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<sst xmlns="http://schemas.openxmlformats.org/spreadsheetml/2006/main" count="354" uniqueCount="111">
  <si>
    <t>Analyte</t>
  </si>
  <si>
    <t>Minimum</t>
  </si>
  <si>
    <t>Maximum</t>
  </si>
  <si>
    <t>Mean</t>
  </si>
  <si>
    <t>Median</t>
  </si>
  <si>
    <t>Standard</t>
  </si>
  <si>
    <t>Quartile</t>
  </si>
  <si>
    <t>F-Pseudo</t>
  </si>
  <si>
    <t>of</t>
  </si>
  <si>
    <t xml:space="preserve">% </t>
  </si>
  <si>
    <t>Deviation</t>
  </si>
  <si>
    <t>Range</t>
  </si>
  <si>
    <t>Sigma</t>
  </si>
  <si>
    <t>4*F-pseudo</t>
  </si>
  <si>
    <t>Recovery</t>
  </si>
  <si>
    <t>%</t>
  </si>
  <si>
    <t>T-test</t>
  </si>
  <si>
    <t>P-value</t>
  </si>
  <si>
    <t>F-test</t>
  </si>
  <si>
    <t>Mann-Whitney</t>
  </si>
  <si>
    <t>Diuron</t>
  </si>
  <si>
    <t>Date</t>
  </si>
  <si>
    <t>&lt;0.0001</t>
  </si>
  <si>
    <t>Methomyl</t>
  </si>
  <si>
    <t>&lt; 0.05</t>
  </si>
  <si>
    <t>for Laboratory Schedule 2060 Set Spikes</t>
  </si>
  <si>
    <t>2060 Reagent Water Set Spike Summary</t>
  </si>
  <si>
    <t>Number</t>
  </si>
  <si>
    <t>Samples</t>
  </si>
  <si>
    <t>Chlorothalonil</t>
  </si>
  <si>
    <t>Confidence</t>
  </si>
  <si>
    <t>RELIQ</t>
  </si>
  <si>
    <t>P10</t>
  </si>
  <si>
    <t>P25</t>
  </si>
  <si>
    <t>Mediam -</t>
  </si>
  <si>
    <t>Median +</t>
  </si>
  <si>
    <t>3*F-pseudo</t>
  </si>
  <si>
    <t>2*F-pseudo</t>
  </si>
  <si>
    <t>2,4,5-T (Surrogate)</t>
  </si>
  <si>
    <t>2,4-D</t>
  </si>
  <si>
    <t>2,4-DB</t>
  </si>
  <si>
    <t>Acifluorfen</t>
  </si>
  <si>
    <t>Bentazon</t>
  </si>
  <si>
    <t>Bromoxynil</t>
  </si>
  <si>
    <t>Clopyralid</t>
  </si>
  <si>
    <t>Dacthal, Monoacid</t>
  </si>
  <si>
    <t>Dicamba</t>
  </si>
  <si>
    <t>Dichloprop</t>
  </si>
  <si>
    <t>Dinoseb</t>
  </si>
  <si>
    <t>MCPA</t>
  </si>
  <si>
    <t>MCPB</t>
  </si>
  <si>
    <t>Picloram</t>
  </si>
  <si>
    <t>Triclopyr</t>
  </si>
  <si>
    <t>Barban (Surrogate)</t>
  </si>
  <si>
    <t>Caffeine C13 (Surrogate)</t>
  </si>
  <si>
    <t>2,4-D Methyl Ester</t>
  </si>
  <si>
    <t>3(4 chlorophenyl)methyl urea</t>
  </si>
  <si>
    <t>3-Keto Carbofuran</t>
  </si>
  <si>
    <t>3-OH Carbofuran</t>
  </si>
  <si>
    <t>Aldicarb Sulfoxide</t>
  </si>
  <si>
    <t>Aldicarb</t>
  </si>
  <si>
    <t>Aldicarb Sulfone</t>
  </si>
  <si>
    <t>Atrazine</t>
  </si>
  <si>
    <t>Bendiocarb</t>
  </si>
  <si>
    <t>Benomyl</t>
  </si>
  <si>
    <t>Bensulfuron, methyl</t>
  </si>
  <si>
    <t>Bromacil</t>
  </si>
  <si>
    <t>Caffeine</t>
  </si>
  <si>
    <t>Carbaryl</t>
  </si>
  <si>
    <t>Carbofuran</t>
  </si>
  <si>
    <t>Chloramben, methyl ester</t>
  </si>
  <si>
    <t>Chlorimuron, ethyl</t>
  </si>
  <si>
    <t>Cycloate</t>
  </si>
  <si>
    <t>Desethyl Atrazine</t>
  </si>
  <si>
    <t>Desethyl Desiso Atrazine</t>
  </si>
  <si>
    <t>Desisopropyl Atrazine</t>
  </si>
  <si>
    <t>Diphenamid</t>
  </si>
  <si>
    <t>Fenuron</t>
  </si>
  <si>
    <t>Flumetsulam</t>
  </si>
  <si>
    <t>Fluometuron</t>
  </si>
  <si>
    <t>Hydroxy-Atrazine</t>
  </si>
  <si>
    <t>Imazaquin</t>
  </si>
  <si>
    <t>Imazethapyr</t>
  </si>
  <si>
    <t>Imidacloprid</t>
  </si>
  <si>
    <t>Linuron</t>
  </si>
  <si>
    <t>Metalaxyl</t>
  </si>
  <si>
    <t>Methiocarb</t>
  </si>
  <si>
    <t>Metsulfuron, methyl</t>
  </si>
  <si>
    <t>Neburon</t>
  </si>
  <si>
    <t>Nicosulfuron</t>
  </si>
  <si>
    <t>Norflurazon</t>
  </si>
  <si>
    <t>Oryzalin</t>
  </si>
  <si>
    <t>Oxamyl</t>
  </si>
  <si>
    <t>Propham</t>
  </si>
  <si>
    <t>Propiconazole</t>
  </si>
  <si>
    <t>Propoxur</t>
  </si>
  <si>
    <t>Siduron</t>
  </si>
  <si>
    <t>Sulfometuron, methyl</t>
  </si>
  <si>
    <t>Tebuthiuron</t>
  </si>
  <si>
    <t>Terbacil</t>
  </si>
  <si>
    <t>Tribenuron, methyl</t>
  </si>
  <si>
    <t>Calculated Quality Control Limits</t>
  </si>
  <si>
    <t>&lt;0.0007</t>
  </si>
  <si>
    <t>Varience</t>
  </si>
  <si>
    <t>Removed</t>
  </si>
  <si>
    <t xml:space="preserve">Parameter </t>
  </si>
  <si>
    <t>Code</t>
  </si>
  <si>
    <t>6/1/02 - 7/31/02</t>
  </si>
  <si>
    <t>8/01/02 - 1/1/04</t>
  </si>
  <si>
    <t>Table 2.  SH2060  Laboratory Reagent Water Spike (LRWS) Summary.</t>
  </si>
  <si>
    <t>Dates: 06/01/2002 - 09/30/2004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</si>
</sst>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"/>
    <numFmt numFmtId="166" formatCode="0.0"/>
    <numFmt numFmtId="167" formatCode="0.000000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mall Fonts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/>
    </xf>
    <xf numFmtId="1" fontId="0" fillId="0" borderId="1" xfId="0" applyNumberFormat="1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 horizontal="left"/>
    </xf>
    <xf numFmtId="1" fontId="0" fillId="0" borderId="2" xfId="0" applyNumberFormat="1" applyBorder="1" applyAlignment="1">
      <alignment horizontal="left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2" borderId="4" xfId="0" applyNumberFormat="1" applyFont="1" applyFill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1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1"/>
  <sheetViews>
    <sheetView tabSelected="1" workbookViewId="0" topLeftCell="A1">
      <pane xSplit="2" ySplit="16" topLeftCell="C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7" sqref="A7"/>
    </sheetView>
  </sheetViews>
  <sheetFormatPr defaultColWidth="9.140625" defaultRowHeight="12.75"/>
  <cols>
    <col min="2" max="2" width="25.28125" style="55" bestFit="1" customWidth="1"/>
    <col min="3" max="3" width="11.8515625" style="14" customWidth="1"/>
    <col min="4" max="4" width="6.8515625" style="17" bestFit="1" customWidth="1"/>
    <col min="5" max="5" width="6.8515625" style="14" customWidth="1"/>
    <col min="6" max="6" width="7.7109375" style="14" bestFit="1" customWidth="1"/>
    <col min="7" max="7" width="6.8515625" style="14" customWidth="1"/>
    <col min="8" max="8" width="10.57421875" style="14" bestFit="1" customWidth="1"/>
    <col min="9" max="9" width="7.7109375" style="13" bestFit="1" customWidth="1"/>
    <col min="10" max="10" width="7.7109375" style="13" customWidth="1"/>
    <col min="11" max="11" width="7.7109375" style="14" bestFit="1" customWidth="1"/>
    <col min="12" max="12" width="7.7109375" style="38" bestFit="1" customWidth="1"/>
    <col min="13" max="13" width="7.7109375" style="14" customWidth="1"/>
    <col min="14" max="15" width="9.7109375" style="21" bestFit="1" customWidth="1"/>
    <col min="16" max="16" width="10.8515625" style="21" bestFit="1" customWidth="1"/>
    <col min="17" max="17" width="7.7109375" style="14" bestFit="1" customWidth="1"/>
    <col min="18" max="23" width="9.00390625" style="14" bestFit="1" customWidth="1"/>
  </cols>
  <sheetData>
    <row r="1" ht="18">
      <c r="A1" s="54" t="s">
        <v>109</v>
      </c>
    </row>
    <row r="2" ht="12.75">
      <c r="A2" s="8"/>
    </row>
    <row r="3" ht="12.75">
      <c r="A3" s="8"/>
    </row>
    <row r="4" spans="1:19" ht="15.75">
      <c r="A4" s="9" t="s">
        <v>101</v>
      </c>
      <c r="C4" s="15"/>
      <c r="N4" s="22"/>
      <c r="O4" s="22"/>
      <c r="P4" s="22"/>
      <c r="Q4" s="16"/>
      <c r="R4" s="16"/>
      <c r="S4" s="16"/>
    </row>
    <row r="5" spans="1:19" ht="15.75">
      <c r="A5" s="9" t="s">
        <v>25</v>
      </c>
      <c r="C5" s="15"/>
      <c r="N5" s="22"/>
      <c r="O5" s="22"/>
      <c r="P5" s="22"/>
      <c r="Q5" s="16"/>
      <c r="R5" s="16"/>
      <c r="S5" s="16"/>
    </row>
    <row r="6" spans="1:19" ht="15.75">
      <c r="A6" s="9" t="s">
        <v>110</v>
      </c>
      <c r="C6" s="15"/>
      <c r="N6" s="22"/>
      <c r="O6" s="22"/>
      <c r="P6" s="22"/>
      <c r="Q6" s="16"/>
      <c r="R6" s="16"/>
      <c r="S6" s="16"/>
    </row>
    <row r="7" spans="1:19" ht="12.75">
      <c r="A7" s="10"/>
      <c r="C7" s="15"/>
      <c r="N7" s="22"/>
      <c r="O7" s="22"/>
      <c r="P7" s="22"/>
      <c r="Q7" s="16"/>
      <c r="R7" s="16"/>
      <c r="S7" s="16"/>
    </row>
    <row r="8" spans="1:19" ht="15.75">
      <c r="A8" s="9" t="s">
        <v>26</v>
      </c>
      <c r="C8" s="15"/>
      <c r="N8" s="22"/>
      <c r="O8" s="22"/>
      <c r="P8" s="22"/>
      <c r="Q8" s="16"/>
      <c r="R8" s="16"/>
      <c r="S8" s="16"/>
    </row>
    <row r="9" spans="3:19" ht="12.75">
      <c r="C9" s="15"/>
      <c r="M9" s="16"/>
      <c r="N9" s="22"/>
      <c r="O9" s="22"/>
      <c r="P9" s="22"/>
      <c r="Q9" s="16"/>
      <c r="R9" s="16"/>
      <c r="S9" s="16"/>
    </row>
    <row r="10" spans="3:16" ht="12.75">
      <c r="C10" s="15"/>
      <c r="N10" s="21" t="s">
        <v>3</v>
      </c>
      <c r="O10" s="21" t="s">
        <v>103</v>
      </c>
      <c r="P10" s="21" t="s">
        <v>4</v>
      </c>
    </row>
    <row r="11" spans="1:23" s="2" customFormat="1" ht="12.75">
      <c r="A11" s="23" t="s">
        <v>105</v>
      </c>
      <c r="B11" s="56" t="s">
        <v>0</v>
      </c>
      <c r="C11" s="12" t="s">
        <v>21</v>
      </c>
      <c r="D11" s="18" t="s">
        <v>27</v>
      </c>
      <c r="E11" s="1" t="s">
        <v>4</v>
      </c>
      <c r="F11" s="1" t="s">
        <v>6</v>
      </c>
      <c r="G11" s="1" t="s">
        <v>31</v>
      </c>
      <c r="H11" s="35" t="s">
        <v>1</v>
      </c>
      <c r="I11" s="12" t="s">
        <v>32</v>
      </c>
      <c r="J11" s="12" t="s">
        <v>33</v>
      </c>
      <c r="K11" s="42" t="s">
        <v>2</v>
      </c>
      <c r="L11" s="39" t="s">
        <v>3</v>
      </c>
      <c r="M11" s="1" t="s">
        <v>5</v>
      </c>
      <c r="N11" s="3" t="s">
        <v>16</v>
      </c>
      <c r="O11" s="3" t="s">
        <v>18</v>
      </c>
      <c r="P11" s="3" t="s">
        <v>19</v>
      </c>
      <c r="Q11" s="1" t="s">
        <v>7</v>
      </c>
      <c r="R11" s="1" t="s">
        <v>34</v>
      </c>
      <c r="S11" s="1" t="s">
        <v>35</v>
      </c>
      <c r="T11" s="1" t="s">
        <v>34</v>
      </c>
      <c r="U11" s="1" t="s">
        <v>35</v>
      </c>
      <c r="V11" s="1" t="s">
        <v>34</v>
      </c>
      <c r="W11" s="1" t="s">
        <v>35</v>
      </c>
    </row>
    <row r="12" spans="1:23" s="2" customFormat="1" ht="12.75">
      <c r="A12" s="23" t="s">
        <v>106</v>
      </c>
      <c r="B12" s="56"/>
      <c r="C12" s="12"/>
      <c r="D12" s="18" t="s">
        <v>8</v>
      </c>
      <c r="E12" s="1" t="s">
        <v>15</v>
      </c>
      <c r="F12" s="1" t="s">
        <v>11</v>
      </c>
      <c r="G12" s="1"/>
      <c r="H12" s="35" t="s">
        <v>9</v>
      </c>
      <c r="I12" s="12"/>
      <c r="J12" s="12"/>
      <c r="K12" s="42" t="s">
        <v>9</v>
      </c>
      <c r="L12" s="39" t="s">
        <v>9</v>
      </c>
      <c r="M12" s="1" t="s">
        <v>10</v>
      </c>
      <c r="N12" s="3" t="s">
        <v>17</v>
      </c>
      <c r="O12" s="3" t="s">
        <v>17</v>
      </c>
      <c r="P12" s="3" t="s">
        <v>17</v>
      </c>
      <c r="Q12" s="1" t="s">
        <v>12</v>
      </c>
      <c r="R12" s="1" t="s">
        <v>37</v>
      </c>
      <c r="S12" s="1" t="s">
        <v>37</v>
      </c>
      <c r="T12" s="1" t="s">
        <v>36</v>
      </c>
      <c r="U12" s="1" t="s">
        <v>36</v>
      </c>
      <c r="V12" s="1" t="s">
        <v>13</v>
      </c>
      <c r="W12" s="1" t="s">
        <v>13</v>
      </c>
    </row>
    <row r="13" spans="2:23" s="2" customFormat="1" ht="12.75">
      <c r="B13" s="56"/>
      <c r="C13" s="12"/>
      <c r="D13" s="18" t="s">
        <v>28</v>
      </c>
      <c r="E13" s="1" t="s">
        <v>14</v>
      </c>
      <c r="F13" s="1" t="s">
        <v>15</v>
      </c>
      <c r="G13" s="1" t="s">
        <v>15</v>
      </c>
      <c r="H13" s="35" t="s">
        <v>14</v>
      </c>
      <c r="I13" s="12"/>
      <c r="J13" s="12"/>
      <c r="K13" s="42" t="s">
        <v>14</v>
      </c>
      <c r="L13" s="39" t="s">
        <v>14</v>
      </c>
      <c r="M13" s="1" t="s">
        <v>15</v>
      </c>
      <c r="N13" s="7">
        <v>0.95</v>
      </c>
      <c r="O13" s="7">
        <v>0.95</v>
      </c>
      <c r="P13" s="7">
        <v>0.95</v>
      </c>
      <c r="Q13" s="1" t="s">
        <v>15</v>
      </c>
      <c r="R13" s="1" t="s">
        <v>12</v>
      </c>
      <c r="S13" s="1" t="s">
        <v>12</v>
      </c>
      <c r="T13" s="1" t="s">
        <v>12</v>
      </c>
      <c r="U13" s="1" t="s">
        <v>12</v>
      </c>
      <c r="V13" s="1" t="s">
        <v>12</v>
      </c>
      <c r="W13" s="1" t="s">
        <v>12</v>
      </c>
    </row>
    <row r="14" spans="2:23" s="2" customFormat="1" ht="12.75">
      <c r="B14" s="56"/>
      <c r="C14" s="12"/>
      <c r="D14" s="18"/>
      <c r="E14" s="1"/>
      <c r="F14" s="1" t="s">
        <v>14</v>
      </c>
      <c r="G14" s="1"/>
      <c r="H14" s="35"/>
      <c r="I14" s="12"/>
      <c r="J14" s="12"/>
      <c r="K14" s="42"/>
      <c r="L14" s="39"/>
      <c r="M14" s="1" t="s">
        <v>14</v>
      </c>
      <c r="N14" s="3" t="s">
        <v>30</v>
      </c>
      <c r="O14" s="3" t="s">
        <v>30</v>
      </c>
      <c r="P14" s="3" t="s">
        <v>30</v>
      </c>
      <c r="Q14" s="1" t="s">
        <v>14</v>
      </c>
      <c r="R14" s="1" t="s">
        <v>15</v>
      </c>
      <c r="S14" s="1" t="s">
        <v>15</v>
      </c>
      <c r="T14" s="1" t="s">
        <v>15</v>
      </c>
      <c r="U14" s="1" t="s">
        <v>15</v>
      </c>
      <c r="V14" s="1" t="s">
        <v>15</v>
      </c>
      <c r="W14" s="1" t="s">
        <v>15</v>
      </c>
    </row>
    <row r="15" spans="2:23" s="2" customFormat="1" ht="12.75">
      <c r="B15" s="56"/>
      <c r="C15" s="12"/>
      <c r="D15" s="18"/>
      <c r="E15" s="1"/>
      <c r="F15" s="1"/>
      <c r="G15" s="1"/>
      <c r="H15" s="35"/>
      <c r="I15" s="12"/>
      <c r="J15" s="12"/>
      <c r="K15" s="42"/>
      <c r="L15" s="39"/>
      <c r="M15" s="1"/>
      <c r="N15" s="3" t="s">
        <v>24</v>
      </c>
      <c r="O15" s="3" t="s">
        <v>24</v>
      </c>
      <c r="P15" s="3" t="s">
        <v>24</v>
      </c>
      <c r="Q15" s="1"/>
      <c r="R15" s="1" t="s">
        <v>14</v>
      </c>
      <c r="S15" s="1" t="s">
        <v>14</v>
      </c>
      <c r="T15" s="1" t="s">
        <v>14</v>
      </c>
      <c r="U15" s="1" t="s">
        <v>14</v>
      </c>
      <c r="V15" s="1" t="s">
        <v>14</v>
      </c>
      <c r="W15" s="1" t="s">
        <v>14</v>
      </c>
    </row>
    <row r="16" spans="2:23" s="2" customFormat="1" ht="12.75">
      <c r="B16" s="56"/>
      <c r="C16" s="12"/>
      <c r="D16" s="18"/>
      <c r="E16" s="1"/>
      <c r="F16" s="1"/>
      <c r="G16" s="1"/>
      <c r="H16" s="35"/>
      <c r="I16" s="12"/>
      <c r="J16" s="12"/>
      <c r="K16" s="42"/>
      <c r="L16" s="39"/>
      <c r="M16" s="1"/>
      <c r="N16" s="3"/>
      <c r="O16" s="3"/>
      <c r="P16" s="3"/>
      <c r="Q16" s="1"/>
      <c r="R16" s="1"/>
      <c r="S16" s="1"/>
      <c r="T16" s="1"/>
      <c r="U16" s="1"/>
      <c r="V16" s="1"/>
      <c r="W16" s="1"/>
    </row>
    <row r="17" spans="1:23" s="4" customFormat="1" ht="12.75">
      <c r="A17" s="24">
        <v>39732</v>
      </c>
      <c r="B17" s="56" t="s">
        <v>39</v>
      </c>
      <c r="C17" s="12" t="s">
        <v>107</v>
      </c>
      <c r="D17" s="19">
        <v>76</v>
      </c>
      <c r="E17" s="13">
        <v>110</v>
      </c>
      <c r="F17" s="13">
        <v>20</v>
      </c>
      <c r="G17" s="1">
        <f aca="true" t="shared" si="0" ref="G17:G26">(F17/E17)*100</f>
        <v>18.181818181818183</v>
      </c>
      <c r="H17" s="36">
        <v>64.1</v>
      </c>
      <c r="I17" s="45">
        <v>99.82</v>
      </c>
      <c r="J17" s="45">
        <v>106</v>
      </c>
      <c r="K17" s="43">
        <v>166</v>
      </c>
      <c r="L17" s="40">
        <v>114</v>
      </c>
      <c r="M17" s="13">
        <v>18.3</v>
      </c>
      <c r="N17" s="11">
        <v>0.0677</v>
      </c>
      <c r="O17" s="11">
        <v>0.4871</v>
      </c>
      <c r="P17" s="11">
        <v>0.021</v>
      </c>
      <c r="Q17" s="1">
        <f>F17/1.349</f>
        <v>14.825796886582655</v>
      </c>
      <c r="R17" s="13">
        <f>E17-(2*Q17)</f>
        <v>80.3484062268347</v>
      </c>
      <c r="S17" s="13">
        <f>E17+(2*Q17)</f>
        <v>139.6515937731653</v>
      </c>
      <c r="T17" s="13">
        <f>E17-(3*Q17)</f>
        <v>65.52260934025203</v>
      </c>
      <c r="U17" s="13">
        <f>E17+(3*Q17)</f>
        <v>154.47739065974798</v>
      </c>
      <c r="V17" s="13">
        <f>E17-(4*Q17)</f>
        <v>50.69681245366938</v>
      </c>
      <c r="W17" s="13">
        <f>E17+(4*Q17)</f>
        <v>169.3031875463306</v>
      </c>
    </row>
    <row r="18" spans="1:23" s="4" customFormat="1" ht="12.75">
      <c r="A18" s="25"/>
      <c r="B18" s="56"/>
      <c r="C18" s="12" t="s">
        <v>108</v>
      </c>
      <c r="D18" s="19">
        <v>204</v>
      </c>
      <c r="E18" s="13">
        <v>115</v>
      </c>
      <c r="F18" s="13">
        <v>21.1</v>
      </c>
      <c r="G18" s="1">
        <f t="shared" si="0"/>
        <v>18.347826086956523</v>
      </c>
      <c r="H18" s="36">
        <v>32.2</v>
      </c>
      <c r="I18" s="45">
        <v>99.88</v>
      </c>
      <c r="J18" s="45">
        <v>103</v>
      </c>
      <c r="K18" s="43">
        <v>180</v>
      </c>
      <c r="L18" s="40">
        <v>119</v>
      </c>
      <c r="M18" s="13">
        <v>19.5</v>
      </c>
      <c r="N18" s="11"/>
      <c r="O18" s="11"/>
      <c r="P18" s="11"/>
      <c r="Q18" s="1">
        <f aca="true" t="shared" si="1" ref="Q18:Q26">F18/1.349</f>
        <v>15.641215715344702</v>
      </c>
      <c r="R18" s="13">
        <f aca="true" t="shared" si="2" ref="R18:R48">E18-(2*Q18)</f>
        <v>83.7175685693106</v>
      </c>
      <c r="S18" s="13">
        <f aca="true" t="shared" si="3" ref="S18:S48">E18+(2*Q18)</f>
        <v>146.2824314306894</v>
      </c>
      <c r="T18" s="13">
        <f aca="true" t="shared" si="4" ref="T18:T48">E18-(3*Q18)</f>
        <v>68.07635285396589</v>
      </c>
      <c r="U18" s="13">
        <f aca="true" t="shared" si="5" ref="U18:U48">E18+(3*Q18)</f>
        <v>161.9236471460341</v>
      </c>
      <c r="V18" s="13">
        <f aca="true" t="shared" si="6" ref="V18:V48">E18-(4*Q18)</f>
        <v>52.435137138621194</v>
      </c>
      <c r="W18" s="13">
        <f aca="true" t="shared" si="7" ref="W18:W48">E18+(4*Q18)</f>
        <v>177.5648628613788</v>
      </c>
    </row>
    <row r="19" spans="1:23" s="4" customFormat="1" ht="12.75">
      <c r="A19" s="24">
        <v>38746</v>
      </c>
      <c r="B19" s="56" t="s">
        <v>40</v>
      </c>
      <c r="C19" s="12" t="s">
        <v>107</v>
      </c>
      <c r="D19" s="19">
        <v>76</v>
      </c>
      <c r="E19" s="13">
        <v>71</v>
      </c>
      <c r="F19" s="13">
        <v>13</v>
      </c>
      <c r="G19" s="1">
        <f t="shared" si="0"/>
        <v>18.30985915492958</v>
      </c>
      <c r="H19" s="36">
        <v>28.6</v>
      </c>
      <c r="I19" s="45">
        <v>56.843999999999994</v>
      </c>
      <c r="J19" s="45">
        <v>67.27</v>
      </c>
      <c r="K19" s="43">
        <v>96.6</v>
      </c>
      <c r="L19" s="40">
        <v>68.9</v>
      </c>
      <c r="M19" s="13">
        <v>11.4</v>
      </c>
      <c r="N19" s="11">
        <v>0.0002</v>
      </c>
      <c r="O19" s="11">
        <v>0.9152</v>
      </c>
      <c r="P19" s="11">
        <v>0.0002</v>
      </c>
      <c r="Q19" s="1">
        <f t="shared" si="1"/>
        <v>9.636767976278724</v>
      </c>
      <c r="R19" s="13">
        <f t="shared" si="2"/>
        <v>51.72646404744255</v>
      </c>
      <c r="S19" s="13">
        <f t="shared" si="3"/>
        <v>90.27353595255745</v>
      </c>
      <c r="T19" s="13">
        <f t="shared" si="4"/>
        <v>42.08969607116383</v>
      </c>
      <c r="U19" s="13">
        <f t="shared" si="5"/>
        <v>99.91030392883617</v>
      </c>
      <c r="V19" s="13">
        <f t="shared" si="6"/>
        <v>32.4529280948851</v>
      </c>
      <c r="W19" s="13">
        <f t="shared" si="7"/>
        <v>109.5470719051149</v>
      </c>
    </row>
    <row r="20" spans="1:23" s="4" customFormat="1" ht="12.75">
      <c r="A20" s="25"/>
      <c r="B20" s="56"/>
      <c r="C20" s="12" t="s">
        <v>108</v>
      </c>
      <c r="D20" s="19">
        <v>204</v>
      </c>
      <c r="E20" s="13">
        <v>74.8</v>
      </c>
      <c r="F20" s="13">
        <v>14.1</v>
      </c>
      <c r="G20" s="1">
        <f t="shared" si="0"/>
        <v>18.850267379679146</v>
      </c>
      <c r="H20" s="36">
        <v>16.3</v>
      </c>
      <c r="I20" s="45">
        <v>61.071999999999996</v>
      </c>
      <c r="J20" s="45">
        <v>62.22</v>
      </c>
      <c r="K20" s="43">
        <v>123</v>
      </c>
      <c r="L20" s="40">
        <v>74.6</v>
      </c>
      <c r="M20" s="13">
        <v>11.5</v>
      </c>
      <c r="N20" s="11"/>
      <c r="O20" s="11"/>
      <c r="P20" s="11"/>
      <c r="Q20" s="1">
        <f t="shared" si="1"/>
        <v>10.452186805040771</v>
      </c>
      <c r="R20" s="13">
        <f t="shared" si="2"/>
        <v>53.895626389918455</v>
      </c>
      <c r="S20" s="13">
        <f t="shared" si="3"/>
        <v>95.70437361008155</v>
      </c>
      <c r="T20" s="13">
        <f t="shared" si="4"/>
        <v>43.44343958487768</v>
      </c>
      <c r="U20" s="13">
        <f t="shared" si="5"/>
        <v>106.15656041512231</v>
      </c>
      <c r="V20" s="13">
        <f t="shared" si="6"/>
        <v>32.99125277983691</v>
      </c>
      <c r="W20" s="13">
        <f t="shared" si="7"/>
        <v>116.60874722016308</v>
      </c>
    </row>
    <row r="21" spans="1:23" s="4" customFormat="1" ht="12.75">
      <c r="A21" s="24">
        <v>49315</v>
      </c>
      <c r="B21" s="56" t="s">
        <v>41</v>
      </c>
      <c r="C21" s="12" t="s">
        <v>107</v>
      </c>
      <c r="D21" s="19">
        <v>76</v>
      </c>
      <c r="E21" s="13">
        <v>94.8</v>
      </c>
      <c r="F21" s="13">
        <v>23.5</v>
      </c>
      <c r="G21" s="1">
        <f t="shared" si="0"/>
        <v>24.78902953586498</v>
      </c>
      <c r="H21" s="36">
        <v>8.3</v>
      </c>
      <c r="I21" s="45">
        <v>59.45</v>
      </c>
      <c r="J21" s="45">
        <v>77.6</v>
      </c>
      <c r="K21" s="43">
        <v>148</v>
      </c>
      <c r="L21" s="40">
        <v>91.9</v>
      </c>
      <c r="M21" s="13">
        <v>23.3</v>
      </c>
      <c r="N21" s="11">
        <v>0.0006</v>
      </c>
      <c r="O21" s="11" t="s">
        <v>22</v>
      </c>
      <c r="P21" s="11" t="s">
        <v>22</v>
      </c>
      <c r="Q21" s="1">
        <f t="shared" si="1"/>
        <v>17.420311341734617</v>
      </c>
      <c r="R21" s="13">
        <f t="shared" si="2"/>
        <v>59.95937731653076</v>
      </c>
      <c r="S21" s="13">
        <f t="shared" si="3"/>
        <v>129.64062268346925</v>
      </c>
      <c r="T21" s="13">
        <f t="shared" si="4"/>
        <v>42.539065974796145</v>
      </c>
      <c r="U21" s="13">
        <f t="shared" si="5"/>
        <v>147.06093402520384</v>
      </c>
      <c r="V21" s="13">
        <f t="shared" si="6"/>
        <v>25.118754633061528</v>
      </c>
      <c r="W21" s="13">
        <f t="shared" si="7"/>
        <v>164.48124536693848</v>
      </c>
    </row>
    <row r="22" spans="1:23" s="4" customFormat="1" ht="12.75">
      <c r="A22" s="25"/>
      <c r="B22" s="56"/>
      <c r="C22" s="12" t="s">
        <v>108</v>
      </c>
      <c r="D22" s="19">
        <v>204</v>
      </c>
      <c r="E22" s="13">
        <v>85.4</v>
      </c>
      <c r="F22" s="13">
        <v>15.7</v>
      </c>
      <c r="G22" s="1">
        <f t="shared" si="0"/>
        <v>18.38407494145199</v>
      </c>
      <c r="H22" s="36">
        <v>0</v>
      </c>
      <c r="I22" s="45">
        <v>69.69</v>
      </c>
      <c r="J22" s="45">
        <v>69.825</v>
      </c>
      <c r="K22" s="43">
        <v>134</v>
      </c>
      <c r="L22" s="40">
        <v>83.6</v>
      </c>
      <c r="M22" s="13">
        <v>15.6</v>
      </c>
      <c r="N22" s="11"/>
      <c r="O22" s="11"/>
      <c r="P22" s="11"/>
      <c r="Q22" s="1">
        <f t="shared" si="1"/>
        <v>11.638250555967383</v>
      </c>
      <c r="R22" s="13">
        <f t="shared" si="2"/>
        <v>62.12349888806524</v>
      </c>
      <c r="S22" s="13">
        <f t="shared" si="3"/>
        <v>108.67650111193477</v>
      </c>
      <c r="T22" s="13">
        <f t="shared" si="4"/>
        <v>50.485248332097854</v>
      </c>
      <c r="U22" s="13">
        <f t="shared" si="5"/>
        <v>120.31475166790216</v>
      </c>
      <c r="V22" s="13">
        <f t="shared" si="6"/>
        <v>38.84699777613047</v>
      </c>
      <c r="W22" s="13">
        <f t="shared" si="7"/>
        <v>131.95300222386953</v>
      </c>
    </row>
    <row r="23" spans="1:23" s="4" customFormat="1" ht="12.75">
      <c r="A23" s="24">
        <v>38711</v>
      </c>
      <c r="B23" s="56" t="s">
        <v>42</v>
      </c>
      <c r="C23" s="12" t="s">
        <v>107</v>
      </c>
      <c r="D23" s="19">
        <v>76</v>
      </c>
      <c r="E23" s="13">
        <v>71.1</v>
      </c>
      <c r="F23" s="13">
        <v>28.4</v>
      </c>
      <c r="G23" s="1">
        <f t="shared" si="0"/>
        <v>39.943741209563996</v>
      </c>
      <c r="H23" s="36">
        <v>0</v>
      </c>
      <c r="I23" s="45">
        <v>2.1479999999999997</v>
      </c>
      <c r="J23" s="45">
        <v>0.61</v>
      </c>
      <c r="K23" s="43">
        <v>109</v>
      </c>
      <c r="L23" s="40">
        <v>63.8</v>
      </c>
      <c r="M23" s="13">
        <v>29.8</v>
      </c>
      <c r="N23" s="11" t="s">
        <v>22</v>
      </c>
      <c r="O23" s="11">
        <v>0.0058</v>
      </c>
      <c r="P23" s="11" t="s">
        <v>22</v>
      </c>
      <c r="Q23" s="1">
        <f t="shared" si="1"/>
        <v>21.052631578947366</v>
      </c>
      <c r="R23" s="13">
        <f t="shared" si="2"/>
        <v>28.99473684210526</v>
      </c>
      <c r="S23" s="13">
        <f t="shared" si="3"/>
        <v>113.20526315789473</v>
      </c>
      <c r="T23" s="13">
        <f t="shared" si="4"/>
        <v>7.942105263157899</v>
      </c>
      <c r="U23" s="13">
        <f t="shared" si="5"/>
        <v>134.2578947368421</v>
      </c>
      <c r="V23" s="13">
        <v>0</v>
      </c>
      <c r="W23" s="13">
        <f t="shared" si="7"/>
        <v>155.31052631578945</v>
      </c>
    </row>
    <row r="24" spans="1:23" s="4" customFormat="1" ht="12.75">
      <c r="A24" s="25"/>
      <c r="B24" s="56"/>
      <c r="C24" s="12" t="s">
        <v>108</v>
      </c>
      <c r="D24" s="19">
        <v>204</v>
      </c>
      <c r="E24" s="13">
        <v>2</v>
      </c>
      <c r="F24" s="13">
        <v>19.2</v>
      </c>
      <c r="G24" s="1">
        <f t="shared" si="0"/>
        <v>960</v>
      </c>
      <c r="H24" s="36">
        <v>0</v>
      </c>
      <c r="I24" s="45">
        <v>0</v>
      </c>
      <c r="J24" s="45">
        <v>51.82</v>
      </c>
      <c r="K24" s="43">
        <v>98.7</v>
      </c>
      <c r="L24" s="40">
        <v>14.4</v>
      </c>
      <c r="M24" s="13">
        <v>22.8</v>
      </c>
      <c r="N24" s="11"/>
      <c r="O24" s="11"/>
      <c r="P24" s="11"/>
      <c r="Q24" s="1">
        <f t="shared" si="1"/>
        <v>14.232765011119348</v>
      </c>
      <c r="R24" s="13">
        <v>0</v>
      </c>
      <c r="S24" s="13">
        <f t="shared" si="3"/>
        <v>30.465530022238696</v>
      </c>
      <c r="T24" s="13">
        <v>0</v>
      </c>
      <c r="U24" s="13">
        <f t="shared" si="5"/>
        <v>44.69829503335804</v>
      </c>
      <c r="V24" s="13">
        <v>0</v>
      </c>
      <c r="W24" s="13">
        <f t="shared" si="7"/>
        <v>58.93106004447739</v>
      </c>
    </row>
    <row r="25" spans="1:23" s="4" customFormat="1" ht="12.75">
      <c r="A25" s="24">
        <v>48311</v>
      </c>
      <c r="B25" s="56" t="s">
        <v>43</v>
      </c>
      <c r="C25" s="12" t="s">
        <v>107</v>
      </c>
      <c r="D25" s="19">
        <v>76</v>
      </c>
      <c r="E25" s="13">
        <v>69.6</v>
      </c>
      <c r="F25" s="13">
        <v>36.4</v>
      </c>
      <c r="G25" s="1">
        <f t="shared" si="0"/>
        <v>52.29885057471264</v>
      </c>
      <c r="H25" s="36">
        <v>2.6</v>
      </c>
      <c r="I25" s="45">
        <v>14.752</v>
      </c>
      <c r="J25" s="45">
        <v>3.62</v>
      </c>
      <c r="K25" s="43">
        <v>154</v>
      </c>
      <c r="L25" s="40">
        <v>67.1</v>
      </c>
      <c r="M25" s="13">
        <v>33.2</v>
      </c>
      <c r="N25" s="11" t="s">
        <v>22</v>
      </c>
      <c r="O25" s="11">
        <v>0.0322</v>
      </c>
      <c r="P25" s="11" t="s">
        <v>22</v>
      </c>
      <c r="Q25" s="1">
        <f t="shared" si="1"/>
        <v>26.98295033358043</v>
      </c>
      <c r="R25" s="13">
        <f t="shared" si="2"/>
        <v>15.634099332839135</v>
      </c>
      <c r="S25" s="13">
        <f t="shared" si="3"/>
        <v>123.56590066716086</v>
      </c>
      <c r="T25" s="13">
        <v>0</v>
      </c>
      <c r="U25" s="13">
        <f t="shared" si="5"/>
        <v>150.54885100074128</v>
      </c>
      <c r="V25" s="13">
        <v>0</v>
      </c>
      <c r="W25" s="13">
        <f t="shared" si="7"/>
        <v>177.5318013343217</v>
      </c>
    </row>
    <row r="26" spans="1:23" s="4" customFormat="1" ht="12.75">
      <c r="A26" s="25"/>
      <c r="B26" s="56"/>
      <c r="C26" s="12" t="s">
        <v>108</v>
      </c>
      <c r="D26" s="19">
        <v>204</v>
      </c>
      <c r="E26" s="13">
        <v>7.7</v>
      </c>
      <c r="F26" s="13">
        <v>27.1</v>
      </c>
      <c r="G26" s="1">
        <f t="shared" si="0"/>
        <v>351.94805194805195</v>
      </c>
      <c r="H26" s="36">
        <v>1</v>
      </c>
      <c r="I26" s="45">
        <v>2.028</v>
      </c>
      <c r="J26" s="45">
        <v>49.56</v>
      </c>
      <c r="K26" s="43">
        <v>128</v>
      </c>
      <c r="L26" s="40">
        <v>22.1</v>
      </c>
      <c r="M26" s="13">
        <v>27</v>
      </c>
      <c r="N26" s="11"/>
      <c r="O26" s="11"/>
      <c r="P26" s="11"/>
      <c r="Q26" s="1">
        <f t="shared" si="1"/>
        <v>20.088954781319497</v>
      </c>
      <c r="R26" s="13">
        <v>0</v>
      </c>
      <c r="S26" s="13">
        <f t="shared" si="3"/>
        <v>47.877909562639</v>
      </c>
      <c r="T26" s="13">
        <v>0</v>
      </c>
      <c r="U26" s="13">
        <f t="shared" si="5"/>
        <v>67.96686434395849</v>
      </c>
      <c r="V26" s="13">
        <v>0</v>
      </c>
      <c r="W26" s="13">
        <f t="shared" si="7"/>
        <v>88.05581912527799</v>
      </c>
    </row>
    <row r="27" spans="1:23" s="6" customFormat="1" ht="12.75">
      <c r="A27" s="24">
        <v>49306</v>
      </c>
      <c r="B27" s="56" t="s">
        <v>29</v>
      </c>
      <c r="C27" s="12" t="s">
        <v>107</v>
      </c>
      <c r="D27" s="19">
        <v>76</v>
      </c>
      <c r="E27" s="12">
        <v>10.1</v>
      </c>
      <c r="F27" s="12">
        <v>14.4</v>
      </c>
      <c r="G27" s="1">
        <f>(F27/E27)*100</f>
        <v>142.5742574257426</v>
      </c>
      <c r="H27" s="37">
        <v>0</v>
      </c>
      <c r="I27" s="45">
        <v>0</v>
      </c>
      <c r="J27" s="45">
        <v>0</v>
      </c>
      <c r="K27" s="44">
        <v>50.2</v>
      </c>
      <c r="L27" s="41">
        <v>10.5</v>
      </c>
      <c r="M27" s="12">
        <v>9.8</v>
      </c>
      <c r="N27" s="7" t="s">
        <v>22</v>
      </c>
      <c r="O27" s="7">
        <v>0.001</v>
      </c>
      <c r="P27" s="7" t="s">
        <v>22</v>
      </c>
      <c r="Q27" s="1">
        <f>F27/1.349</f>
        <v>10.67457375833951</v>
      </c>
      <c r="R27" s="13">
        <v>0</v>
      </c>
      <c r="S27" s="13">
        <f t="shared" si="3"/>
        <v>31.44914751667902</v>
      </c>
      <c r="T27" s="13">
        <v>0</v>
      </c>
      <c r="U27" s="13">
        <f t="shared" si="5"/>
        <v>42.12372127501853</v>
      </c>
      <c r="V27" s="13">
        <v>0</v>
      </c>
      <c r="W27" s="13">
        <f t="shared" si="7"/>
        <v>52.798295033358045</v>
      </c>
    </row>
    <row r="28" spans="1:23" s="6" customFormat="1" ht="12.75">
      <c r="A28" s="26"/>
      <c r="B28" s="56"/>
      <c r="C28" s="12" t="s">
        <v>108</v>
      </c>
      <c r="D28" s="19">
        <v>204</v>
      </c>
      <c r="E28" s="12">
        <v>0</v>
      </c>
      <c r="F28" s="12">
        <v>8.5</v>
      </c>
      <c r="G28" s="1">
        <v>0</v>
      </c>
      <c r="H28" s="37">
        <v>0</v>
      </c>
      <c r="I28" s="45">
        <v>0</v>
      </c>
      <c r="J28" s="45">
        <v>0</v>
      </c>
      <c r="K28" s="44">
        <v>33.6</v>
      </c>
      <c r="L28" s="41">
        <v>4.5</v>
      </c>
      <c r="M28" s="12">
        <v>7.1</v>
      </c>
      <c r="N28" s="7"/>
      <c r="O28" s="7"/>
      <c r="P28" s="7"/>
      <c r="Q28" s="1">
        <f>F28/1.349</f>
        <v>6.300963676797628</v>
      </c>
      <c r="R28" s="13">
        <v>0</v>
      </c>
      <c r="S28" s="13">
        <f t="shared" si="3"/>
        <v>12.601927353595256</v>
      </c>
      <c r="T28" s="13">
        <v>0</v>
      </c>
      <c r="U28" s="13">
        <f t="shared" si="5"/>
        <v>18.902891030392883</v>
      </c>
      <c r="V28" s="13">
        <v>0</v>
      </c>
      <c r="W28" s="13">
        <f t="shared" si="7"/>
        <v>25.203854707190512</v>
      </c>
    </row>
    <row r="29" spans="1:23" s="4" customFormat="1" ht="12.75">
      <c r="A29" s="24">
        <v>49305</v>
      </c>
      <c r="B29" s="56" t="s">
        <v>44</v>
      </c>
      <c r="C29" s="12" t="s">
        <v>107</v>
      </c>
      <c r="D29" s="19">
        <v>76</v>
      </c>
      <c r="E29" s="13">
        <v>71</v>
      </c>
      <c r="F29" s="13">
        <v>27.2</v>
      </c>
      <c r="G29" s="1">
        <f aca="true" t="shared" si="8" ref="G29:G48">(F29/E29)*100</f>
        <v>38.309859154929576</v>
      </c>
      <c r="H29" s="36">
        <v>49.8</v>
      </c>
      <c r="I29" s="45">
        <v>57.75</v>
      </c>
      <c r="J29" s="45">
        <v>56.275</v>
      </c>
      <c r="K29" s="43">
        <v>132</v>
      </c>
      <c r="L29" s="40">
        <v>78.5</v>
      </c>
      <c r="M29" s="13">
        <v>20.7</v>
      </c>
      <c r="N29" s="11">
        <v>0.0282</v>
      </c>
      <c r="O29" s="11">
        <v>0.4099</v>
      </c>
      <c r="P29" s="11">
        <v>0.0985</v>
      </c>
      <c r="Q29" s="1">
        <f aca="true" t="shared" si="9" ref="Q29:Q48">F29/1.349</f>
        <v>20.163083765752408</v>
      </c>
      <c r="R29" s="13">
        <f t="shared" si="2"/>
        <v>30.673832468495185</v>
      </c>
      <c r="S29" s="13">
        <f t="shared" si="3"/>
        <v>111.32616753150481</v>
      </c>
      <c r="T29" s="13">
        <f t="shared" si="4"/>
        <v>10.510748702742774</v>
      </c>
      <c r="U29" s="13">
        <f t="shared" si="5"/>
        <v>131.48925129725723</v>
      </c>
      <c r="V29" s="13">
        <v>0</v>
      </c>
      <c r="W29" s="13">
        <f t="shared" si="7"/>
        <v>151.65233506300962</v>
      </c>
    </row>
    <row r="30" spans="1:23" s="4" customFormat="1" ht="12.75">
      <c r="A30" s="25"/>
      <c r="B30" s="56"/>
      <c r="C30" s="12" t="s">
        <v>108</v>
      </c>
      <c r="D30" s="19">
        <v>204</v>
      </c>
      <c r="E30" s="13">
        <v>72.9</v>
      </c>
      <c r="F30" s="13">
        <v>32.1</v>
      </c>
      <c r="G30" s="1">
        <f t="shared" si="8"/>
        <v>44.03292181069959</v>
      </c>
      <c r="H30" s="36">
        <v>0</v>
      </c>
      <c r="I30" s="45">
        <v>50.74</v>
      </c>
      <c r="J30" s="45">
        <v>63.55</v>
      </c>
      <c r="K30" s="43">
        <v>127</v>
      </c>
      <c r="L30" s="40">
        <v>72.7</v>
      </c>
      <c r="M30" s="13">
        <v>19.1</v>
      </c>
      <c r="N30" s="11"/>
      <c r="O30" s="11"/>
      <c r="P30" s="11"/>
      <c r="Q30" s="1">
        <f t="shared" si="9"/>
        <v>23.79540400296516</v>
      </c>
      <c r="R30" s="13">
        <f t="shared" si="2"/>
        <v>25.309191994069685</v>
      </c>
      <c r="S30" s="13">
        <f t="shared" si="3"/>
        <v>120.49080800593032</v>
      </c>
      <c r="T30" s="13">
        <v>0</v>
      </c>
      <c r="U30" s="13">
        <f t="shared" si="5"/>
        <v>144.2862120088955</v>
      </c>
      <c r="V30" s="13">
        <v>0</v>
      </c>
      <c r="W30" s="13">
        <f t="shared" si="7"/>
        <v>168.08161601186066</v>
      </c>
    </row>
    <row r="31" spans="1:23" s="4" customFormat="1" ht="12.75">
      <c r="A31" s="24">
        <v>49304</v>
      </c>
      <c r="B31" s="56" t="s">
        <v>45</v>
      </c>
      <c r="C31" s="12" t="s">
        <v>107</v>
      </c>
      <c r="D31" s="19">
        <v>76</v>
      </c>
      <c r="E31" s="13">
        <v>93.6</v>
      </c>
      <c r="F31" s="13">
        <v>20.8</v>
      </c>
      <c r="G31" s="1">
        <f t="shared" si="8"/>
        <v>22.222222222222225</v>
      </c>
      <c r="H31" s="36">
        <v>37.6</v>
      </c>
      <c r="I31" s="45">
        <v>75.81</v>
      </c>
      <c r="J31" s="45">
        <v>83.6</v>
      </c>
      <c r="K31" s="43">
        <v>152</v>
      </c>
      <c r="L31" s="40">
        <v>94.8</v>
      </c>
      <c r="M31" s="13">
        <v>18.8</v>
      </c>
      <c r="N31" s="11">
        <v>0.9479</v>
      </c>
      <c r="O31" s="11">
        <v>0.0285</v>
      </c>
      <c r="P31" s="11">
        <v>0.6727</v>
      </c>
      <c r="Q31" s="1">
        <f t="shared" si="9"/>
        <v>15.41882876204596</v>
      </c>
      <c r="R31" s="13">
        <f t="shared" si="2"/>
        <v>62.76234247590807</v>
      </c>
      <c r="S31" s="13">
        <f t="shared" si="3"/>
        <v>124.43765752409192</v>
      </c>
      <c r="T31" s="13">
        <f t="shared" si="4"/>
        <v>47.343513713862116</v>
      </c>
      <c r="U31" s="13">
        <f t="shared" si="5"/>
        <v>139.85648628613788</v>
      </c>
      <c r="V31" s="13">
        <f>E31-(4*Q31)</f>
        <v>31.924684951816154</v>
      </c>
      <c r="W31" s="13">
        <f t="shared" si="7"/>
        <v>155.27531504818384</v>
      </c>
    </row>
    <row r="32" spans="1:23" s="4" customFormat="1" ht="12.75">
      <c r="A32" s="25"/>
      <c r="B32" s="56"/>
      <c r="C32" s="12" t="s">
        <v>108</v>
      </c>
      <c r="D32" s="19">
        <v>204</v>
      </c>
      <c r="E32" s="13">
        <v>94.9</v>
      </c>
      <c r="F32" s="13">
        <v>22.6</v>
      </c>
      <c r="G32" s="1">
        <f t="shared" si="8"/>
        <v>23.814541622760803</v>
      </c>
      <c r="H32" s="36">
        <v>30.1</v>
      </c>
      <c r="I32" s="45">
        <v>78.97</v>
      </c>
      <c r="J32" s="45">
        <v>82.075</v>
      </c>
      <c r="K32" s="43">
        <v>145</v>
      </c>
      <c r="L32" s="40">
        <v>95</v>
      </c>
      <c r="M32" s="13">
        <v>15.2</v>
      </c>
      <c r="N32" s="11"/>
      <c r="O32" s="11"/>
      <c r="P32" s="11"/>
      <c r="Q32" s="1">
        <f t="shared" si="9"/>
        <v>16.7531504818384</v>
      </c>
      <c r="R32" s="13">
        <f t="shared" si="2"/>
        <v>61.393699036323206</v>
      </c>
      <c r="S32" s="13">
        <f t="shared" si="3"/>
        <v>128.4063009636768</v>
      </c>
      <c r="T32" s="13">
        <f t="shared" si="4"/>
        <v>44.64054855448481</v>
      </c>
      <c r="U32" s="13">
        <f t="shared" si="5"/>
        <v>145.1594514455152</v>
      </c>
      <c r="V32" s="13">
        <f t="shared" si="6"/>
        <v>27.887398072646405</v>
      </c>
      <c r="W32" s="13">
        <f t="shared" si="7"/>
        <v>161.9126019273536</v>
      </c>
    </row>
    <row r="33" spans="1:23" s="4" customFormat="1" ht="12.75">
      <c r="A33" s="24">
        <v>38442</v>
      </c>
      <c r="B33" s="56" t="s">
        <v>46</v>
      </c>
      <c r="C33" s="12" t="s">
        <v>107</v>
      </c>
      <c r="D33" s="19">
        <v>76</v>
      </c>
      <c r="E33" s="13">
        <v>98.4</v>
      </c>
      <c r="F33" s="13">
        <v>19</v>
      </c>
      <c r="G33" s="1">
        <f t="shared" si="8"/>
        <v>19.308943089430894</v>
      </c>
      <c r="H33" s="36">
        <v>70</v>
      </c>
      <c r="I33" s="45">
        <v>83.68</v>
      </c>
      <c r="J33" s="45">
        <v>89.3</v>
      </c>
      <c r="K33" s="43">
        <v>144</v>
      </c>
      <c r="L33" s="40">
        <v>101</v>
      </c>
      <c r="M33" s="13">
        <v>15.4</v>
      </c>
      <c r="N33" s="11">
        <v>0.003</v>
      </c>
      <c r="O33" s="11">
        <v>0.0175</v>
      </c>
      <c r="P33" s="11">
        <v>0.0322</v>
      </c>
      <c r="Q33" s="1">
        <f t="shared" si="9"/>
        <v>14.084507042253522</v>
      </c>
      <c r="R33" s="13">
        <f t="shared" si="2"/>
        <v>70.23098591549297</v>
      </c>
      <c r="S33" s="13">
        <f t="shared" si="3"/>
        <v>126.56901408450705</v>
      </c>
      <c r="T33" s="13">
        <f t="shared" si="4"/>
        <v>56.14647887323944</v>
      </c>
      <c r="U33" s="13">
        <f t="shared" si="5"/>
        <v>140.65352112676058</v>
      </c>
      <c r="V33" s="13">
        <f t="shared" si="6"/>
        <v>42.06197183098592</v>
      </c>
      <c r="W33" s="13">
        <f t="shared" si="7"/>
        <v>154.7380281690141</v>
      </c>
    </row>
    <row r="34" spans="1:23" s="4" customFormat="1" ht="12.75">
      <c r="A34" s="25"/>
      <c r="B34" s="56"/>
      <c r="C34" s="12" t="s">
        <v>108</v>
      </c>
      <c r="D34" s="19">
        <v>201</v>
      </c>
      <c r="E34" s="13">
        <v>95.9</v>
      </c>
      <c r="F34" s="13">
        <v>12.1</v>
      </c>
      <c r="G34" s="1">
        <f t="shared" si="8"/>
        <v>12.617309697601668</v>
      </c>
      <c r="H34" s="36">
        <v>40</v>
      </c>
      <c r="I34" s="45">
        <v>82.84</v>
      </c>
      <c r="J34" s="45">
        <v>89.65</v>
      </c>
      <c r="K34" s="43">
        <v>137</v>
      </c>
      <c r="L34" s="40">
        <v>95.2</v>
      </c>
      <c r="M34" s="13">
        <v>12.2</v>
      </c>
      <c r="N34" s="11"/>
      <c r="O34" s="11"/>
      <c r="P34" s="11"/>
      <c r="Q34" s="1">
        <f t="shared" si="9"/>
        <v>8.969607116382505</v>
      </c>
      <c r="R34" s="13">
        <f t="shared" si="2"/>
        <v>77.960785767235</v>
      </c>
      <c r="S34" s="13">
        <f t="shared" si="3"/>
        <v>113.83921423276502</v>
      </c>
      <c r="T34" s="13">
        <f t="shared" si="4"/>
        <v>68.99117865085249</v>
      </c>
      <c r="U34" s="13">
        <f t="shared" si="5"/>
        <v>122.80882134914752</v>
      </c>
      <c r="V34" s="13">
        <f t="shared" si="6"/>
        <v>60.021571534469984</v>
      </c>
      <c r="W34" s="13">
        <f t="shared" si="7"/>
        <v>131.77842846553003</v>
      </c>
    </row>
    <row r="35" spans="1:23" s="4" customFormat="1" ht="12.75">
      <c r="A35" s="24">
        <v>49302</v>
      </c>
      <c r="B35" s="56" t="s">
        <v>47</v>
      </c>
      <c r="C35" s="12" t="s">
        <v>107</v>
      </c>
      <c r="D35" s="19">
        <v>76</v>
      </c>
      <c r="E35" s="13">
        <v>90.4</v>
      </c>
      <c r="F35" s="13">
        <v>11.1</v>
      </c>
      <c r="G35" s="1">
        <f t="shared" si="8"/>
        <v>12.2787610619469</v>
      </c>
      <c r="H35" s="36">
        <v>49.8</v>
      </c>
      <c r="I35" s="45">
        <v>76.15</v>
      </c>
      <c r="J35" s="45">
        <v>82.375</v>
      </c>
      <c r="K35" s="43">
        <v>110</v>
      </c>
      <c r="L35" s="40">
        <v>89.3</v>
      </c>
      <c r="M35" s="13">
        <v>10.3</v>
      </c>
      <c r="N35" s="11">
        <v>0.6964</v>
      </c>
      <c r="O35" s="11">
        <v>0.0887</v>
      </c>
      <c r="P35" s="11">
        <v>0.33</v>
      </c>
      <c r="Q35" s="1">
        <f t="shared" si="9"/>
        <v>8.228317272053372</v>
      </c>
      <c r="R35" s="13">
        <f t="shared" si="2"/>
        <v>73.94336545589326</v>
      </c>
      <c r="S35" s="13">
        <f t="shared" si="3"/>
        <v>106.85663454410675</v>
      </c>
      <c r="T35" s="13">
        <f t="shared" si="4"/>
        <v>65.71504818383988</v>
      </c>
      <c r="U35" s="13">
        <f t="shared" si="5"/>
        <v>115.08495181616013</v>
      </c>
      <c r="V35" s="13">
        <f t="shared" si="6"/>
        <v>57.486730911786516</v>
      </c>
      <c r="W35" s="13">
        <f t="shared" si="7"/>
        <v>123.3132690882135</v>
      </c>
    </row>
    <row r="36" spans="1:23" s="4" customFormat="1" ht="12.75">
      <c r="A36" s="25"/>
      <c r="B36" s="56"/>
      <c r="C36" s="12" t="s">
        <v>108</v>
      </c>
      <c r="D36" s="19">
        <v>204</v>
      </c>
      <c r="E36" s="13">
        <v>88.5</v>
      </c>
      <c r="F36" s="13">
        <v>13.3</v>
      </c>
      <c r="G36" s="1">
        <f t="shared" si="8"/>
        <v>15.028248587570623</v>
      </c>
      <c r="H36" s="36">
        <v>24.6</v>
      </c>
      <c r="I36" s="45">
        <v>76.4</v>
      </c>
      <c r="J36" s="45">
        <v>84.5</v>
      </c>
      <c r="K36" s="43">
        <v>151</v>
      </c>
      <c r="L36" s="40">
        <v>88.7</v>
      </c>
      <c r="M36" s="13">
        <v>12.1</v>
      </c>
      <c r="N36" s="11"/>
      <c r="O36" s="11"/>
      <c r="P36" s="11"/>
      <c r="Q36" s="1">
        <f t="shared" si="9"/>
        <v>9.859154929577466</v>
      </c>
      <c r="R36" s="13">
        <f t="shared" si="2"/>
        <v>68.78169014084507</v>
      </c>
      <c r="S36" s="13">
        <f t="shared" si="3"/>
        <v>108.21830985915493</v>
      </c>
      <c r="T36" s="13">
        <f t="shared" si="4"/>
        <v>58.9225352112676</v>
      </c>
      <c r="U36" s="13">
        <f t="shared" si="5"/>
        <v>118.0774647887324</v>
      </c>
      <c r="V36" s="13">
        <f t="shared" si="6"/>
        <v>49.06338028169014</v>
      </c>
      <c r="W36" s="13">
        <f t="shared" si="7"/>
        <v>127.93661971830986</v>
      </c>
    </row>
    <row r="37" spans="1:23" s="4" customFormat="1" ht="12.75">
      <c r="A37" s="24">
        <v>49301</v>
      </c>
      <c r="B37" s="56" t="s">
        <v>48</v>
      </c>
      <c r="C37" s="12" t="s">
        <v>107</v>
      </c>
      <c r="D37" s="19">
        <v>76</v>
      </c>
      <c r="E37" s="13">
        <v>80</v>
      </c>
      <c r="F37" s="13">
        <v>24.1</v>
      </c>
      <c r="G37" s="1">
        <f t="shared" si="8"/>
        <v>30.125</v>
      </c>
      <c r="H37" s="36">
        <v>1.9</v>
      </c>
      <c r="I37" s="45">
        <v>44.98</v>
      </c>
      <c r="J37" s="45">
        <v>38.7</v>
      </c>
      <c r="K37" s="43">
        <v>139</v>
      </c>
      <c r="L37" s="40">
        <v>77.1</v>
      </c>
      <c r="M37" s="13">
        <v>23.9</v>
      </c>
      <c r="N37" s="11" t="s">
        <v>22</v>
      </c>
      <c r="O37" s="11">
        <v>0.0062</v>
      </c>
      <c r="P37" s="11" t="s">
        <v>22</v>
      </c>
      <c r="Q37" s="1">
        <f t="shared" si="9"/>
        <v>17.8650852483321</v>
      </c>
      <c r="R37" s="13">
        <f t="shared" si="2"/>
        <v>44.2698295033358</v>
      </c>
      <c r="S37" s="13">
        <f t="shared" si="3"/>
        <v>115.7301704966642</v>
      </c>
      <c r="T37" s="13">
        <f t="shared" si="4"/>
        <v>26.4047442550037</v>
      </c>
      <c r="U37" s="13">
        <f t="shared" si="5"/>
        <v>133.5952557449963</v>
      </c>
      <c r="V37" s="13">
        <f t="shared" si="6"/>
        <v>8.539659006671599</v>
      </c>
      <c r="W37" s="13">
        <f t="shared" si="7"/>
        <v>151.4603409933284</v>
      </c>
    </row>
    <row r="38" spans="1:23" s="4" customFormat="1" ht="12.75">
      <c r="A38" s="25"/>
      <c r="B38" s="56"/>
      <c r="C38" s="12" t="s">
        <v>108</v>
      </c>
      <c r="D38" s="19">
        <v>204</v>
      </c>
      <c r="E38" s="13">
        <v>49.3</v>
      </c>
      <c r="F38" s="13">
        <v>25.9</v>
      </c>
      <c r="G38" s="1">
        <f t="shared" si="8"/>
        <v>52.53549695740365</v>
      </c>
      <c r="H38" s="36">
        <v>2.4</v>
      </c>
      <c r="I38" s="45">
        <v>29.77</v>
      </c>
      <c r="J38" s="45">
        <v>62.5</v>
      </c>
      <c r="K38" s="43">
        <v>96</v>
      </c>
      <c r="L38" s="40">
        <v>51.5</v>
      </c>
      <c r="M38" s="13">
        <v>18.3</v>
      </c>
      <c r="N38" s="11"/>
      <c r="O38" s="11"/>
      <c r="P38" s="11"/>
      <c r="Q38" s="1">
        <f t="shared" si="9"/>
        <v>19.199406968124535</v>
      </c>
      <c r="R38" s="13">
        <f t="shared" si="2"/>
        <v>10.901186063750927</v>
      </c>
      <c r="S38" s="13">
        <f t="shared" si="3"/>
        <v>87.69881393624907</v>
      </c>
      <c r="T38" s="13">
        <v>0</v>
      </c>
      <c r="U38" s="13">
        <f t="shared" si="5"/>
        <v>106.8982209043736</v>
      </c>
      <c r="V38" s="13">
        <v>0</v>
      </c>
      <c r="W38" s="13">
        <f t="shared" si="7"/>
        <v>126.09762787249814</v>
      </c>
    </row>
    <row r="39" spans="1:23" s="4" customFormat="1" ht="12.75">
      <c r="A39" s="24">
        <v>38482</v>
      </c>
      <c r="B39" s="56" t="s">
        <v>49</v>
      </c>
      <c r="C39" s="12" t="s">
        <v>107</v>
      </c>
      <c r="D39" s="19">
        <v>76</v>
      </c>
      <c r="E39" s="13">
        <v>80.1</v>
      </c>
      <c r="F39" s="13">
        <v>17.1</v>
      </c>
      <c r="G39" s="1">
        <f t="shared" si="8"/>
        <v>21.348314606741575</v>
      </c>
      <c r="H39" s="36">
        <v>51</v>
      </c>
      <c r="I39" s="45">
        <v>70.67</v>
      </c>
      <c r="J39" s="45">
        <v>78.7</v>
      </c>
      <c r="K39" s="43">
        <v>110</v>
      </c>
      <c r="L39" s="40">
        <v>82.6</v>
      </c>
      <c r="M39" s="13">
        <v>11.6</v>
      </c>
      <c r="N39" s="11">
        <v>0.0047</v>
      </c>
      <c r="O39" s="11">
        <v>0.9767</v>
      </c>
      <c r="P39" s="11">
        <v>0.0022</v>
      </c>
      <c r="Q39" s="1">
        <f t="shared" si="9"/>
        <v>12.67605633802817</v>
      </c>
      <c r="R39" s="13">
        <f t="shared" si="2"/>
        <v>54.74788732394366</v>
      </c>
      <c r="S39" s="13">
        <f t="shared" si="3"/>
        <v>105.45211267605633</v>
      </c>
      <c r="T39" s="13">
        <f t="shared" si="4"/>
        <v>42.07183098591548</v>
      </c>
      <c r="U39" s="13">
        <f t="shared" si="5"/>
        <v>118.1281690140845</v>
      </c>
      <c r="V39" s="13">
        <f t="shared" si="6"/>
        <v>29.395774647887315</v>
      </c>
      <c r="W39" s="13">
        <f t="shared" si="7"/>
        <v>130.80422535211267</v>
      </c>
    </row>
    <row r="40" spans="1:23" s="4" customFormat="1" ht="12.75">
      <c r="A40" s="25"/>
      <c r="B40" s="56"/>
      <c r="C40" s="12" t="s">
        <v>108</v>
      </c>
      <c r="D40" s="19">
        <v>203</v>
      </c>
      <c r="E40" s="13">
        <v>87</v>
      </c>
      <c r="F40" s="13">
        <v>15.6</v>
      </c>
      <c r="G40" s="1">
        <f t="shared" si="8"/>
        <v>17.93103448275862</v>
      </c>
      <c r="H40" s="36">
        <v>31</v>
      </c>
      <c r="I40" s="45">
        <v>75.52</v>
      </c>
      <c r="J40" s="45">
        <v>74.9</v>
      </c>
      <c r="K40" s="43">
        <v>133</v>
      </c>
      <c r="L40" s="40">
        <v>87.1</v>
      </c>
      <c r="M40" s="13">
        <v>11.7</v>
      </c>
      <c r="N40" s="11"/>
      <c r="O40" s="11"/>
      <c r="P40" s="11"/>
      <c r="Q40" s="1">
        <f t="shared" si="9"/>
        <v>11.56412157153447</v>
      </c>
      <c r="R40" s="13">
        <f t="shared" si="2"/>
        <v>63.87175685693106</v>
      </c>
      <c r="S40" s="13">
        <f t="shared" si="3"/>
        <v>110.12824314306894</v>
      </c>
      <c r="T40" s="13">
        <f t="shared" si="4"/>
        <v>52.30763528539659</v>
      </c>
      <c r="U40" s="13">
        <f t="shared" si="5"/>
        <v>121.6923647146034</v>
      </c>
      <c r="V40" s="13">
        <f t="shared" si="6"/>
        <v>40.74351371386212</v>
      </c>
      <c r="W40" s="13">
        <f t="shared" si="7"/>
        <v>133.25648628613789</v>
      </c>
    </row>
    <row r="41" spans="1:23" s="4" customFormat="1" ht="12.75">
      <c r="A41" s="24">
        <v>38487</v>
      </c>
      <c r="B41" s="56" t="s">
        <v>50</v>
      </c>
      <c r="C41" s="12" t="s">
        <v>107</v>
      </c>
      <c r="D41" s="19">
        <v>76</v>
      </c>
      <c r="E41" s="13">
        <v>70.8</v>
      </c>
      <c r="F41" s="13">
        <v>15.9</v>
      </c>
      <c r="G41" s="1">
        <f t="shared" si="8"/>
        <v>22.45762711864407</v>
      </c>
      <c r="H41" s="36">
        <v>25.8</v>
      </c>
      <c r="I41" s="45">
        <v>53.612</v>
      </c>
      <c r="J41" s="45">
        <v>68.89</v>
      </c>
      <c r="K41" s="43">
        <v>190</v>
      </c>
      <c r="L41" s="40">
        <v>73.4</v>
      </c>
      <c r="M41" s="13">
        <v>27.3</v>
      </c>
      <c r="N41" s="11">
        <v>0.0585</v>
      </c>
      <c r="O41" s="11" t="s">
        <v>22</v>
      </c>
      <c r="P41" s="11" t="s">
        <v>22</v>
      </c>
      <c r="Q41" s="1">
        <f t="shared" si="9"/>
        <v>11.786508524833211</v>
      </c>
      <c r="R41" s="13">
        <f t="shared" si="2"/>
        <v>47.22698295033358</v>
      </c>
      <c r="S41" s="13">
        <f t="shared" si="3"/>
        <v>94.37301704966642</v>
      </c>
      <c r="T41" s="13">
        <f t="shared" si="4"/>
        <v>35.44047442550036</v>
      </c>
      <c r="U41" s="13">
        <f t="shared" si="5"/>
        <v>106.15952557449964</v>
      </c>
      <c r="V41" s="13">
        <f t="shared" si="6"/>
        <v>23.653965900667153</v>
      </c>
      <c r="W41" s="13">
        <f t="shared" si="7"/>
        <v>117.94603409933285</v>
      </c>
    </row>
    <row r="42" spans="1:23" s="4" customFormat="1" ht="12.75">
      <c r="A42" s="25"/>
      <c r="B42" s="56"/>
      <c r="C42" s="12" t="s">
        <v>108</v>
      </c>
      <c r="D42" s="19">
        <v>204</v>
      </c>
      <c r="E42" s="13">
        <v>76.6</v>
      </c>
      <c r="F42" s="13">
        <v>15.7</v>
      </c>
      <c r="G42" s="1">
        <f t="shared" si="8"/>
        <v>20.496083550913838</v>
      </c>
      <c r="H42" s="36">
        <v>15</v>
      </c>
      <c r="I42" s="45">
        <v>62.42400000000001</v>
      </c>
      <c r="J42" s="45">
        <v>61.13</v>
      </c>
      <c r="K42" s="43">
        <v>142.8</v>
      </c>
      <c r="L42" s="40">
        <v>78.6</v>
      </c>
      <c r="M42" s="13">
        <v>16.8</v>
      </c>
      <c r="N42" s="11"/>
      <c r="O42" s="11"/>
      <c r="P42" s="11"/>
      <c r="Q42" s="1">
        <f t="shared" si="9"/>
        <v>11.638250555967383</v>
      </c>
      <c r="R42" s="13">
        <f t="shared" si="2"/>
        <v>53.32349888806523</v>
      </c>
      <c r="S42" s="13">
        <f t="shared" si="3"/>
        <v>99.87650111193476</v>
      </c>
      <c r="T42" s="13">
        <f t="shared" si="4"/>
        <v>41.68524833209784</v>
      </c>
      <c r="U42" s="13">
        <f t="shared" si="5"/>
        <v>111.51475166790215</v>
      </c>
      <c r="V42" s="13">
        <f t="shared" si="6"/>
        <v>30.04699777613046</v>
      </c>
      <c r="W42" s="13">
        <f t="shared" si="7"/>
        <v>123.15300222386952</v>
      </c>
    </row>
    <row r="43" spans="1:23" s="4" customFormat="1" ht="12.75">
      <c r="A43" s="24">
        <v>49291</v>
      </c>
      <c r="B43" s="56" t="s">
        <v>51</v>
      </c>
      <c r="C43" s="12" t="s">
        <v>107</v>
      </c>
      <c r="D43" s="19">
        <v>76</v>
      </c>
      <c r="E43" s="13">
        <v>88.1</v>
      </c>
      <c r="F43" s="13">
        <v>19.2</v>
      </c>
      <c r="G43" s="1">
        <f t="shared" si="8"/>
        <v>21.793416572077184</v>
      </c>
      <c r="H43" s="36">
        <v>53.2</v>
      </c>
      <c r="I43" s="45">
        <v>68.85</v>
      </c>
      <c r="J43" s="45">
        <v>73.8</v>
      </c>
      <c r="K43" s="43">
        <v>138</v>
      </c>
      <c r="L43" s="40">
        <v>90.3</v>
      </c>
      <c r="M43" s="13">
        <v>18.4</v>
      </c>
      <c r="N43" s="11">
        <v>0.022</v>
      </c>
      <c r="O43" s="11">
        <v>0.132</v>
      </c>
      <c r="P43" s="11">
        <v>0.1203</v>
      </c>
      <c r="Q43" s="1">
        <f t="shared" si="9"/>
        <v>14.232765011119348</v>
      </c>
      <c r="R43" s="13">
        <f t="shared" si="2"/>
        <v>59.6344699777613</v>
      </c>
      <c r="S43" s="13">
        <f t="shared" si="3"/>
        <v>116.56553002223869</v>
      </c>
      <c r="T43" s="13">
        <f t="shared" si="4"/>
        <v>45.40170496664195</v>
      </c>
      <c r="U43" s="13">
        <f t="shared" si="5"/>
        <v>130.79829503335804</v>
      </c>
      <c r="V43" s="13">
        <f t="shared" si="6"/>
        <v>31.168939955522603</v>
      </c>
      <c r="W43" s="13">
        <f t="shared" si="7"/>
        <v>145.03106004447739</v>
      </c>
    </row>
    <row r="44" spans="1:23" s="4" customFormat="1" ht="12.75">
      <c r="A44" s="25"/>
      <c r="B44" s="56"/>
      <c r="C44" s="12" t="s">
        <v>108</v>
      </c>
      <c r="D44" s="19">
        <v>204</v>
      </c>
      <c r="E44" s="13">
        <v>84.7</v>
      </c>
      <c r="F44" s="13">
        <v>21.9</v>
      </c>
      <c r="G44" s="1">
        <f t="shared" si="8"/>
        <v>25.85596221959858</v>
      </c>
      <c r="H44" s="36">
        <v>0</v>
      </c>
      <c r="I44" s="45">
        <v>67.84</v>
      </c>
      <c r="J44" s="45">
        <v>78.625</v>
      </c>
      <c r="K44" s="43">
        <v>148</v>
      </c>
      <c r="L44" s="40">
        <v>85.1</v>
      </c>
      <c r="M44" s="13">
        <v>16</v>
      </c>
      <c r="N44" s="11"/>
      <c r="O44" s="11"/>
      <c r="P44" s="11"/>
      <c r="Q44" s="1">
        <f t="shared" si="9"/>
        <v>16.234247590808007</v>
      </c>
      <c r="R44" s="13">
        <f t="shared" si="2"/>
        <v>52.23150481838399</v>
      </c>
      <c r="S44" s="13">
        <f t="shared" si="3"/>
        <v>117.16849518161601</v>
      </c>
      <c r="T44" s="13">
        <f t="shared" si="4"/>
        <v>35.997257227575986</v>
      </c>
      <c r="U44" s="13">
        <f t="shared" si="5"/>
        <v>133.402742772424</v>
      </c>
      <c r="V44" s="13">
        <f t="shared" si="6"/>
        <v>19.763009636767976</v>
      </c>
      <c r="W44" s="13">
        <f t="shared" si="7"/>
        <v>149.63699036323203</v>
      </c>
    </row>
    <row r="45" spans="1:23" s="4" customFormat="1" ht="12.75">
      <c r="A45" s="24">
        <v>49235</v>
      </c>
      <c r="B45" s="56" t="s">
        <v>52</v>
      </c>
      <c r="C45" s="12" t="s">
        <v>107</v>
      </c>
      <c r="D45" s="19">
        <v>76</v>
      </c>
      <c r="E45" s="13">
        <v>92.6</v>
      </c>
      <c r="F45" s="13">
        <v>11.9</v>
      </c>
      <c r="G45" s="1">
        <f t="shared" si="8"/>
        <v>12.85097192224622</v>
      </c>
      <c r="H45" s="36">
        <v>46.4</v>
      </c>
      <c r="I45" s="45">
        <v>78.32</v>
      </c>
      <c r="J45" s="45">
        <v>85.675</v>
      </c>
      <c r="K45" s="43">
        <v>114</v>
      </c>
      <c r="L45" s="40">
        <v>91.8</v>
      </c>
      <c r="M45" s="13">
        <v>12.1</v>
      </c>
      <c r="N45" s="11">
        <v>0.947</v>
      </c>
      <c r="O45" s="11">
        <v>0.4848</v>
      </c>
      <c r="P45" s="11">
        <v>0.9477</v>
      </c>
      <c r="Q45" s="1">
        <f t="shared" si="9"/>
        <v>8.82134914751668</v>
      </c>
      <c r="R45" s="13">
        <f t="shared" si="2"/>
        <v>74.95730170496664</v>
      </c>
      <c r="S45" s="13">
        <f t="shared" si="3"/>
        <v>110.24269829503335</v>
      </c>
      <c r="T45" s="13">
        <f t="shared" si="4"/>
        <v>66.13595255744995</v>
      </c>
      <c r="U45" s="13">
        <f t="shared" si="5"/>
        <v>119.06404744255003</v>
      </c>
      <c r="V45" s="13">
        <f t="shared" si="6"/>
        <v>57.31460340993328</v>
      </c>
      <c r="W45" s="13">
        <f t="shared" si="7"/>
        <v>127.8853965900667</v>
      </c>
    </row>
    <row r="46" spans="1:23" s="4" customFormat="1" ht="12.75">
      <c r="A46" s="25"/>
      <c r="B46" s="56"/>
      <c r="C46" s="12" t="s">
        <v>108</v>
      </c>
      <c r="D46" s="19">
        <v>204</v>
      </c>
      <c r="E46" s="13">
        <v>92.8</v>
      </c>
      <c r="F46" s="13">
        <v>12.9</v>
      </c>
      <c r="G46" s="1">
        <f t="shared" si="8"/>
        <v>13.90086206896552</v>
      </c>
      <c r="H46" s="36">
        <v>29.9</v>
      </c>
      <c r="I46" s="45">
        <v>80.07</v>
      </c>
      <c r="J46" s="45">
        <v>84.725</v>
      </c>
      <c r="K46" s="43">
        <v>139</v>
      </c>
      <c r="L46" s="40">
        <v>91.9</v>
      </c>
      <c r="M46" s="13">
        <v>11.3</v>
      </c>
      <c r="N46" s="11"/>
      <c r="O46" s="11"/>
      <c r="P46" s="11"/>
      <c r="Q46" s="1">
        <f t="shared" si="9"/>
        <v>9.562638991845812</v>
      </c>
      <c r="R46" s="13">
        <f t="shared" si="2"/>
        <v>73.67472201630838</v>
      </c>
      <c r="S46" s="13">
        <f t="shared" si="3"/>
        <v>111.92527798369161</v>
      </c>
      <c r="T46" s="13">
        <f t="shared" si="4"/>
        <v>64.11208302446256</v>
      </c>
      <c r="U46" s="13">
        <f t="shared" si="5"/>
        <v>121.48791697553743</v>
      </c>
      <c r="V46" s="13">
        <f t="shared" si="6"/>
        <v>54.54944403261675</v>
      </c>
      <c r="W46" s="13">
        <f t="shared" si="7"/>
        <v>131.05055596738325</v>
      </c>
    </row>
    <row r="47" spans="1:23" s="4" customFormat="1" ht="12.75">
      <c r="A47" s="24">
        <v>99958</v>
      </c>
      <c r="B47" s="56" t="s">
        <v>38</v>
      </c>
      <c r="C47" s="12" t="s">
        <v>107</v>
      </c>
      <c r="D47" s="19">
        <v>76</v>
      </c>
      <c r="E47" s="13">
        <v>78.1</v>
      </c>
      <c r="F47" s="13">
        <v>13.6</v>
      </c>
      <c r="G47" s="1">
        <f t="shared" si="8"/>
        <v>17.41357234314981</v>
      </c>
      <c r="H47" s="36">
        <v>42.3</v>
      </c>
      <c r="I47" s="45">
        <v>69.22</v>
      </c>
      <c r="J47" s="45">
        <v>76.83</v>
      </c>
      <c r="K47" s="43">
        <v>102</v>
      </c>
      <c r="L47" s="40">
        <v>78.8</v>
      </c>
      <c r="M47" s="13">
        <v>10.8</v>
      </c>
      <c r="N47" s="11">
        <v>0.0003</v>
      </c>
      <c r="O47" s="11" t="s">
        <v>22</v>
      </c>
      <c r="P47" s="11" t="s">
        <v>22</v>
      </c>
      <c r="Q47" s="1">
        <f t="shared" si="9"/>
        <v>10.081541882876204</v>
      </c>
      <c r="R47" s="13">
        <f t="shared" si="2"/>
        <v>57.93691623424759</v>
      </c>
      <c r="S47" s="13">
        <f t="shared" si="3"/>
        <v>98.2630837657524</v>
      </c>
      <c r="T47" s="13">
        <f t="shared" si="4"/>
        <v>47.85537435137138</v>
      </c>
      <c r="U47" s="13">
        <f t="shared" si="5"/>
        <v>108.34462564862861</v>
      </c>
      <c r="V47" s="13">
        <f t="shared" si="6"/>
        <v>37.77383246849518</v>
      </c>
      <c r="W47" s="13">
        <f t="shared" si="7"/>
        <v>118.4261675315048</v>
      </c>
    </row>
    <row r="48" spans="2:23" s="4" customFormat="1" ht="12.75">
      <c r="B48" s="56"/>
      <c r="C48" s="12" t="s">
        <v>108</v>
      </c>
      <c r="D48" s="19">
        <v>204</v>
      </c>
      <c r="E48" s="13">
        <v>87.1</v>
      </c>
      <c r="F48" s="13">
        <v>19.5</v>
      </c>
      <c r="G48" s="13">
        <f t="shared" si="8"/>
        <v>22.388059701492537</v>
      </c>
      <c r="H48" s="36">
        <v>0</v>
      </c>
      <c r="I48" s="45">
        <v>69.424</v>
      </c>
      <c r="J48" s="45">
        <v>72.64</v>
      </c>
      <c r="K48" s="43">
        <v>137</v>
      </c>
      <c r="L48" s="40">
        <v>86.2</v>
      </c>
      <c r="M48" s="13">
        <v>16.4</v>
      </c>
      <c r="N48" s="11"/>
      <c r="O48" s="11"/>
      <c r="P48" s="11"/>
      <c r="Q48" s="13">
        <f t="shared" si="9"/>
        <v>14.455151964418087</v>
      </c>
      <c r="R48" s="13">
        <f t="shared" si="2"/>
        <v>58.18969607116382</v>
      </c>
      <c r="S48" s="13">
        <f t="shared" si="3"/>
        <v>116.01030392883617</v>
      </c>
      <c r="T48" s="13">
        <f t="shared" si="4"/>
        <v>43.73454410674573</v>
      </c>
      <c r="U48" s="13">
        <f t="shared" si="5"/>
        <v>130.46545589325427</v>
      </c>
      <c r="V48" s="13">
        <f t="shared" si="6"/>
        <v>29.279392142327644</v>
      </c>
      <c r="W48" s="13">
        <f t="shared" si="7"/>
        <v>144.92060785767234</v>
      </c>
    </row>
    <row r="49" spans="2:23" s="4" customFormat="1" ht="12.75">
      <c r="B49" s="56"/>
      <c r="C49" s="13"/>
      <c r="D49" s="19"/>
      <c r="E49" s="13"/>
      <c r="F49" s="13"/>
      <c r="G49" s="13"/>
      <c r="H49" s="36"/>
      <c r="I49" s="13"/>
      <c r="J49" s="13"/>
      <c r="K49" s="43"/>
      <c r="L49" s="40"/>
      <c r="M49" s="13"/>
      <c r="N49" s="11"/>
      <c r="O49" s="11"/>
      <c r="P49" s="11"/>
      <c r="Q49" s="13"/>
      <c r="R49" s="13"/>
      <c r="S49" s="13"/>
      <c r="T49" s="13"/>
      <c r="U49" s="13"/>
      <c r="V49" s="13"/>
      <c r="W49" s="13"/>
    </row>
    <row r="50" spans="2:23" s="4" customFormat="1" ht="12.75">
      <c r="B50" s="56"/>
      <c r="C50" s="13"/>
      <c r="D50" s="19"/>
      <c r="E50" s="13"/>
      <c r="F50" s="13"/>
      <c r="G50" s="13"/>
      <c r="H50" s="36"/>
      <c r="I50" s="13"/>
      <c r="J50" s="13"/>
      <c r="K50" s="43"/>
      <c r="L50" s="40"/>
      <c r="M50" s="13"/>
      <c r="N50" s="11"/>
      <c r="O50" s="11"/>
      <c r="P50" s="11"/>
      <c r="Q50" s="13"/>
      <c r="R50" s="13"/>
      <c r="S50" s="13"/>
      <c r="T50" s="13"/>
      <c r="U50" s="13"/>
      <c r="V50" s="13"/>
      <c r="W50" s="13"/>
    </row>
    <row r="51" spans="1:23" s="4" customFormat="1" ht="12.75">
      <c r="A51" s="27">
        <v>50470</v>
      </c>
      <c r="B51" s="56" t="s">
        <v>55</v>
      </c>
      <c r="C51" s="12" t="s">
        <v>107</v>
      </c>
      <c r="D51" s="19">
        <v>77</v>
      </c>
      <c r="E51" s="13">
        <v>76.8</v>
      </c>
      <c r="F51" s="13">
        <v>14.3</v>
      </c>
      <c r="G51" s="1">
        <f aca="true" t="shared" si="10" ref="G51:G114">(F51/E51)*100</f>
        <v>18.619791666666668</v>
      </c>
      <c r="H51" s="36">
        <v>6.4</v>
      </c>
      <c r="I51" s="46">
        <v>53.24</v>
      </c>
      <c r="J51" s="46">
        <v>68.8</v>
      </c>
      <c r="K51" s="43">
        <v>97.3</v>
      </c>
      <c r="L51" s="40">
        <v>73.4</v>
      </c>
      <c r="M51" s="13">
        <v>15.7</v>
      </c>
      <c r="N51" s="11">
        <v>0.0031</v>
      </c>
      <c r="O51" s="11">
        <v>0.4611</v>
      </c>
      <c r="P51" s="11" t="s">
        <v>22</v>
      </c>
      <c r="Q51" s="1">
        <f aca="true" t="shared" si="11" ref="Q51:Q114">F51/1.349</f>
        <v>10.600444773906599</v>
      </c>
      <c r="R51" s="13">
        <f aca="true" t="shared" si="12" ref="R51:R114">E51-(2*Q51)</f>
        <v>55.5991104521868</v>
      </c>
      <c r="S51" s="13">
        <f aca="true" t="shared" si="13" ref="S51:S114">E51+(2*Q51)</f>
        <v>98.00088954781319</v>
      </c>
      <c r="T51" s="13">
        <f aca="true" t="shared" si="14" ref="T51:T114">E51-(3*Q51)</f>
        <v>44.998665678280204</v>
      </c>
      <c r="U51" s="13">
        <f aca="true" t="shared" si="15" ref="U51:U114">E51+(3*Q51)</f>
        <v>108.60133432171979</v>
      </c>
      <c r="V51" s="13">
        <f aca="true" t="shared" si="16" ref="V51:V114">E51-(4*Q51)</f>
        <v>34.3982209043736</v>
      </c>
      <c r="W51" s="13">
        <f aca="true" t="shared" si="17" ref="W51:W114">E51+(4*Q51)</f>
        <v>119.20177909562639</v>
      </c>
    </row>
    <row r="52" spans="1:23" s="4" customFormat="1" ht="12.75">
      <c r="A52" s="28"/>
      <c r="B52" s="56"/>
      <c r="C52" s="12" t="s">
        <v>108</v>
      </c>
      <c r="D52" s="19">
        <v>201</v>
      </c>
      <c r="E52" s="13">
        <v>68.6</v>
      </c>
      <c r="F52" s="13">
        <v>16.5</v>
      </c>
      <c r="G52" s="1">
        <f t="shared" si="10"/>
        <v>24.05247813411079</v>
      </c>
      <c r="H52" s="36">
        <v>5.4</v>
      </c>
      <c r="I52" s="46">
        <v>52.4</v>
      </c>
      <c r="J52" s="46">
        <v>59.8</v>
      </c>
      <c r="K52" s="43">
        <v>108</v>
      </c>
      <c r="L52" s="40">
        <v>67.4</v>
      </c>
      <c r="M52" s="13">
        <v>14.6</v>
      </c>
      <c r="N52" s="11"/>
      <c r="O52" s="11"/>
      <c r="P52" s="11"/>
      <c r="Q52" s="1">
        <f t="shared" si="11"/>
        <v>12.23128243143069</v>
      </c>
      <c r="R52" s="13">
        <f t="shared" si="12"/>
        <v>44.13743513713861</v>
      </c>
      <c r="S52" s="13">
        <f t="shared" si="13"/>
        <v>93.06256486286138</v>
      </c>
      <c r="T52" s="13">
        <f t="shared" si="14"/>
        <v>31.906152705707925</v>
      </c>
      <c r="U52" s="13">
        <f t="shared" si="15"/>
        <v>105.29384729429206</v>
      </c>
      <c r="V52" s="13">
        <f t="shared" si="16"/>
        <v>19.674870274277232</v>
      </c>
      <c r="W52" s="13">
        <f t="shared" si="17"/>
        <v>117.52512972572276</v>
      </c>
    </row>
    <row r="53" spans="1:23" s="4" customFormat="1" ht="12.75">
      <c r="A53" s="27">
        <v>61692</v>
      </c>
      <c r="B53" s="56" t="s">
        <v>56</v>
      </c>
      <c r="C53" s="12" t="s">
        <v>107</v>
      </c>
      <c r="D53" s="19">
        <v>77</v>
      </c>
      <c r="E53" s="13">
        <v>99</v>
      </c>
      <c r="F53" s="13">
        <v>12.6</v>
      </c>
      <c r="G53" s="1">
        <f t="shared" si="10"/>
        <v>12.727272727272727</v>
      </c>
      <c r="H53" s="36">
        <v>77.7</v>
      </c>
      <c r="I53" s="46">
        <v>87.98</v>
      </c>
      <c r="J53" s="46">
        <v>92.6</v>
      </c>
      <c r="K53" s="43">
        <v>136</v>
      </c>
      <c r="L53" s="40">
        <v>98.8</v>
      </c>
      <c r="M53" s="13">
        <v>9.3</v>
      </c>
      <c r="N53" s="11" t="s">
        <v>22</v>
      </c>
      <c r="O53" s="11" t="s">
        <v>102</v>
      </c>
      <c r="P53" s="11" t="s">
        <v>22</v>
      </c>
      <c r="Q53" s="1">
        <f t="shared" si="11"/>
        <v>9.340252038547073</v>
      </c>
      <c r="R53" s="13">
        <f t="shared" si="12"/>
        <v>80.31949592290586</v>
      </c>
      <c r="S53" s="13">
        <f t="shared" si="13"/>
        <v>117.68050407709414</v>
      </c>
      <c r="T53" s="13">
        <f t="shared" si="14"/>
        <v>70.97924388435878</v>
      </c>
      <c r="U53" s="13">
        <f t="shared" si="15"/>
        <v>127.02075611564122</v>
      </c>
      <c r="V53" s="13">
        <f t="shared" si="16"/>
        <v>61.63899184581171</v>
      </c>
      <c r="W53" s="13">
        <f t="shared" si="17"/>
        <v>136.36100815418828</v>
      </c>
    </row>
    <row r="54" spans="1:23" s="4" customFormat="1" ht="12.75">
      <c r="A54" s="28"/>
      <c r="B54" s="56"/>
      <c r="C54" s="12" t="s">
        <v>108</v>
      </c>
      <c r="D54" s="19">
        <v>201</v>
      </c>
      <c r="E54" s="13">
        <v>90.4</v>
      </c>
      <c r="F54" s="13">
        <v>15.7</v>
      </c>
      <c r="G54" s="1">
        <f t="shared" si="10"/>
        <v>17.36725663716814</v>
      </c>
      <c r="H54" s="36">
        <v>27.6</v>
      </c>
      <c r="I54" s="46">
        <v>74.8</v>
      </c>
      <c r="J54" s="46">
        <v>83.4</v>
      </c>
      <c r="K54" s="43">
        <v>152</v>
      </c>
      <c r="L54" s="40">
        <v>90.7</v>
      </c>
      <c r="M54" s="13">
        <v>14</v>
      </c>
      <c r="N54" s="11"/>
      <c r="O54" s="11"/>
      <c r="P54" s="11"/>
      <c r="Q54" s="1">
        <f t="shared" si="11"/>
        <v>11.638250555967383</v>
      </c>
      <c r="R54" s="13">
        <f t="shared" si="12"/>
        <v>67.12349888806524</v>
      </c>
      <c r="S54" s="13">
        <f t="shared" si="13"/>
        <v>113.67650111193477</v>
      </c>
      <c r="T54" s="13">
        <f t="shared" si="14"/>
        <v>55.485248332097854</v>
      </c>
      <c r="U54" s="13">
        <f t="shared" si="15"/>
        <v>125.31475166790216</v>
      </c>
      <c r="V54" s="13">
        <f t="shared" si="16"/>
        <v>43.84699777613047</v>
      </c>
      <c r="W54" s="13">
        <f t="shared" si="17"/>
        <v>136.95300222386953</v>
      </c>
    </row>
    <row r="55" spans="1:23" s="4" customFormat="1" ht="12.75">
      <c r="A55" s="27">
        <v>50295</v>
      </c>
      <c r="B55" s="56" t="s">
        <v>57</v>
      </c>
      <c r="C55" s="12" t="s">
        <v>107</v>
      </c>
      <c r="D55" s="19">
        <v>77</v>
      </c>
      <c r="E55" s="13">
        <v>34</v>
      </c>
      <c r="F55" s="13">
        <v>38.9</v>
      </c>
      <c r="G55" s="1">
        <f t="shared" si="10"/>
        <v>114.41176470588235</v>
      </c>
      <c r="H55" s="36">
        <v>0</v>
      </c>
      <c r="I55" s="46">
        <v>70.56</v>
      </c>
      <c r="J55" s="46">
        <v>77.3</v>
      </c>
      <c r="K55" s="43">
        <v>78.5</v>
      </c>
      <c r="L55" s="40">
        <v>31.3</v>
      </c>
      <c r="M55" s="13">
        <v>21.1</v>
      </c>
      <c r="N55" s="11">
        <v>0.3208</v>
      </c>
      <c r="O55" s="11">
        <v>0.0193</v>
      </c>
      <c r="P55" s="11">
        <v>0.5108</v>
      </c>
      <c r="Q55" s="1">
        <f t="shared" si="11"/>
        <v>28.83617494440326</v>
      </c>
      <c r="R55" s="13">
        <v>0</v>
      </c>
      <c r="S55" s="13">
        <f t="shared" si="13"/>
        <v>91.67234988880652</v>
      </c>
      <c r="T55" s="13">
        <v>0</v>
      </c>
      <c r="U55" s="13">
        <f t="shared" si="15"/>
        <v>120.50852483320978</v>
      </c>
      <c r="V55" s="13">
        <v>0</v>
      </c>
      <c r="W55" s="13">
        <f t="shared" si="17"/>
        <v>149.34469977761304</v>
      </c>
    </row>
    <row r="56" spans="1:23" s="4" customFormat="1" ht="12.75">
      <c r="A56" s="28"/>
      <c r="B56" s="56"/>
      <c r="C56" s="12" t="s">
        <v>108</v>
      </c>
      <c r="D56" s="19">
        <v>201</v>
      </c>
      <c r="E56" s="13">
        <v>30.4</v>
      </c>
      <c r="F56" s="13">
        <v>42.5</v>
      </c>
      <c r="G56" s="1">
        <f t="shared" si="10"/>
        <v>139.80263157894737</v>
      </c>
      <c r="H56" s="36">
        <v>0</v>
      </c>
      <c r="I56" s="46">
        <v>63.9</v>
      </c>
      <c r="J56" s="46">
        <v>71.5</v>
      </c>
      <c r="K56" s="43">
        <v>105</v>
      </c>
      <c r="L56" s="40">
        <v>34.7</v>
      </c>
      <c r="M56" s="13">
        <v>26.4</v>
      </c>
      <c r="N56" s="11"/>
      <c r="O56" s="11"/>
      <c r="P56" s="11"/>
      <c r="Q56" s="1">
        <f t="shared" si="11"/>
        <v>31.50481838398814</v>
      </c>
      <c r="R56" s="13">
        <v>0</v>
      </c>
      <c r="S56" s="13">
        <f t="shared" si="13"/>
        <v>93.40963676797628</v>
      </c>
      <c r="T56" s="13">
        <v>0</v>
      </c>
      <c r="U56" s="13">
        <f t="shared" si="15"/>
        <v>124.91445515196443</v>
      </c>
      <c r="V56" s="13">
        <v>0</v>
      </c>
      <c r="W56" s="13">
        <f t="shared" si="17"/>
        <v>156.41927353595256</v>
      </c>
    </row>
    <row r="57" spans="1:23" s="4" customFormat="1" ht="12.75">
      <c r="A57" s="27">
        <v>49308</v>
      </c>
      <c r="B57" s="56" t="s">
        <v>58</v>
      </c>
      <c r="C57" s="12" t="s">
        <v>107</v>
      </c>
      <c r="D57" s="19">
        <v>77</v>
      </c>
      <c r="E57" s="13">
        <v>84.5</v>
      </c>
      <c r="F57" s="13">
        <v>13.1</v>
      </c>
      <c r="G57" s="1">
        <f t="shared" si="10"/>
        <v>15.502958579881657</v>
      </c>
      <c r="H57" s="36">
        <v>66.2</v>
      </c>
      <c r="I57" s="46">
        <v>4.192</v>
      </c>
      <c r="J57" s="46">
        <v>8.92</v>
      </c>
      <c r="K57" s="43">
        <v>104</v>
      </c>
      <c r="L57" s="40">
        <v>84</v>
      </c>
      <c r="M57" s="13">
        <v>9.7</v>
      </c>
      <c r="N57" s="11">
        <v>0.0191</v>
      </c>
      <c r="O57" s="11">
        <v>0.0008</v>
      </c>
      <c r="P57" s="11">
        <v>0.0125</v>
      </c>
      <c r="Q57" s="1">
        <f t="shared" si="11"/>
        <v>9.710896960711638</v>
      </c>
      <c r="R57" s="13">
        <f t="shared" si="12"/>
        <v>65.07820607857673</v>
      </c>
      <c r="S57" s="13">
        <f t="shared" si="13"/>
        <v>103.92179392142327</v>
      </c>
      <c r="T57" s="13">
        <f t="shared" si="14"/>
        <v>55.367309117865084</v>
      </c>
      <c r="U57" s="13">
        <f t="shared" si="15"/>
        <v>113.63269088213491</v>
      </c>
      <c r="V57" s="13">
        <f t="shared" si="16"/>
        <v>45.65641215715345</v>
      </c>
      <c r="W57" s="13">
        <f t="shared" si="17"/>
        <v>123.34358784284655</v>
      </c>
    </row>
    <row r="58" spans="1:23" s="4" customFormat="1" ht="12.75">
      <c r="A58" s="28"/>
      <c r="B58" s="56"/>
      <c r="C58" s="12" t="s">
        <v>108</v>
      </c>
      <c r="D58" s="19">
        <v>201</v>
      </c>
      <c r="E58" s="13">
        <v>80.5</v>
      </c>
      <c r="F58" s="13">
        <v>17</v>
      </c>
      <c r="G58" s="1">
        <f t="shared" si="10"/>
        <v>21.11801242236025</v>
      </c>
      <c r="H58" s="36">
        <v>33.7</v>
      </c>
      <c r="I58" s="46">
        <v>3.92</v>
      </c>
      <c r="J58" s="46">
        <v>11.2</v>
      </c>
      <c r="K58" s="43">
        <v>138</v>
      </c>
      <c r="L58" s="40">
        <v>80</v>
      </c>
      <c r="M58" s="13">
        <v>13.4</v>
      </c>
      <c r="N58" s="11"/>
      <c r="O58" s="11"/>
      <c r="P58" s="11"/>
      <c r="Q58" s="1">
        <f t="shared" si="11"/>
        <v>12.601927353595256</v>
      </c>
      <c r="R58" s="13">
        <f t="shared" si="12"/>
        <v>55.296145292809484</v>
      </c>
      <c r="S58" s="13">
        <f t="shared" si="13"/>
        <v>105.70385470719052</v>
      </c>
      <c r="T58" s="13">
        <f t="shared" si="14"/>
        <v>42.694217939214234</v>
      </c>
      <c r="U58" s="13">
        <f t="shared" si="15"/>
        <v>118.30578206078576</v>
      </c>
      <c r="V58" s="13">
        <f t="shared" si="16"/>
        <v>30.092290585618976</v>
      </c>
      <c r="W58" s="13">
        <f t="shared" si="17"/>
        <v>130.90770941438103</v>
      </c>
    </row>
    <row r="59" spans="1:23" s="4" customFormat="1" ht="12.75">
      <c r="A59" s="27">
        <v>49314</v>
      </c>
      <c r="B59" s="56" t="s">
        <v>59</v>
      </c>
      <c r="C59" s="12" t="s">
        <v>107</v>
      </c>
      <c r="D59" s="19">
        <v>77</v>
      </c>
      <c r="E59" s="13">
        <v>58.6</v>
      </c>
      <c r="F59" s="13">
        <v>45.8</v>
      </c>
      <c r="G59" s="1">
        <f t="shared" si="10"/>
        <v>78.15699658703072</v>
      </c>
      <c r="H59" s="36">
        <v>0</v>
      </c>
      <c r="I59" s="46">
        <v>0</v>
      </c>
      <c r="J59" s="46">
        <v>0</v>
      </c>
      <c r="K59" s="43">
        <v>94.4</v>
      </c>
      <c r="L59" s="40">
        <v>48.4</v>
      </c>
      <c r="M59" s="13">
        <v>26.7</v>
      </c>
      <c r="N59" s="11" t="s">
        <v>22</v>
      </c>
      <c r="O59" s="11">
        <v>0.1324</v>
      </c>
      <c r="P59" s="11" t="s">
        <v>22</v>
      </c>
      <c r="Q59" s="1">
        <f t="shared" si="11"/>
        <v>33.951074870274276</v>
      </c>
      <c r="R59" s="13">
        <v>0</v>
      </c>
      <c r="S59" s="13">
        <f t="shared" si="13"/>
        <v>126.50214974054856</v>
      </c>
      <c r="T59" s="13">
        <v>0</v>
      </c>
      <c r="U59" s="13">
        <f t="shared" si="15"/>
        <v>160.45322461082282</v>
      </c>
      <c r="V59" s="13">
        <v>0</v>
      </c>
      <c r="W59" s="13">
        <f t="shared" si="17"/>
        <v>194.4042994810971</v>
      </c>
    </row>
    <row r="60" spans="1:23" s="4" customFormat="1" ht="12.75">
      <c r="A60" s="28"/>
      <c r="B60" s="56"/>
      <c r="C60" s="12" t="s">
        <v>108</v>
      </c>
      <c r="D60" s="19">
        <v>201</v>
      </c>
      <c r="E60" s="13">
        <v>12.2</v>
      </c>
      <c r="F60" s="13">
        <v>32.4</v>
      </c>
      <c r="G60" s="1">
        <f t="shared" si="10"/>
        <v>265.57377049180326</v>
      </c>
      <c r="H60" s="36">
        <v>0</v>
      </c>
      <c r="I60" s="46">
        <v>0</v>
      </c>
      <c r="J60" s="46">
        <v>0</v>
      </c>
      <c r="K60" s="43">
        <v>94</v>
      </c>
      <c r="L60" s="40">
        <v>20.7</v>
      </c>
      <c r="M60" s="13">
        <v>23.1</v>
      </c>
      <c r="N60" s="11"/>
      <c r="O60" s="11"/>
      <c r="P60" s="11"/>
      <c r="Q60" s="1">
        <f t="shared" si="11"/>
        <v>24.017790956263898</v>
      </c>
      <c r="R60" s="13">
        <v>0</v>
      </c>
      <c r="S60" s="13">
        <f t="shared" si="13"/>
        <v>60.23558191252779</v>
      </c>
      <c r="T60" s="13">
        <v>0</v>
      </c>
      <c r="U60" s="13">
        <f t="shared" si="15"/>
        <v>84.2533728687917</v>
      </c>
      <c r="V60" s="13">
        <v>0</v>
      </c>
      <c r="W60" s="13">
        <f t="shared" si="17"/>
        <v>108.2711638250556</v>
      </c>
    </row>
    <row r="61" spans="1:23" s="4" customFormat="1" ht="12.75">
      <c r="A61" s="27">
        <v>49312</v>
      </c>
      <c r="B61" s="56" t="s">
        <v>60</v>
      </c>
      <c r="C61" s="12" t="s">
        <v>107</v>
      </c>
      <c r="D61" s="19">
        <v>77</v>
      </c>
      <c r="E61" s="13">
        <v>16.4</v>
      </c>
      <c r="F61" s="13">
        <v>43</v>
      </c>
      <c r="G61" s="1">
        <f t="shared" si="10"/>
        <v>262.1951219512195</v>
      </c>
      <c r="H61" s="36">
        <v>0</v>
      </c>
      <c r="I61" s="46">
        <v>7.6</v>
      </c>
      <c r="J61" s="46">
        <v>24.68</v>
      </c>
      <c r="K61" s="43">
        <v>74.3</v>
      </c>
      <c r="L61" s="40">
        <v>23.4</v>
      </c>
      <c r="M61" s="13">
        <v>22.3</v>
      </c>
      <c r="N61" s="11" t="s">
        <v>22</v>
      </c>
      <c r="O61" s="11" t="s">
        <v>22</v>
      </c>
      <c r="P61" s="11" t="s">
        <v>22</v>
      </c>
      <c r="Q61" s="1">
        <f t="shared" si="11"/>
        <v>31.875463306152707</v>
      </c>
      <c r="R61" s="13">
        <v>0</v>
      </c>
      <c r="S61" s="13">
        <f t="shared" si="13"/>
        <v>80.15092661230541</v>
      </c>
      <c r="T61" s="13">
        <v>0</v>
      </c>
      <c r="U61" s="13">
        <f t="shared" si="15"/>
        <v>112.02638991845811</v>
      </c>
      <c r="V61" s="13">
        <v>0</v>
      </c>
      <c r="W61" s="13">
        <f t="shared" si="17"/>
        <v>143.90185322461082</v>
      </c>
    </row>
    <row r="62" spans="1:23" s="4" customFormat="1" ht="12.75">
      <c r="A62" s="28"/>
      <c r="B62" s="56"/>
      <c r="C62" s="12" t="s">
        <v>108</v>
      </c>
      <c r="D62" s="19">
        <v>201</v>
      </c>
      <c r="E62" s="13">
        <v>0</v>
      </c>
      <c r="F62" s="13">
        <v>8.6</v>
      </c>
      <c r="G62" s="1" t="e">
        <f t="shared" si="10"/>
        <v>#DIV/0!</v>
      </c>
      <c r="H62" s="36">
        <v>0</v>
      </c>
      <c r="I62" s="46">
        <v>0</v>
      </c>
      <c r="J62" s="46">
        <v>1</v>
      </c>
      <c r="K62" s="43">
        <v>61.4</v>
      </c>
      <c r="L62" s="40">
        <v>7.7</v>
      </c>
      <c r="M62" s="13">
        <v>14.3</v>
      </c>
      <c r="N62" s="11"/>
      <c r="O62" s="11"/>
      <c r="P62" s="11"/>
      <c r="Q62" s="1">
        <f t="shared" si="11"/>
        <v>6.375092661230541</v>
      </c>
      <c r="R62" s="13">
        <v>0</v>
      </c>
      <c r="S62" s="13">
        <f t="shared" si="13"/>
        <v>12.750185322461082</v>
      </c>
      <c r="T62" s="13">
        <v>0</v>
      </c>
      <c r="U62" s="13">
        <f t="shared" si="15"/>
        <v>19.125277983691625</v>
      </c>
      <c r="V62" s="13">
        <v>0</v>
      </c>
      <c r="W62" s="13">
        <f t="shared" si="17"/>
        <v>25.500370644922164</v>
      </c>
    </row>
    <row r="63" spans="1:23" s="4" customFormat="1" ht="12.75">
      <c r="A63" s="27">
        <v>49313</v>
      </c>
      <c r="B63" s="56" t="s">
        <v>61</v>
      </c>
      <c r="C63" s="12" t="s">
        <v>107</v>
      </c>
      <c r="D63" s="19">
        <v>77</v>
      </c>
      <c r="E63" s="13">
        <v>62</v>
      </c>
      <c r="F63" s="13">
        <v>23.9</v>
      </c>
      <c r="G63" s="1">
        <f t="shared" si="10"/>
        <v>38.54838709677419</v>
      </c>
      <c r="H63" s="36">
        <v>0.2</v>
      </c>
      <c r="I63" s="46">
        <v>41.856</v>
      </c>
      <c r="J63" s="46">
        <v>47.76</v>
      </c>
      <c r="K63" s="43">
        <v>104</v>
      </c>
      <c r="L63" s="40">
        <v>61.2</v>
      </c>
      <c r="M63" s="13">
        <v>19.1</v>
      </c>
      <c r="N63" s="11">
        <v>0.7825</v>
      </c>
      <c r="O63" s="11">
        <v>0.0364</v>
      </c>
      <c r="P63" s="11">
        <v>0.7014</v>
      </c>
      <c r="Q63" s="1">
        <f t="shared" si="11"/>
        <v>17.71682727946627</v>
      </c>
      <c r="R63" s="13">
        <f t="shared" si="12"/>
        <v>26.56634544106746</v>
      </c>
      <c r="S63" s="13">
        <f t="shared" si="13"/>
        <v>97.43365455893255</v>
      </c>
      <c r="T63" s="13">
        <f t="shared" si="14"/>
        <v>8.849518161601196</v>
      </c>
      <c r="U63" s="13">
        <f t="shared" si="15"/>
        <v>115.1504818383988</v>
      </c>
      <c r="V63" s="13">
        <v>0</v>
      </c>
      <c r="W63" s="13">
        <f t="shared" si="17"/>
        <v>132.8673091178651</v>
      </c>
    </row>
    <row r="64" spans="1:23" s="4" customFormat="1" ht="12.75">
      <c r="A64" s="28"/>
      <c r="B64" s="56"/>
      <c r="C64" s="12" t="s">
        <v>108</v>
      </c>
      <c r="D64" s="19">
        <v>201</v>
      </c>
      <c r="E64" s="13">
        <v>58</v>
      </c>
      <c r="F64" s="13">
        <v>18.8</v>
      </c>
      <c r="G64" s="1">
        <f t="shared" si="10"/>
        <v>32.41379310344828</v>
      </c>
      <c r="H64" s="36">
        <v>10.7</v>
      </c>
      <c r="I64" s="46">
        <v>41.44</v>
      </c>
      <c r="J64" s="46">
        <v>51.72</v>
      </c>
      <c r="K64" s="43">
        <v>103</v>
      </c>
      <c r="L64" s="40">
        <v>60.6</v>
      </c>
      <c r="M64" s="13">
        <v>15.6</v>
      </c>
      <c r="N64" s="11"/>
      <c r="O64" s="11"/>
      <c r="P64" s="11"/>
      <c r="Q64" s="1">
        <f t="shared" si="11"/>
        <v>13.936249073387696</v>
      </c>
      <c r="R64" s="13">
        <f t="shared" si="12"/>
        <v>30.127501853224608</v>
      </c>
      <c r="S64" s="13">
        <f t="shared" si="13"/>
        <v>85.8724981467754</v>
      </c>
      <c r="T64" s="13">
        <f t="shared" si="14"/>
        <v>16.191252779836915</v>
      </c>
      <c r="U64" s="13">
        <f t="shared" si="15"/>
        <v>99.80874722016308</v>
      </c>
      <c r="V64" s="13">
        <f t="shared" si="16"/>
        <v>2.255003706449216</v>
      </c>
      <c r="W64" s="13">
        <f t="shared" si="17"/>
        <v>113.74499629355078</v>
      </c>
    </row>
    <row r="65" spans="1:23" s="4" customFormat="1" ht="12.75">
      <c r="A65" s="27">
        <v>39632</v>
      </c>
      <c r="B65" s="56" t="s">
        <v>62</v>
      </c>
      <c r="C65" s="12" t="s">
        <v>107</v>
      </c>
      <c r="D65" s="19">
        <v>77</v>
      </c>
      <c r="E65" s="13">
        <v>82.1</v>
      </c>
      <c r="F65" s="13">
        <v>19.2</v>
      </c>
      <c r="G65" s="1">
        <f t="shared" si="10"/>
        <v>23.386114494518882</v>
      </c>
      <c r="H65" s="36">
        <v>17</v>
      </c>
      <c r="I65" s="46">
        <v>46.04</v>
      </c>
      <c r="J65" s="46">
        <v>67.3</v>
      </c>
      <c r="K65" s="43">
        <v>101</v>
      </c>
      <c r="L65" s="40">
        <v>74.4</v>
      </c>
      <c r="M65" s="13">
        <v>18.8</v>
      </c>
      <c r="N65" s="11">
        <v>0.5917</v>
      </c>
      <c r="O65" s="11">
        <v>0.2426</v>
      </c>
      <c r="P65" s="11">
        <v>0.5205</v>
      </c>
      <c r="Q65" s="1">
        <f t="shared" si="11"/>
        <v>14.232765011119348</v>
      </c>
      <c r="R65" s="13">
        <f t="shared" si="12"/>
        <v>53.6344699777613</v>
      </c>
      <c r="S65" s="13">
        <f t="shared" si="13"/>
        <v>110.56553002223869</v>
      </c>
      <c r="T65" s="13">
        <f t="shared" si="14"/>
        <v>39.40170496664195</v>
      </c>
      <c r="U65" s="13">
        <f t="shared" si="15"/>
        <v>124.79829503335804</v>
      </c>
      <c r="V65" s="13">
        <f t="shared" si="16"/>
        <v>25.168939955522603</v>
      </c>
      <c r="W65" s="13">
        <f t="shared" si="17"/>
        <v>139.03106004447739</v>
      </c>
    </row>
    <row r="66" spans="1:23" s="4" customFormat="1" ht="12.75">
      <c r="A66" s="28"/>
      <c r="B66" s="56"/>
      <c r="C66" s="12" t="s">
        <v>108</v>
      </c>
      <c r="D66" s="19">
        <v>201</v>
      </c>
      <c r="E66" s="13">
        <v>76.2</v>
      </c>
      <c r="F66" s="13">
        <v>19.7</v>
      </c>
      <c r="G66" s="1">
        <f t="shared" si="10"/>
        <v>25.853018372703414</v>
      </c>
      <c r="H66" s="36">
        <v>7.5</v>
      </c>
      <c r="I66" s="46">
        <v>58</v>
      </c>
      <c r="J66" s="46">
        <v>66.1</v>
      </c>
      <c r="K66" s="43">
        <v>115</v>
      </c>
      <c r="L66" s="40">
        <v>75.7</v>
      </c>
      <c r="M66" s="13">
        <v>16.8</v>
      </c>
      <c r="N66" s="11"/>
      <c r="O66" s="11"/>
      <c r="P66" s="11"/>
      <c r="Q66" s="1">
        <f t="shared" si="11"/>
        <v>14.603409933283913</v>
      </c>
      <c r="R66" s="13">
        <f t="shared" si="12"/>
        <v>46.993180133432176</v>
      </c>
      <c r="S66" s="13">
        <f t="shared" si="13"/>
        <v>105.40681986656783</v>
      </c>
      <c r="T66" s="13">
        <f t="shared" si="14"/>
        <v>32.38977020014826</v>
      </c>
      <c r="U66" s="13">
        <f t="shared" si="15"/>
        <v>120.01022979985174</v>
      </c>
      <c r="V66" s="13">
        <f t="shared" si="16"/>
        <v>17.78636026686435</v>
      </c>
      <c r="W66" s="13">
        <f t="shared" si="17"/>
        <v>134.61363973313564</v>
      </c>
    </row>
    <row r="67" spans="1:23" s="4" customFormat="1" ht="12.75">
      <c r="A67" s="27">
        <v>50299</v>
      </c>
      <c r="B67" s="56" t="s">
        <v>63</v>
      </c>
      <c r="C67" s="12" t="s">
        <v>107</v>
      </c>
      <c r="D67" s="19">
        <v>77</v>
      </c>
      <c r="E67" s="13">
        <v>75.5</v>
      </c>
      <c r="F67" s="13">
        <v>18.4</v>
      </c>
      <c r="G67" s="1">
        <f t="shared" si="10"/>
        <v>24.370860927152314</v>
      </c>
      <c r="H67" s="36">
        <v>15.9</v>
      </c>
      <c r="I67" s="46">
        <v>54.64</v>
      </c>
      <c r="J67" s="46">
        <v>63.8</v>
      </c>
      <c r="K67" s="43">
        <v>98.8</v>
      </c>
      <c r="L67" s="40">
        <v>72.3</v>
      </c>
      <c r="M67" s="13">
        <v>14.8</v>
      </c>
      <c r="N67" s="11">
        <v>0.3276</v>
      </c>
      <c r="O67" s="11">
        <v>0.6072</v>
      </c>
      <c r="P67" s="11">
        <v>0.1834</v>
      </c>
      <c r="Q67" s="1">
        <f t="shared" si="11"/>
        <v>13.63973313565604</v>
      </c>
      <c r="R67" s="13">
        <f t="shared" si="12"/>
        <v>48.22053372868792</v>
      </c>
      <c r="S67" s="13">
        <f t="shared" si="13"/>
        <v>102.77946627131209</v>
      </c>
      <c r="T67" s="13">
        <f t="shared" si="14"/>
        <v>34.58080059303188</v>
      </c>
      <c r="U67" s="13">
        <f t="shared" si="15"/>
        <v>116.41919940696812</v>
      </c>
      <c r="V67" s="13">
        <f t="shared" si="16"/>
        <v>20.941067457375837</v>
      </c>
      <c r="W67" s="13">
        <f t="shared" si="17"/>
        <v>130.05893254262418</v>
      </c>
    </row>
    <row r="68" spans="1:23" s="4" customFormat="1" ht="12.75">
      <c r="A68" s="28"/>
      <c r="B68" s="56"/>
      <c r="C68" s="12" t="s">
        <v>108</v>
      </c>
      <c r="D68" s="19">
        <v>201</v>
      </c>
      <c r="E68" s="13">
        <v>70</v>
      </c>
      <c r="F68" s="13">
        <v>19.8</v>
      </c>
      <c r="G68" s="1">
        <f t="shared" si="10"/>
        <v>28.285714285714285</v>
      </c>
      <c r="H68" s="36">
        <v>4.1</v>
      </c>
      <c r="I68" s="46">
        <v>51.7</v>
      </c>
      <c r="J68" s="46">
        <v>61.1</v>
      </c>
      <c r="K68" s="43">
        <v>132</v>
      </c>
      <c r="L68" s="40">
        <v>70.3</v>
      </c>
      <c r="M68" s="13">
        <v>15.6</v>
      </c>
      <c r="N68" s="11"/>
      <c r="O68" s="11"/>
      <c r="P68" s="11"/>
      <c r="Q68" s="1">
        <f t="shared" si="11"/>
        <v>14.677538917716827</v>
      </c>
      <c r="R68" s="13">
        <f t="shared" si="12"/>
        <v>40.644922164566346</v>
      </c>
      <c r="S68" s="13">
        <f t="shared" si="13"/>
        <v>99.35507783543366</v>
      </c>
      <c r="T68" s="13">
        <f t="shared" si="14"/>
        <v>25.967383246849522</v>
      </c>
      <c r="U68" s="13">
        <f t="shared" si="15"/>
        <v>114.03261675315048</v>
      </c>
      <c r="V68" s="13">
        <f t="shared" si="16"/>
        <v>11.289844329132691</v>
      </c>
      <c r="W68" s="13">
        <f t="shared" si="17"/>
        <v>128.71015567086732</v>
      </c>
    </row>
    <row r="69" spans="1:23" s="4" customFormat="1" ht="12.75">
      <c r="A69" s="27">
        <v>50300</v>
      </c>
      <c r="B69" s="56" t="s">
        <v>64</v>
      </c>
      <c r="C69" s="12" t="s">
        <v>107</v>
      </c>
      <c r="D69" s="19">
        <v>77</v>
      </c>
      <c r="E69" s="13">
        <v>92.6</v>
      </c>
      <c r="F69" s="13">
        <v>15.3</v>
      </c>
      <c r="G69" s="1">
        <f t="shared" si="10"/>
        <v>16.522678185745143</v>
      </c>
      <c r="H69" s="36">
        <v>9.8</v>
      </c>
      <c r="I69" s="46">
        <v>61.26</v>
      </c>
      <c r="J69" s="46">
        <v>86</v>
      </c>
      <c r="K69" s="43">
        <v>128</v>
      </c>
      <c r="L69" s="40">
        <v>88.6</v>
      </c>
      <c r="M69" s="13">
        <v>23.2</v>
      </c>
      <c r="N69" s="11" t="s">
        <v>22</v>
      </c>
      <c r="O69" s="11">
        <v>0.0001</v>
      </c>
      <c r="P69" s="11" t="s">
        <v>22</v>
      </c>
      <c r="Q69" s="1">
        <f t="shared" si="11"/>
        <v>11.341734618235732</v>
      </c>
      <c r="R69" s="13">
        <f t="shared" si="12"/>
        <v>69.91653076352853</v>
      </c>
      <c r="S69" s="13">
        <f t="shared" si="13"/>
        <v>115.28346923647146</v>
      </c>
      <c r="T69" s="13">
        <f t="shared" si="14"/>
        <v>58.5747961452928</v>
      </c>
      <c r="U69" s="13">
        <f t="shared" si="15"/>
        <v>126.6252038547072</v>
      </c>
      <c r="V69" s="13">
        <f t="shared" si="16"/>
        <v>47.23306152705707</v>
      </c>
      <c r="W69" s="13">
        <f t="shared" si="17"/>
        <v>137.96693847294293</v>
      </c>
    </row>
    <row r="70" spans="1:23" s="4" customFormat="1" ht="12.75">
      <c r="A70" s="28"/>
      <c r="B70" s="56"/>
      <c r="C70" s="12" t="s">
        <v>108</v>
      </c>
      <c r="D70" s="19">
        <v>201</v>
      </c>
      <c r="E70" s="13">
        <v>47.6</v>
      </c>
      <c r="F70" s="13">
        <v>61.2</v>
      </c>
      <c r="G70" s="1">
        <f t="shared" si="10"/>
        <v>128.57142857142858</v>
      </c>
      <c r="H70" s="36">
        <v>2.4</v>
      </c>
      <c r="I70" s="46">
        <v>10</v>
      </c>
      <c r="J70" s="46">
        <v>17.4</v>
      </c>
      <c r="K70" s="43">
        <v>160</v>
      </c>
      <c r="L70" s="40">
        <v>50</v>
      </c>
      <c r="M70" s="13">
        <v>34</v>
      </c>
      <c r="N70" s="11"/>
      <c r="O70" s="11"/>
      <c r="P70" s="11"/>
      <c r="Q70" s="1">
        <f t="shared" si="11"/>
        <v>45.36693847294293</v>
      </c>
      <c r="R70" s="13">
        <f t="shared" si="12"/>
        <v>-43.13387694588585</v>
      </c>
      <c r="S70" s="13">
        <f t="shared" si="13"/>
        <v>138.33387694588586</v>
      </c>
      <c r="T70" s="13">
        <v>0</v>
      </c>
      <c r="U70" s="13">
        <f t="shared" si="15"/>
        <v>183.70081541882877</v>
      </c>
      <c r="V70" s="13">
        <v>0</v>
      </c>
      <c r="W70" s="13">
        <f t="shared" si="17"/>
        <v>229.0677538917717</v>
      </c>
    </row>
    <row r="71" spans="1:23" s="4" customFormat="1" ht="12.75">
      <c r="A71" s="27">
        <v>61693</v>
      </c>
      <c r="B71" s="56" t="s">
        <v>65</v>
      </c>
      <c r="C71" s="12" t="s">
        <v>107</v>
      </c>
      <c r="D71" s="19">
        <v>77</v>
      </c>
      <c r="E71" s="13">
        <v>142</v>
      </c>
      <c r="F71" s="13">
        <v>36.5</v>
      </c>
      <c r="G71" s="1">
        <f t="shared" si="10"/>
        <v>25.704225352112676</v>
      </c>
      <c r="H71" s="36">
        <v>2.3</v>
      </c>
      <c r="I71" s="46">
        <v>99.52</v>
      </c>
      <c r="J71" s="46">
        <v>118</v>
      </c>
      <c r="K71" s="43">
        <v>185</v>
      </c>
      <c r="L71" s="40">
        <v>134</v>
      </c>
      <c r="M71" s="13">
        <v>30.1</v>
      </c>
      <c r="N71" s="11" t="s">
        <v>22</v>
      </c>
      <c r="O71" s="11">
        <v>0.1147</v>
      </c>
      <c r="P71" s="11" t="s">
        <v>22</v>
      </c>
      <c r="Q71" s="1">
        <f t="shared" si="11"/>
        <v>27.057079318013344</v>
      </c>
      <c r="R71" s="13">
        <f t="shared" si="12"/>
        <v>87.88584136397331</v>
      </c>
      <c r="S71" s="13">
        <f t="shared" si="13"/>
        <v>196.11415863602667</v>
      </c>
      <c r="T71" s="13">
        <f t="shared" si="14"/>
        <v>60.82876204595996</v>
      </c>
      <c r="U71" s="13">
        <f t="shared" si="15"/>
        <v>223.17123795404004</v>
      </c>
      <c r="V71" s="13">
        <f t="shared" si="16"/>
        <v>33.771682727946626</v>
      </c>
      <c r="W71" s="13">
        <f t="shared" si="17"/>
        <v>250.22831727205337</v>
      </c>
    </row>
    <row r="72" spans="1:23" s="4" customFormat="1" ht="12.75">
      <c r="A72" s="28"/>
      <c r="B72" s="56"/>
      <c r="C72" s="12" t="s">
        <v>108</v>
      </c>
      <c r="D72" s="19">
        <v>201</v>
      </c>
      <c r="E72" s="13">
        <v>94.9</v>
      </c>
      <c r="F72" s="13">
        <v>53.3</v>
      </c>
      <c r="G72" s="1">
        <f t="shared" si="10"/>
        <v>56.164383561643824</v>
      </c>
      <c r="H72" s="36">
        <v>15.7</v>
      </c>
      <c r="I72" s="46">
        <v>53.8</v>
      </c>
      <c r="J72" s="46">
        <v>68.8</v>
      </c>
      <c r="K72" s="43">
        <v>224</v>
      </c>
      <c r="L72" s="40">
        <v>96.4</v>
      </c>
      <c r="M72" s="13">
        <v>35</v>
      </c>
      <c r="N72" s="11"/>
      <c r="O72" s="11"/>
      <c r="P72" s="11"/>
      <c r="Q72" s="1">
        <f t="shared" si="11"/>
        <v>39.510748702742774</v>
      </c>
      <c r="R72" s="13">
        <f t="shared" si="12"/>
        <v>15.878502594514458</v>
      </c>
      <c r="S72" s="13">
        <f t="shared" si="13"/>
        <v>173.92149740548555</v>
      </c>
      <c r="T72" s="13">
        <v>0</v>
      </c>
      <c r="U72" s="13">
        <f t="shared" si="15"/>
        <v>213.43224610822833</v>
      </c>
      <c r="V72" s="13">
        <v>0</v>
      </c>
      <c r="W72" s="13">
        <f t="shared" si="17"/>
        <v>252.9429948109711</v>
      </c>
    </row>
    <row r="73" spans="1:23" s="4" customFormat="1" ht="12.75">
      <c r="A73" s="27">
        <v>4029</v>
      </c>
      <c r="B73" s="56" t="s">
        <v>66</v>
      </c>
      <c r="C73" s="12" t="s">
        <v>107</v>
      </c>
      <c r="D73" s="19">
        <v>77</v>
      </c>
      <c r="E73" s="13">
        <v>92</v>
      </c>
      <c r="F73" s="13">
        <v>21.4</v>
      </c>
      <c r="G73" s="1">
        <f t="shared" si="10"/>
        <v>23.26086956521739</v>
      </c>
      <c r="H73" s="36">
        <v>13.8</v>
      </c>
      <c r="I73" s="46">
        <v>45.312000000000005</v>
      </c>
      <c r="J73" s="46">
        <v>80.76</v>
      </c>
      <c r="K73" s="43">
        <v>115</v>
      </c>
      <c r="L73" s="40">
        <v>85.8</v>
      </c>
      <c r="M73" s="13">
        <v>24.1</v>
      </c>
      <c r="N73" s="11" t="s">
        <v>22</v>
      </c>
      <c r="O73" s="11">
        <v>0.0214</v>
      </c>
      <c r="P73" s="11" t="s">
        <v>22</v>
      </c>
      <c r="Q73" s="1">
        <f t="shared" si="11"/>
        <v>15.86360266864344</v>
      </c>
      <c r="R73" s="13">
        <f t="shared" si="12"/>
        <v>60.272794662713125</v>
      </c>
      <c r="S73" s="13">
        <f t="shared" si="13"/>
        <v>123.72720533728688</v>
      </c>
      <c r="T73" s="13">
        <f t="shared" si="14"/>
        <v>44.40919199406968</v>
      </c>
      <c r="U73" s="13">
        <f t="shared" si="15"/>
        <v>139.5908080059303</v>
      </c>
      <c r="V73" s="13">
        <f t="shared" si="16"/>
        <v>28.545589325426242</v>
      </c>
      <c r="W73" s="13">
        <f t="shared" si="17"/>
        <v>155.45441067457375</v>
      </c>
    </row>
    <row r="74" spans="1:23" s="4" customFormat="1" ht="12.75">
      <c r="A74" s="28"/>
      <c r="B74" s="56"/>
      <c r="C74" s="12" t="s">
        <v>108</v>
      </c>
      <c r="D74" s="19">
        <v>201</v>
      </c>
      <c r="E74" s="13">
        <v>24.7</v>
      </c>
      <c r="F74" s="13">
        <v>42.7</v>
      </c>
      <c r="G74" s="1">
        <f t="shared" si="10"/>
        <v>172.8744939271255</v>
      </c>
      <c r="H74" s="36">
        <v>1.2</v>
      </c>
      <c r="I74" s="46">
        <v>5.92</v>
      </c>
      <c r="J74" s="46">
        <v>11.52</v>
      </c>
      <c r="K74" s="43">
        <v>122</v>
      </c>
      <c r="L74" s="40">
        <v>35.8</v>
      </c>
      <c r="M74" s="13">
        <v>30.1</v>
      </c>
      <c r="N74" s="11"/>
      <c r="O74" s="11"/>
      <c r="P74" s="11"/>
      <c r="Q74" s="1">
        <f t="shared" si="11"/>
        <v>31.65307635285397</v>
      </c>
      <c r="R74" s="13">
        <v>0</v>
      </c>
      <c r="S74" s="13">
        <f t="shared" si="13"/>
        <v>88.00615270570793</v>
      </c>
      <c r="T74" s="13">
        <v>0</v>
      </c>
      <c r="U74" s="13">
        <f t="shared" si="15"/>
        <v>119.6592290585619</v>
      </c>
      <c r="V74" s="13">
        <v>0</v>
      </c>
      <c r="W74" s="13">
        <f t="shared" si="17"/>
        <v>151.31230541141588</v>
      </c>
    </row>
    <row r="75" spans="1:23" s="4" customFormat="1" ht="12.75">
      <c r="A75" s="27">
        <v>50305</v>
      </c>
      <c r="B75" s="56" t="s">
        <v>67</v>
      </c>
      <c r="C75" s="12" t="s">
        <v>107</v>
      </c>
      <c r="D75" s="19">
        <v>77</v>
      </c>
      <c r="E75" s="13">
        <v>97.6</v>
      </c>
      <c r="F75" s="13">
        <v>21</v>
      </c>
      <c r="G75" s="1">
        <f t="shared" si="10"/>
        <v>21.516393442622952</v>
      </c>
      <c r="H75" s="36">
        <v>5.6</v>
      </c>
      <c r="I75" s="46">
        <v>82.78</v>
      </c>
      <c r="J75" s="46">
        <v>87</v>
      </c>
      <c r="K75" s="43">
        <v>127</v>
      </c>
      <c r="L75" s="40">
        <v>97.1</v>
      </c>
      <c r="M75" s="13">
        <v>16.9</v>
      </c>
      <c r="N75" s="11">
        <v>0.0171</v>
      </c>
      <c r="O75" s="11">
        <v>0.5162</v>
      </c>
      <c r="P75" s="11">
        <v>0.0012</v>
      </c>
      <c r="Q75" s="1">
        <f t="shared" si="11"/>
        <v>15.567086730911786</v>
      </c>
      <c r="R75" s="13">
        <f t="shared" si="12"/>
        <v>66.46582653817643</v>
      </c>
      <c r="S75" s="13">
        <f t="shared" si="13"/>
        <v>128.73417346182356</v>
      </c>
      <c r="T75" s="13">
        <f t="shared" si="14"/>
        <v>50.89873980726463</v>
      </c>
      <c r="U75" s="13">
        <f t="shared" si="15"/>
        <v>144.30126019273536</v>
      </c>
      <c r="V75" s="13">
        <f t="shared" si="16"/>
        <v>35.33165307635285</v>
      </c>
      <c r="W75" s="13">
        <f t="shared" si="17"/>
        <v>159.86834692364715</v>
      </c>
    </row>
    <row r="76" spans="1:23" s="4" customFormat="1" ht="12.75">
      <c r="A76" s="28"/>
      <c r="B76" s="56"/>
      <c r="C76" s="12" t="s">
        <v>108</v>
      </c>
      <c r="D76" s="19">
        <v>201</v>
      </c>
      <c r="E76" s="13">
        <v>91.6</v>
      </c>
      <c r="F76" s="13">
        <v>18.1</v>
      </c>
      <c r="G76" s="1">
        <f t="shared" si="10"/>
        <v>19.759825327510917</v>
      </c>
      <c r="H76" s="36">
        <v>33.4</v>
      </c>
      <c r="I76" s="46">
        <v>75.56</v>
      </c>
      <c r="J76" s="46">
        <v>81.9</v>
      </c>
      <c r="K76" s="43">
        <v>145</v>
      </c>
      <c r="L76" s="40">
        <v>91.9</v>
      </c>
      <c r="M76" s="13">
        <v>15.9</v>
      </c>
      <c r="N76" s="11"/>
      <c r="O76" s="11"/>
      <c r="P76" s="11"/>
      <c r="Q76" s="1">
        <f t="shared" si="11"/>
        <v>13.417346182357303</v>
      </c>
      <c r="R76" s="13">
        <f t="shared" si="12"/>
        <v>64.76530763528538</v>
      </c>
      <c r="S76" s="13">
        <f t="shared" si="13"/>
        <v>118.4346923647146</v>
      </c>
      <c r="T76" s="13">
        <f t="shared" si="14"/>
        <v>51.34796145292809</v>
      </c>
      <c r="U76" s="13">
        <f t="shared" si="15"/>
        <v>131.8520385470719</v>
      </c>
      <c r="V76" s="13">
        <f t="shared" si="16"/>
        <v>37.93061527057078</v>
      </c>
      <c r="W76" s="13">
        <f t="shared" si="17"/>
        <v>145.2693847294292</v>
      </c>
    </row>
    <row r="77" spans="1:23" s="4" customFormat="1" ht="12.75">
      <c r="A77" s="27">
        <v>49310</v>
      </c>
      <c r="B77" s="56" t="s">
        <v>68</v>
      </c>
      <c r="C77" s="12" t="s">
        <v>107</v>
      </c>
      <c r="D77" s="19">
        <v>77</v>
      </c>
      <c r="E77" s="13">
        <v>87.6</v>
      </c>
      <c r="F77" s="13">
        <v>10.3</v>
      </c>
      <c r="G77" s="1">
        <f t="shared" si="10"/>
        <v>11.757990867579911</v>
      </c>
      <c r="H77" s="36">
        <v>17.6</v>
      </c>
      <c r="I77" s="46">
        <v>74.02</v>
      </c>
      <c r="J77" s="46">
        <v>82.4</v>
      </c>
      <c r="K77" s="43">
        <v>105</v>
      </c>
      <c r="L77" s="40">
        <v>86.2</v>
      </c>
      <c r="M77" s="13">
        <v>11.8</v>
      </c>
      <c r="N77" s="11" t="s">
        <v>22</v>
      </c>
      <c r="O77" s="11">
        <v>0.5668</v>
      </c>
      <c r="P77" s="11" t="s">
        <v>22</v>
      </c>
      <c r="Q77" s="1">
        <f t="shared" si="11"/>
        <v>7.635285396590067</v>
      </c>
      <c r="R77" s="13">
        <f t="shared" si="12"/>
        <v>72.32942920681987</v>
      </c>
      <c r="S77" s="13">
        <f t="shared" si="13"/>
        <v>102.87057079318012</v>
      </c>
      <c r="T77" s="13">
        <f t="shared" si="14"/>
        <v>64.69414381022979</v>
      </c>
      <c r="U77" s="13">
        <f t="shared" si="15"/>
        <v>110.5058561897702</v>
      </c>
      <c r="V77" s="13">
        <f t="shared" si="16"/>
        <v>57.058858413639726</v>
      </c>
      <c r="W77" s="13">
        <f t="shared" si="17"/>
        <v>118.14114158636026</v>
      </c>
    </row>
    <row r="78" spans="1:23" s="4" customFormat="1" ht="12.75">
      <c r="A78" s="28"/>
      <c r="B78" s="56"/>
      <c r="C78" s="12" t="s">
        <v>108</v>
      </c>
      <c r="D78" s="19">
        <v>201</v>
      </c>
      <c r="E78" s="13">
        <v>79.6</v>
      </c>
      <c r="F78" s="13">
        <v>16.1</v>
      </c>
      <c r="G78" s="1">
        <f t="shared" si="10"/>
        <v>20.226130653266335</v>
      </c>
      <c r="H78" s="36">
        <v>32.7</v>
      </c>
      <c r="I78" s="46">
        <v>65.3</v>
      </c>
      <c r="J78" s="46">
        <v>71.8</v>
      </c>
      <c r="K78" s="43">
        <v>134</v>
      </c>
      <c r="L78" s="40">
        <v>79.3</v>
      </c>
      <c r="M78" s="13">
        <v>12.5</v>
      </c>
      <c r="N78" s="11"/>
      <c r="O78" s="11"/>
      <c r="P78" s="11"/>
      <c r="Q78" s="1">
        <f t="shared" si="11"/>
        <v>11.934766493699037</v>
      </c>
      <c r="R78" s="13">
        <f t="shared" si="12"/>
        <v>55.73046701260192</v>
      </c>
      <c r="S78" s="13">
        <f t="shared" si="13"/>
        <v>103.46953298739807</v>
      </c>
      <c r="T78" s="13">
        <f t="shared" si="14"/>
        <v>43.79570051890288</v>
      </c>
      <c r="U78" s="13">
        <f t="shared" si="15"/>
        <v>115.4042994810971</v>
      </c>
      <c r="V78" s="13">
        <f t="shared" si="16"/>
        <v>31.860934025203846</v>
      </c>
      <c r="W78" s="13">
        <f t="shared" si="17"/>
        <v>127.33906597479614</v>
      </c>
    </row>
    <row r="79" spans="1:23" s="4" customFormat="1" ht="12.75">
      <c r="A79" s="27">
        <v>49309</v>
      </c>
      <c r="B79" s="56" t="s">
        <v>69</v>
      </c>
      <c r="C79" s="12" t="s">
        <v>107</v>
      </c>
      <c r="D79" s="19">
        <v>77</v>
      </c>
      <c r="E79" s="13">
        <v>86.8</v>
      </c>
      <c r="F79" s="13">
        <v>10.1</v>
      </c>
      <c r="G79" s="1">
        <f t="shared" si="10"/>
        <v>11.63594470046083</v>
      </c>
      <c r="H79" s="36">
        <v>19.4</v>
      </c>
      <c r="I79" s="46">
        <v>73.28</v>
      </c>
      <c r="J79" s="46">
        <v>79.8</v>
      </c>
      <c r="K79" s="43">
        <v>98.3</v>
      </c>
      <c r="L79" s="40">
        <v>84.3</v>
      </c>
      <c r="M79" s="13">
        <v>10.6</v>
      </c>
      <c r="N79" s="11">
        <v>0.0018</v>
      </c>
      <c r="O79" s="11">
        <v>0.084</v>
      </c>
      <c r="P79" s="11" t="s">
        <v>22</v>
      </c>
      <c r="Q79" s="1">
        <f t="shared" si="11"/>
        <v>7.48702742772424</v>
      </c>
      <c r="R79" s="13">
        <f t="shared" si="12"/>
        <v>71.82594514455151</v>
      </c>
      <c r="S79" s="13">
        <f t="shared" si="13"/>
        <v>101.77405485544848</v>
      </c>
      <c r="T79" s="13">
        <f t="shared" si="14"/>
        <v>64.33891771682727</v>
      </c>
      <c r="U79" s="13">
        <f t="shared" si="15"/>
        <v>109.26108228317273</v>
      </c>
      <c r="V79" s="13">
        <f t="shared" si="16"/>
        <v>56.85189028910304</v>
      </c>
      <c r="W79" s="13">
        <f t="shared" si="17"/>
        <v>116.74810971089695</v>
      </c>
    </row>
    <row r="80" spans="1:23" s="4" customFormat="1" ht="12.75">
      <c r="A80" s="28"/>
      <c r="B80" s="56"/>
      <c r="C80" s="12" t="s">
        <v>108</v>
      </c>
      <c r="D80" s="19">
        <v>201</v>
      </c>
      <c r="E80" s="13">
        <v>79.1</v>
      </c>
      <c r="F80" s="13">
        <v>16.3</v>
      </c>
      <c r="G80" s="1">
        <f t="shared" si="10"/>
        <v>20.60682680151707</v>
      </c>
      <c r="H80" s="36">
        <v>45.8</v>
      </c>
      <c r="I80" s="46">
        <v>65.4</v>
      </c>
      <c r="J80" s="46">
        <v>71.5</v>
      </c>
      <c r="K80" s="43">
        <v>139</v>
      </c>
      <c r="L80" s="40">
        <v>79.3</v>
      </c>
      <c r="M80" s="13">
        <v>12.5</v>
      </c>
      <c r="N80" s="11"/>
      <c r="O80" s="11"/>
      <c r="P80" s="11"/>
      <c r="Q80" s="1">
        <f t="shared" si="11"/>
        <v>12.083024462564863</v>
      </c>
      <c r="R80" s="13">
        <f t="shared" si="12"/>
        <v>54.933951074870265</v>
      </c>
      <c r="S80" s="13">
        <f t="shared" si="13"/>
        <v>103.26604892512972</v>
      </c>
      <c r="T80" s="13">
        <f t="shared" si="14"/>
        <v>42.85092661230541</v>
      </c>
      <c r="U80" s="13">
        <f t="shared" si="15"/>
        <v>115.34907338769457</v>
      </c>
      <c r="V80" s="13">
        <f t="shared" si="16"/>
        <v>30.767902149740543</v>
      </c>
      <c r="W80" s="13">
        <f t="shared" si="17"/>
        <v>127.43209785025945</v>
      </c>
    </row>
    <row r="81" spans="1:23" s="4" customFormat="1" ht="12.75">
      <c r="A81" s="27">
        <v>61188</v>
      </c>
      <c r="B81" s="56" t="s">
        <v>70</v>
      </c>
      <c r="C81" s="12" t="s">
        <v>107</v>
      </c>
      <c r="D81" s="19">
        <v>77</v>
      </c>
      <c r="E81" s="13">
        <v>75.8</v>
      </c>
      <c r="F81" s="13">
        <v>22.7</v>
      </c>
      <c r="G81" s="1">
        <f t="shared" si="10"/>
        <v>29.947229551451187</v>
      </c>
      <c r="H81" s="36">
        <v>7.8</v>
      </c>
      <c r="I81" s="46">
        <v>19.448000000000004</v>
      </c>
      <c r="J81" s="46">
        <v>60.92</v>
      </c>
      <c r="K81" s="43">
        <v>87.8</v>
      </c>
      <c r="L81" s="40">
        <v>65.5</v>
      </c>
      <c r="M81" s="13">
        <v>23.6</v>
      </c>
      <c r="N81" s="11" t="s">
        <v>22</v>
      </c>
      <c r="O81" s="11">
        <v>0.6222</v>
      </c>
      <c r="P81" s="11" t="s">
        <v>22</v>
      </c>
      <c r="Q81" s="1">
        <f t="shared" si="11"/>
        <v>16.82727946627131</v>
      </c>
      <c r="R81" s="13">
        <f t="shared" si="12"/>
        <v>42.14544106745738</v>
      </c>
      <c r="S81" s="13">
        <f t="shared" si="13"/>
        <v>109.45455893254262</v>
      </c>
      <c r="T81" s="13">
        <f t="shared" si="14"/>
        <v>25.318161601186063</v>
      </c>
      <c r="U81" s="13">
        <f t="shared" si="15"/>
        <v>126.28183839881393</v>
      </c>
      <c r="V81" s="13">
        <v>0</v>
      </c>
      <c r="W81" s="13">
        <f t="shared" si="17"/>
        <v>143.10911786508524</v>
      </c>
    </row>
    <row r="82" spans="1:23" s="4" customFormat="1" ht="12.75">
      <c r="A82" s="28"/>
      <c r="B82" s="56"/>
      <c r="C82" s="12" t="s">
        <v>108</v>
      </c>
      <c r="D82" s="19">
        <v>201</v>
      </c>
      <c r="E82" s="13">
        <v>17.8</v>
      </c>
      <c r="F82" s="13">
        <v>20.6</v>
      </c>
      <c r="G82" s="1">
        <f t="shared" si="10"/>
        <v>115.73033707865167</v>
      </c>
      <c r="H82" s="36">
        <v>4.4</v>
      </c>
      <c r="I82" s="46">
        <v>9.2</v>
      </c>
      <c r="J82" s="46">
        <v>11.84</v>
      </c>
      <c r="K82" s="43">
        <v>112</v>
      </c>
      <c r="L82" s="40">
        <v>27.1</v>
      </c>
      <c r="M82" s="13">
        <v>22.5</v>
      </c>
      <c r="N82" s="11"/>
      <c r="O82" s="11"/>
      <c r="P82" s="11"/>
      <c r="Q82" s="1">
        <f t="shared" si="11"/>
        <v>15.270570793180134</v>
      </c>
      <c r="R82" s="13">
        <v>0</v>
      </c>
      <c r="S82" s="13">
        <f t="shared" si="13"/>
        <v>48.341141586360266</v>
      </c>
      <c r="T82" s="13">
        <v>0</v>
      </c>
      <c r="U82" s="13">
        <f t="shared" si="15"/>
        <v>63.61171237954041</v>
      </c>
      <c r="V82" s="13">
        <v>0</v>
      </c>
      <c r="W82" s="13">
        <f t="shared" si="17"/>
        <v>78.88228317272053</v>
      </c>
    </row>
    <row r="83" spans="1:23" s="4" customFormat="1" ht="12.75">
      <c r="A83" s="27">
        <v>50306</v>
      </c>
      <c r="B83" s="56" t="s">
        <v>71</v>
      </c>
      <c r="C83" s="12" t="s">
        <v>107</v>
      </c>
      <c r="D83" s="19">
        <v>77</v>
      </c>
      <c r="E83" s="13">
        <v>200</v>
      </c>
      <c r="F83" s="13">
        <v>92</v>
      </c>
      <c r="G83" s="1">
        <f t="shared" si="10"/>
        <v>46</v>
      </c>
      <c r="H83" s="36">
        <v>2</v>
      </c>
      <c r="I83" s="46">
        <v>69.96</v>
      </c>
      <c r="J83" s="46">
        <v>139</v>
      </c>
      <c r="K83" s="43">
        <v>276</v>
      </c>
      <c r="L83" s="40">
        <v>181</v>
      </c>
      <c r="M83" s="13">
        <v>64.2</v>
      </c>
      <c r="N83" s="11">
        <v>0.4014</v>
      </c>
      <c r="O83" s="11">
        <v>0.7511</v>
      </c>
      <c r="P83" s="11">
        <v>0.0783</v>
      </c>
      <c r="Q83" s="1">
        <f t="shared" si="11"/>
        <v>68.19866567828021</v>
      </c>
      <c r="R83" s="13">
        <f t="shared" si="12"/>
        <v>63.602668643439586</v>
      </c>
      <c r="S83" s="13">
        <f t="shared" si="13"/>
        <v>336.3973313565604</v>
      </c>
      <c r="T83" s="13">
        <f t="shared" si="14"/>
        <v>-4.595997034840622</v>
      </c>
      <c r="U83" s="13">
        <f t="shared" si="15"/>
        <v>404.5959970348406</v>
      </c>
      <c r="V83" s="13">
        <v>0</v>
      </c>
      <c r="W83" s="13">
        <f t="shared" si="17"/>
        <v>472.79466271312083</v>
      </c>
    </row>
    <row r="84" spans="1:23" s="4" customFormat="1" ht="12.75">
      <c r="A84" s="28"/>
      <c r="B84" s="56"/>
      <c r="C84" s="12" t="s">
        <v>108</v>
      </c>
      <c r="D84" s="19">
        <v>201</v>
      </c>
      <c r="E84" s="13">
        <v>181</v>
      </c>
      <c r="F84" s="13">
        <v>74.3</v>
      </c>
      <c r="G84" s="1">
        <f t="shared" si="10"/>
        <v>41.049723756906076</v>
      </c>
      <c r="H84" s="36">
        <v>0</v>
      </c>
      <c r="I84" s="46">
        <v>90.6</v>
      </c>
      <c r="J84" s="46">
        <v>139</v>
      </c>
      <c r="K84" s="43">
        <v>374</v>
      </c>
      <c r="L84" s="40">
        <v>173</v>
      </c>
      <c r="M84" s="13">
        <v>66.2</v>
      </c>
      <c r="N84" s="11"/>
      <c r="O84" s="11"/>
      <c r="P84" s="11"/>
      <c r="Q84" s="1">
        <f t="shared" si="11"/>
        <v>55.077835433654556</v>
      </c>
      <c r="R84" s="13">
        <f t="shared" si="12"/>
        <v>70.84432913269089</v>
      </c>
      <c r="S84" s="13">
        <f t="shared" si="13"/>
        <v>291.15567086730914</v>
      </c>
      <c r="T84" s="13">
        <f t="shared" si="14"/>
        <v>15.766493699036346</v>
      </c>
      <c r="U84" s="13">
        <f t="shared" si="15"/>
        <v>346.23350630096365</v>
      </c>
      <c r="V84" s="13">
        <v>0</v>
      </c>
      <c r="W84" s="13">
        <f t="shared" si="17"/>
        <v>401.3113417346182</v>
      </c>
    </row>
    <row r="85" spans="1:23" s="4" customFormat="1" ht="12.75">
      <c r="A85" s="27">
        <v>4031</v>
      </c>
      <c r="B85" s="56" t="s">
        <v>72</v>
      </c>
      <c r="C85" s="12" t="s">
        <v>107</v>
      </c>
      <c r="D85" s="19">
        <v>77</v>
      </c>
      <c r="E85" s="13">
        <v>64.4</v>
      </c>
      <c r="F85" s="13">
        <v>41.7</v>
      </c>
      <c r="G85" s="1">
        <f t="shared" si="10"/>
        <v>64.75155279503106</v>
      </c>
      <c r="H85" s="36">
        <v>0.6</v>
      </c>
      <c r="I85" s="46">
        <v>6.36</v>
      </c>
      <c r="J85" s="46">
        <v>34.36</v>
      </c>
      <c r="K85" s="43">
        <v>96.5</v>
      </c>
      <c r="L85" s="40">
        <v>53.2</v>
      </c>
      <c r="M85" s="13">
        <v>27.6</v>
      </c>
      <c r="N85" s="11" t="s">
        <v>22</v>
      </c>
      <c r="O85" s="11">
        <v>0.0002</v>
      </c>
      <c r="P85" s="11" t="s">
        <v>22</v>
      </c>
      <c r="Q85" s="1">
        <f t="shared" si="11"/>
        <v>30.911786508524838</v>
      </c>
      <c r="R85" s="13">
        <v>0</v>
      </c>
      <c r="S85" s="13">
        <f t="shared" si="13"/>
        <v>126.22357301704969</v>
      </c>
      <c r="T85" s="13">
        <v>0</v>
      </c>
      <c r="U85" s="13">
        <f t="shared" si="15"/>
        <v>157.13535952557453</v>
      </c>
      <c r="V85" s="13">
        <v>0</v>
      </c>
      <c r="W85" s="13">
        <f t="shared" si="17"/>
        <v>188.04714603409934</v>
      </c>
    </row>
    <row r="86" spans="1:23" s="4" customFormat="1" ht="12.75">
      <c r="A86" s="28"/>
      <c r="B86" s="56"/>
      <c r="C86" s="12" t="s">
        <v>108</v>
      </c>
      <c r="D86" s="19">
        <v>201</v>
      </c>
      <c r="E86" s="13">
        <v>5.4</v>
      </c>
      <c r="F86" s="13">
        <v>10.5</v>
      </c>
      <c r="G86" s="1">
        <f t="shared" si="10"/>
        <v>194.44444444444443</v>
      </c>
      <c r="H86" s="36">
        <v>1.2</v>
      </c>
      <c r="I86" s="46">
        <v>2.44</v>
      </c>
      <c r="J86" s="46">
        <v>3.4</v>
      </c>
      <c r="K86" s="43">
        <v>82.1</v>
      </c>
      <c r="L86" s="40">
        <v>14.6</v>
      </c>
      <c r="M86" s="13">
        <v>19.1</v>
      </c>
      <c r="N86" s="11"/>
      <c r="O86" s="11"/>
      <c r="P86" s="11"/>
      <c r="Q86" s="1">
        <f t="shared" si="11"/>
        <v>7.783543365455893</v>
      </c>
      <c r="R86" s="13">
        <v>0</v>
      </c>
      <c r="S86" s="13">
        <f t="shared" si="13"/>
        <v>20.967086730911788</v>
      </c>
      <c r="T86" s="13">
        <v>0</v>
      </c>
      <c r="U86" s="13">
        <f t="shared" si="15"/>
        <v>28.75063009636768</v>
      </c>
      <c r="V86" s="13">
        <v>0</v>
      </c>
      <c r="W86" s="13">
        <f t="shared" si="17"/>
        <v>36.53417346182357</v>
      </c>
    </row>
    <row r="87" spans="1:23" s="4" customFormat="1" ht="12.75">
      <c r="A87" s="27">
        <v>4040</v>
      </c>
      <c r="B87" s="56" t="s">
        <v>73</v>
      </c>
      <c r="C87" s="12" t="s">
        <v>107</v>
      </c>
      <c r="D87" s="19">
        <v>77</v>
      </c>
      <c r="E87" s="13">
        <v>72.6</v>
      </c>
      <c r="F87" s="13">
        <v>32.4</v>
      </c>
      <c r="G87" s="1">
        <f t="shared" si="10"/>
        <v>44.62809917355372</v>
      </c>
      <c r="H87" s="36">
        <v>6.4</v>
      </c>
      <c r="I87" s="46">
        <v>24.648000000000003</v>
      </c>
      <c r="J87" s="46">
        <v>51.76</v>
      </c>
      <c r="K87" s="43">
        <v>98.2</v>
      </c>
      <c r="L87" s="40">
        <v>64.9</v>
      </c>
      <c r="M87" s="13">
        <v>23.5</v>
      </c>
      <c r="N87" s="11">
        <v>0.056</v>
      </c>
      <c r="O87" s="11">
        <v>0.076</v>
      </c>
      <c r="P87" s="11">
        <v>0.2793</v>
      </c>
      <c r="Q87" s="1">
        <f t="shared" si="11"/>
        <v>24.017790956263898</v>
      </c>
      <c r="R87" s="13">
        <f t="shared" si="12"/>
        <v>24.5644180874722</v>
      </c>
      <c r="S87" s="13">
        <f t="shared" si="13"/>
        <v>120.63558191252778</v>
      </c>
      <c r="T87" s="13">
        <f t="shared" si="14"/>
        <v>0.5466271312082966</v>
      </c>
      <c r="U87" s="13">
        <f t="shared" si="15"/>
        <v>144.65337286879168</v>
      </c>
      <c r="V87" s="13">
        <v>0</v>
      </c>
      <c r="W87" s="13">
        <f t="shared" si="17"/>
        <v>168.6711638250556</v>
      </c>
    </row>
    <row r="88" spans="1:23" s="4" customFormat="1" ht="12.75">
      <c r="A88" s="28"/>
      <c r="B88" s="56"/>
      <c r="C88" s="12" t="s">
        <v>108</v>
      </c>
      <c r="D88" s="19">
        <v>201</v>
      </c>
      <c r="E88" s="13">
        <v>72.2</v>
      </c>
      <c r="F88" s="13">
        <v>23.8</v>
      </c>
      <c r="G88" s="1">
        <f t="shared" si="10"/>
        <v>32.96398891966759</v>
      </c>
      <c r="H88" s="36">
        <v>2.4</v>
      </c>
      <c r="I88" s="46">
        <v>47.36</v>
      </c>
      <c r="J88" s="46">
        <v>58.72</v>
      </c>
      <c r="K88" s="43">
        <v>127</v>
      </c>
      <c r="L88" s="40">
        <v>70.3</v>
      </c>
      <c r="M88" s="13">
        <v>19.8</v>
      </c>
      <c r="N88" s="11"/>
      <c r="O88" s="11"/>
      <c r="P88" s="11"/>
      <c r="Q88" s="1">
        <f t="shared" si="11"/>
        <v>17.64269829503336</v>
      </c>
      <c r="R88" s="13">
        <f t="shared" si="12"/>
        <v>36.914603409933285</v>
      </c>
      <c r="S88" s="13">
        <f t="shared" si="13"/>
        <v>107.48539659006673</v>
      </c>
      <c r="T88" s="13">
        <f t="shared" si="14"/>
        <v>19.271905114899923</v>
      </c>
      <c r="U88" s="13">
        <f t="shared" si="15"/>
        <v>125.12809488510008</v>
      </c>
      <c r="V88" s="13">
        <v>0</v>
      </c>
      <c r="W88" s="13">
        <f t="shared" si="17"/>
        <v>142.77079318013344</v>
      </c>
    </row>
    <row r="89" spans="1:23" s="4" customFormat="1" ht="12.75">
      <c r="A89" s="29">
        <v>4039</v>
      </c>
      <c r="B89" s="56" t="s">
        <v>74</v>
      </c>
      <c r="C89" s="12" t="s">
        <v>107</v>
      </c>
      <c r="D89" s="19">
        <v>77</v>
      </c>
      <c r="E89" s="13">
        <v>47</v>
      </c>
      <c r="F89" s="13">
        <v>16.2</v>
      </c>
      <c r="G89" s="1">
        <f t="shared" si="10"/>
        <v>34.46808510638298</v>
      </c>
      <c r="H89" s="36">
        <v>28.3</v>
      </c>
      <c r="I89" s="46">
        <v>36.56</v>
      </c>
      <c r="J89" s="46">
        <v>41</v>
      </c>
      <c r="K89" s="43">
        <v>104</v>
      </c>
      <c r="L89" s="40">
        <v>52.5</v>
      </c>
      <c r="M89" s="13">
        <v>17.2</v>
      </c>
      <c r="N89" s="11">
        <v>0.5465</v>
      </c>
      <c r="O89" s="11">
        <v>0.2193</v>
      </c>
      <c r="P89" s="11">
        <v>0.4031</v>
      </c>
      <c r="Q89" s="1">
        <f t="shared" si="11"/>
        <v>12.008895478131949</v>
      </c>
      <c r="R89" s="13">
        <f t="shared" si="12"/>
        <v>22.982209043736102</v>
      </c>
      <c r="S89" s="13">
        <f t="shared" si="13"/>
        <v>71.0177909562639</v>
      </c>
      <c r="T89" s="13">
        <v>0</v>
      </c>
      <c r="U89" s="13">
        <f t="shared" si="15"/>
        <v>83.02668643439586</v>
      </c>
      <c r="V89" s="13">
        <v>0</v>
      </c>
      <c r="W89" s="13">
        <f t="shared" si="17"/>
        <v>95.03558191252779</v>
      </c>
    </row>
    <row r="90" spans="1:23" s="4" customFormat="1" ht="12.75">
      <c r="A90" s="28"/>
      <c r="B90" s="56"/>
      <c r="C90" s="12" t="s">
        <v>108</v>
      </c>
      <c r="D90" s="19">
        <v>171</v>
      </c>
      <c r="E90" s="13">
        <v>46.5</v>
      </c>
      <c r="F90" s="13">
        <v>28.6</v>
      </c>
      <c r="G90" s="1">
        <f t="shared" si="10"/>
        <v>61.505376344086024</v>
      </c>
      <c r="H90" s="36">
        <v>0</v>
      </c>
      <c r="I90" s="46">
        <v>31.12</v>
      </c>
      <c r="J90" s="46">
        <v>36.8</v>
      </c>
      <c r="K90" s="43">
        <v>122</v>
      </c>
      <c r="L90" s="40">
        <v>50.9</v>
      </c>
      <c r="M90" s="13">
        <v>19.4</v>
      </c>
      <c r="N90" s="11"/>
      <c r="O90" s="11"/>
      <c r="P90" s="11"/>
      <c r="Q90" s="1">
        <f t="shared" si="11"/>
        <v>21.200889547813198</v>
      </c>
      <c r="R90" s="13">
        <f t="shared" si="12"/>
        <v>4.098220904373605</v>
      </c>
      <c r="S90" s="13">
        <f t="shared" si="13"/>
        <v>88.9017790956264</v>
      </c>
      <c r="T90" s="13">
        <v>0</v>
      </c>
      <c r="U90" s="13">
        <f t="shared" si="15"/>
        <v>110.10266864343959</v>
      </c>
      <c r="V90" s="13">
        <v>0</v>
      </c>
      <c r="W90" s="13">
        <f t="shared" si="17"/>
        <v>131.3035581912528</v>
      </c>
    </row>
    <row r="91" spans="1:23" s="4" customFormat="1" ht="12.75">
      <c r="A91" s="27">
        <v>4038</v>
      </c>
      <c r="B91" s="56" t="s">
        <v>75</v>
      </c>
      <c r="C91" s="12" t="s">
        <v>107</v>
      </c>
      <c r="D91" s="19">
        <v>77</v>
      </c>
      <c r="E91" s="13">
        <v>62.8</v>
      </c>
      <c r="F91" s="13">
        <v>24</v>
      </c>
      <c r="G91" s="1">
        <f t="shared" si="10"/>
        <v>38.21656050955414</v>
      </c>
      <c r="H91" s="36">
        <v>2.3</v>
      </c>
      <c r="I91" s="46">
        <v>71.08</v>
      </c>
      <c r="J91" s="46">
        <v>78.6</v>
      </c>
      <c r="K91" s="43">
        <v>98</v>
      </c>
      <c r="L91" s="40">
        <v>55.8</v>
      </c>
      <c r="M91" s="13">
        <v>21.5</v>
      </c>
      <c r="N91" s="11">
        <v>0.0104</v>
      </c>
      <c r="O91" s="11">
        <v>0.3651</v>
      </c>
      <c r="P91" s="11">
        <v>0.0634</v>
      </c>
      <c r="Q91" s="1">
        <f t="shared" si="11"/>
        <v>17.790956263899186</v>
      </c>
      <c r="R91" s="13">
        <f t="shared" si="12"/>
        <v>27.218087472201624</v>
      </c>
      <c r="S91" s="13">
        <f t="shared" si="13"/>
        <v>98.38191252779836</v>
      </c>
      <c r="T91" s="13">
        <f t="shared" si="14"/>
        <v>9.427131208302441</v>
      </c>
      <c r="U91" s="13">
        <f t="shared" si="15"/>
        <v>116.17286879169755</v>
      </c>
      <c r="V91" s="13">
        <f t="shared" si="16"/>
        <v>-8.363825055596749</v>
      </c>
      <c r="W91" s="13">
        <f t="shared" si="17"/>
        <v>133.96382505559674</v>
      </c>
    </row>
    <row r="92" spans="1:23" s="4" customFormat="1" ht="12.75">
      <c r="A92" s="28"/>
      <c r="B92" s="56"/>
      <c r="C92" s="12" t="s">
        <v>108</v>
      </c>
      <c r="D92" s="19">
        <v>201</v>
      </c>
      <c r="E92" s="13">
        <v>65</v>
      </c>
      <c r="F92" s="13">
        <v>22.8</v>
      </c>
      <c r="G92" s="1">
        <f t="shared" si="10"/>
        <v>35.07692307692308</v>
      </c>
      <c r="H92" s="36">
        <v>1.9</v>
      </c>
      <c r="I92" s="46">
        <v>63.2</v>
      </c>
      <c r="J92" s="46">
        <v>71.4</v>
      </c>
      <c r="K92" s="43">
        <v>112</v>
      </c>
      <c r="L92" s="40">
        <v>62.7</v>
      </c>
      <c r="M92" s="13">
        <v>19.7</v>
      </c>
      <c r="N92" s="11"/>
      <c r="O92" s="11"/>
      <c r="P92" s="11"/>
      <c r="Q92" s="1">
        <f t="shared" si="11"/>
        <v>16.901408450704228</v>
      </c>
      <c r="R92" s="13">
        <f t="shared" si="12"/>
        <v>31.197183098591545</v>
      </c>
      <c r="S92" s="13">
        <f t="shared" si="13"/>
        <v>98.80281690140845</v>
      </c>
      <c r="T92" s="13">
        <f t="shared" si="14"/>
        <v>14.295774647887313</v>
      </c>
      <c r="U92" s="13">
        <f t="shared" si="15"/>
        <v>115.70422535211269</v>
      </c>
      <c r="V92" s="13">
        <v>0</v>
      </c>
      <c r="W92" s="13">
        <f t="shared" si="17"/>
        <v>132.6056338028169</v>
      </c>
    </row>
    <row r="93" spans="1:23" s="4" customFormat="1" ht="12.75">
      <c r="A93" s="27">
        <v>4033</v>
      </c>
      <c r="B93" s="56" t="s">
        <v>76</v>
      </c>
      <c r="C93" s="12" t="s">
        <v>107</v>
      </c>
      <c r="D93" s="19">
        <v>77</v>
      </c>
      <c r="E93" s="13">
        <v>84.9</v>
      </c>
      <c r="F93" s="13">
        <v>11.3</v>
      </c>
      <c r="G93" s="1">
        <f t="shared" si="10"/>
        <v>13.30977620730271</v>
      </c>
      <c r="H93" s="36">
        <v>2.7</v>
      </c>
      <c r="I93" s="46">
        <v>78.58</v>
      </c>
      <c r="J93" s="46">
        <v>87.6</v>
      </c>
      <c r="K93" s="43">
        <v>107</v>
      </c>
      <c r="L93" s="40">
        <v>82.6</v>
      </c>
      <c r="M93" s="13">
        <v>13.5</v>
      </c>
      <c r="N93" s="11">
        <v>0.0209</v>
      </c>
      <c r="O93" s="11">
        <v>0.8363</v>
      </c>
      <c r="P93" s="11" t="s">
        <v>22</v>
      </c>
      <c r="Q93" s="1">
        <f t="shared" si="11"/>
        <v>8.3765752409192</v>
      </c>
      <c r="R93" s="13">
        <f t="shared" si="12"/>
        <v>68.1468495181616</v>
      </c>
      <c r="S93" s="13">
        <f t="shared" si="13"/>
        <v>101.65315048183841</v>
      </c>
      <c r="T93" s="13">
        <f t="shared" si="14"/>
        <v>59.77027427724241</v>
      </c>
      <c r="U93" s="13">
        <f t="shared" si="15"/>
        <v>110.0297257227576</v>
      </c>
      <c r="V93" s="13">
        <f t="shared" si="16"/>
        <v>51.393699036323206</v>
      </c>
      <c r="W93" s="13">
        <f t="shared" si="17"/>
        <v>118.40630096367681</v>
      </c>
    </row>
    <row r="94" spans="1:23" s="4" customFormat="1" ht="12.75">
      <c r="A94" s="28"/>
      <c r="B94" s="56"/>
      <c r="C94" s="12" t="s">
        <v>108</v>
      </c>
      <c r="D94" s="19">
        <v>201</v>
      </c>
      <c r="E94" s="13">
        <v>78.4</v>
      </c>
      <c r="F94" s="13">
        <v>15.3</v>
      </c>
      <c r="G94" s="1">
        <f t="shared" si="10"/>
        <v>19.51530612244898</v>
      </c>
      <c r="H94" s="36">
        <v>43.5</v>
      </c>
      <c r="I94" s="46">
        <v>70.9</v>
      </c>
      <c r="J94" s="46">
        <v>77.1</v>
      </c>
      <c r="K94" s="43">
        <v>142</v>
      </c>
      <c r="L94" s="40">
        <v>78.4</v>
      </c>
      <c r="M94" s="13">
        <v>13.3</v>
      </c>
      <c r="N94" s="11"/>
      <c r="O94" s="11"/>
      <c r="P94" s="11"/>
      <c r="Q94" s="1">
        <f t="shared" si="11"/>
        <v>11.341734618235732</v>
      </c>
      <c r="R94" s="13">
        <f t="shared" si="12"/>
        <v>55.71653076352854</v>
      </c>
      <c r="S94" s="13">
        <f t="shared" si="13"/>
        <v>101.08346923647147</v>
      </c>
      <c r="T94" s="13">
        <f t="shared" si="14"/>
        <v>44.37479614529281</v>
      </c>
      <c r="U94" s="13">
        <f t="shared" si="15"/>
        <v>112.4252038547072</v>
      </c>
      <c r="V94" s="13">
        <f t="shared" si="16"/>
        <v>33.03306152705708</v>
      </c>
      <c r="W94" s="13">
        <f t="shared" si="17"/>
        <v>123.76693847294294</v>
      </c>
    </row>
    <row r="95" spans="1:23" s="5" customFormat="1" ht="12.75">
      <c r="A95" s="29">
        <v>49300</v>
      </c>
      <c r="B95" s="56" t="s">
        <v>20</v>
      </c>
      <c r="C95" s="12" t="s">
        <v>107</v>
      </c>
      <c r="D95" s="19">
        <v>77</v>
      </c>
      <c r="E95" s="1">
        <v>91.9</v>
      </c>
      <c r="F95" s="1">
        <v>9.2</v>
      </c>
      <c r="G95" s="1">
        <f t="shared" si="10"/>
        <v>10.01088139281828</v>
      </c>
      <c r="H95" s="35">
        <v>41.3</v>
      </c>
      <c r="I95" s="46">
        <v>63.48</v>
      </c>
      <c r="J95" s="46">
        <v>81</v>
      </c>
      <c r="K95" s="42">
        <v>115.2</v>
      </c>
      <c r="L95" s="39">
        <v>90.1</v>
      </c>
      <c r="M95" s="1">
        <v>11.4</v>
      </c>
      <c r="N95" s="3">
        <v>0.0014</v>
      </c>
      <c r="O95" s="3">
        <v>0.3343</v>
      </c>
      <c r="P95" s="3" t="s">
        <v>22</v>
      </c>
      <c r="Q95" s="1">
        <f t="shared" si="11"/>
        <v>6.81986656782802</v>
      </c>
      <c r="R95" s="13">
        <f t="shared" si="12"/>
        <v>78.26026686434396</v>
      </c>
      <c r="S95" s="13">
        <f t="shared" si="13"/>
        <v>105.53973313565605</v>
      </c>
      <c r="T95" s="13">
        <f t="shared" si="14"/>
        <v>71.44040029651595</v>
      </c>
      <c r="U95" s="13">
        <f t="shared" si="15"/>
        <v>112.35959970348407</v>
      </c>
      <c r="V95" s="13">
        <f t="shared" si="16"/>
        <v>64.62053372868792</v>
      </c>
      <c r="W95" s="13">
        <f t="shared" si="17"/>
        <v>119.1794662713121</v>
      </c>
    </row>
    <row r="96" spans="1:23" s="5" customFormat="1" ht="12.75">
      <c r="A96" s="30"/>
      <c r="B96" s="56"/>
      <c r="C96" s="12" t="s">
        <v>108</v>
      </c>
      <c r="D96" s="19">
        <v>201</v>
      </c>
      <c r="E96" s="12">
        <v>85.1</v>
      </c>
      <c r="F96" s="12">
        <v>15.2</v>
      </c>
      <c r="G96" s="1">
        <f t="shared" si="10"/>
        <v>17.861339600470036</v>
      </c>
      <c r="H96" s="37">
        <v>26.8</v>
      </c>
      <c r="I96" s="46">
        <v>28.6</v>
      </c>
      <c r="J96" s="46">
        <v>39.2</v>
      </c>
      <c r="K96" s="44">
        <v>141</v>
      </c>
      <c r="L96" s="41">
        <v>84.8</v>
      </c>
      <c r="M96" s="12">
        <v>12.5</v>
      </c>
      <c r="N96" s="7"/>
      <c r="O96" s="7"/>
      <c r="P96" s="7"/>
      <c r="Q96" s="1">
        <f t="shared" si="11"/>
        <v>11.267605633802816</v>
      </c>
      <c r="R96" s="13">
        <f t="shared" si="12"/>
        <v>62.56478873239436</v>
      </c>
      <c r="S96" s="13">
        <f t="shared" si="13"/>
        <v>107.63521126760563</v>
      </c>
      <c r="T96" s="13">
        <f t="shared" si="14"/>
        <v>51.297183098591546</v>
      </c>
      <c r="U96" s="13">
        <f t="shared" si="15"/>
        <v>118.90281690140844</v>
      </c>
      <c r="V96" s="13">
        <f t="shared" si="16"/>
        <v>40.02957746478873</v>
      </c>
      <c r="W96" s="13">
        <f t="shared" si="17"/>
        <v>130.17042253521126</v>
      </c>
    </row>
    <row r="97" spans="1:23" s="4" customFormat="1" ht="12.75">
      <c r="A97" s="29">
        <v>49297</v>
      </c>
      <c r="B97" s="56" t="s">
        <v>77</v>
      </c>
      <c r="C97" s="12" t="s">
        <v>107</v>
      </c>
      <c r="D97" s="19">
        <v>77</v>
      </c>
      <c r="E97" s="13">
        <v>88.8</v>
      </c>
      <c r="F97" s="13">
        <v>13.8</v>
      </c>
      <c r="G97" s="1">
        <f t="shared" si="10"/>
        <v>15.540540540540542</v>
      </c>
      <c r="H97" s="36">
        <v>38.2</v>
      </c>
      <c r="I97" s="46">
        <v>97.2</v>
      </c>
      <c r="J97" s="46">
        <v>123.28</v>
      </c>
      <c r="K97" s="43">
        <v>109</v>
      </c>
      <c r="L97" s="40">
        <v>85.2</v>
      </c>
      <c r="M97" s="13">
        <v>14.7</v>
      </c>
      <c r="N97" s="11" t="s">
        <v>22</v>
      </c>
      <c r="O97" s="11">
        <v>0.0002</v>
      </c>
      <c r="P97" s="11" t="s">
        <v>22</v>
      </c>
      <c r="Q97" s="1">
        <f t="shared" si="11"/>
        <v>10.229799851742031</v>
      </c>
      <c r="R97" s="13">
        <f t="shared" si="12"/>
        <v>68.34040029651594</v>
      </c>
      <c r="S97" s="13">
        <f t="shared" si="13"/>
        <v>109.25959970348406</v>
      </c>
      <c r="T97" s="13">
        <f t="shared" si="14"/>
        <v>58.1106004447739</v>
      </c>
      <c r="U97" s="13">
        <f t="shared" si="15"/>
        <v>119.4893995552261</v>
      </c>
      <c r="V97" s="13">
        <f t="shared" si="16"/>
        <v>47.88080059303187</v>
      </c>
      <c r="W97" s="13">
        <f t="shared" si="17"/>
        <v>129.71919940696813</v>
      </c>
    </row>
    <row r="98" spans="1:23" s="4" customFormat="1" ht="12.75">
      <c r="A98" s="28"/>
      <c r="B98" s="56"/>
      <c r="C98" s="12" t="s">
        <v>108</v>
      </c>
      <c r="D98" s="19">
        <v>201</v>
      </c>
      <c r="E98" s="13">
        <v>51.9</v>
      </c>
      <c r="F98" s="13">
        <v>30.2</v>
      </c>
      <c r="G98" s="1">
        <f t="shared" si="10"/>
        <v>58.1888246628131</v>
      </c>
      <c r="H98" s="36">
        <v>0</v>
      </c>
      <c r="I98" s="46">
        <v>53.4</v>
      </c>
      <c r="J98" s="46">
        <v>68.16</v>
      </c>
      <c r="K98" s="43">
        <v>122</v>
      </c>
      <c r="L98" s="40">
        <v>54.5</v>
      </c>
      <c r="M98" s="13">
        <v>21.2</v>
      </c>
      <c r="N98" s="11"/>
      <c r="O98" s="11"/>
      <c r="P98" s="11"/>
      <c r="Q98" s="1">
        <f t="shared" si="11"/>
        <v>22.386953298739808</v>
      </c>
      <c r="R98" s="13">
        <f t="shared" si="12"/>
        <v>7.126093402520382</v>
      </c>
      <c r="S98" s="13">
        <f t="shared" si="13"/>
        <v>96.67390659747961</v>
      </c>
      <c r="T98" s="13">
        <v>0</v>
      </c>
      <c r="U98" s="13">
        <f t="shared" si="15"/>
        <v>119.06085989621943</v>
      </c>
      <c r="V98" s="13">
        <v>0</v>
      </c>
      <c r="W98" s="13">
        <f t="shared" si="17"/>
        <v>141.44781319495922</v>
      </c>
    </row>
    <row r="99" spans="1:23" s="4" customFormat="1" ht="12.75">
      <c r="A99" s="27">
        <v>61694</v>
      </c>
      <c r="B99" s="56" t="s">
        <v>78</v>
      </c>
      <c r="C99" s="12" t="s">
        <v>107</v>
      </c>
      <c r="D99" s="19">
        <v>77</v>
      </c>
      <c r="E99" s="13">
        <v>136</v>
      </c>
      <c r="F99" s="13">
        <v>27.8</v>
      </c>
      <c r="G99" s="1">
        <f t="shared" si="10"/>
        <v>20.441176470588236</v>
      </c>
      <c r="H99" s="36">
        <v>67.5</v>
      </c>
      <c r="I99" s="46">
        <v>79.1</v>
      </c>
      <c r="J99" s="46">
        <v>84.8</v>
      </c>
      <c r="K99" s="43">
        <v>204</v>
      </c>
      <c r="L99" s="40">
        <v>135</v>
      </c>
      <c r="M99" s="13">
        <v>27.9</v>
      </c>
      <c r="N99" s="11" t="s">
        <v>22</v>
      </c>
      <c r="O99" s="11">
        <v>0.0169</v>
      </c>
      <c r="P99" s="11" t="s">
        <v>22</v>
      </c>
      <c r="Q99" s="1">
        <f t="shared" si="11"/>
        <v>20.60785767234989</v>
      </c>
      <c r="R99" s="13">
        <f t="shared" si="12"/>
        <v>94.78428465530021</v>
      </c>
      <c r="S99" s="13">
        <f t="shared" si="13"/>
        <v>177.2157153446998</v>
      </c>
      <c r="T99" s="13">
        <f t="shared" si="14"/>
        <v>74.17642698295033</v>
      </c>
      <c r="U99" s="13">
        <f t="shared" si="15"/>
        <v>197.82357301704968</v>
      </c>
      <c r="V99" s="13">
        <f t="shared" si="16"/>
        <v>53.56856931060044</v>
      </c>
      <c r="W99" s="13">
        <f t="shared" si="17"/>
        <v>218.43143068939958</v>
      </c>
    </row>
    <row r="100" spans="1:23" s="4" customFormat="1" ht="12.75">
      <c r="A100" s="28"/>
      <c r="B100" s="56"/>
      <c r="C100" s="12" t="s">
        <v>108</v>
      </c>
      <c r="D100" s="19">
        <v>201</v>
      </c>
      <c r="E100" s="13">
        <v>91.2</v>
      </c>
      <c r="F100" s="13">
        <v>52.4</v>
      </c>
      <c r="G100" s="1">
        <f t="shared" si="10"/>
        <v>57.45614035087719</v>
      </c>
      <c r="H100" s="36">
        <v>24.2</v>
      </c>
      <c r="I100" s="46">
        <v>65.9</v>
      </c>
      <c r="J100" s="46">
        <v>73.8</v>
      </c>
      <c r="K100" s="43">
        <v>213</v>
      </c>
      <c r="L100" s="40">
        <v>94.1</v>
      </c>
      <c r="M100" s="13">
        <v>35.1</v>
      </c>
      <c r="N100" s="11"/>
      <c r="O100" s="11"/>
      <c r="P100" s="11"/>
      <c r="Q100" s="1">
        <f t="shared" si="11"/>
        <v>38.84358784284655</v>
      </c>
      <c r="R100" s="13">
        <f t="shared" si="12"/>
        <v>13.512824314306897</v>
      </c>
      <c r="S100" s="13">
        <f t="shared" si="13"/>
        <v>168.8871756856931</v>
      </c>
      <c r="T100" s="13">
        <v>0</v>
      </c>
      <c r="U100" s="13">
        <f t="shared" si="15"/>
        <v>207.73076352853968</v>
      </c>
      <c r="V100" s="13">
        <v>0</v>
      </c>
      <c r="W100" s="13">
        <f t="shared" si="17"/>
        <v>246.57435137138623</v>
      </c>
    </row>
    <row r="101" spans="1:23" s="4" customFormat="1" ht="12.75">
      <c r="A101" s="27">
        <v>38811</v>
      </c>
      <c r="B101" s="56" t="s">
        <v>79</v>
      </c>
      <c r="C101" s="12" t="s">
        <v>107</v>
      </c>
      <c r="D101" s="19">
        <v>77</v>
      </c>
      <c r="E101" s="13">
        <v>88.3</v>
      </c>
      <c r="F101" s="13">
        <v>8.4</v>
      </c>
      <c r="G101" s="1">
        <f t="shared" si="10"/>
        <v>9.513023782559458</v>
      </c>
      <c r="H101" s="36">
        <v>56.4</v>
      </c>
      <c r="I101" s="46">
        <v>87.656</v>
      </c>
      <c r="J101" s="46">
        <v>99.2</v>
      </c>
      <c r="K101" s="43">
        <v>108</v>
      </c>
      <c r="L101" s="40">
        <v>88.1</v>
      </c>
      <c r="M101" s="13">
        <v>7.7</v>
      </c>
      <c r="N101" s="11" t="s">
        <v>22</v>
      </c>
      <c r="O101" s="11" t="s">
        <v>22</v>
      </c>
      <c r="P101" s="11" t="s">
        <v>22</v>
      </c>
      <c r="Q101" s="1">
        <f t="shared" si="11"/>
        <v>6.226834692364715</v>
      </c>
      <c r="R101" s="13">
        <f t="shared" si="12"/>
        <v>75.84633061527057</v>
      </c>
      <c r="S101" s="13">
        <f t="shared" si="13"/>
        <v>100.75366938472942</v>
      </c>
      <c r="T101" s="13">
        <f t="shared" si="14"/>
        <v>69.61949592290586</v>
      </c>
      <c r="U101" s="13">
        <f t="shared" si="15"/>
        <v>106.98050407709414</v>
      </c>
      <c r="V101" s="13">
        <f t="shared" si="16"/>
        <v>63.39266123054114</v>
      </c>
      <c r="W101" s="13">
        <f t="shared" si="17"/>
        <v>113.20733876945886</v>
      </c>
    </row>
    <row r="102" spans="1:23" s="4" customFormat="1" ht="12.75">
      <c r="A102" s="28"/>
      <c r="B102" s="56"/>
      <c r="C102" s="12" t="s">
        <v>108</v>
      </c>
      <c r="D102" s="19">
        <v>201</v>
      </c>
      <c r="E102" s="13">
        <v>80.8</v>
      </c>
      <c r="F102" s="13">
        <v>14.3</v>
      </c>
      <c r="G102" s="1">
        <f t="shared" si="10"/>
        <v>17.698019801980198</v>
      </c>
      <c r="H102" s="36">
        <v>32.8</v>
      </c>
      <c r="I102" s="46">
        <v>75.52799999999999</v>
      </c>
      <c r="J102" s="46">
        <v>83.79</v>
      </c>
      <c r="K102" s="43">
        <v>167</v>
      </c>
      <c r="L102" s="40">
        <v>81.4</v>
      </c>
      <c r="M102" s="13">
        <v>13.8</v>
      </c>
      <c r="N102" s="11"/>
      <c r="O102" s="11"/>
      <c r="P102" s="11"/>
      <c r="Q102" s="1">
        <f t="shared" si="11"/>
        <v>10.600444773906599</v>
      </c>
      <c r="R102" s="13">
        <f t="shared" si="12"/>
        <v>59.5991104521868</v>
      </c>
      <c r="S102" s="13">
        <f t="shared" si="13"/>
        <v>102.00088954781319</v>
      </c>
      <c r="T102" s="13">
        <f t="shared" si="14"/>
        <v>48.998665678280204</v>
      </c>
      <c r="U102" s="13">
        <f t="shared" si="15"/>
        <v>112.60133432171979</v>
      </c>
      <c r="V102" s="13">
        <f t="shared" si="16"/>
        <v>38.3982209043736</v>
      </c>
      <c r="W102" s="13">
        <f t="shared" si="17"/>
        <v>123.20177909562639</v>
      </c>
    </row>
    <row r="103" spans="1:23" s="4" customFormat="1" ht="12.75">
      <c r="A103" s="27">
        <v>50355</v>
      </c>
      <c r="B103" s="56" t="s">
        <v>80</v>
      </c>
      <c r="C103" s="12" t="s">
        <v>107</v>
      </c>
      <c r="D103" s="19">
        <v>77</v>
      </c>
      <c r="E103" s="13">
        <v>107</v>
      </c>
      <c r="F103" s="13">
        <v>20</v>
      </c>
      <c r="G103" s="1">
        <f t="shared" si="10"/>
        <v>18.69158878504673</v>
      </c>
      <c r="H103" s="36">
        <v>28.4</v>
      </c>
      <c r="I103" s="46">
        <v>108.056</v>
      </c>
      <c r="J103" s="46">
        <v>118.16</v>
      </c>
      <c r="K103" s="43">
        <v>162</v>
      </c>
      <c r="L103" s="40">
        <v>110</v>
      </c>
      <c r="M103" s="13">
        <v>20</v>
      </c>
      <c r="N103" s="11" t="s">
        <v>22</v>
      </c>
      <c r="O103" s="11">
        <v>0.4739</v>
      </c>
      <c r="P103" s="11" t="s">
        <v>22</v>
      </c>
      <c r="Q103" s="1">
        <f t="shared" si="11"/>
        <v>14.825796886582655</v>
      </c>
      <c r="R103" s="13">
        <f t="shared" si="12"/>
        <v>77.3484062268347</v>
      </c>
      <c r="S103" s="13">
        <f t="shared" si="13"/>
        <v>136.6515937731653</v>
      </c>
      <c r="T103" s="13">
        <f t="shared" si="14"/>
        <v>62.52260934025203</v>
      </c>
      <c r="U103" s="13">
        <f t="shared" si="15"/>
        <v>151.47739065974798</v>
      </c>
      <c r="V103" s="13">
        <f t="shared" si="16"/>
        <v>47.69681245366938</v>
      </c>
      <c r="W103" s="13">
        <f t="shared" si="17"/>
        <v>166.3031875463306</v>
      </c>
    </row>
    <row r="104" spans="1:23" s="4" customFormat="1" ht="12.75">
      <c r="A104" s="28"/>
      <c r="B104" s="56"/>
      <c r="C104" s="12" t="s">
        <v>108</v>
      </c>
      <c r="D104" s="19">
        <v>178</v>
      </c>
      <c r="E104" s="13">
        <v>93.7</v>
      </c>
      <c r="F104" s="13">
        <v>22.7</v>
      </c>
      <c r="G104" s="1">
        <f t="shared" si="10"/>
        <v>24.22625400213447</v>
      </c>
      <c r="H104" s="36">
        <v>0</v>
      </c>
      <c r="I104" s="46">
        <v>93.2</v>
      </c>
      <c r="J104" s="46">
        <v>107.24</v>
      </c>
      <c r="K104" s="43">
        <v>177</v>
      </c>
      <c r="L104" s="40">
        <v>94.6</v>
      </c>
      <c r="M104" s="13">
        <v>21.4</v>
      </c>
      <c r="N104" s="11"/>
      <c r="O104" s="11"/>
      <c r="P104" s="11"/>
      <c r="Q104" s="1">
        <f t="shared" si="11"/>
        <v>16.82727946627131</v>
      </c>
      <c r="R104" s="13">
        <f t="shared" si="12"/>
        <v>60.04544106745738</v>
      </c>
      <c r="S104" s="13">
        <f t="shared" si="13"/>
        <v>127.35455893254263</v>
      </c>
      <c r="T104" s="13">
        <f t="shared" si="14"/>
        <v>43.21816160118607</v>
      </c>
      <c r="U104" s="13">
        <f t="shared" si="15"/>
        <v>144.18183839881394</v>
      </c>
      <c r="V104" s="13">
        <f t="shared" si="16"/>
        <v>26.39088213491476</v>
      </c>
      <c r="W104" s="13">
        <f t="shared" si="17"/>
        <v>161.00911786508524</v>
      </c>
    </row>
    <row r="105" spans="1:23" s="4" customFormat="1" ht="12.75">
      <c r="A105" s="27">
        <v>50356</v>
      </c>
      <c r="B105" s="56" t="s">
        <v>81</v>
      </c>
      <c r="C105" s="12" t="s">
        <v>107</v>
      </c>
      <c r="D105" s="19">
        <v>77</v>
      </c>
      <c r="E105" s="13">
        <v>134</v>
      </c>
      <c r="F105" s="13">
        <v>38.2</v>
      </c>
      <c r="G105" s="1">
        <f t="shared" si="10"/>
        <v>28.507462686567166</v>
      </c>
      <c r="H105" s="36">
        <v>86.6</v>
      </c>
      <c r="I105" s="46">
        <v>88.816</v>
      </c>
      <c r="J105" s="46">
        <v>96.99</v>
      </c>
      <c r="K105" s="43">
        <v>274</v>
      </c>
      <c r="L105" s="40">
        <v>140</v>
      </c>
      <c r="M105" s="13">
        <v>33.6</v>
      </c>
      <c r="N105" s="11">
        <v>0.0829</v>
      </c>
      <c r="O105" s="11">
        <v>0.0049</v>
      </c>
      <c r="P105" s="11">
        <v>0.0057</v>
      </c>
      <c r="Q105" s="1">
        <f t="shared" si="11"/>
        <v>28.31727205337287</v>
      </c>
      <c r="R105" s="13">
        <f t="shared" si="12"/>
        <v>77.36545589325425</v>
      </c>
      <c r="S105" s="13">
        <f t="shared" si="13"/>
        <v>190.63454410674575</v>
      </c>
      <c r="T105" s="13">
        <f t="shared" si="14"/>
        <v>49.04818383988139</v>
      </c>
      <c r="U105" s="13">
        <f t="shared" si="15"/>
        <v>218.9518161601186</v>
      </c>
      <c r="V105" s="13">
        <f t="shared" si="16"/>
        <v>20.730911786508514</v>
      </c>
      <c r="W105" s="13">
        <f t="shared" si="17"/>
        <v>247.2690882134915</v>
      </c>
    </row>
    <row r="106" spans="1:23" s="4" customFormat="1" ht="12.75">
      <c r="A106" s="28"/>
      <c r="B106" s="56"/>
      <c r="C106" s="12" t="s">
        <v>108</v>
      </c>
      <c r="D106" s="19">
        <v>201</v>
      </c>
      <c r="E106" s="13">
        <v>123</v>
      </c>
      <c r="F106" s="13">
        <v>40.7</v>
      </c>
      <c r="G106" s="1">
        <f t="shared" si="10"/>
        <v>33.08943089430895</v>
      </c>
      <c r="H106" s="36">
        <v>0</v>
      </c>
      <c r="I106" s="46">
        <v>79.18599999999999</v>
      </c>
      <c r="J106" s="46">
        <v>93.71</v>
      </c>
      <c r="K106" s="43">
        <v>353</v>
      </c>
      <c r="L106" s="40">
        <v>131</v>
      </c>
      <c r="M106" s="13">
        <v>44.1</v>
      </c>
      <c r="N106" s="11"/>
      <c r="O106" s="11"/>
      <c r="P106" s="11"/>
      <c r="Q106" s="1">
        <f t="shared" si="11"/>
        <v>30.170496664195703</v>
      </c>
      <c r="R106" s="13">
        <f t="shared" si="12"/>
        <v>62.659006671608594</v>
      </c>
      <c r="S106" s="13">
        <f t="shared" si="13"/>
        <v>183.3409933283914</v>
      </c>
      <c r="T106" s="13">
        <f t="shared" si="14"/>
        <v>32.488510007412884</v>
      </c>
      <c r="U106" s="13">
        <f t="shared" si="15"/>
        <v>213.51148999258712</v>
      </c>
      <c r="V106" s="13">
        <f t="shared" si="16"/>
        <v>2.3180133432171885</v>
      </c>
      <c r="W106" s="13">
        <f t="shared" si="17"/>
        <v>243.6819866567828</v>
      </c>
    </row>
    <row r="107" spans="1:23" s="4" customFormat="1" ht="12.75">
      <c r="A107" s="27">
        <v>50407</v>
      </c>
      <c r="B107" s="56" t="s">
        <v>82</v>
      </c>
      <c r="C107" s="12" t="s">
        <v>107</v>
      </c>
      <c r="D107" s="19">
        <v>74</v>
      </c>
      <c r="E107" s="13">
        <v>113</v>
      </c>
      <c r="F107" s="13">
        <v>26.6</v>
      </c>
      <c r="G107" s="1">
        <f t="shared" si="10"/>
        <v>23.53982300884956</v>
      </c>
      <c r="H107" s="36">
        <v>0</v>
      </c>
      <c r="I107" s="46">
        <v>101.8</v>
      </c>
      <c r="J107" s="46">
        <v>112</v>
      </c>
      <c r="K107" s="43">
        <v>225</v>
      </c>
      <c r="L107" s="40">
        <v>114</v>
      </c>
      <c r="M107" s="13">
        <v>28.9</v>
      </c>
      <c r="N107" s="11">
        <v>0.3446</v>
      </c>
      <c r="O107" s="11">
        <v>0.0585</v>
      </c>
      <c r="P107" s="11">
        <v>0.4059</v>
      </c>
      <c r="Q107" s="1">
        <f t="shared" si="11"/>
        <v>19.71830985915493</v>
      </c>
      <c r="R107" s="13">
        <f t="shared" si="12"/>
        <v>73.56338028169014</v>
      </c>
      <c r="S107" s="13">
        <f t="shared" si="13"/>
        <v>152.43661971830986</v>
      </c>
      <c r="T107" s="13">
        <f t="shared" si="14"/>
        <v>53.8450704225352</v>
      </c>
      <c r="U107" s="13">
        <f t="shared" si="15"/>
        <v>172.1549295774648</v>
      </c>
      <c r="V107" s="13">
        <f t="shared" si="16"/>
        <v>34.12676056338027</v>
      </c>
      <c r="W107" s="13">
        <f t="shared" si="17"/>
        <v>191.8732394366197</v>
      </c>
    </row>
    <row r="108" spans="1:23" s="4" customFormat="1" ht="12.75">
      <c r="A108" s="28"/>
      <c r="B108" s="56"/>
      <c r="C108" s="12" t="s">
        <v>108</v>
      </c>
      <c r="D108" s="19">
        <v>200</v>
      </c>
      <c r="E108" s="13">
        <v>108</v>
      </c>
      <c r="F108" s="13">
        <v>34.1</v>
      </c>
      <c r="G108" s="1">
        <f t="shared" si="10"/>
        <v>31.574074074074076</v>
      </c>
      <c r="H108" s="36">
        <v>0</v>
      </c>
      <c r="I108" s="46">
        <v>82.9</v>
      </c>
      <c r="J108" s="46">
        <v>93.8</v>
      </c>
      <c r="K108" s="43">
        <v>214</v>
      </c>
      <c r="L108" s="40">
        <v>110</v>
      </c>
      <c r="M108" s="13">
        <v>34.8</v>
      </c>
      <c r="N108" s="11"/>
      <c r="O108" s="11"/>
      <c r="P108" s="11"/>
      <c r="Q108" s="1">
        <f t="shared" si="11"/>
        <v>25.277983691623426</v>
      </c>
      <c r="R108" s="13">
        <f t="shared" si="12"/>
        <v>57.44403261675315</v>
      </c>
      <c r="S108" s="13">
        <f t="shared" si="13"/>
        <v>158.55596738324687</v>
      </c>
      <c r="T108" s="13">
        <f t="shared" si="14"/>
        <v>32.16604892512973</v>
      </c>
      <c r="U108" s="13">
        <f t="shared" si="15"/>
        <v>183.83395107487027</v>
      </c>
      <c r="V108" s="13">
        <f t="shared" si="16"/>
        <v>6.888065233506296</v>
      </c>
      <c r="W108" s="13">
        <f t="shared" si="17"/>
        <v>209.1119347664937</v>
      </c>
    </row>
    <row r="109" spans="1:23" s="4" customFormat="1" ht="12.75">
      <c r="A109" s="27">
        <v>61695</v>
      </c>
      <c r="B109" s="56" t="s">
        <v>83</v>
      </c>
      <c r="C109" s="12" t="s">
        <v>107</v>
      </c>
      <c r="D109" s="19">
        <v>77</v>
      </c>
      <c r="E109" s="13">
        <v>122</v>
      </c>
      <c r="F109" s="13">
        <v>25.5</v>
      </c>
      <c r="G109" s="1">
        <f t="shared" si="10"/>
        <v>20.901639344262296</v>
      </c>
      <c r="H109" s="36">
        <v>74</v>
      </c>
      <c r="I109" s="46">
        <v>18.416000000000004</v>
      </c>
      <c r="J109" s="46">
        <v>45.24</v>
      </c>
      <c r="K109" s="43">
        <v>167</v>
      </c>
      <c r="L109" s="40">
        <v>123</v>
      </c>
      <c r="M109" s="13">
        <v>18.2</v>
      </c>
      <c r="N109" s="11" t="s">
        <v>22</v>
      </c>
      <c r="O109" s="11">
        <v>0.3575</v>
      </c>
      <c r="P109" s="11" t="s">
        <v>22</v>
      </c>
      <c r="Q109" s="1">
        <f t="shared" si="11"/>
        <v>18.902891030392883</v>
      </c>
      <c r="R109" s="13">
        <f t="shared" si="12"/>
        <v>84.19421793921424</v>
      </c>
      <c r="S109" s="13">
        <f t="shared" si="13"/>
        <v>159.80578206078576</v>
      </c>
      <c r="T109" s="13">
        <f t="shared" si="14"/>
        <v>65.29132690882135</v>
      </c>
      <c r="U109" s="13">
        <f t="shared" si="15"/>
        <v>178.70867309117864</v>
      </c>
      <c r="V109" s="13">
        <f t="shared" si="16"/>
        <v>46.38843587842847</v>
      </c>
      <c r="W109" s="13">
        <f t="shared" si="17"/>
        <v>197.61156412157152</v>
      </c>
    </row>
    <row r="110" spans="1:23" s="4" customFormat="1" ht="12.75">
      <c r="A110" s="28"/>
      <c r="B110" s="56"/>
      <c r="C110" s="12" t="s">
        <v>108</v>
      </c>
      <c r="D110" s="19">
        <v>201</v>
      </c>
      <c r="E110" s="13">
        <v>105</v>
      </c>
      <c r="F110" s="13">
        <v>26.3</v>
      </c>
      <c r="G110" s="1">
        <f t="shared" si="10"/>
        <v>25.047619047619047</v>
      </c>
      <c r="H110" s="36">
        <v>12.4</v>
      </c>
      <c r="I110" s="46">
        <v>40.52</v>
      </c>
      <c r="J110" s="46">
        <v>51.2</v>
      </c>
      <c r="K110" s="43">
        <v>156</v>
      </c>
      <c r="L110" s="40">
        <v>107</v>
      </c>
      <c r="M110" s="13">
        <v>19.8</v>
      </c>
      <c r="N110" s="11"/>
      <c r="O110" s="11"/>
      <c r="P110" s="11"/>
      <c r="Q110" s="1">
        <f t="shared" si="11"/>
        <v>19.49592290585619</v>
      </c>
      <c r="R110" s="13">
        <f t="shared" si="12"/>
        <v>66.00815418828762</v>
      </c>
      <c r="S110" s="13">
        <f t="shared" si="13"/>
        <v>143.99184581171238</v>
      </c>
      <c r="T110" s="13">
        <f t="shared" si="14"/>
        <v>46.51223128243143</v>
      </c>
      <c r="U110" s="13">
        <f t="shared" si="15"/>
        <v>163.48776871756857</v>
      </c>
      <c r="V110" s="13">
        <f t="shared" si="16"/>
        <v>27.01630837657524</v>
      </c>
      <c r="W110" s="13">
        <f t="shared" si="17"/>
        <v>182.98369162342476</v>
      </c>
    </row>
    <row r="111" spans="1:23" s="4" customFormat="1" ht="12.75">
      <c r="A111" s="27">
        <v>38478</v>
      </c>
      <c r="B111" s="56" t="s">
        <v>84</v>
      </c>
      <c r="C111" s="12" t="s">
        <v>107</v>
      </c>
      <c r="D111" s="19">
        <v>77</v>
      </c>
      <c r="E111" s="13">
        <v>87.6</v>
      </c>
      <c r="F111" s="13">
        <v>8.3</v>
      </c>
      <c r="G111" s="1">
        <f t="shared" si="10"/>
        <v>9.47488584474886</v>
      </c>
      <c r="H111" s="36">
        <v>5.1</v>
      </c>
      <c r="I111" s="46">
        <v>77.98</v>
      </c>
      <c r="J111" s="46">
        <v>82.8</v>
      </c>
      <c r="K111" s="43">
        <v>103</v>
      </c>
      <c r="L111" s="40">
        <v>85.6</v>
      </c>
      <c r="M111" s="13">
        <v>11.2</v>
      </c>
      <c r="N111" s="11">
        <v>0.0882</v>
      </c>
      <c r="O111" s="11">
        <v>0.1154</v>
      </c>
      <c r="P111" s="11">
        <v>0.0003</v>
      </c>
      <c r="Q111" s="1">
        <f t="shared" si="11"/>
        <v>6.152705707931802</v>
      </c>
      <c r="R111" s="13">
        <f t="shared" si="12"/>
        <v>75.29458858413639</v>
      </c>
      <c r="S111" s="13">
        <f t="shared" si="13"/>
        <v>99.9054114158636</v>
      </c>
      <c r="T111" s="13">
        <f t="shared" si="14"/>
        <v>69.14188287620459</v>
      </c>
      <c r="U111" s="13">
        <f t="shared" si="15"/>
        <v>106.0581171237954</v>
      </c>
      <c r="V111" s="13">
        <f t="shared" si="16"/>
        <v>62.98917716827279</v>
      </c>
      <c r="W111" s="13">
        <f t="shared" si="17"/>
        <v>112.2108228317272</v>
      </c>
    </row>
    <row r="112" spans="1:23" s="4" customFormat="1" ht="12.75">
      <c r="A112" s="28"/>
      <c r="B112" s="56"/>
      <c r="C112" s="12" t="s">
        <v>108</v>
      </c>
      <c r="D112" s="19">
        <v>201</v>
      </c>
      <c r="E112" s="13">
        <v>82.4</v>
      </c>
      <c r="F112" s="13">
        <v>12.8</v>
      </c>
      <c r="G112" s="1">
        <f t="shared" si="10"/>
        <v>15.53398058252427</v>
      </c>
      <c r="H112" s="36">
        <v>16.2</v>
      </c>
      <c r="I112" s="46">
        <v>69.2</v>
      </c>
      <c r="J112" s="46">
        <v>75.4</v>
      </c>
      <c r="K112" s="43">
        <v>138</v>
      </c>
      <c r="L112" s="40">
        <v>82.7</v>
      </c>
      <c r="M112" s="13">
        <v>13</v>
      </c>
      <c r="N112" s="11"/>
      <c r="O112" s="11"/>
      <c r="P112" s="11"/>
      <c r="Q112" s="1">
        <f t="shared" si="11"/>
        <v>9.488510007412899</v>
      </c>
      <c r="R112" s="13">
        <f t="shared" si="12"/>
        <v>63.42297998517421</v>
      </c>
      <c r="S112" s="13">
        <f t="shared" si="13"/>
        <v>101.3770200148258</v>
      </c>
      <c r="T112" s="13">
        <f t="shared" si="14"/>
        <v>53.93446997776131</v>
      </c>
      <c r="U112" s="13">
        <f t="shared" si="15"/>
        <v>110.8655300222387</v>
      </c>
      <c r="V112" s="13">
        <f t="shared" si="16"/>
        <v>44.44595997034841</v>
      </c>
      <c r="W112" s="13">
        <f t="shared" si="17"/>
        <v>120.3540400296516</v>
      </c>
    </row>
    <row r="113" spans="1:23" s="4" customFormat="1" ht="12.75">
      <c r="A113" s="27">
        <v>50359</v>
      </c>
      <c r="B113" s="56" t="s">
        <v>85</v>
      </c>
      <c r="C113" s="12" t="s">
        <v>107</v>
      </c>
      <c r="D113" s="19">
        <v>77</v>
      </c>
      <c r="E113" s="13">
        <v>81.7</v>
      </c>
      <c r="F113" s="13">
        <v>10.6</v>
      </c>
      <c r="G113" s="1">
        <f t="shared" si="10"/>
        <v>12.974296205630353</v>
      </c>
      <c r="H113" s="36">
        <v>4.1</v>
      </c>
      <c r="I113" s="46">
        <v>72.26</v>
      </c>
      <c r="J113" s="46">
        <v>76.6</v>
      </c>
      <c r="K113" s="43">
        <v>95.5</v>
      </c>
      <c r="L113" s="40">
        <v>81.1</v>
      </c>
      <c r="M113" s="13">
        <v>11.3</v>
      </c>
      <c r="N113" s="11">
        <v>0.0043</v>
      </c>
      <c r="O113" s="11">
        <v>0.0055</v>
      </c>
      <c r="P113" s="11" t="s">
        <v>22</v>
      </c>
      <c r="Q113" s="1">
        <f t="shared" si="11"/>
        <v>7.857672349888807</v>
      </c>
      <c r="R113" s="13">
        <f t="shared" si="12"/>
        <v>65.98465530022239</v>
      </c>
      <c r="S113" s="13">
        <f t="shared" si="13"/>
        <v>97.41534469977762</v>
      </c>
      <c r="T113" s="13">
        <f t="shared" si="14"/>
        <v>58.126982950333584</v>
      </c>
      <c r="U113" s="13">
        <f t="shared" si="15"/>
        <v>105.27301704966642</v>
      </c>
      <c r="V113" s="13">
        <f t="shared" si="16"/>
        <v>50.269310600444776</v>
      </c>
      <c r="W113" s="13">
        <f t="shared" si="17"/>
        <v>113.13068939955522</v>
      </c>
    </row>
    <row r="114" spans="1:23" s="4" customFormat="1" ht="12.75">
      <c r="A114" s="28"/>
      <c r="B114" s="56"/>
      <c r="C114" s="12" t="s">
        <v>108</v>
      </c>
      <c r="D114" s="19">
        <v>201</v>
      </c>
      <c r="E114" s="13">
        <v>74.2</v>
      </c>
      <c r="F114" s="13">
        <v>17.1</v>
      </c>
      <c r="G114" s="1">
        <f t="shared" si="10"/>
        <v>23.045822102425877</v>
      </c>
      <c r="H114" s="36">
        <v>43.5</v>
      </c>
      <c r="I114" s="46">
        <v>59.2</v>
      </c>
      <c r="J114" s="46">
        <v>66.1</v>
      </c>
      <c r="K114" s="43">
        <v>165</v>
      </c>
      <c r="L114" s="40">
        <v>75.8</v>
      </c>
      <c r="M114" s="13">
        <v>14.8</v>
      </c>
      <c r="N114" s="11"/>
      <c r="O114" s="11"/>
      <c r="P114" s="11"/>
      <c r="Q114" s="1">
        <f t="shared" si="11"/>
        <v>12.67605633802817</v>
      </c>
      <c r="R114" s="13">
        <f t="shared" si="12"/>
        <v>48.84788732394367</v>
      </c>
      <c r="S114" s="13">
        <f t="shared" si="13"/>
        <v>99.55211267605634</v>
      </c>
      <c r="T114" s="13">
        <f t="shared" si="14"/>
        <v>36.17183098591549</v>
      </c>
      <c r="U114" s="13">
        <f t="shared" si="15"/>
        <v>112.22816901408451</v>
      </c>
      <c r="V114" s="13">
        <f t="shared" si="16"/>
        <v>23.495774647887323</v>
      </c>
      <c r="W114" s="13">
        <f t="shared" si="17"/>
        <v>124.90422535211269</v>
      </c>
    </row>
    <row r="115" spans="1:23" s="4" customFormat="1" ht="12.75">
      <c r="A115" s="27">
        <v>38501</v>
      </c>
      <c r="B115" s="56" t="s">
        <v>86</v>
      </c>
      <c r="C115" s="12" t="s">
        <v>107</v>
      </c>
      <c r="D115" s="19">
        <v>77</v>
      </c>
      <c r="E115" s="13">
        <v>82.3</v>
      </c>
      <c r="F115" s="13">
        <v>43.8</v>
      </c>
      <c r="G115" s="1">
        <f aca="true" t="shared" si="18" ref="G115:G149">(F115/E115)*100</f>
        <v>53.219927095990286</v>
      </c>
      <c r="H115" s="36">
        <v>1.1</v>
      </c>
      <c r="I115" s="46">
        <v>4.952</v>
      </c>
      <c r="J115" s="46">
        <v>45.08</v>
      </c>
      <c r="K115" s="43">
        <v>99.2</v>
      </c>
      <c r="L115" s="40">
        <v>66.7</v>
      </c>
      <c r="M115" s="13">
        <v>32.1</v>
      </c>
      <c r="N115" s="11" t="s">
        <v>22</v>
      </c>
      <c r="O115" s="11">
        <v>0.0305</v>
      </c>
      <c r="P115" s="11" t="s">
        <v>22</v>
      </c>
      <c r="Q115" s="1">
        <f aca="true" t="shared" si="19" ref="Q115:Q150">F115/1.349</f>
        <v>32.468495181616014</v>
      </c>
      <c r="R115" s="13">
        <f aca="true" t="shared" si="20" ref="R115:R150">E115-(2*Q115)</f>
        <v>17.36300963676797</v>
      </c>
      <c r="S115" s="13">
        <f aca="true" t="shared" si="21" ref="S115:S150">E115+(2*Q115)</f>
        <v>147.23699036323202</v>
      </c>
      <c r="T115" s="13">
        <v>0</v>
      </c>
      <c r="U115" s="13">
        <f aca="true" t="shared" si="22" ref="U115:U150">E115+(3*Q115)</f>
        <v>179.70548554484805</v>
      </c>
      <c r="V115" s="13">
        <v>0</v>
      </c>
      <c r="W115" s="13">
        <f aca="true" t="shared" si="23" ref="W115:W150">E115+(4*Q115)</f>
        <v>212.17398072646404</v>
      </c>
    </row>
    <row r="116" spans="1:23" s="4" customFormat="1" ht="12.75">
      <c r="A116" s="28"/>
      <c r="B116" s="56"/>
      <c r="C116" s="12" t="s">
        <v>108</v>
      </c>
      <c r="D116" s="19">
        <v>201</v>
      </c>
      <c r="E116" s="13">
        <v>4</v>
      </c>
      <c r="F116" s="13">
        <v>12</v>
      </c>
      <c r="G116" s="1">
        <f t="shared" si="18"/>
        <v>300</v>
      </c>
      <c r="H116" s="36">
        <v>0.8</v>
      </c>
      <c r="I116" s="46">
        <v>1.8</v>
      </c>
      <c r="J116" s="46">
        <v>2.48</v>
      </c>
      <c r="K116" s="43">
        <v>116</v>
      </c>
      <c r="L116" s="40">
        <v>16.3</v>
      </c>
      <c r="M116" s="13">
        <v>26.1</v>
      </c>
      <c r="N116" s="11"/>
      <c r="O116" s="11"/>
      <c r="P116" s="11"/>
      <c r="Q116" s="1">
        <f t="shared" si="19"/>
        <v>8.895478131949593</v>
      </c>
      <c r="R116" s="13">
        <v>0</v>
      </c>
      <c r="S116" s="13">
        <f t="shared" si="21"/>
        <v>21.790956263899186</v>
      </c>
      <c r="T116" s="13">
        <v>0</v>
      </c>
      <c r="U116" s="13">
        <f t="shared" si="22"/>
        <v>30.686434395848778</v>
      </c>
      <c r="V116" s="13">
        <v>0</v>
      </c>
      <c r="W116" s="13">
        <f t="shared" si="23"/>
        <v>39.58191252779837</v>
      </c>
    </row>
    <row r="117" spans="1:23" s="2" customFormat="1" ht="12.75">
      <c r="A117" s="27">
        <v>49296</v>
      </c>
      <c r="B117" s="56" t="s">
        <v>23</v>
      </c>
      <c r="C117" s="12" t="s">
        <v>107</v>
      </c>
      <c r="D117" s="19">
        <v>77</v>
      </c>
      <c r="E117" s="12">
        <v>77.4</v>
      </c>
      <c r="F117" s="12">
        <v>21.9</v>
      </c>
      <c r="G117" s="1">
        <f t="shared" si="18"/>
        <v>28.294573643410846</v>
      </c>
      <c r="H117" s="37">
        <v>1.2</v>
      </c>
      <c r="I117" s="46">
        <v>12.856000000000005</v>
      </c>
      <c r="J117" s="46">
        <v>64.32</v>
      </c>
      <c r="K117" s="44">
        <v>103</v>
      </c>
      <c r="L117" s="41">
        <v>69</v>
      </c>
      <c r="M117" s="12">
        <v>27.7</v>
      </c>
      <c r="N117" s="7" t="s">
        <v>22</v>
      </c>
      <c r="O117" s="7">
        <v>0.7987</v>
      </c>
      <c r="P117" s="7" t="s">
        <v>22</v>
      </c>
      <c r="Q117" s="1">
        <f t="shared" si="19"/>
        <v>16.234247590808007</v>
      </c>
      <c r="R117" s="13">
        <f t="shared" si="20"/>
        <v>44.93150481838399</v>
      </c>
      <c r="S117" s="13">
        <f t="shared" si="21"/>
        <v>109.86849518161603</v>
      </c>
      <c r="T117" s="13">
        <v>0</v>
      </c>
      <c r="U117" s="13">
        <f t="shared" si="22"/>
        <v>126.10274277242402</v>
      </c>
      <c r="V117" s="13">
        <v>0</v>
      </c>
      <c r="W117" s="13">
        <f t="shared" si="23"/>
        <v>142.33699036323202</v>
      </c>
    </row>
    <row r="118" spans="1:23" s="2" customFormat="1" ht="12.75">
      <c r="A118" s="31"/>
      <c r="B118" s="56"/>
      <c r="C118" s="12" t="s">
        <v>108</v>
      </c>
      <c r="D118" s="19">
        <v>201</v>
      </c>
      <c r="E118" s="12">
        <v>7.5</v>
      </c>
      <c r="F118" s="12">
        <v>31.1</v>
      </c>
      <c r="G118" s="1">
        <f t="shared" si="18"/>
        <v>414.66666666666663</v>
      </c>
      <c r="H118" s="37">
        <v>0</v>
      </c>
      <c r="I118" s="46">
        <v>1.64</v>
      </c>
      <c r="J118" s="46">
        <v>2.92</v>
      </c>
      <c r="K118" s="44">
        <v>104</v>
      </c>
      <c r="L118" s="41">
        <v>21.4</v>
      </c>
      <c r="M118" s="12">
        <v>27</v>
      </c>
      <c r="N118" s="7"/>
      <c r="O118" s="7"/>
      <c r="P118" s="7"/>
      <c r="Q118" s="1">
        <f t="shared" si="19"/>
        <v>23.05411415863603</v>
      </c>
      <c r="R118" s="13">
        <v>0</v>
      </c>
      <c r="S118" s="13">
        <f t="shared" si="21"/>
        <v>53.60822831727206</v>
      </c>
      <c r="T118" s="13">
        <v>0</v>
      </c>
      <c r="U118" s="13">
        <f t="shared" si="22"/>
        <v>76.66234247590809</v>
      </c>
      <c r="V118" s="13">
        <v>0</v>
      </c>
      <c r="W118" s="13">
        <f t="shared" si="23"/>
        <v>99.71645663454412</v>
      </c>
    </row>
    <row r="119" spans="1:23" s="4" customFormat="1" ht="12.75">
      <c r="A119" s="27">
        <v>61697</v>
      </c>
      <c r="B119" s="56" t="s">
        <v>87</v>
      </c>
      <c r="C119" s="12" t="s">
        <v>107</v>
      </c>
      <c r="D119" s="19">
        <v>77</v>
      </c>
      <c r="E119" s="13">
        <v>43.9</v>
      </c>
      <c r="F119" s="13">
        <v>64.5</v>
      </c>
      <c r="G119" s="1">
        <f t="shared" si="18"/>
        <v>146.9248291571754</v>
      </c>
      <c r="H119" s="36">
        <v>0</v>
      </c>
      <c r="I119" s="46">
        <v>0</v>
      </c>
      <c r="J119" s="46">
        <v>3.4</v>
      </c>
      <c r="K119" s="43">
        <v>107</v>
      </c>
      <c r="L119" s="40">
        <v>39.7</v>
      </c>
      <c r="M119" s="13">
        <v>32.7</v>
      </c>
      <c r="N119" s="11">
        <v>0.8033</v>
      </c>
      <c r="O119" s="11">
        <v>0.034</v>
      </c>
      <c r="P119" s="11">
        <v>0.8934</v>
      </c>
      <c r="Q119" s="1">
        <f t="shared" si="19"/>
        <v>47.81319495922906</v>
      </c>
      <c r="R119" s="13">
        <v>0</v>
      </c>
      <c r="S119" s="13">
        <f t="shared" si="21"/>
        <v>139.5263899184581</v>
      </c>
      <c r="T119" s="13">
        <v>0</v>
      </c>
      <c r="U119" s="13">
        <f t="shared" si="22"/>
        <v>187.33958487768717</v>
      </c>
      <c r="V119" s="13">
        <v>0</v>
      </c>
      <c r="W119" s="13">
        <f t="shared" si="23"/>
        <v>235.15277983691624</v>
      </c>
    </row>
    <row r="120" spans="1:23" s="4" customFormat="1" ht="12.75">
      <c r="A120" s="28"/>
      <c r="B120" s="56"/>
      <c r="C120" s="12" t="s">
        <v>108</v>
      </c>
      <c r="D120" s="19">
        <v>197</v>
      </c>
      <c r="E120" s="13">
        <v>39.5</v>
      </c>
      <c r="F120" s="13">
        <v>44.9</v>
      </c>
      <c r="G120" s="1">
        <f t="shared" si="18"/>
        <v>113.67088607594937</v>
      </c>
      <c r="H120" s="36">
        <v>0</v>
      </c>
      <c r="I120" s="46">
        <v>2.008</v>
      </c>
      <c r="J120" s="46">
        <v>15.4</v>
      </c>
      <c r="K120" s="43">
        <v>111</v>
      </c>
      <c r="L120" s="40">
        <v>38.8</v>
      </c>
      <c r="M120" s="13">
        <v>26.7</v>
      </c>
      <c r="N120" s="11"/>
      <c r="O120" s="11"/>
      <c r="P120" s="11"/>
      <c r="Q120" s="1">
        <f t="shared" si="19"/>
        <v>33.283914010378055</v>
      </c>
      <c r="R120" s="13">
        <v>0</v>
      </c>
      <c r="S120" s="13">
        <f t="shared" si="21"/>
        <v>106.06782802075611</v>
      </c>
      <c r="T120" s="13">
        <v>0</v>
      </c>
      <c r="U120" s="13">
        <f t="shared" si="22"/>
        <v>139.35174203113417</v>
      </c>
      <c r="V120" s="13">
        <v>0</v>
      </c>
      <c r="W120" s="13">
        <f t="shared" si="23"/>
        <v>172.63565604151222</v>
      </c>
    </row>
    <row r="121" spans="1:23" s="4" customFormat="1" ht="12.75">
      <c r="A121" s="27">
        <v>49294</v>
      </c>
      <c r="B121" s="56" t="s">
        <v>88</v>
      </c>
      <c r="C121" s="12" t="s">
        <v>107</v>
      </c>
      <c r="D121" s="19">
        <v>77</v>
      </c>
      <c r="E121" s="13">
        <v>92.7</v>
      </c>
      <c r="F121" s="13">
        <v>10.9</v>
      </c>
      <c r="G121" s="1">
        <f t="shared" si="18"/>
        <v>11.758360302049622</v>
      </c>
      <c r="H121" s="36">
        <v>2.9</v>
      </c>
      <c r="I121" s="46">
        <v>73.28</v>
      </c>
      <c r="J121" s="46">
        <v>85.9</v>
      </c>
      <c r="K121" s="43">
        <v>104</v>
      </c>
      <c r="L121" s="40">
        <v>88.9</v>
      </c>
      <c r="M121" s="13">
        <v>13.9</v>
      </c>
      <c r="N121" s="11">
        <v>0.0015</v>
      </c>
      <c r="O121" s="11">
        <v>0.5167</v>
      </c>
      <c r="P121" s="11" t="s">
        <v>22</v>
      </c>
      <c r="Q121" s="1">
        <f t="shared" si="19"/>
        <v>8.080059303187547</v>
      </c>
      <c r="R121" s="13">
        <f t="shared" si="20"/>
        <v>76.53988139362491</v>
      </c>
      <c r="S121" s="13">
        <f t="shared" si="21"/>
        <v>108.8601186063751</v>
      </c>
      <c r="T121" s="13">
        <f aca="true" t="shared" si="24" ref="T121:T150">E121-(3*Q121)</f>
        <v>68.45982209043737</v>
      </c>
      <c r="U121" s="13">
        <f t="shared" si="22"/>
        <v>116.94017790956264</v>
      </c>
      <c r="V121" s="13">
        <f aca="true" t="shared" si="25" ref="V121:V150">E121-(4*Q121)</f>
        <v>60.37976278724982</v>
      </c>
      <c r="W121" s="13">
        <f t="shared" si="23"/>
        <v>125.02023721275019</v>
      </c>
    </row>
    <row r="122" spans="1:23" s="4" customFormat="1" ht="12.75">
      <c r="A122" s="28"/>
      <c r="B122" s="56"/>
      <c r="C122" s="12" t="s">
        <v>108</v>
      </c>
      <c r="D122" s="19">
        <v>201</v>
      </c>
      <c r="E122" s="13">
        <v>84</v>
      </c>
      <c r="F122" s="13">
        <v>14.3</v>
      </c>
      <c r="G122" s="1">
        <f t="shared" si="18"/>
        <v>17.023809523809526</v>
      </c>
      <c r="H122" s="36">
        <v>6.6</v>
      </c>
      <c r="I122" s="46">
        <v>69.8</v>
      </c>
      <c r="J122" s="46">
        <v>76.4</v>
      </c>
      <c r="K122" s="43">
        <v>135</v>
      </c>
      <c r="L122" s="40">
        <v>83.1</v>
      </c>
      <c r="M122" s="13">
        <v>13.1</v>
      </c>
      <c r="N122" s="11"/>
      <c r="O122" s="11"/>
      <c r="P122" s="11"/>
      <c r="Q122" s="1">
        <f t="shared" si="19"/>
        <v>10.600444773906599</v>
      </c>
      <c r="R122" s="13">
        <f t="shared" si="20"/>
        <v>62.7991104521868</v>
      </c>
      <c r="S122" s="13">
        <f t="shared" si="21"/>
        <v>105.2008895478132</v>
      </c>
      <c r="T122" s="13">
        <f t="shared" si="24"/>
        <v>52.19866567828021</v>
      </c>
      <c r="U122" s="13">
        <f t="shared" si="22"/>
        <v>115.80133432171979</v>
      </c>
      <c r="V122" s="13">
        <f t="shared" si="25"/>
        <v>41.598220904373605</v>
      </c>
      <c r="W122" s="13">
        <f t="shared" si="23"/>
        <v>126.4017790956264</v>
      </c>
    </row>
    <row r="123" spans="1:23" s="4" customFormat="1" ht="12.75">
      <c r="A123" s="27">
        <v>50364</v>
      </c>
      <c r="B123" s="56" t="s">
        <v>89</v>
      </c>
      <c r="C123" s="12" t="s">
        <v>107</v>
      </c>
      <c r="D123" s="19">
        <v>77</v>
      </c>
      <c r="E123" s="13">
        <v>180</v>
      </c>
      <c r="F123" s="13">
        <v>59.9</v>
      </c>
      <c r="G123" s="1">
        <f t="shared" si="18"/>
        <v>33.27777777777778</v>
      </c>
      <c r="H123" s="36">
        <v>21</v>
      </c>
      <c r="I123" s="46">
        <v>104.49600000000001</v>
      </c>
      <c r="J123" s="46">
        <v>135.04</v>
      </c>
      <c r="K123" s="43">
        <v>272</v>
      </c>
      <c r="L123" s="40">
        <v>169</v>
      </c>
      <c r="M123" s="13">
        <v>48</v>
      </c>
      <c r="N123" s="11">
        <v>0.0001</v>
      </c>
      <c r="O123" s="11">
        <v>0.0197</v>
      </c>
      <c r="P123" s="11" t="s">
        <v>22</v>
      </c>
      <c r="Q123" s="1">
        <f t="shared" si="19"/>
        <v>44.40326167531505</v>
      </c>
      <c r="R123" s="13">
        <f t="shared" si="20"/>
        <v>91.1934766493699</v>
      </c>
      <c r="S123" s="13">
        <f t="shared" si="21"/>
        <v>268.8065233506301</v>
      </c>
      <c r="T123" s="13">
        <f t="shared" si="24"/>
        <v>46.790214974054834</v>
      </c>
      <c r="U123" s="13">
        <f t="shared" si="22"/>
        <v>313.20978502594517</v>
      </c>
      <c r="V123" s="13">
        <v>0</v>
      </c>
      <c r="W123" s="13">
        <f t="shared" si="23"/>
        <v>357.6130467012602</v>
      </c>
    </row>
    <row r="124" spans="1:23" s="4" customFormat="1" ht="12.75">
      <c r="A124" s="28"/>
      <c r="B124" s="56"/>
      <c r="C124" s="12" t="s">
        <v>108</v>
      </c>
      <c r="D124" s="19">
        <v>201</v>
      </c>
      <c r="E124" s="13">
        <v>136</v>
      </c>
      <c r="F124" s="13">
        <v>90.9</v>
      </c>
      <c r="G124" s="1">
        <f t="shared" si="18"/>
        <v>66.83823529411765</v>
      </c>
      <c r="H124" s="36">
        <v>9.6</v>
      </c>
      <c r="I124" s="46">
        <v>67.6</v>
      </c>
      <c r="J124" s="46">
        <v>95.04</v>
      </c>
      <c r="K124" s="43">
        <v>316</v>
      </c>
      <c r="L124" s="40">
        <v>139</v>
      </c>
      <c r="M124" s="13">
        <v>60.1</v>
      </c>
      <c r="N124" s="11"/>
      <c r="O124" s="11"/>
      <c r="P124" s="11"/>
      <c r="Q124" s="1">
        <f t="shared" si="19"/>
        <v>67.38324684951817</v>
      </c>
      <c r="R124" s="13">
        <f t="shared" si="20"/>
        <v>1.2335063009636542</v>
      </c>
      <c r="S124" s="13">
        <f t="shared" si="21"/>
        <v>270.76649369903635</v>
      </c>
      <c r="T124" s="13">
        <v>0</v>
      </c>
      <c r="U124" s="13">
        <f t="shared" si="22"/>
        <v>338.1497405485545</v>
      </c>
      <c r="V124" s="13">
        <v>0</v>
      </c>
      <c r="W124" s="13">
        <f t="shared" si="23"/>
        <v>405.5329873980727</v>
      </c>
    </row>
    <row r="125" spans="1:23" s="4" customFormat="1" ht="12.75">
      <c r="A125" s="27">
        <v>49293</v>
      </c>
      <c r="B125" s="56" t="s">
        <v>90</v>
      </c>
      <c r="C125" s="12" t="s">
        <v>107</v>
      </c>
      <c r="D125" s="19">
        <v>77</v>
      </c>
      <c r="E125" s="13">
        <v>90.4</v>
      </c>
      <c r="F125" s="13">
        <v>15</v>
      </c>
      <c r="G125" s="1">
        <f t="shared" si="18"/>
        <v>16.5929203539823</v>
      </c>
      <c r="H125" s="36">
        <v>17.9</v>
      </c>
      <c r="I125" s="46">
        <v>52.50400000000001</v>
      </c>
      <c r="J125" s="46">
        <v>83.2</v>
      </c>
      <c r="K125" s="43">
        <v>119</v>
      </c>
      <c r="L125" s="40">
        <v>85.1</v>
      </c>
      <c r="M125" s="13">
        <v>20.5</v>
      </c>
      <c r="N125" s="11" t="s">
        <v>22</v>
      </c>
      <c r="O125" s="11">
        <v>0.1319</v>
      </c>
      <c r="P125" s="11" t="s">
        <v>22</v>
      </c>
      <c r="Q125" s="1">
        <f t="shared" si="19"/>
        <v>11.11934766493699</v>
      </c>
      <c r="R125" s="13">
        <f t="shared" si="20"/>
        <v>68.16130467012603</v>
      </c>
      <c r="S125" s="13">
        <f t="shared" si="21"/>
        <v>112.63869532987398</v>
      </c>
      <c r="T125" s="13">
        <f t="shared" si="24"/>
        <v>57.04195700518903</v>
      </c>
      <c r="U125" s="13">
        <f t="shared" si="22"/>
        <v>123.75804299481098</v>
      </c>
      <c r="V125" s="13">
        <f t="shared" si="25"/>
        <v>45.922609340252045</v>
      </c>
      <c r="W125" s="13">
        <f t="shared" si="23"/>
        <v>134.87739065974796</v>
      </c>
    </row>
    <row r="126" spans="1:23" s="4" customFormat="1" ht="12.75">
      <c r="A126" s="28"/>
      <c r="B126" s="56"/>
      <c r="C126" s="12" t="s">
        <v>108</v>
      </c>
      <c r="D126" s="19">
        <v>201</v>
      </c>
      <c r="E126" s="13">
        <v>42.8</v>
      </c>
      <c r="F126" s="13">
        <v>31.9</v>
      </c>
      <c r="G126" s="1">
        <f t="shared" si="18"/>
        <v>74.53271028037383</v>
      </c>
      <c r="H126" s="36">
        <v>6.2</v>
      </c>
      <c r="I126" s="46">
        <v>19.68</v>
      </c>
      <c r="J126" s="46">
        <v>28.88</v>
      </c>
      <c r="K126" s="43">
        <v>107</v>
      </c>
      <c r="L126" s="40">
        <v>46.9</v>
      </c>
      <c r="M126" s="13">
        <v>23.7</v>
      </c>
      <c r="N126" s="11"/>
      <c r="O126" s="11"/>
      <c r="P126" s="11"/>
      <c r="Q126" s="1">
        <f t="shared" si="19"/>
        <v>23.647146034099332</v>
      </c>
      <c r="R126" s="13">
        <v>0</v>
      </c>
      <c r="S126" s="13">
        <f t="shared" si="21"/>
        <v>90.09429206819865</v>
      </c>
      <c r="T126" s="13">
        <v>0</v>
      </c>
      <c r="U126" s="13">
        <f t="shared" si="22"/>
        <v>113.74143810229799</v>
      </c>
      <c r="V126" s="13">
        <v>0</v>
      </c>
      <c r="W126" s="13">
        <f t="shared" si="23"/>
        <v>137.38858413639733</v>
      </c>
    </row>
    <row r="127" spans="1:23" s="4" customFormat="1" ht="12.75">
      <c r="A127" s="27">
        <v>49292</v>
      </c>
      <c r="B127" s="56" t="s">
        <v>91</v>
      </c>
      <c r="C127" s="12" t="s">
        <v>107</v>
      </c>
      <c r="D127" s="19">
        <v>77</v>
      </c>
      <c r="E127" s="13">
        <v>81</v>
      </c>
      <c r="F127" s="13">
        <v>18.2</v>
      </c>
      <c r="G127" s="1">
        <f t="shared" si="18"/>
        <v>22.469135802469133</v>
      </c>
      <c r="H127" s="36">
        <v>0</v>
      </c>
      <c r="I127" s="46">
        <v>59.72</v>
      </c>
      <c r="J127" s="46">
        <v>70.8</v>
      </c>
      <c r="K127" s="43">
        <v>98.2</v>
      </c>
      <c r="L127" s="40">
        <v>77.7</v>
      </c>
      <c r="M127" s="13">
        <v>15.5</v>
      </c>
      <c r="N127" s="11" t="s">
        <v>22</v>
      </c>
      <c r="O127" s="11">
        <v>0.5128</v>
      </c>
      <c r="P127" s="11" t="s">
        <v>22</v>
      </c>
      <c r="Q127" s="1">
        <f t="shared" si="19"/>
        <v>13.491475166790215</v>
      </c>
      <c r="R127" s="13">
        <f t="shared" si="20"/>
        <v>54.01704966641957</v>
      </c>
      <c r="S127" s="13">
        <f t="shared" si="21"/>
        <v>107.98295033358043</v>
      </c>
      <c r="T127" s="13">
        <f t="shared" si="24"/>
        <v>40.52557449962936</v>
      </c>
      <c r="U127" s="13">
        <f t="shared" si="22"/>
        <v>121.47442550037064</v>
      </c>
      <c r="V127" s="13">
        <f t="shared" si="25"/>
        <v>27.03409933283914</v>
      </c>
      <c r="W127" s="13">
        <f t="shared" si="23"/>
        <v>134.96590066716087</v>
      </c>
    </row>
    <row r="128" spans="1:23" s="4" customFormat="1" ht="12.75">
      <c r="A128" s="28"/>
      <c r="B128" s="56"/>
      <c r="C128" s="12" t="s">
        <v>108</v>
      </c>
      <c r="D128" s="19">
        <v>201</v>
      </c>
      <c r="E128" s="13">
        <v>58.4</v>
      </c>
      <c r="F128" s="13">
        <v>24.4</v>
      </c>
      <c r="G128" s="1">
        <f t="shared" si="18"/>
        <v>41.78082191780822</v>
      </c>
      <c r="H128" s="36">
        <v>8.6</v>
      </c>
      <c r="I128" s="46">
        <v>40</v>
      </c>
      <c r="J128" s="46">
        <v>48</v>
      </c>
      <c r="K128" s="43">
        <v>115</v>
      </c>
      <c r="L128" s="40">
        <v>60.3</v>
      </c>
      <c r="M128" s="13">
        <v>16.5</v>
      </c>
      <c r="N128" s="11"/>
      <c r="O128" s="11"/>
      <c r="P128" s="11"/>
      <c r="Q128" s="1">
        <f t="shared" si="19"/>
        <v>18.08747220163084</v>
      </c>
      <c r="R128" s="13">
        <f t="shared" si="20"/>
        <v>22.225055596738322</v>
      </c>
      <c r="S128" s="13">
        <f t="shared" si="21"/>
        <v>94.57494440326167</v>
      </c>
      <c r="T128" s="13">
        <f t="shared" si="24"/>
        <v>4.137583395107484</v>
      </c>
      <c r="U128" s="13">
        <f t="shared" si="22"/>
        <v>112.66241660489251</v>
      </c>
      <c r="V128" s="13">
        <v>0</v>
      </c>
      <c r="W128" s="13">
        <f t="shared" si="23"/>
        <v>130.74988880652336</v>
      </c>
    </row>
    <row r="129" spans="1:23" s="4" customFormat="1" ht="12.75">
      <c r="A129" s="27">
        <v>38866</v>
      </c>
      <c r="B129" s="56" t="s">
        <v>92</v>
      </c>
      <c r="C129" s="12" t="s">
        <v>107</v>
      </c>
      <c r="D129" s="19">
        <v>77</v>
      </c>
      <c r="E129" s="13">
        <v>74</v>
      </c>
      <c r="F129" s="13">
        <v>20.2</v>
      </c>
      <c r="G129" s="1">
        <f t="shared" si="18"/>
        <v>27.297297297297295</v>
      </c>
      <c r="H129" s="36">
        <v>33.6</v>
      </c>
      <c r="I129" s="46">
        <v>51.78</v>
      </c>
      <c r="J129" s="46">
        <v>61.9</v>
      </c>
      <c r="K129" s="43">
        <v>94.9</v>
      </c>
      <c r="L129" s="40">
        <v>71.3</v>
      </c>
      <c r="M129" s="13">
        <v>13.9</v>
      </c>
      <c r="N129" s="11" t="s">
        <v>22</v>
      </c>
      <c r="O129" s="11">
        <v>0.0298</v>
      </c>
      <c r="P129" s="11" t="s">
        <v>22</v>
      </c>
      <c r="Q129" s="1">
        <f t="shared" si="19"/>
        <v>14.97405485544848</v>
      </c>
      <c r="R129" s="13">
        <f t="shared" si="20"/>
        <v>44.05189028910304</v>
      </c>
      <c r="S129" s="13">
        <f t="shared" si="21"/>
        <v>103.94810971089696</v>
      </c>
      <c r="T129" s="13">
        <f t="shared" si="24"/>
        <v>29.077835433654556</v>
      </c>
      <c r="U129" s="13">
        <f t="shared" si="22"/>
        <v>118.92216456634544</v>
      </c>
      <c r="V129" s="13">
        <f t="shared" si="25"/>
        <v>14.103780578206077</v>
      </c>
      <c r="W129" s="13">
        <f t="shared" si="23"/>
        <v>133.89621942179392</v>
      </c>
    </row>
    <row r="130" spans="1:23" s="4" customFormat="1" ht="12.75">
      <c r="A130" s="28"/>
      <c r="B130" s="56"/>
      <c r="C130" s="12" t="s">
        <v>108</v>
      </c>
      <c r="D130" s="19">
        <v>201</v>
      </c>
      <c r="E130" s="13">
        <v>49.4</v>
      </c>
      <c r="F130" s="13">
        <v>25.4</v>
      </c>
      <c r="G130" s="1">
        <f t="shared" si="18"/>
        <v>51.417004048582996</v>
      </c>
      <c r="H130" s="36">
        <v>12.4</v>
      </c>
      <c r="I130" s="46">
        <v>31.9</v>
      </c>
      <c r="J130" s="46">
        <v>38.96</v>
      </c>
      <c r="K130" s="43">
        <v>116</v>
      </c>
      <c r="L130" s="40">
        <v>51.7</v>
      </c>
      <c r="M130" s="13">
        <v>17.1</v>
      </c>
      <c r="N130" s="11"/>
      <c r="O130" s="11"/>
      <c r="P130" s="11"/>
      <c r="Q130" s="1">
        <f t="shared" si="19"/>
        <v>18.82876204595997</v>
      </c>
      <c r="R130" s="13">
        <f t="shared" si="20"/>
        <v>11.74247590808006</v>
      </c>
      <c r="S130" s="13">
        <f t="shared" si="21"/>
        <v>87.05752409191993</v>
      </c>
      <c r="T130" s="13">
        <v>0</v>
      </c>
      <c r="U130" s="13">
        <f t="shared" si="22"/>
        <v>105.8862861378799</v>
      </c>
      <c r="V130" s="13">
        <v>0</v>
      </c>
      <c r="W130" s="13">
        <f t="shared" si="23"/>
        <v>124.71504818383988</v>
      </c>
    </row>
    <row r="131" spans="1:23" s="4" customFormat="1" ht="12.75">
      <c r="A131" s="27">
        <v>49236</v>
      </c>
      <c r="B131" s="56" t="s">
        <v>93</v>
      </c>
      <c r="C131" s="12" t="s">
        <v>107</v>
      </c>
      <c r="D131" s="19">
        <v>77</v>
      </c>
      <c r="E131" s="13">
        <v>87.6</v>
      </c>
      <c r="F131" s="13">
        <v>11.6</v>
      </c>
      <c r="G131" s="1">
        <f t="shared" si="18"/>
        <v>13.24200913242009</v>
      </c>
      <c r="H131" s="36">
        <v>13.8</v>
      </c>
      <c r="I131" s="46">
        <v>76.16</v>
      </c>
      <c r="J131" s="46">
        <v>80.7</v>
      </c>
      <c r="K131" s="43">
        <v>111</v>
      </c>
      <c r="L131" s="40">
        <v>86.7</v>
      </c>
      <c r="M131" s="13">
        <v>12.7</v>
      </c>
      <c r="N131" s="11">
        <v>0.6216</v>
      </c>
      <c r="O131" s="11">
        <v>0.1644</v>
      </c>
      <c r="P131" s="11">
        <v>0.128</v>
      </c>
      <c r="Q131" s="1">
        <f t="shared" si="19"/>
        <v>8.59896219421794</v>
      </c>
      <c r="R131" s="13">
        <f t="shared" si="20"/>
        <v>70.40207561156411</v>
      </c>
      <c r="S131" s="13">
        <f t="shared" si="21"/>
        <v>104.79792438843587</v>
      </c>
      <c r="T131" s="13">
        <f t="shared" si="24"/>
        <v>61.803113417346175</v>
      </c>
      <c r="U131" s="13">
        <f t="shared" si="22"/>
        <v>113.39688658265382</v>
      </c>
      <c r="V131" s="13">
        <f t="shared" si="25"/>
        <v>53.204151223128235</v>
      </c>
      <c r="W131" s="13">
        <f t="shared" si="23"/>
        <v>121.99584877687175</v>
      </c>
    </row>
    <row r="132" spans="1:23" s="4" customFormat="1" ht="12.75">
      <c r="A132" s="28"/>
      <c r="B132" s="56"/>
      <c r="C132" s="12" t="s">
        <v>108</v>
      </c>
      <c r="D132" s="19">
        <v>201</v>
      </c>
      <c r="E132" s="13">
        <v>84.7</v>
      </c>
      <c r="F132" s="13">
        <v>15.5</v>
      </c>
      <c r="G132" s="1">
        <f t="shared" si="18"/>
        <v>18.299881936245573</v>
      </c>
      <c r="H132" s="36">
        <v>18.9</v>
      </c>
      <c r="I132" s="46">
        <v>69.9</v>
      </c>
      <c r="J132" s="46">
        <v>77.6</v>
      </c>
      <c r="K132" s="43">
        <v>141</v>
      </c>
      <c r="L132" s="40">
        <v>85.7</v>
      </c>
      <c r="M132" s="13">
        <v>14.5</v>
      </c>
      <c r="N132" s="11"/>
      <c r="O132" s="11"/>
      <c r="P132" s="11"/>
      <c r="Q132" s="1">
        <f t="shared" si="19"/>
        <v>11.489992587101558</v>
      </c>
      <c r="R132" s="13">
        <f t="shared" si="20"/>
        <v>61.72001482579689</v>
      </c>
      <c r="S132" s="13">
        <f t="shared" si="21"/>
        <v>107.67998517420313</v>
      </c>
      <c r="T132" s="13">
        <f t="shared" si="24"/>
        <v>50.23002223869533</v>
      </c>
      <c r="U132" s="13">
        <f t="shared" si="22"/>
        <v>119.16997776130468</v>
      </c>
      <c r="V132" s="13">
        <f t="shared" si="25"/>
        <v>38.74002965159377</v>
      </c>
      <c r="W132" s="13">
        <f t="shared" si="23"/>
        <v>130.65997034840623</v>
      </c>
    </row>
    <row r="133" spans="1:23" s="4" customFormat="1" ht="12.75">
      <c r="A133" s="27">
        <v>50471</v>
      </c>
      <c r="B133" s="56" t="s">
        <v>94</v>
      </c>
      <c r="C133" s="12" t="s">
        <v>107</v>
      </c>
      <c r="D133" s="19">
        <v>77</v>
      </c>
      <c r="E133" s="13">
        <v>93.5</v>
      </c>
      <c r="F133" s="13">
        <v>12.7</v>
      </c>
      <c r="G133" s="1">
        <f t="shared" si="18"/>
        <v>13.58288770053476</v>
      </c>
      <c r="H133" s="36">
        <v>1.1</v>
      </c>
      <c r="I133" s="46">
        <v>72.76</v>
      </c>
      <c r="J133" s="46">
        <v>86</v>
      </c>
      <c r="K133" s="43">
        <v>115</v>
      </c>
      <c r="L133" s="40">
        <v>89.6</v>
      </c>
      <c r="M133" s="13">
        <v>14.9</v>
      </c>
      <c r="N133" s="11">
        <v>0.1066</v>
      </c>
      <c r="O133" s="11">
        <v>0.9736</v>
      </c>
      <c r="P133" s="11">
        <v>0.0018</v>
      </c>
      <c r="Q133" s="1">
        <f t="shared" si="19"/>
        <v>9.414381022979985</v>
      </c>
      <c r="R133" s="13">
        <f t="shared" si="20"/>
        <v>74.67123795404004</v>
      </c>
      <c r="S133" s="13">
        <f t="shared" si="21"/>
        <v>112.32876204595996</v>
      </c>
      <c r="T133" s="13">
        <f t="shared" si="24"/>
        <v>65.25685693106004</v>
      </c>
      <c r="U133" s="13">
        <f t="shared" si="22"/>
        <v>121.74314306893996</v>
      </c>
      <c r="V133" s="13">
        <f t="shared" si="25"/>
        <v>55.84247590808006</v>
      </c>
      <c r="W133" s="13">
        <f t="shared" si="23"/>
        <v>131.15752409191992</v>
      </c>
    </row>
    <row r="134" spans="1:23" s="4" customFormat="1" ht="12.75">
      <c r="A134" s="28"/>
      <c r="B134" s="56"/>
      <c r="C134" s="12" t="s">
        <v>108</v>
      </c>
      <c r="D134" s="19">
        <v>201</v>
      </c>
      <c r="E134" s="13">
        <v>86.6</v>
      </c>
      <c r="F134" s="13">
        <v>15.1</v>
      </c>
      <c r="G134" s="1">
        <f t="shared" si="18"/>
        <v>17.4364896073903</v>
      </c>
      <c r="H134" s="36">
        <v>5.7</v>
      </c>
      <c r="I134" s="46">
        <v>71.2</v>
      </c>
      <c r="J134" s="46">
        <v>78.8</v>
      </c>
      <c r="K134" s="43">
        <v>140</v>
      </c>
      <c r="L134" s="40">
        <v>86.4</v>
      </c>
      <c r="M134" s="13">
        <v>15</v>
      </c>
      <c r="N134" s="11"/>
      <c r="O134" s="11"/>
      <c r="P134" s="11"/>
      <c r="Q134" s="1">
        <f t="shared" si="19"/>
        <v>11.193476649369904</v>
      </c>
      <c r="R134" s="13">
        <f t="shared" si="20"/>
        <v>64.21304670126018</v>
      </c>
      <c r="S134" s="13">
        <f t="shared" si="21"/>
        <v>108.9869532987398</v>
      </c>
      <c r="T134" s="13">
        <f t="shared" si="24"/>
        <v>53.019570051890284</v>
      </c>
      <c r="U134" s="13">
        <f t="shared" si="22"/>
        <v>120.1804299481097</v>
      </c>
      <c r="V134" s="13">
        <f t="shared" si="25"/>
        <v>41.82609340252038</v>
      </c>
      <c r="W134" s="13">
        <f t="shared" si="23"/>
        <v>131.37390659747962</v>
      </c>
    </row>
    <row r="135" spans="1:23" s="4" customFormat="1" ht="12.75">
      <c r="A135" s="27">
        <v>38538</v>
      </c>
      <c r="B135" s="56" t="s">
        <v>95</v>
      </c>
      <c r="C135" s="12" t="s">
        <v>107</v>
      </c>
      <c r="D135" s="19">
        <v>77</v>
      </c>
      <c r="E135" s="13">
        <v>84.6</v>
      </c>
      <c r="F135" s="13">
        <v>11.2</v>
      </c>
      <c r="G135" s="1">
        <f t="shared" si="18"/>
        <v>13.238770685579196</v>
      </c>
      <c r="H135" s="36">
        <v>24.1</v>
      </c>
      <c r="I135" s="46">
        <v>71.4</v>
      </c>
      <c r="J135" s="46">
        <v>77</v>
      </c>
      <c r="K135" s="43">
        <v>101</v>
      </c>
      <c r="L135" s="40">
        <v>81.9</v>
      </c>
      <c r="M135" s="13">
        <v>10.1</v>
      </c>
      <c r="N135" s="11">
        <v>0.0838</v>
      </c>
      <c r="O135" s="11">
        <v>0.0169</v>
      </c>
      <c r="P135" s="11">
        <v>0.0161</v>
      </c>
      <c r="Q135" s="1">
        <f t="shared" si="19"/>
        <v>8.302446256486286</v>
      </c>
      <c r="R135" s="13">
        <f t="shared" si="20"/>
        <v>67.99510748702743</v>
      </c>
      <c r="S135" s="13">
        <f t="shared" si="21"/>
        <v>101.20489251297256</v>
      </c>
      <c r="T135" s="13">
        <f t="shared" si="24"/>
        <v>59.692661230541134</v>
      </c>
      <c r="U135" s="13">
        <f t="shared" si="22"/>
        <v>109.50733876945885</v>
      </c>
      <c r="V135" s="13">
        <f t="shared" si="25"/>
        <v>51.39021497405485</v>
      </c>
      <c r="W135" s="13">
        <f t="shared" si="23"/>
        <v>117.80978502594513</v>
      </c>
    </row>
    <row r="136" spans="1:23" s="4" customFormat="1" ht="12.75">
      <c r="A136" s="28"/>
      <c r="B136" s="56"/>
      <c r="C136" s="12" t="s">
        <v>108</v>
      </c>
      <c r="D136" s="19">
        <v>201</v>
      </c>
      <c r="E136" s="13">
        <v>78.7</v>
      </c>
      <c r="F136" s="13">
        <v>15.2</v>
      </c>
      <c r="G136" s="1">
        <f t="shared" si="18"/>
        <v>19.3138500635324</v>
      </c>
      <c r="H136" s="36">
        <v>35.9</v>
      </c>
      <c r="I136" s="46">
        <v>63.2</v>
      </c>
      <c r="J136" s="46">
        <v>71.7</v>
      </c>
      <c r="K136" s="43">
        <v>138</v>
      </c>
      <c r="L136" s="40">
        <v>79.1</v>
      </c>
      <c r="M136" s="13">
        <v>12.7</v>
      </c>
      <c r="N136" s="11"/>
      <c r="O136" s="11"/>
      <c r="P136" s="11"/>
      <c r="Q136" s="1">
        <f t="shared" si="19"/>
        <v>11.267605633802816</v>
      </c>
      <c r="R136" s="13">
        <f t="shared" si="20"/>
        <v>56.16478873239437</v>
      </c>
      <c r="S136" s="13">
        <f t="shared" si="21"/>
        <v>101.23521126760564</v>
      </c>
      <c r="T136" s="13">
        <f t="shared" si="24"/>
        <v>44.897183098591555</v>
      </c>
      <c r="U136" s="13">
        <f t="shared" si="22"/>
        <v>112.50281690140845</v>
      </c>
      <c r="V136" s="13">
        <f t="shared" si="25"/>
        <v>33.62957746478874</v>
      </c>
      <c r="W136" s="13">
        <f t="shared" si="23"/>
        <v>123.77042253521127</v>
      </c>
    </row>
    <row r="137" spans="1:23" s="4" customFormat="1" ht="12.75">
      <c r="A137" s="27">
        <v>38548</v>
      </c>
      <c r="B137" s="56" t="s">
        <v>96</v>
      </c>
      <c r="C137" s="12" t="s">
        <v>107</v>
      </c>
      <c r="D137" s="19">
        <v>77</v>
      </c>
      <c r="E137" s="13">
        <v>95.2</v>
      </c>
      <c r="F137" s="13">
        <v>12.6</v>
      </c>
      <c r="G137" s="1">
        <f t="shared" si="18"/>
        <v>13.23529411764706</v>
      </c>
      <c r="H137" s="36">
        <v>20.4</v>
      </c>
      <c r="I137" s="46">
        <v>67.98</v>
      </c>
      <c r="J137" s="46">
        <v>88.6</v>
      </c>
      <c r="K137" s="43">
        <v>124</v>
      </c>
      <c r="L137" s="40">
        <v>91.7</v>
      </c>
      <c r="M137" s="13">
        <v>16.2</v>
      </c>
      <c r="N137" s="11" t="s">
        <v>22</v>
      </c>
      <c r="O137" s="11">
        <v>0.0049</v>
      </c>
      <c r="P137" s="11" t="s">
        <v>22</v>
      </c>
      <c r="Q137" s="1">
        <f t="shared" si="19"/>
        <v>9.340252038547073</v>
      </c>
      <c r="R137" s="13">
        <f t="shared" si="20"/>
        <v>76.51949592290586</v>
      </c>
      <c r="S137" s="13">
        <f t="shared" si="21"/>
        <v>113.88050407709414</v>
      </c>
      <c r="T137" s="13">
        <f t="shared" si="24"/>
        <v>67.17924388435878</v>
      </c>
      <c r="U137" s="13">
        <f t="shared" si="22"/>
        <v>123.22075611564122</v>
      </c>
      <c r="V137" s="13">
        <f t="shared" si="25"/>
        <v>57.83899184581171</v>
      </c>
      <c r="W137" s="13">
        <f t="shared" si="23"/>
        <v>132.5610081541883</v>
      </c>
    </row>
    <row r="138" spans="1:23" s="4" customFormat="1" ht="12.75">
      <c r="A138" s="27"/>
      <c r="B138" s="56"/>
      <c r="C138" s="12" t="s">
        <v>108</v>
      </c>
      <c r="D138" s="19">
        <v>201</v>
      </c>
      <c r="E138" s="13">
        <v>64.4</v>
      </c>
      <c r="F138" s="13">
        <v>29.5</v>
      </c>
      <c r="G138" s="1">
        <f t="shared" si="18"/>
        <v>45.807453416149066</v>
      </c>
      <c r="H138" s="36">
        <v>9</v>
      </c>
      <c r="I138" s="46">
        <v>39.5</v>
      </c>
      <c r="J138" s="46">
        <v>51.4</v>
      </c>
      <c r="K138" s="43">
        <v>130</v>
      </c>
      <c r="L138" s="40">
        <v>66</v>
      </c>
      <c r="M138" s="13">
        <v>21.3</v>
      </c>
      <c r="N138" s="11"/>
      <c r="O138" s="11"/>
      <c r="P138" s="11"/>
      <c r="Q138" s="1">
        <f t="shared" si="19"/>
        <v>21.868050407709415</v>
      </c>
      <c r="R138" s="13">
        <f t="shared" si="20"/>
        <v>20.663899184581176</v>
      </c>
      <c r="S138" s="13">
        <f t="shared" si="21"/>
        <v>108.13610081541884</v>
      </c>
      <c r="T138" s="13">
        <f t="shared" si="24"/>
        <v>-1.2041512231282354</v>
      </c>
      <c r="U138" s="13">
        <f t="shared" si="22"/>
        <v>130.00415122312825</v>
      </c>
      <c r="V138" s="13">
        <v>0</v>
      </c>
      <c r="W138" s="13">
        <f t="shared" si="23"/>
        <v>151.87220163083765</v>
      </c>
    </row>
    <row r="139" spans="1:23" s="4" customFormat="1" ht="12.75">
      <c r="A139" s="27">
        <v>50337</v>
      </c>
      <c r="B139" s="56" t="s">
        <v>97</v>
      </c>
      <c r="C139" s="12" t="s">
        <v>107</v>
      </c>
      <c r="D139" s="19">
        <v>77</v>
      </c>
      <c r="E139" s="13">
        <v>129</v>
      </c>
      <c r="F139" s="13">
        <v>30</v>
      </c>
      <c r="G139" s="1">
        <f t="shared" si="18"/>
        <v>23.25581395348837</v>
      </c>
      <c r="H139" s="36">
        <v>8.1</v>
      </c>
      <c r="I139" s="46">
        <v>98.76</v>
      </c>
      <c r="J139" s="46">
        <v>117</v>
      </c>
      <c r="K139" s="43">
        <v>174</v>
      </c>
      <c r="L139" s="40">
        <v>129</v>
      </c>
      <c r="M139" s="13">
        <v>26.9</v>
      </c>
      <c r="N139" s="11">
        <v>0.0128</v>
      </c>
      <c r="O139" s="11">
        <v>0.265</v>
      </c>
      <c r="P139" s="11">
        <v>0.0028</v>
      </c>
      <c r="Q139" s="1">
        <f t="shared" si="19"/>
        <v>22.23869532987398</v>
      </c>
      <c r="R139" s="13">
        <f t="shared" si="20"/>
        <v>84.52260934025205</v>
      </c>
      <c r="S139" s="13">
        <f t="shared" si="21"/>
        <v>173.47739065974795</v>
      </c>
      <c r="T139" s="13">
        <f t="shared" si="24"/>
        <v>62.283914010378055</v>
      </c>
      <c r="U139" s="13">
        <f t="shared" si="22"/>
        <v>195.71608598962194</v>
      </c>
      <c r="V139" s="13">
        <f t="shared" si="25"/>
        <v>40.04521868050408</v>
      </c>
      <c r="W139" s="13">
        <f t="shared" si="23"/>
        <v>217.9547813194959</v>
      </c>
    </row>
    <row r="140" spans="1:23" s="4" customFormat="1" ht="12.75">
      <c r="A140" s="32"/>
      <c r="B140" s="56"/>
      <c r="C140" s="12" t="s">
        <v>108</v>
      </c>
      <c r="D140" s="19">
        <v>201</v>
      </c>
      <c r="E140" s="13">
        <v>122</v>
      </c>
      <c r="F140" s="13">
        <v>27</v>
      </c>
      <c r="G140" s="1">
        <f t="shared" si="18"/>
        <v>22.131147540983605</v>
      </c>
      <c r="H140" s="36">
        <v>23.8</v>
      </c>
      <c r="I140" s="46">
        <v>91.8</v>
      </c>
      <c r="J140" s="46">
        <v>108</v>
      </c>
      <c r="K140" s="43">
        <v>187</v>
      </c>
      <c r="L140" s="40">
        <v>121</v>
      </c>
      <c r="M140" s="13">
        <v>24.2</v>
      </c>
      <c r="N140" s="11"/>
      <c r="O140" s="11"/>
      <c r="P140" s="11"/>
      <c r="Q140" s="1">
        <f t="shared" si="19"/>
        <v>20.014825796886583</v>
      </c>
      <c r="R140" s="13">
        <f t="shared" si="20"/>
        <v>81.97034840622683</v>
      </c>
      <c r="S140" s="13">
        <f t="shared" si="21"/>
        <v>162.02965159377317</v>
      </c>
      <c r="T140" s="13">
        <f t="shared" si="24"/>
        <v>61.95552260934025</v>
      </c>
      <c r="U140" s="13">
        <f t="shared" si="22"/>
        <v>182.04447739065975</v>
      </c>
      <c r="V140" s="13">
        <f t="shared" si="25"/>
        <v>41.940696812453666</v>
      </c>
      <c r="W140" s="13">
        <f t="shared" si="23"/>
        <v>202.05930318754633</v>
      </c>
    </row>
    <row r="141" spans="1:23" s="4" customFormat="1" ht="12.75">
      <c r="A141" s="33">
        <v>82670</v>
      </c>
      <c r="B141" s="56" t="s">
        <v>98</v>
      </c>
      <c r="C141" s="12" t="s">
        <v>107</v>
      </c>
      <c r="D141" s="19">
        <v>77</v>
      </c>
      <c r="E141" s="13">
        <v>100</v>
      </c>
      <c r="F141" s="13">
        <v>17.4</v>
      </c>
      <c r="G141" s="1">
        <f t="shared" si="18"/>
        <v>17.4</v>
      </c>
      <c r="H141" s="36">
        <v>74.7</v>
      </c>
      <c r="I141" s="46">
        <v>85.08</v>
      </c>
      <c r="J141" s="46">
        <v>91.7</v>
      </c>
      <c r="K141" s="43">
        <v>130</v>
      </c>
      <c r="L141" s="40">
        <v>101</v>
      </c>
      <c r="M141" s="13">
        <v>12</v>
      </c>
      <c r="N141" s="11" t="s">
        <v>22</v>
      </c>
      <c r="O141" s="11">
        <v>0.0852</v>
      </c>
      <c r="P141" s="11" t="s">
        <v>22</v>
      </c>
      <c r="Q141" s="1">
        <f t="shared" si="19"/>
        <v>12.898443291326908</v>
      </c>
      <c r="R141" s="13">
        <f t="shared" si="20"/>
        <v>74.20311341734619</v>
      </c>
      <c r="S141" s="13">
        <f t="shared" si="21"/>
        <v>125.79688658265381</v>
      </c>
      <c r="T141" s="13">
        <f t="shared" si="24"/>
        <v>61.304670126019275</v>
      </c>
      <c r="U141" s="13">
        <f t="shared" si="22"/>
        <v>138.6953298739807</v>
      </c>
      <c r="V141" s="13">
        <f t="shared" si="25"/>
        <v>48.40622683469237</v>
      </c>
      <c r="W141" s="13">
        <f t="shared" si="23"/>
        <v>151.59377316530762</v>
      </c>
    </row>
    <row r="142" spans="1:23" s="4" customFormat="1" ht="12.75">
      <c r="A142" s="33"/>
      <c r="B142" s="56"/>
      <c r="C142" s="12" t="s">
        <v>108</v>
      </c>
      <c r="D142" s="19">
        <v>201</v>
      </c>
      <c r="E142" s="13">
        <v>92</v>
      </c>
      <c r="F142" s="13">
        <v>16.1</v>
      </c>
      <c r="G142" s="1">
        <f t="shared" si="18"/>
        <v>17.5</v>
      </c>
      <c r="H142" s="36">
        <v>36</v>
      </c>
      <c r="I142" s="46">
        <v>72.7</v>
      </c>
      <c r="J142" s="46">
        <v>83.1</v>
      </c>
      <c r="K142" s="43">
        <v>156</v>
      </c>
      <c r="L142" s="40">
        <v>91.2</v>
      </c>
      <c r="M142" s="13">
        <v>14.2</v>
      </c>
      <c r="N142" s="11"/>
      <c r="O142" s="11"/>
      <c r="P142" s="11"/>
      <c r="Q142" s="1">
        <f t="shared" si="19"/>
        <v>11.934766493699037</v>
      </c>
      <c r="R142" s="13">
        <f t="shared" si="20"/>
        <v>68.13046701260193</v>
      </c>
      <c r="S142" s="13">
        <f t="shared" si="21"/>
        <v>115.86953298739807</v>
      </c>
      <c r="T142" s="13">
        <f t="shared" si="24"/>
        <v>56.19570051890289</v>
      </c>
      <c r="U142" s="13">
        <f t="shared" si="22"/>
        <v>127.8042994810971</v>
      </c>
      <c r="V142" s="13">
        <f t="shared" si="25"/>
        <v>44.26093402520385</v>
      </c>
      <c r="W142" s="13">
        <f t="shared" si="23"/>
        <v>139.73906597479615</v>
      </c>
    </row>
    <row r="143" spans="1:23" s="4" customFormat="1" ht="12.75">
      <c r="A143" s="29">
        <v>4032</v>
      </c>
      <c r="B143" s="56" t="s">
        <v>99</v>
      </c>
      <c r="C143" s="12" t="s">
        <v>107</v>
      </c>
      <c r="D143" s="19">
        <v>77</v>
      </c>
      <c r="E143" s="13">
        <v>94.4</v>
      </c>
      <c r="F143" s="13">
        <v>20</v>
      </c>
      <c r="G143" s="1">
        <f t="shared" si="18"/>
        <v>21.1864406779661</v>
      </c>
      <c r="H143" s="36">
        <v>11.1</v>
      </c>
      <c r="I143" s="46">
        <v>41.32</v>
      </c>
      <c r="J143" s="46">
        <v>86.52</v>
      </c>
      <c r="K143" s="43">
        <v>128</v>
      </c>
      <c r="L143" s="40">
        <v>88.6</v>
      </c>
      <c r="M143" s="13">
        <v>27.9</v>
      </c>
      <c r="N143" s="11" t="s">
        <v>22</v>
      </c>
      <c r="O143" s="11">
        <v>0.1183</v>
      </c>
      <c r="P143" s="11" t="s">
        <v>22</v>
      </c>
      <c r="Q143" s="1">
        <f t="shared" si="19"/>
        <v>14.825796886582655</v>
      </c>
      <c r="R143" s="13">
        <f t="shared" si="20"/>
        <v>64.7484062268347</v>
      </c>
      <c r="S143" s="13">
        <f t="shared" si="21"/>
        <v>124.05159377316531</v>
      </c>
      <c r="T143" s="13">
        <f t="shared" si="24"/>
        <v>49.92260934025204</v>
      </c>
      <c r="U143" s="13">
        <f t="shared" si="22"/>
        <v>138.87739065974796</v>
      </c>
      <c r="V143" s="13">
        <f t="shared" si="25"/>
        <v>35.096812453669386</v>
      </c>
      <c r="W143" s="13">
        <f t="shared" si="23"/>
        <v>153.70318754633064</v>
      </c>
    </row>
    <row r="144" spans="1:23" s="4" customFormat="1" ht="12.75">
      <c r="A144" s="33"/>
      <c r="B144" s="56"/>
      <c r="C144" s="12" t="s">
        <v>108</v>
      </c>
      <c r="D144" s="19">
        <v>201</v>
      </c>
      <c r="E144" s="13">
        <v>18.6</v>
      </c>
      <c r="F144" s="13">
        <v>42.4</v>
      </c>
      <c r="G144" s="1">
        <f t="shared" si="18"/>
        <v>227.9569892473118</v>
      </c>
      <c r="H144" s="36">
        <v>0</v>
      </c>
      <c r="I144" s="46">
        <v>3.84</v>
      </c>
      <c r="J144" s="46">
        <v>7.76</v>
      </c>
      <c r="K144" s="43">
        <v>130</v>
      </c>
      <c r="L144" s="40">
        <v>32.9</v>
      </c>
      <c r="M144" s="13">
        <v>32.5</v>
      </c>
      <c r="N144" s="11"/>
      <c r="O144" s="11"/>
      <c r="P144" s="11"/>
      <c r="Q144" s="1">
        <f t="shared" si="19"/>
        <v>31.430689399555227</v>
      </c>
      <c r="R144" s="13">
        <v>0</v>
      </c>
      <c r="S144" s="13">
        <f t="shared" si="21"/>
        <v>81.46137879911046</v>
      </c>
      <c r="T144" s="13">
        <v>0</v>
      </c>
      <c r="U144" s="13">
        <f t="shared" si="22"/>
        <v>112.89206819866567</v>
      </c>
      <c r="V144" s="13">
        <v>0</v>
      </c>
      <c r="W144" s="13">
        <f t="shared" si="23"/>
        <v>144.3227575982209</v>
      </c>
    </row>
    <row r="145" spans="1:23" s="4" customFormat="1" ht="12.75">
      <c r="A145" s="33">
        <v>61159</v>
      </c>
      <c r="B145" s="56" t="s">
        <v>100</v>
      </c>
      <c r="C145" s="12" t="s">
        <v>104</v>
      </c>
      <c r="D145" s="18"/>
      <c r="E145" s="13"/>
      <c r="F145" s="13"/>
      <c r="G145" s="1"/>
      <c r="H145" s="36"/>
      <c r="I145" s="46"/>
      <c r="J145" s="46"/>
      <c r="K145" s="43"/>
      <c r="L145" s="40"/>
      <c r="M145" s="13"/>
      <c r="N145" s="11"/>
      <c r="O145" s="11"/>
      <c r="P145" s="11"/>
      <c r="Q145"/>
      <c r="R145"/>
      <c r="S145"/>
      <c r="T145"/>
      <c r="U145"/>
      <c r="V145"/>
      <c r="W145"/>
    </row>
    <row r="146" spans="1:23" s="4" customFormat="1" ht="12.75">
      <c r="A146" s="32"/>
      <c r="B146" s="56"/>
      <c r="C146" s="12"/>
      <c r="D146" s="20"/>
      <c r="E146" s="13"/>
      <c r="F146" s="13"/>
      <c r="G146" s="1"/>
      <c r="H146" s="36"/>
      <c r="I146" s="46"/>
      <c r="J146" s="46"/>
      <c r="K146" s="43"/>
      <c r="L146" s="40"/>
      <c r="M146" s="13"/>
      <c r="N146" s="11"/>
      <c r="O146" s="11"/>
      <c r="P146" s="11"/>
      <c r="Q146"/>
      <c r="R146"/>
      <c r="S146"/>
      <c r="T146"/>
      <c r="U146"/>
      <c r="V146"/>
      <c r="W146"/>
    </row>
    <row r="147" spans="1:23" s="4" customFormat="1" ht="12.75">
      <c r="A147" s="34">
        <v>90640</v>
      </c>
      <c r="B147" s="57" t="s">
        <v>53</v>
      </c>
      <c r="C147" s="12" t="s">
        <v>107</v>
      </c>
      <c r="D147" s="19">
        <v>77</v>
      </c>
      <c r="E147" s="13">
        <v>97.4</v>
      </c>
      <c r="F147" s="13">
        <v>14.4</v>
      </c>
      <c r="G147" s="1">
        <f t="shared" si="18"/>
        <v>14.784394250513348</v>
      </c>
      <c r="H147" s="36">
        <v>2.4</v>
      </c>
      <c r="I147" s="46">
        <v>79.968</v>
      </c>
      <c r="J147" s="46">
        <v>88.68</v>
      </c>
      <c r="K147" s="43">
        <v>111</v>
      </c>
      <c r="L147" s="40">
        <v>93.7</v>
      </c>
      <c r="M147" s="13">
        <v>14.8</v>
      </c>
      <c r="N147" s="11" t="s">
        <v>22</v>
      </c>
      <c r="O147" s="11">
        <v>0.4702</v>
      </c>
      <c r="P147" s="11" t="s">
        <v>22</v>
      </c>
      <c r="Q147" s="1">
        <f t="shared" si="19"/>
        <v>10.67457375833951</v>
      </c>
      <c r="R147" s="13">
        <f t="shared" si="20"/>
        <v>76.05085248332098</v>
      </c>
      <c r="S147" s="13">
        <f t="shared" si="21"/>
        <v>118.74914751667903</v>
      </c>
      <c r="T147" s="13">
        <f t="shared" si="24"/>
        <v>65.37627872498147</v>
      </c>
      <c r="U147" s="13">
        <f t="shared" si="22"/>
        <v>129.42372127501852</v>
      </c>
      <c r="V147" s="13">
        <f t="shared" si="25"/>
        <v>54.70170496664196</v>
      </c>
      <c r="W147" s="13">
        <f t="shared" si="23"/>
        <v>140.09829503335806</v>
      </c>
    </row>
    <row r="148" spans="1:23" s="4" customFormat="1" ht="12.75">
      <c r="A148" s="32"/>
      <c r="B148" s="57"/>
      <c r="C148" s="12" t="s">
        <v>108</v>
      </c>
      <c r="D148" s="19">
        <v>200</v>
      </c>
      <c r="E148" s="13">
        <v>84.2</v>
      </c>
      <c r="F148" s="13">
        <v>16.4</v>
      </c>
      <c r="G148" s="1">
        <f t="shared" si="18"/>
        <v>19.477434679334916</v>
      </c>
      <c r="H148" s="36">
        <v>6.6</v>
      </c>
      <c r="I148" s="46">
        <v>69.88</v>
      </c>
      <c r="J148" s="46">
        <v>77.12</v>
      </c>
      <c r="K148" s="43">
        <v>144</v>
      </c>
      <c r="L148" s="40">
        <v>85.4</v>
      </c>
      <c r="M148" s="13">
        <v>15.8</v>
      </c>
      <c r="N148" s="11"/>
      <c r="O148" s="11"/>
      <c r="P148" s="11"/>
      <c r="Q148" s="1">
        <f t="shared" si="19"/>
        <v>12.157153446997775</v>
      </c>
      <c r="R148" s="13">
        <f t="shared" si="20"/>
        <v>59.88569310600445</v>
      </c>
      <c r="S148" s="13">
        <f t="shared" si="21"/>
        <v>108.51430689399555</v>
      </c>
      <c r="T148" s="13">
        <f t="shared" si="24"/>
        <v>47.72853965900668</v>
      </c>
      <c r="U148" s="13">
        <f t="shared" si="22"/>
        <v>120.67146034099332</v>
      </c>
      <c r="V148" s="13">
        <f t="shared" si="25"/>
        <v>35.5713862120089</v>
      </c>
      <c r="W148" s="13">
        <f t="shared" si="23"/>
        <v>132.82861378799112</v>
      </c>
    </row>
    <row r="149" spans="1:23" s="4" customFormat="1" ht="12.75">
      <c r="A149" s="34">
        <v>99959</v>
      </c>
      <c r="B149" s="57" t="s">
        <v>54</v>
      </c>
      <c r="C149" s="12" t="s">
        <v>107</v>
      </c>
      <c r="D149" s="19">
        <v>77</v>
      </c>
      <c r="E149" s="13">
        <v>102</v>
      </c>
      <c r="F149" s="13">
        <v>20.7</v>
      </c>
      <c r="G149" s="1">
        <f t="shared" si="18"/>
        <v>20.294117647058822</v>
      </c>
      <c r="H149" s="36">
        <v>67.9</v>
      </c>
      <c r="I149" s="46">
        <v>84.6</v>
      </c>
      <c r="J149" s="46">
        <v>90.24</v>
      </c>
      <c r="K149" s="43">
        <v>185</v>
      </c>
      <c r="L149" s="40">
        <v>102</v>
      </c>
      <c r="M149" s="13">
        <v>17.2</v>
      </c>
      <c r="N149" s="11" t="s">
        <v>22</v>
      </c>
      <c r="O149" s="11">
        <v>0.938</v>
      </c>
      <c r="P149" s="11" t="s">
        <v>22</v>
      </c>
      <c r="Q149" s="1">
        <f t="shared" si="19"/>
        <v>15.344699777613046</v>
      </c>
      <c r="R149" s="13">
        <f t="shared" si="20"/>
        <v>71.31060044477391</v>
      </c>
      <c r="S149" s="13">
        <f t="shared" si="21"/>
        <v>132.6893995552261</v>
      </c>
      <c r="T149" s="13">
        <f t="shared" si="24"/>
        <v>55.96590066716086</v>
      </c>
      <c r="U149" s="13">
        <f t="shared" si="22"/>
        <v>148.03409933283913</v>
      </c>
      <c r="V149" s="13">
        <f t="shared" si="25"/>
        <v>40.621200889547815</v>
      </c>
      <c r="W149" s="13">
        <f t="shared" si="23"/>
        <v>163.37879911045218</v>
      </c>
    </row>
    <row r="150" spans="2:23" s="48" customFormat="1" ht="12.75">
      <c r="B150" s="58"/>
      <c r="C150" s="12" t="s">
        <v>108</v>
      </c>
      <c r="D150" s="49">
        <v>200</v>
      </c>
      <c r="E150" s="50">
        <v>89.5</v>
      </c>
      <c r="F150" s="50">
        <v>22.1</v>
      </c>
      <c r="G150" s="1">
        <f>(F150/E150)*100</f>
        <v>24.6927374301676</v>
      </c>
      <c r="H150" s="50">
        <v>34.4</v>
      </c>
      <c r="I150" s="46">
        <v>72.844</v>
      </c>
      <c r="J150" s="46">
        <v>78.93</v>
      </c>
      <c r="K150" s="52">
        <v>146</v>
      </c>
      <c r="L150" s="53">
        <v>90.5</v>
      </c>
      <c r="M150" s="50">
        <v>17.1</v>
      </c>
      <c r="N150" s="51"/>
      <c r="O150" s="51"/>
      <c r="P150" s="51"/>
      <c r="Q150" s="1">
        <f t="shared" si="19"/>
        <v>16.382505559673834</v>
      </c>
      <c r="R150" s="13">
        <f t="shared" si="20"/>
        <v>56.73498888065233</v>
      </c>
      <c r="S150" s="13">
        <f t="shared" si="21"/>
        <v>122.26501111934766</v>
      </c>
      <c r="T150" s="13">
        <f t="shared" si="24"/>
        <v>40.35248332097849</v>
      </c>
      <c r="U150" s="13">
        <f t="shared" si="22"/>
        <v>138.64751667902152</v>
      </c>
      <c r="V150" s="13">
        <f t="shared" si="25"/>
        <v>23.969977761304662</v>
      </c>
      <c r="W150" s="13">
        <f t="shared" si="23"/>
        <v>155.03002223869532</v>
      </c>
    </row>
    <row r="151" spans="9:10" ht="12.75">
      <c r="I151" s="47"/>
      <c r="J151" s="47"/>
    </row>
  </sheetData>
  <printOptions gridLines="1"/>
  <pageMargins left="0.75" right="0.75" top="1" bottom="1" header="0.5" footer="0.5"/>
  <pageSetup fitToHeight="3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Burkhardt</dc:creator>
  <cp:keywords/>
  <dc:description/>
  <cp:lastModifiedBy>Mark Burkhardt</cp:lastModifiedBy>
  <cp:lastPrinted>2004-05-11T14:51:30Z</cp:lastPrinted>
  <dcterms:created xsi:type="dcterms:W3CDTF">2004-01-27T14:38:17Z</dcterms:created>
  <dcterms:modified xsi:type="dcterms:W3CDTF">2004-11-24T16:04:36Z</dcterms:modified>
  <cp:category/>
  <cp:version/>
  <cp:contentType/>
  <cp:contentStatus/>
</cp:coreProperties>
</file>