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strength" sheetId="1" r:id="rId1"/>
    <sheet name="nonlin chart" sheetId="2" r:id="rId2"/>
    <sheet name="excitation" sheetId="3" r:id="rId3"/>
    <sheet name="remnant" sheetId="4" r:id="rId4"/>
    <sheet name="shape @450" sheetId="5" r:id="rId5"/>
    <sheet name="shape @850" sheetId="6" r:id="rId6"/>
    <sheet name="shape chart" sheetId="7" r:id="rId7"/>
    <sheet name="attributes" sheetId="8" r:id="rId8"/>
  </sheets>
  <definedNames>
    <definedName name="l_eff">'attributes'!$B$4</definedName>
    <definedName name="n_turns">'attributes'!$B$5</definedName>
    <definedName name="r_ap">'attributes'!$B$3</definedName>
    <definedName name="rem">'remnant'!$C$12</definedName>
    <definedName name="tf">'attributes'!$B$7</definedName>
  </definedNames>
  <calcPr fullCalcOnLoad="1"/>
</workbook>
</file>

<file path=xl/sharedStrings.xml><?xml version="1.0" encoding="utf-8"?>
<sst xmlns="http://schemas.openxmlformats.org/spreadsheetml/2006/main" count="129" uniqueCount="56">
  <si>
    <t>attribute</t>
  </si>
  <si>
    <t>value</t>
  </si>
  <si>
    <t>------------------------------</t>
  </si>
  <si>
    <t>--------------------</t>
  </si>
  <si>
    <t>aperture_radius</t>
  </si>
  <si>
    <t>l_eff</t>
  </si>
  <si>
    <t>n_turns</t>
  </si>
  <si>
    <t>expected TF</t>
  </si>
  <si>
    <t>!Feb</t>
  </si>
  <si>
    <t>Excitation</t>
  </si>
  <si>
    <t>data</t>
  </si>
  <si>
    <t>red_run_sn</t>
  </si>
  <si>
    <t>=</t>
  </si>
  <si>
    <t>!red_pnt_num</t>
  </si>
  <si>
    <t>current</t>
  </si>
  <si>
    <t>cur_dev</t>
  </si>
  <si>
    <t>delta_int(Bdl)</t>
  </si>
  <si>
    <t>delta_int(Bdl)_sd</t>
  </si>
  <si>
    <t>----------</t>
  </si>
  <si>
    <t>---------------</t>
  </si>
  <si>
    <t>error</t>
  </si>
  <si>
    <t>B(0) avg</t>
  </si>
  <si>
    <t>T-m</t>
  </si>
  <si>
    <t>B(180) avg</t>
  </si>
  <si>
    <t>B_rem</t>
  </si>
  <si>
    <t>B0</t>
  </si>
  <si>
    <t>T</t>
  </si>
  <si>
    <t>strength+remnant</t>
  </si>
  <si>
    <t>calc linear part</t>
  </si>
  <si>
    <t>meas-calc</t>
  </si>
  <si>
    <t>rel dev</t>
  </si>
  <si>
    <t>Reduced</t>
  </si>
  <si>
    <t>Run,</t>
  </si>
  <si>
    <t>normalized</t>
  </si>
  <si>
    <t>scan</t>
  </si>
  <si>
    <t>run</t>
  </si>
  <si>
    <t>!</t>
  </si>
  <si>
    <t>Start</t>
  </si>
  <si>
    <t>of</t>
  </si>
  <si>
    <t>Report</t>
  </si>
  <si>
    <t>!Excitation</t>
  </si>
  <si>
    <t>(normalization)</t>
  </si>
  <si>
    <t>data:</t>
  </si>
  <si>
    <t>pnt_num</t>
  </si>
  <si>
    <t>cur_ex</t>
  </si>
  <si>
    <t>bdl_ex</t>
  </si>
  <si>
    <t>bdl_ex_sd</t>
  </si>
  <si>
    <t>-------</t>
  </si>
  <si>
    <t>Scan</t>
  </si>
  <si>
    <t>Points:</t>
  </si>
  <si>
    <t>x</t>
  </si>
  <si>
    <t>bdl</t>
  </si>
  <si>
    <t>bdl_sd</t>
  </si>
  <si>
    <t>shape</t>
  </si>
  <si>
    <t>shape_sd</t>
  </si>
  <si>
    <t>!---------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</si>
</sst>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E+00"/>
    <numFmt numFmtId="166" formatCode="0.0"/>
    <numFmt numFmtId="167" formatCode="0.0E+00"/>
    <numFmt numFmtId="168" formatCode="0.000"/>
  </numFmts>
  <fonts count="6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vertAlign val="superscript"/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SDFB007-1 integrated strength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225"/>
          <c:w val="0.9285"/>
          <c:h val="0.842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excitation!$B$3:$B$43</c:f>
              <c:numCache>
                <c:ptCount val="41"/>
                <c:pt idx="0">
                  <c:v>-0.25</c:v>
                </c:pt>
                <c:pt idx="1">
                  <c:v>54.09</c:v>
                </c:pt>
                <c:pt idx="2">
                  <c:v>104.02</c:v>
                </c:pt>
                <c:pt idx="3">
                  <c:v>153.95</c:v>
                </c:pt>
                <c:pt idx="4">
                  <c:v>203.88</c:v>
                </c:pt>
                <c:pt idx="5">
                  <c:v>253.8</c:v>
                </c:pt>
                <c:pt idx="6">
                  <c:v>303.73</c:v>
                </c:pt>
                <c:pt idx="7">
                  <c:v>353.66</c:v>
                </c:pt>
                <c:pt idx="8">
                  <c:v>403.68</c:v>
                </c:pt>
                <c:pt idx="9">
                  <c:v>453.59</c:v>
                </c:pt>
                <c:pt idx="10">
                  <c:v>503.52</c:v>
                </c:pt>
                <c:pt idx="11">
                  <c:v>553.44</c:v>
                </c:pt>
                <c:pt idx="12">
                  <c:v>603.38</c:v>
                </c:pt>
                <c:pt idx="13">
                  <c:v>653.3</c:v>
                </c:pt>
                <c:pt idx="14">
                  <c:v>703.23</c:v>
                </c:pt>
                <c:pt idx="15">
                  <c:v>753.15</c:v>
                </c:pt>
                <c:pt idx="16">
                  <c:v>803.08</c:v>
                </c:pt>
                <c:pt idx="17">
                  <c:v>853.01</c:v>
                </c:pt>
                <c:pt idx="18">
                  <c:v>902.93</c:v>
                </c:pt>
                <c:pt idx="19">
                  <c:v>952.85</c:v>
                </c:pt>
                <c:pt idx="20">
                  <c:v>1002.78</c:v>
                </c:pt>
                <c:pt idx="21">
                  <c:v>952.85</c:v>
                </c:pt>
                <c:pt idx="22">
                  <c:v>902.93</c:v>
                </c:pt>
                <c:pt idx="23">
                  <c:v>853</c:v>
                </c:pt>
                <c:pt idx="24">
                  <c:v>803.07</c:v>
                </c:pt>
                <c:pt idx="25">
                  <c:v>753.15</c:v>
                </c:pt>
                <c:pt idx="26">
                  <c:v>703.23</c:v>
                </c:pt>
                <c:pt idx="27">
                  <c:v>653.3</c:v>
                </c:pt>
                <c:pt idx="28">
                  <c:v>603.38</c:v>
                </c:pt>
                <c:pt idx="29">
                  <c:v>553.45</c:v>
                </c:pt>
                <c:pt idx="30">
                  <c:v>503.52</c:v>
                </c:pt>
                <c:pt idx="31">
                  <c:v>453.58</c:v>
                </c:pt>
                <c:pt idx="32">
                  <c:v>403.67</c:v>
                </c:pt>
                <c:pt idx="33">
                  <c:v>353.65</c:v>
                </c:pt>
                <c:pt idx="34">
                  <c:v>303.73</c:v>
                </c:pt>
                <c:pt idx="35">
                  <c:v>253.8</c:v>
                </c:pt>
                <c:pt idx="36">
                  <c:v>203.88</c:v>
                </c:pt>
                <c:pt idx="37">
                  <c:v>153.94</c:v>
                </c:pt>
                <c:pt idx="38">
                  <c:v>104.02</c:v>
                </c:pt>
                <c:pt idx="39">
                  <c:v>54.09</c:v>
                </c:pt>
                <c:pt idx="40">
                  <c:v>-0.25</c:v>
                </c:pt>
              </c:numCache>
            </c:numRef>
          </c:xVal>
          <c:yVal>
            <c:numRef>
              <c:f>excitation!$F$3:$F$43</c:f>
              <c:numCache>
                <c:ptCount val="41"/>
                <c:pt idx="0">
                  <c:v>0.011231859880565</c:v>
                </c:pt>
                <c:pt idx="1">
                  <c:v>0.287320969626665</c:v>
                </c:pt>
                <c:pt idx="2">
                  <c:v>0.547092969626665</c:v>
                </c:pt>
                <c:pt idx="3">
                  <c:v>0.808880969626665</c:v>
                </c:pt>
                <c:pt idx="4">
                  <c:v>1.0713469696266649</c:v>
                </c:pt>
                <c:pt idx="5">
                  <c:v>1.3340869696266648</c:v>
                </c:pt>
                <c:pt idx="6">
                  <c:v>1.596622969626665</c:v>
                </c:pt>
                <c:pt idx="7">
                  <c:v>1.858870969626665</c:v>
                </c:pt>
                <c:pt idx="8">
                  <c:v>2.121348969626665</c:v>
                </c:pt>
                <c:pt idx="9">
                  <c:v>2.382544969626665</c:v>
                </c:pt>
                <c:pt idx="10">
                  <c:v>2.6431339696266654</c:v>
                </c:pt>
                <c:pt idx="11">
                  <c:v>2.902342969626665</c:v>
                </c:pt>
                <c:pt idx="12">
                  <c:v>3.159792969626665</c:v>
                </c:pt>
                <c:pt idx="13">
                  <c:v>3.4134919696266652</c:v>
                </c:pt>
                <c:pt idx="14">
                  <c:v>3.660412969626665</c:v>
                </c:pt>
                <c:pt idx="15">
                  <c:v>3.8931119696266654</c:v>
                </c:pt>
                <c:pt idx="16">
                  <c:v>4.104667969626664</c:v>
                </c:pt>
                <c:pt idx="17">
                  <c:v>4.295801969626665</c:v>
                </c:pt>
                <c:pt idx="18">
                  <c:v>4.468968969626665</c:v>
                </c:pt>
                <c:pt idx="19">
                  <c:v>4.6277539696266645</c:v>
                </c:pt>
                <c:pt idx="20">
                  <c:v>4.774634969626665</c:v>
                </c:pt>
                <c:pt idx="21">
                  <c:v>4.6336629696266645</c:v>
                </c:pt>
                <c:pt idx="22">
                  <c:v>4.481107969626665</c:v>
                </c:pt>
                <c:pt idx="23">
                  <c:v>4.314254969626664</c:v>
                </c:pt>
                <c:pt idx="24">
                  <c:v>4.128811969626665</c:v>
                </c:pt>
                <c:pt idx="25">
                  <c:v>3.9214769696266654</c:v>
                </c:pt>
                <c:pt idx="26">
                  <c:v>3.689867969626665</c:v>
                </c:pt>
                <c:pt idx="27">
                  <c:v>3.440282969626665</c:v>
                </c:pt>
                <c:pt idx="28">
                  <c:v>3.183419969626665</c:v>
                </c:pt>
                <c:pt idx="29">
                  <c:v>2.923749969626665</c:v>
                </c:pt>
                <c:pt idx="30">
                  <c:v>2.6626699696266654</c:v>
                </c:pt>
                <c:pt idx="31">
                  <c:v>2.400855969626665</c:v>
                </c:pt>
                <c:pt idx="32">
                  <c:v>2.1387429696266653</c:v>
                </c:pt>
                <c:pt idx="33">
                  <c:v>1.8756469696266649</c:v>
                </c:pt>
                <c:pt idx="34">
                  <c:v>1.612898969626665</c:v>
                </c:pt>
                <c:pt idx="35">
                  <c:v>1.349879969626665</c:v>
                </c:pt>
                <c:pt idx="36">
                  <c:v>1.086726969626665</c:v>
                </c:pt>
                <c:pt idx="37">
                  <c:v>0.823612969626665</c:v>
                </c:pt>
                <c:pt idx="38">
                  <c:v>0.560520969626665</c:v>
                </c:pt>
                <c:pt idx="39">
                  <c:v>0.29736096962666503</c:v>
                </c:pt>
                <c:pt idx="40">
                  <c:v>0.011232079372764998</c:v>
                </c:pt>
              </c:numCache>
            </c:numRef>
          </c:yVal>
          <c:smooth val="1"/>
        </c:ser>
        <c:axId val="30140277"/>
        <c:axId val="2827038"/>
      </c:scatterChart>
      <c:valAx>
        <c:axId val="3014027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7038"/>
        <c:crosses val="autoZero"/>
        <c:crossBetween val="midCat"/>
        <c:dispUnits/>
      </c:valAx>
      <c:valAx>
        <c:axId val="2827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integral(Bdl), T-m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01402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SDFB007-1, non-linear part of strength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225"/>
          <c:w val="0.916"/>
          <c:h val="0.842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excitation!$B$3:$B$43</c:f>
              <c:numCache>
                <c:ptCount val="41"/>
                <c:pt idx="0">
                  <c:v>-0.25</c:v>
                </c:pt>
                <c:pt idx="1">
                  <c:v>54.09</c:v>
                </c:pt>
                <c:pt idx="2">
                  <c:v>104.02</c:v>
                </c:pt>
                <c:pt idx="3">
                  <c:v>153.95</c:v>
                </c:pt>
                <c:pt idx="4">
                  <c:v>203.88</c:v>
                </c:pt>
                <c:pt idx="5">
                  <c:v>253.8</c:v>
                </c:pt>
                <c:pt idx="6">
                  <c:v>303.73</c:v>
                </c:pt>
                <c:pt idx="7">
                  <c:v>353.66</c:v>
                </c:pt>
                <c:pt idx="8">
                  <c:v>403.68</c:v>
                </c:pt>
                <c:pt idx="9">
                  <c:v>453.59</c:v>
                </c:pt>
                <c:pt idx="10">
                  <c:v>503.52</c:v>
                </c:pt>
                <c:pt idx="11">
                  <c:v>553.44</c:v>
                </c:pt>
                <c:pt idx="12">
                  <c:v>603.38</c:v>
                </c:pt>
                <c:pt idx="13">
                  <c:v>653.3</c:v>
                </c:pt>
                <c:pt idx="14">
                  <c:v>703.23</c:v>
                </c:pt>
                <c:pt idx="15">
                  <c:v>753.15</c:v>
                </c:pt>
                <c:pt idx="16">
                  <c:v>803.08</c:v>
                </c:pt>
                <c:pt idx="17">
                  <c:v>853.01</c:v>
                </c:pt>
                <c:pt idx="18">
                  <c:v>902.93</c:v>
                </c:pt>
                <c:pt idx="19">
                  <c:v>952.85</c:v>
                </c:pt>
                <c:pt idx="20">
                  <c:v>1002.78</c:v>
                </c:pt>
                <c:pt idx="21">
                  <c:v>952.85</c:v>
                </c:pt>
                <c:pt idx="22">
                  <c:v>902.93</c:v>
                </c:pt>
                <c:pt idx="23">
                  <c:v>853</c:v>
                </c:pt>
                <c:pt idx="24">
                  <c:v>803.07</c:v>
                </c:pt>
                <c:pt idx="25">
                  <c:v>753.15</c:v>
                </c:pt>
                <c:pt idx="26">
                  <c:v>703.23</c:v>
                </c:pt>
                <c:pt idx="27">
                  <c:v>653.3</c:v>
                </c:pt>
                <c:pt idx="28">
                  <c:v>603.38</c:v>
                </c:pt>
                <c:pt idx="29">
                  <c:v>553.45</c:v>
                </c:pt>
                <c:pt idx="30">
                  <c:v>503.52</c:v>
                </c:pt>
                <c:pt idx="31">
                  <c:v>453.58</c:v>
                </c:pt>
                <c:pt idx="32">
                  <c:v>403.67</c:v>
                </c:pt>
                <c:pt idx="33">
                  <c:v>353.65</c:v>
                </c:pt>
                <c:pt idx="34">
                  <c:v>303.73</c:v>
                </c:pt>
                <c:pt idx="35">
                  <c:v>253.8</c:v>
                </c:pt>
                <c:pt idx="36">
                  <c:v>203.88</c:v>
                </c:pt>
                <c:pt idx="37">
                  <c:v>153.94</c:v>
                </c:pt>
                <c:pt idx="38">
                  <c:v>104.02</c:v>
                </c:pt>
                <c:pt idx="39">
                  <c:v>54.09</c:v>
                </c:pt>
                <c:pt idx="40">
                  <c:v>-0.25</c:v>
                </c:pt>
              </c:numCache>
            </c:numRef>
          </c:xVal>
          <c:yVal>
            <c:numRef>
              <c:f>excitation!$H$3:$H$43</c:f>
              <c:numCache>
                <c:ptCount val="41"/>
                <c:pt idx="0">
                  <c:v>0.012550012602637247</c:v>
                </c:pt>
                <c:pt idx="1">
                  <c:v>0.0021254466791136295</c:v>
                </c:pt>
                <c:pt idx="2">
                  <c:v>-0.001364014973155414</c:v>
                </c:pt>
                <c:pt idx="3">
                  <c:v>-0.002837476625424551</c:v>
                </c:pt>
                <c:pt idx="4">
                  <c:v>-0.0036329382776938424</c:v>
                </c:pt>
                <c:pt idx="5">
                  <c:v>-0.004101673821080176</c:v>
                </c:pt>
                <c:pt idx="6">
                  <c:v>-0.00482713547334912</c:v>
                </c:pt>
                <c:pt idx="7">
                  <c:v>-0.005840597125618352</c:v>
                </c:pt>
                <c:pt idx="8">
                  <c:v>-0.0070985937578331715</c:v>
                </c:pt>
                <c:pt idx="9">
                  <c:v>-0.009058603192336534</c:v>
                </c:pt>
                <c:pt idx="10">
                  <c:v>-0.011731064844605399</c:v>
                </c:pt>
                <c:pt idx="11">
                  <c:v>-0.01573080038799235</c:v>
                </c:pt>
                <c:pt idx="12">
                  <c:v>-0.021594988149143735</c:v>
                </c:pt>
                <c:pt idx="13">
                  <c:v>-0.031104723692529923</c:v>
                </c:pt>
                <c:pt idx="14">
                  <c:v>-0.047445185344799246</c:v>
                </c:pt>
                <c:pt idx="15">
                  <c:v>-0.07795492088818534</c:v>
                </c:pt>
                <c:pt idx="16">
                  <c:v>-0.12966038254045564</c:v>
                </c:pt>
                <c:pt idx="17">
                  <c:v>-0.2017878441927241</c:v>
                </c:pt>
                <c:pt idx="18">
                  <c:v>-0.29182957973611057</c:v>
                </c:pt>
                <c:pt idx="19">
                  <c:v>-0.39625331527949736</c:v>
                </c:pt>
                <c:pt idx="20">
                  <c:v>-0.5126337769317653</c:v>
                </c:pt>
                <c:pt idx="21">
                  <c:v>-0.3903443152794974</c:v>
                </c:pt>
                <c:pt idx="22">
                  <c:v>-0.2796905797361102</c:v>
                </c:pt>
                <c:pt idx="23">
                  <c:v>-0.18328211808384154</c:v>
                </c:pt>
                <c:pt idx="24">
                  <c:v>-0.10546365643157252</c:v>
                </c:pt>
                <c:pt idx="25">
                  <c:v>-0.04958992088818537</c:v>
                </c:pt>
                <c:pt idx="26">
                  <c:v>-0.017990185344799237</c:v>
                </c:pt>
                <c:pt idx="27">
                  <c:v>-0.004313723692530136</c:v>
                </c:pt>
                <c:pt idx="28">
                  <c:v>0.002032011850856108</c:v>
                </c:pt>
                <c:pt idx="29">
                  <c:v>0.005623473503125087</c:v>
                </c:pt>
                <c:pt idx="30">
                  <c:v>0.007804935155394599</c:v>
                </c:pt>
                <c:pt idx="31">
                  <c:v>0.009305122916546615</c:v>
                </c:pt>
                <c:pt idx="32">
                  <c:v>0.0103481323510497</c:v>
                </c:pt>
                <c:pt idx="33">
                  <c:v>0.010988128983264733</c:v>
                </c:pt>
                <c:pt idx="34">
                  <c:v>0.011448864526650837</c:v>
                </c:pt>
                <c:pt idx="35">
                  <c:v>0.011691326178919992</c:v>
                </c:pt>
                <c:pt idx="36">
                  <c:v>0.011747061722306329</c:v>
                </c:pt>
                <c:pt idx="37">
                  <c:v>0.011947249483458267</c:v>
                </c:pt>
                <c:pt idx="38">
                  <c:v>0.012063985026844581</c:v>
                </c:pt>
                <c:pt idx="39">
                  <c:v>0.012165446679113678</c:v>
                </c:pt>
                <c:pt idx="40">
                  <c:v>0.012550232094837245</c:v>
                </c:pt>
              </c:numCache>
            </c:numRef>
          </c:yVal>
          <c:smooth val="1"/>
        </c:ser>
        <c:axId val="25443343"/>
        <c:axId val="27663496"/>
      </c:scatterChart>
      <c:valAx>
        <c:axId val="2544334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63496"/>
        <c:crosses val="autoZero"/>
        <c:crossBetween val="midCat"/>
        <c:dispUnits/>
      </c:valAx>
      <c:valAx>
        <c:axId val="27663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int(Bdl) - TF(calc)*i, T-m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54433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SDFB007-1 transverse scan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41"/>
          <c:w val="0.805"/>
          <c:h val="0.8025"/>
        </c:manualLayout>
      </c:layout>
      <c:scatterChart>
        <c:scatterStyle val="smoothMarker"/>
        <c:varyColors val="0"/>
        <c:ser>
          <c:idx val="0"/>
          <c:order val="0"/>
          <c:tx>
            <c:v>450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poly"/>
            <c:order val="6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y(450A) = -2E-05x</a:t>
                    </a:r>
                    <a:r>
                      <a:rPr lang="en-US" cap="none" sz="950" b="0" i="0" u="none" baseline="30000">
                        <a:latin typeface="Arial"/>
                        <a:ea typeface="Arial"/>
                        <a:cs typeface="Arial"/>
                      </a:rPr>
                      <a:t>6</a:t>
                    </a: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 + 4E-06x</a:t>
                    </a:r>
                    <a:r>
                      <a:rPr lang="en-US" cap="none" sz="950" b="0" i="0" u="none" baseline="30000">
                        <a:latin typeface="Arial"/>
                        <a:ea typeface="Arial"/>
                        <a:cs typeface="Arial"/>
                      </a:rPr>
                      <a:t>5</a:t>
                    </a: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 + 0.0002x</a:t>
                    </a:r>
                    <a:r>
                      <a:rPr lang="en-US" cap="none" sz="950" b="0" i="0" u="none" baseline="30000">
                        <a:latin typeface="Arial"/>
                        <a:ea typeface="Arial"/>
                        <a:cs typeface="Arial"/>
                      </a:rPr>
                      <a:t>4</a:t>
                    </a: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 - 8E-06x</a:t>
                    </a:r>
                    <a:r>
                      <a:rPr lang="en-US" cap="none" sz="950" b="0" i="0" u="none" baseline="30000">
                        <a:latin typeface="Arial"/>
                        <a:ea typeface="Arial"/>
                        <a:cs typeface="Arial"/>
                      </a:rPr>
                      <a:t>3</a:t>
                    </a: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 + 0.0001x</a:t>
                    </a:r>
                    <a:r>
                      <a:rPr lang="en-US" cap="none" sz="95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 + 1E-05x - 2E-05</a:t>
                    </a:r>
                  </a:p>
                </c:rich>
              </c:tx>
              <c:numFmt formatCode="General" sourceLinked="1"/>
            </c:trendlineLbl>
          </c:trendline>
          <c:errBars>
            <c:errDir val="y"/>
            <c:errBarType val="both"/>
            <c:errValType val="cust"/>
            <c:plus>
              <c:numRef>
                <c:f>'shape @450'!$F$11:$F$33</c:f>
                <c:numCache>
                  <c:ptCount val="23"/>
                  <c:pt idx="0">
                    <c:v>3.777328E-05</c:v>
                  </c:pt>
                  <c:pt idx="1">
                    <c:v>3.520784E-05</c:v>
                  </c:pt>
                  <c:pt idx="2">
                    <c:v>6.986421E-05</c:v>
                  </c:pt>
                  <c:pt idx="3">
                    <c:v>3.56212E-05</c:v>
                  </c:pt>
                  <c:pt idx="4">
                    <c:v>4.24198E-05</c:v>
                  </c:pt>
                  <c:pt idx="5">
                    <c:v>3.721547E-05</c:v>
                  </c:pt>
                  <c:pt idx="6">
                    <c:v>1.492531E-05</c:v>
                  </c:pt>
                  <c:pt idx="7">
                    <c:v>3.679342E-05</c:v>
                  </c:pt>
                  <c:pt idx="8">
                    <c:v>4.758367E-05</c:v>
                  </c:pt>
                  <c:pt idx="9">
                    <c:v>3.161506E-05</c:v>
                  </c:pt>
                  <c:pt idx="10">
                    <c:v>2.990771E-05</c:v>
                  </c:pt>
                  <c:pt idx="11">
                    <c:v>1.692677E-05</c:v>
                  </c:pt>
                  <c:pt idx="12">
                    <c:v>4.679322E-05</c:v>
                  </c:pt>
                  <c:pt idx="13">
                    <c:v>3.283555E-05</c:v>
                  </c:pt>
                  <c:pt idx="14">
                    <c:v>2.481881E-05</c:v>
                  </c:pt>
                  <c:pt idx="15">
                    <c:v>1.931935E-05</c:v>
                  </c:pt>
                  <c:pt idx="16">
                    <c:v>3.142441E-05</c:v>
                  </c:pt>
                  <c:pt idx="17">
                    <c:v>3.448098E-05</c:v>
                  </c:pt>
                  <c:pt idx="18">
                    <c:v>6.332094E-06</c:v>
                  </c:pt>
                  <c:pt idx="19">
                    <c:v>1.158287E-05</c:v>
                  </c:pt>
                  <c:pt idx="20">
                    <c:v>1.498558E-05</c:v>
                  </c:pt>
                  <c:pt idx="21">
                    <c:v>1.703607E-05</c:v>
                  </c:pt>
                  <c:pt idx="22">
                    <c:v>6.964229E-06</c:v>
                  </c:pt>
                </c:numCache>
              </c:numRef>
            </c:plus>
            <c:minus>
              <c:numRef>
                <c:f>'shape @450'!$F$11:$F$33</c:f>
                <c:numCache>
                  <c:ptCount val="23"/>
                  <c:pt idx="0">
                    <c:v>3.777328E-05</c:v>
                  </c:pt>
                  <c:pt idx="1">
                    <c:v>3.520784E-05</c:v>
                  </c:pt>
                  <c:pt idx="2">
                    <c:v>6.986421E-05</c:v>
                  </c:pt>
                  <c:pt idx="3">
                    <c:v>3.56212E-05</c:v>
                  </c:pt>
                  <c:pt idx="4">
                    <c:v>4.24198E-05</c:v>
                  </c:pt>
                  <c:pt idx="5">
                    <c:v>3.721547E-05</c:v>
                  </c:pt>
                  <c:pt idx="6">
                    <c:v>1.492531E-05</c:v>
                  </c:pt>
                  <c:pt idx="7">
                    <c:v>3.679342E-05</c:v>
                  </c:pt>
                  <c:pt idx="8">
                    <c:v>4.758367E-05</c:v>
                  </c:pt>
                  <c:pt idx="9">
                    <c:v>3.161506E-05</c:v>
                  </c:pt>
                  <c:pt idx="10">
                    <c:v>2.990771E-05</c:v>
                  </c:pt>
                  <c:pt idx="11">
                    <c:v>1.692677E-05</c:v>
                  </c:pt>
                  <c:pt idx="12">
                    <c:v>4.679322E-05</c:v>
                  </c:pt>
                  <c:pt idx="13">
                    <c:v>3.283555E-05</c:v>
                  </c:pt>
                  <c:pt idx="14">
                    <c:v>2.481881E-05</c:v>
                  </c:pt>
                  <c:pt idx="15">
                    <c:v>1.931935E-05</c:v>
                  </c:pt>
                  <c:pt idx="16">
                    <c:v>3.142441E-05</c:v>
                  </c:pt>
                  <c:pt idx="17">
                    <c:v>3.448098E-05</c:v>
                  </c:pt>
                  <c:pt idx="18">
                    <c:v>6.332094E-06</c:v>
                  </c:pt>
                  <c:pt idx="19">
                    <c:v>1.158287E-05</c:v>
                  </c:pt>
                  <c:pt idx="20">
                    <c:v>1.498558E-05</c:v>
                  </c:pt>
                  <c:pt idx="21">
                    <c:v>1.703607E-05</c:v>
                  </c:pt>
                  <c:pt idx="22">
                    <c:v>6.964229E-06</c:v>
                  </c:pt>
                </c:numCache>
              </c:numRef>
            </c:minus>
            <c:noEndCap val="1"/>
          </c:errBars>
          <c:xVal>
            <c:numRef>
              <c:f>'shape @450'!$B$11:$B$33</c:f>
              <c:numCache>
                <c:ptCount val="23"/>
                <c:pt idx="0">
                  <c:v>-2.2</c:v>
                </c:pt>
                <c:pt idx="1">
                  <c:v>-2</c:v>
                </c:pt>
                <c:pt idx="2">
                  <c:v>-1.8</c:v>
                </c:pt>
                <c:pt idx="3">
                  <c:v>-1.6</c:v>
                </c:pt>
                <c:pt idx="4">
                  <c:v>-1.4</c:v>
                </c:pt>
                <c:pt idx="5">
                  <c:v>-1.2</c:v>
                </c:pt>
                <c:pt idx="6">
                  <c:v>-1</c:v>
                </c:pt>
                <c:pt idx="7">
                  <c:v>-0.8</c:v>
                </c:pt>
                <c:pt idx="8">
                  <c:v>-0.6</c:v>
                </c:pt>
                <c:pt idx="9">
                  <c:v>-0.4</c:v>
                </c:pt>
                <c:pt idx="10">
                  <c:v>-0.2</c:v>
                </c:pt>
                <c:pt idx="11">
                  <c:v>0</c:v>
                </c:pt>
                <c:pt idx="12">
                  <c:v>0.2</c:v>
                </c:pt>
                <c:pt idx="13">
                  <c:v>0.4</c:v>
                </c:pt>
                <c:pt idx="14">
                  <c:v>0.6</c:v>
                </c:pt>
                <c:pt idx="15">
                  <c:v>0.8</c:v>
                </c:pt>
                <c:pt idx="16">
                  <c:v>1</c:v>
                </c:pt>
                <c:pt idx="17">
                  <c:v>1.2</c:v>
                </c:pt>
                <c:pt idx="18">
                  <c:v>1.4</c:v>
                </c:pt>
                <c:pt idx="19">
                  <c:v>1.6</c:v>
                </c:pt>
                <c:pt idx="20">
                  <c:v>1.8</c:v>
                </c:pt>
                <c:pt idx="21">
                  <c:v>2</c:v>
                </c:pt>
                <c:pt idx="22">
                  <c:v>2.2</c:v>
                </c:pt>
              </c:numCache>
            </c:numRef>
          </c:xVal>
          <c:yVal>
            <c:numRef>
              <c:f>'shape @450'!$E$11:$E$33</c:f>
              <c:numCache>
                <c:ptCount val="23"/>
                <c:pt idx="0">
                  <c:v>0.001402514</c:v>
                </c:pt>
                <c:pt idx="1">
                  <c:v>0.00130659</c:v>
                </c:pt>
                <c:pt idx="2">
                  <c:v>0.001059775</c:v>
                </c:pt>
                <c:pt idx="3">
                  <c:v>0.0007602116</c:v>
                </c:pt>
                <c:pt idx="4">
                  <c:v>0.0005246138</c:v>
                </c:pt>
                <c:pt idx="5">
                  <c:v>0.0003271569</c:v>
                </c:pt>
                <c:pt idx="6">
                  <c:v>0.0001807925</c:v>
                </c:pt>
                <c:pt idx="7">
                  <c:v>9.693854E-05</c:v>
                </c:pt>
                <c:pt idx="8">
                  <c:v>2.010115E-05</c:v>
                </c:pt>
                <c:pt idx="9">
                  <c:v>1.23946E-06</c:v>
                </c:pt>
                <c:pt idx="10">
                  <c:v>-4.247666E-05</c:v>
                </c:pt>
                <c:pt idx="11">
                  <c:v>-1.979798E-17</c:v>
                </c:pt>
                <c:pt idx="12">
                  <c:v>-2.899922E-06</c:v>
                </c:pt>
                <c:pt idx="13">
                  <c:v>2.164735E-05</c:v>
                </c:pt>
                <c:pt idx="14">
                  <c:v>7.055855E-05</c:v>
                </c:pt>
                <c:pt idx="15">
                  <c:v>0.0001654431</c:v>
                </c:pt>
                <c:pt idx="16">
                  <c:v>0.0002894118</c:v>
                </c:pt>
                <c:pt idx="17">
                  <c:v>0.0004209464</c:v>
                </c:pt>
                <c:pt idx="18">
                  <c:v>0.0006675057</c:v>
                </c:pt>
                <c:pt idx="19">
                  <c:v>0.0009581634</c:v>
                </c:pt>
                <c:pt idx="20">
                  <c:v>0.001243129</c:v>
                </c:pt>
                <c:pt idx="21">
                  <c:v>0.001476039</c:v>
                </c:pt>
                <c:pt idx="22">
                  <c:v>0.001505782</c:v>
                </c:pt>
              </c:numCache>
            </c:numRef>
          </c:yVal>
          <c:smooth val="1"/>
        </c:ser>
        <c:ser>
          <c:idx val="1"/>
          <c:order val="1"/>
          <c:tx>
            <c:v>850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175">
                <a:solidFill>
                  <a:srgbClr val="000000"/>
                </a:solidFill>
                <a:prstDash val="sysDot"/>
              </a:ln>
            </c:spPr>
            <c:trendlineType val="poly"/>
            <c:order val="6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y(850 A) = -2E-05x</a:t>
                    </a:r>
                    <a:r>
                      <a:rPr lang="en-US" cap="none" sz="950" b="0" i="0" u="none" baseline="30000">
                        <a:latin typeface="Arial"/>
                        <a:ea typeface="Arial"/>
                        <a:cs typeface="Arial"/>
                      </a:rPr>
                      <a:t>6</a:t>
                    </a: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 + 8E-06x</a:t>
                    </a:r>
                    <a:r>
                      <a:rPr lang="en-US" cap="none" sz="950" b="0" i="0" u="none" baseline="30000">
                        <a:latin typeface="Arial"/>
                        <a:ea typeface="Arial"/>
                        <a:cs typeface="Arial"/>
                      </a:rPr>
                      <a:t>5</a:t>
                    </a: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 + 0.0001x</a:t>
                    </a:r>
                    <a:r>
                      <a:rPr lang="en-US" cap="none" sz="950" b="0" i="0" u="none" baseline="30000">
                        <a:latin typeface="Arial"/>
                        <a:ea typeface="Arial"/>
                        <a:cs typeface="Arial"/>
                      </a:rPr>
                      <a:t>4</a:t>
                    </a: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 - 3E-05x</a:t>
                    </a:r>
                    <a:r>
                      <a:rPr lang="en-US" cap="none" sz="950" b="0" i="0" u="none" baseline="30000">
                        <a:latin typeface="Arial"/>
                        <a:ea typeface="Arial"/>
                        <a:cs typeface="Arial"/>
                      </a:rPr>
                      <a:t>3</a:t>
                    </a: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 - 0.0001x</a:t>
                    </a:r>
                    <a:r>
                      <a:rPr lang="en-US" cap="none" sz="95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 + 4E-05x + 3E-05</a:t>
                    </a:r>
                  </a:p>
                </c:rich>
              </c:tx>
              <c:numFmt formatCode="General" sourceLinked="1"/>
            </c:trendlineLbl>
          </c:trendline>
          <c:errBars>
            <c:errDir val="y"/>
            <c:errBarType val="both"/>
            <c:errValType val="cust"/>
            <c:plus>
              <c:numRef>
                <c:f>'shape @850'!$F$11:$F$33</c:f>
                <c:numCache>
                  <c:ptCount val="23"/>
                  <c:pt idx="0">
                    <c:v>6.261437E-05</c:v>
                  </c:pt>
                  <c:pt idx="1">
                    <c:v>4.112271E-05</c:v>
                  </c:pt>
                  <c:pt idx="2">
                    <c:v>3.628709E-05</c:v>
                  </c:pt>
                  <c:pt idx="3">
                    <c:v>5.246843E-05</c:v>
                  </c:pt>
                  <c:pt idx="4">
                    <c:v>3.416996E-05</c:v>
                  </c:pt>
                  <c:pt idx="5">
                    <c:v>2.620816E-05</c:v>
                  </c:pt>
                  <c:pt idx="6">
                    <c:v>5.884265E-06</c:v>
                  </c:pt>
                  <c:pt idx="7">
                    <c:v>1.658965E-05</c:v>
                  </c:pt>
                  <c:pt idx="8">
                    <c:v>1.830012E-05</c:v>
                  </c:pt>
                  <c:pt idx="9">
                    <c:v>6.44452E-06</c:v>
                  </c:pt>
                  <c:pt idx="10">
                    <c:v>1.696664E-05</c:v>
                  </c:pt>
                  <c:pt idx="11">
                    <c:v>3.273259E-05</c:v>
                  </c:pt>
                  <c:pt idx="12">
                    <c:v>1.303196E-05</c:v>
                  </c:pt>
                  <c:pt idx="13">
                    <c:v>1.79487E-05</c:v>
                  </c:pt>
                  <c:pt idx="14">
                    <c:v>3.179665E-05</c:v>
                  </c:pt>
                  <c:pt idx="15">
                    <c:v>2.851568E-06</c:v>
                  </c:pt>
                  <c:pt idx="16">
                    <c:v>3.548213E-05</c:v>
                  </c:pt>
                  <c:pt idx="17">
                    <c:v>2.278393E-05</c:v>
                  </c:pt>
                  <c:pt idx="18">
                    <c:v>9.543303E-06</c:v>
                  </c:pt>
                  <c:pt idx="19">
                    <c:v>1.268599E-05</c:v>
                  </c:pt>
                  <c:pt idx="20">
                    <c:v>2.608444E-05</c:v>
                  </c:pt>
                  <c:pt idx="21">
                    <c:v>1.700878E-05</c:v>
                  </c:pt>
                  <c:pt idx="22">
                    <c:v>3.231331E-05</c:v>
                  </c:pt>
                </c:numCache>
              </c:numRef>
            </c:plus>
            <c:minus>
              <c:numRef>
                <c:f>'shape @850'!$F$11:$F$33</c:f>
                <c:numCache>
                  <c:ptCount val="23"/>
                  <c:pt idx="0">
                    <c:v>6.261437E-05</c:v>
                  </c:pt>
                  <c:pt idx="1">
                    <c:v>4.112271E-05</c:v>
                  </c:pt>
                  <c:pt idx="2">
                    <c:v>3.628709E-05</c:v>
                  </c:pt>
                  <c:pt idx="3">
                    <c:v>5.246843E-05</c:v>
                  </c:pt>
                  <c:pt idx="4">
                    <c:v>3.416996E-05</c:v>
                  </c:pt>
                  <c:pt idx="5">
                    <c:v>2.620816E-05</c:v>
                  </c:pt>
                  <c:pt idx="6">
                    <c:v>5.884265E-06</c:v>
                  </c:pt>
                  <c:pt idx="7">
                    <c:v>1.658965E-05</c:v>
                  </c:pt>
                  <c:pt idx="8">
                    <c:v>1.830012E-05</c:v>
                  </c:pt>
                  <c:pt idx="9">
                    <c:v>6.44452E-06</c:v>
                  </c:pt>
                  <c:pt idx="10">
                    <c:v>1.696664E-05</c:v>
                  </c:pt>
                  <c:pt idx="11">
                    <c:v>3.273259E-05</c:v>
                  </c:pt>
                  <c:pt idx="12">
                    <c:v>1.303196E-05</c:v>
                  </c:pt>
                  <c:pt idx="13">
                    <c:v>1.79487E-05</c:v>
                  </c:pt>
                  <c:pt idx="14">
                    <c:v>3.179665E-05</c:v>
                  </c:pt>
                  <c:pt idx="15">
                    <c:v>2.851568E-06</c:v>
                  </c:pt>
                  <c:pt idx="16">
                    <c:v>3.548213E-05</c:v>
                  </c:pt>
                  <c:pt idx="17">
                    <c:v>2.278393E-05</c:v>
                  </c:pt>
                  <c:pt idx="18">
                    <c:v>9.543303E-06</c:v>
                  </c:pt>
                  <c:pt idx="19">
                    <c:v>1.268599E-05</c:v>
                  </c:pt>
                  <c:pt idx="20">
                    <c:v>2.608444E-05</c:v>
                  </c:pt>
                  <c:pt idx="21">
                    <c:v>1.700878E-05</c:v>
                  </c:pt>
                  <c:pt idx="22">
                    <c:v>3.231331E-05</c:v>
                  </c:pt>
                </c:numCache>
              </c:numRef>
            </c:minus>
            <c:noEndCap val="0"/>
          </c:errBars>
          <c:xVal>
            <c:numRef>
              <c:f>'shape @850'!$B$11:$B$33</c:f>
              <c:numCache>
                <c:ptCount val="23"/>
                <c:pt idx="0">
                  <c:v>-2.2</c:v>
                </c:pt>
                <c:pt idx="1">
                  <c:v>-2</c:v>
                </c:pt>
                <c:pt idx="2">
                  <c:v>-1.8</c:v>
                </c:pt>
                <c:pt idx="3">
                  <c:v>-1.6</c:v>
                </c:pt>
                <c:pt idx="4">
                  <c:v>-1.4</c:v>
                </c:pt>
                <c:pt idx="5">
                  <c:v>-1.2</c:v>
                </c:pt>
                <c:pt idx="6">
                  <c:v>-1</c:v>
                </c:pt>
                <c:pt idx="7">
                  <c:v>-0.8</c:v>
                </c:pt>
                <c:pt idx="8">
                  <c:v>-0.6</c:v>
                </c:pt>
                <c:pt idx="9">
                  <c:v>-0.4</c:v>
                </c:pt>
                <c:pt idx="10">
                  <c:v>-0.2</c:v>
                </c:pt>
                <c:pt idx="11">
                  <c:v>0</c:v>
                </c:pt>
                <c:pt idx="12">
                  <c:v>0.2</c:v>
                </c:pt>
                <c:pt idx="13">
                  <c:v>0.4</c:v>
                </c:pt>
                <c:pt idx="14">
                  <c:v>0.6</c:v>
                </c:pt>
                <c:pt idx="15">
                  <c:v>0.8</c:v>
                </c:pt>
                <c:pt idx="16">
                  <c:v>1</c:v>
                </c:pt>
                <c:pt idx="17">
                  <c:v>1.2</c:v>
                </c:pt>
                <c:pt idx="18">
                  <c:v>1.4</c:v>
                </c:pt>
                <c:pt idx="19">
                  <c:v>1.6</c:v>
                </c:pt>
                <c:pt idx="20">
                  <c:v>1.8</c:v>
                </c:pt>
                <c:pt idx="21">
                  <c:v>2</c:v>
                </c:pt>
                <c:pt idx="22">
                  <c:v>2.2</c:v>
                </c:pt>
              </c:numCache>
            </c:numRef>
          </c:xVal>
          <c:yVal>
            <c:numRef>
              <c:f>'shape @850'!$E$11:$E$33</c:f>
              <c:numCache>
                <c:ptCount val="23"/>
                <c:pt idx="0">
                  <c:v>5.750781E-05</c:v>
                </c:pt>
                <c:pt idx="1">
                  <c:v>0.0002575432</c:v>
                </c:pt>
                <c:pt idx="2">
                  <c:v>0.0002317495</c:v>
                </c:pt>
                <c:pt idx="3">
                  <c:v>0.0001294204</c:v>
                </c:pt>
                <c:pt idx="4">
                  <c:v>4.56068E-05</c:v>
                </c:pt>
                <c:pt idx="5">
                  <c:v>9.194717E-06</c:v>
                </c:pt>
                <c:pt idx="6">
                  <c:v>-2.937136E-05</c:v>
                </c:pt>
                <c:pt idx="7">
                  <c:v>-4.336599E-05</c:v>
                </c:pt>
                <c:pt idx="8">
                  <c:v>-3.346434E-05</c:v>
                </c:pt>
                <c:pt idx="9">
                  <c:v>-2.900425E-05</c:v>
                </c:pt>
                <c:pt idx="10">
                  <c:v>-2.169191E-05</c:v>
                </c:pt>
                <c:pt idx="11">
                  <c:v>-4.158841E-17</c:v>
                </c:pt>
                <c:pt idx="12">
                  <c:v>-4.545892E-06</c:v>
                </c:pt>
                <c:pt idx="13">
                  <c:v>1.602836E-05</c:v>
                </c:pt>
                <c:pt idx="14">
                  <c:v>1.12705E-05</c:v>
                </c:pt>
                <c:pt idx="15">
                  <c:v>1.618532E-05</c:v>
                </c:pt>
                <c:pt idx="16">
                  <c:v>4.650126E-05</c:v>
                </c:pt>
                <c:pt idx="17">
                  <c:v>6.899337E-05</c:v>
                </c:pt>
                <c:pt idx="18">
                  <c:v>0.0001211886</c:v>
                </c:pt>
                <c:pt idx="19">
                  <c:v>0.0002347727</c:v>
                </c:pt>
                <c:pt idx="20">
                  <c:v>0.000328603</c:v>
                </c:pt>
                <c:pt idx="21">
                  <c:v>0.0003185588</c:v>
                </c:pt>
                <c:pt idx="22">
                  <c:v>3.346425E-05</c:v>
                </c:pt>
              </c:numCache>
            </c:numRef>
          </c:yVal>
          <c:smooth val="1"/>
        </c:ser>
        <c:axId val="47644873"/>
        <c:axId val="26150674"/>
      </c:scatterChart>
      <c:valAx>
        <c:axId val="47644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50674"/>
        <c:crosses val="autoZero"/>
        <c:crossBetween val="midCat"/>
        <c:dispUnits/>
      </c:valAx>
      <c:valAx>
        <c:axId val="26150674"/>
        <c:scaling>
          <c:orientation val="minMax"/>
          <c:max val="0.0018"/>
          <c:min val="-0.00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dB/B0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476448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"/>
          <c:y val="0.45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K7" sqref="K7"/>
    </sheetView>
  </sheetViews>
  <sheetFormatPr defaultColWidth="9.140625" defaultRowHeight="12.75"/>
  <cols>
    <col min="1" max="1" width="12.140625" style="0" bestFit="1" customWidth="1"/>
    <col min="2" max="2" width="8.00390625" style="0" bestFit="1" customWidth="1"/>
    <col min="3" max="3" width="7.28125" style="0" bestFit="1" customWidth="1"/>
    <col min="4" max="4" width="11.8515625" style="0" bestFit="1" customWidth="1"/>
    <col min="5" max="5" width="14.8515625" style="0" bestFit="1" customWidth="1"/>
    <col min="6" max="6" width="15.57421875" style="0" bestFit="1" customWidth="1"/>
    <col min="7" max="7" width="13.140625" style="0" bestFit="1" customWidth="1"/>
    <col min="8" max="9" width="9.57421875" style="0" bestFit="1" customWidth="1"/>
  </cols>
  <sheetData>
    <row r="1" spans="1:8" ht="12.75">
      <c r="A1" t="s">
        <v>8</v>
      </c>
      <c r="B1">
        <v>12</v>
      </c>
      <c r="C1">
        <v>2001</v>
      </c>
      <c r="D1" t="s">
        <v>9</v>
      </c>
      <c r="E1" t="s">
        <v>10</v>
      </c>
      <c r="F1" t="s">
        <v>11</v>
      </c>
      <c r="G1" t="s">
        <v>12</v>
      </c>
      <c r="H1">
        <v>3794033</v>
      </c>
    </row>
    <row r="2" spans="1:9" ht="12.75">
      <c r="A2" t="s">
        <v>13</v>
      </c>
      <c r="B2" t="s">
        <v>14</v>
      </c>
      <c r="C2" t="s">
        <v>15</v>
      </c>
      <c r="D2" t="s">
        <v>16</v>
      </c>
      <c r="E2" t="s">
        <v>17</v>
      </c>
      <c r="F2" t="s">
        <v>27</v>
      </c>
      <c r="G2" t="s">
        <v>28</v>
      </c>
      <c r="H2" t="s">
        <v>29</v>
      </c>
      <c r="I2" t="s">
        <v>30</v>
      </c>
    </row>
    <row r="3" spans="1:9" ht="12.75">
      <c r="A3">
        <v>1</v>
      </c>
      <c r="B3">
        <v>-0.25</v>
      </c>
      <c r="C3">
        <v>0</v>
      </c>
      <c r="D3" s="2">
        <v>-1.097461E-07</v>
      </c>
      <c r="E3" s="2">
        <v>2.536938E-05</v>
      </c>
      <c r="F3" s="2">
        <f>D3+rem</f>
        <v>0.011231859880565</v>
      </c>
      <c r="G3" s="2">
        <f>B3*tf</f>
        <v>-0.0013181527220722468</v>
      </c>
      <c r="H3" s="2">
        <f>F3-G3</f>
        <v>0.012550012602637247</v>
      </c>
      <c r="I3" s="2">
        <f>(F3-G3)/G3</f>
        <v>-9.520909369976168</v>
      </c>
    </row>
    <row r="4" spans="1:9" ht="12.75">
      <c r="A4">
        <v>2</v>
      </c>
      <c r="B4">
        <v>54.09</v>
      </c>
      <c r="C4">
        <v>0</v>
      </c>
      <c r="D4">
        <v>0.276089</v>
      </c>
      <c r="E4" s="2">
        <v>2.366105E-05</v>
      </c>
      <c r="F4" s="2">
        <f aca="true" t="shared" si="0" ref="F4:F43">D4+rem</f>
        <v>0.287320969626665</v>
      </c>
      <c r="G4" s="2">
        <f aca="true" t="shared" si="1" ref="G4:G43">B4*tf</f>
        <v>0.28519552294755135</v>
      </c>
      <c r="H4" s="2">
        <f aca="true" t="shared" si="2" ref="H4:H43">F4-G4</f>
        <v>0.0021254466791136295</v>
      </c>
      <c r="I4" s="2">
        <f aca="true" t="shared" si="3" ref="I4:I43">(F4-G4)/G4</f>
        <v>0.007452594827389728</v>
      </c>
    </row>
    <row r="5" spans="1:9" ht="12.75">
      <c r="A5">
        <v>3</v>
      </c>
      <c r="B5">
        <v>104.02</v>
      </c>
      <c r="C5">
        <v>0</v>
      </c>
      <c r="D5">
        <v>0.535861</v>
      </c>
      <c r="E5" s="2">
        <v>2.866985E-05</v>
      </c>
      <c r="F5" s="2">
        <f t="shared" si="0"/>
        <v>0.547092969626665</v>
      </c>
      <c r="G5" s="2">
        <f t="shared" si="1"/>
        <v>0.5484569845998204</v>
      </c>
      <c r="H5" s="2">
        <f t="shared" si="2"/>
        <v>-0.001364014973155414</v>
      </c>
      <c r="I5" s="2">
        <f t="shared" si="3"/>
        <v>-0.0024870044715551622</v>
      </c>
    </row>
    <row r="6" spans="1:9" ht="12.75">
      <c r="A6">
        <v>4</v>
      </c>
      <c r="B6">
        <v>153.95</v>
      </c>
      <c r="C6">
        <v>0</v>
      </c>
      <c r="D6">
        <v>0.797649</v>
      </c>
      <c r="E6" s="2">
        <v>4.202345E-05</v>
      </c>
      <c r="F6" s="2">
        <f t="shared" si="0"/>
        <v>0.808880969626665</v>
      </c>
      <c r="G6" s="2">
        <f t="shared" si="1"/>
        <v>0.8117184462520896</v>
      </c>
      <c r="H6" s="2">
        <f t="shared" si="2"/>
        <v>-0.002837476625424551</v>
      </c>
      <c r="I6" s="2">
        <f t="shared" si="3"/>
        <v>-0.003495641424099578</v>
      </c>
    </row>
    <row r="7" spans="1:9" ht="12.75">
      <c r="A7">
        <v>5</v>
      </c>
      <c r="B7">
        <v>203.88</v>
      </c>
      <c r="C7">
        <v>0</v>
      </c>
      <c r="D7">
        <v>1.060115</v>
      </c>
      <c r="E7" s="2">
        <v>9.297791E-06</v>
      </c>
      <c r="F7" s="2">
        <f t="shared" si="0"/>
        <v>1.0713469696266649</v>
      </c>
      <c r="G7" s="2">
        <f t="shared" si="1"/>
        <v>1.0749799079043587</v>
      </c>
      <c r="H7" s="2">
        <f t="shared" si="2"/>
        <v>-0.0036329382776938424</v>
      </c>
      <c r="I7" s="2">
        <f t="shared" si="3"/>
        <v>-0.0033795406323232097</v>
      </c>
    </row>
    <row r="8" spans="1:9" ht="12.75">
      <c r="A8">
        <v>6</v>
      </c>
      <c r="B8">
        <v>253.8</v>
      </c>
      <c r="C8">
        <v>0</v>
      </c>
      <c r="D8">
        <v>1.322855</v>
      </c>
      <c r="E8" s="2">
        <v>5.564129E-05</v>
      </c>
      <c r="F8" s="2">
        <f t="shared" si="0"/>
        <v>1.3340869696266648</v>
      </c>
      <c r="G8" s="2">
        <f t="shared" si="1"/>
        <v>1.338188643447745</v>
      </c>
      <c r="H8" s="2">
        <f t="shared" si="2"/>
        <v>-0.004101673821080176</v>
      </c>
      <c r="I8" s="2">
        <f t="shared" si="3"/>
        <v>-0.0030650938798228882</v>
      </c>
    </row>
    <row r="9" spans="1:9" ht="12.75">
      <c r="A9">
        <v>7</v>
      </c>
      <c r="B9">
        <v>303.73</v>
      </c>
      <c r="C9">
        <v>0</v>
      </c>
      <c r="D9">
        <v>1.585391</v>
      </c>
      <c r="E9" s="2">
        <v>3.670888E-05</v>
      </c>
      <c r="F9" s="2">
        <f t="shared" si="0"/>
        <v>1.596622969626665</v>
      </c>
      <c r="G9" s="2">
        <f t="shared" si="1"/>
        <v>1.601450105100014</v>
      </c>
      <c r="H9" s="2">
        <f t="shared" si="2"/>
        <v>-0.00482713547334912</v>
      </c>
      <c r="I9" s="2">
        <f t="shared" si="3"/>
        <v>-0.003014227828876164</v>
      </c>
    </row>
    <row r="10" spans="1:9" ht="12.75">
      <c r="A10">
        <v>8</v>
      </c>
      <c r="B10">
        <v>353.66</v>
      </c>
      <c r="C10">
        <v>0</v>
      </c>
      <c r="D10">
        <v>1.847639</v>
      </c>
      <c r="E10" s="2">
        <v>5.538031E-05</v>
      </c>
      <c r="F10" s="2">
        <f t="shared" si="0"/>
        <v>1.858870969626665</v>
      </c>
      <c r="G10" s="2">
        <f t="shared" si="1"/>
        <v>1.8647115667522833</v>
      </c>
      <c r="H10" s="2">
        <f t="shared" si="2"/>
        <v>-0.005840597125618352</v>
      </c>
      <c r="I10" s="2">
        <f t="shared" si="3"/>
        <v>-0.0031321718756701653</v>
      </c>
    </row>
    <row r="11" spans="1:9" ht="12.75">
      <c r="A11">
        <v>9</v>
      </c>
      <c r="B11">
        <v>403.68</v>
      </c>
      <c r="C11">
        <v>0</v>
      </c>
      <c r="D11">
        <v>2.110117</v>
      </c>
      <c r="E11" s="2">
        <v>7.693078E-05</v>
      </c>
      <c r="F11" s="2">
        <f t="shared" si="0"/>
        <v>2.121348969626665</v>
      </c>
      <c r="G11" s="2">
        <f t="shared" si="1"/>
        <v>2.128447563384498</v>
      </c>
      <c r="H11" s="2">
        <f t="shared" si="2"/>
        <v>-0.0070985937578331715</v>
      </c>
      <c r="I11" s="2">
        <f t="shared" si="3"/>
        <v>-0.0033351038944767417</v>
      </c>
    </row>
    <row r="12" spans="1:9" ht="12.75">
      <c r="A12">
        <v>10</v>
      </c>
      <c r="B12">
        <v>453.59</v>
      </c>
      <c r="C12">
        <v>0</v>
      </c>
      <c r="D12">
        <v>2.371313</v>
      </c>
      <c r="E12" s="2">
        <v>0.0001368119</v>
      </c>
      <c r="F12" s="2">
        <f t="shared" si="0"/>
        <v>2.382544969626665</v>
      </c>
      <c r="G12" s="2">
        <f t="shared" si="1"/>
        <v>2.3916035728190015</v>
      </c>
      <c r="H12" s="2">
        <f t="shared" si="2"/>
        <v>-0.009058603192336534</v>
      </c>
      <c r="I12" s="2">
        <f t="shared" si="3"/>
        <v>-0.003787669200401423</v>
      </c>
    </row>
    <row r="13" spans="1:9" ht="12.75">
      <c r="A13">
        <v>11</v>
      </c>
      <c r="B13">
        <v>503.52</v>
      </c>
      <c r="C13">
        <v>0</v>
      </c>
      <c r="D13">
        <v>2.631902</v>
      </c>
      <c r="E13" s="2">
        <v>3.168163E-05</v>
      </c>
      <c r="F13" s="2">
        <f t="shared" si="0"/>
        <v>2.6431339696266654</v>
      </c>
      <c r="G13" s="2">
        <f t="shared" si="1"/>
        <v>2.6548650344712708</v>
      </c>
      <c r="H13" s="2">
        <f t="shared" si="2"/>
        <v>-0.011731064844605399</v>
      </c>
      <c r="I13" s="2">
        <f t="shared" si="3"/>
        <v>-0.004418704789993852</v>
      </c>
    </row>
    <row r="14" spans="1:9" ht="12.75">
      <c r="A14">
        <v>12</v>
      </c>
      <c r="B14">
        <v>553.44</v>
      </c>
      <c r="C14">
        <v>0</v>
      </c>
      <c r="D14">
        <v>2.891111</v>
      </c>
      <c r="E14" s="2">
        <v>3.40122E-05</v>
      </c>
      <c r="F14" s="2">
        <f t="shared" si="0"/>
        <v>2.902342969626665</v>
      </c>
      <c r="G14" s="2">
        <f t="shared" si="1"/>
        <v>2.9180737700146575</v>
      </c>
      <c r="H14" s="2">
        <f t="shared" si="2"/>
        <v>-0.01573080038799235</v>
      </c>
      <c r="I14" s="2">
        <f t="shared" si="3"/>
        <v>-0.005390816554960958</v>
      </c>
    </row>
    <row r="15" spans="1:9" ht="12.75">
      <c r="A15">
        <v>13</v>
      </c>
      <c r="B15">
        <v>603.38</v>
      </c>
      <c r="C15">
        <v>0</v>
      </c>
      <c r="D15">
        <v>3.148561</v>
      </c>
      <c r="E15" s="2">
        <v>9.885536E-05</v>
      </c>
      <c r="F15" s="2">
        <f t="shared" si="0"/>
        <v>3.159792969626665</v>
      </c>
      <c r="G15" s="2">
        <f t="shared" si="1"/>
        <v>3.181387957775809</v>
      </c>
      <c r="H15" s="2">
        <f t="shared" si="2"/>
        <v>-0.021594988149143735</v>
      </c>
      <c r="I15" s="2">
        <f t="shared" si="3"/>
        <v>-0.006787914091509088</v>
      </c>
    </row>
    <row r="16" spans="1:9" ht="12.75">
      <c r="A16">
        <v>14</v>
      </c>
      <c r="B16">
        <v>653.3</v>
      </c>
      <c r="C16">
        <v>0</v>
      </c>
      <c r="D16">
        <v>3.40226</v>
      </c>
      <c r="E16" s="2">
        <v>0.0001238543</v>
      </c>
      <c r="F16" s="2">
        <f t="shared" si="0"/>
        <v>3.4134919696266652</v>
      </c>
      <c r="G16" s="2">
        <f t="shared" si="1"/>
        <v>3.444596693319195</v>
      </c>
      <c r="H16" s="2">
        <f t="shared" si="2"/>
        <v>-0.031104723692529923</v>
      </c>
      <c r="I16" s="2">
        <f t="shared" si="3"/>
        <v>-0.009030004514855867</v>
      </c>
    </row>
    <row r="17" spans="1:9" ht="12.75">
      <c r="A17">
        <v>15</v>
      </c>
      <c r="B17">
        <v>703.23</v>
      </c>
      <c r="C17">
        <v>0</v>
      </c>
      <c r="D17">
        <v>3.649181</v>
      </c>
      <c r="E17" s="2">
        <v>1.032593E-05</v>
      </c>
      <c r="F17" s="2">
        <f t="shared" si="0"/>
        <v>3.660412969626665</v>
      </c>
      <c r="G17" s="2">
        <f t="shared" si="1"/>
        <v>3.7078581549714644</v>
      </c>
      <c r="H17" s="2">
        <f t="shared" si="2"/>
        <v>-0.047445185344799246</v>
      </c>
      <c r="I17" s="2">
        <f t="shared" si="3"/>
        <v>-0.012795846918034108</v>
      </c>
    </row>
    <row r="18" spans="1:9" ht="12.75">
      <c r="A18">
        <v>16</v>
      </c>
      <c r="B18">
        <v>753.15</v>
      </c>
      <c r="C18">
        <v>0</v>
      </c>
      <c r="D18">
        <v>3.88188</v>
      </c>
      <c r="E18" s="2">
        <v>0.000116653</v>
      </c>
      <c r="F18" s="2">
        <f t="shared" si="0"/>
        <v>3.8931119696266654</v>
      </c>
      <c r="G18" s="2">
        <f t="shared" si="1"/>
        <v>3.9710668905148507</v>
      </c>
      <c r="H18" s="2">
        <f t="shared" si="2"/>
        <v>-0.07795492088818534</v>
      </c>
      <c r="I18" s="2">
        <f t="shared" si="3"/>
        <v>-0.01963072469879208</v>
      </c>
    </row>
    <row r="19" spans="1:9" ht="12.75">
      <c r="A19">
        <v>17</v>
      </c>
      <c r="B19">
        <v>803.08</v>
      </c>
      <c r="C19">
        <v>0</v>
      </c>
      <c r="D19">
        <v>4.093436</v>
      </c>
      <c r="E19" s="2">
        <v>0.0001148672</v>
      </c>
      <c r="F19" s="2">
        <f t="shared" si="0"/>
        <v>4.104667969626664</v>
      </c>
      <c r="G19" s="2">
        <f t="shared" si="1"/>
        <v>4.23432835216712</v>
      </c>
      <c r="H19" s="2">
        <f t="shared" si="2"/>
        <v>-0.12966038254045564</v>
      </c>
      <c r="I19" s="2">
        <f t="shared" si="3"/>
        <v>-0.03062123948750827</v>
      </c>
    </row>
    <row r="20" spans="1:9" ht="12.75">
      <c r="A20">
        <v>18</v>
      </c>
      <c r="B20">
        <v>853.01</v>
      </c>
      <c r="C20">
        <v>0</v>
      </c>
      <c r="D20">
        <v>4.28457</v>
      </c>
      <c r="E20" s="2">
        <v>7.639029E-05</v>
      </c>
      <c r="F20" s="2">
        <f t="shared" si="0"/>
        <v>4.295801969626665</v>
      </c>
      <c r="G20" s="2">
        <f t="shared" si="1"/>
        <v>4.497589813819389</v>
      </c>
      <c r="H20" s="2">
        <f t="shared" si="2"/>
        <v>-0.2017878441927241</v>
      </c>
      <c r="I20" s="2">
        <f t="shared" si="3"/>
        <v>-0.04486577312424235</v>
      </c>
    </row>
    <row r="21" spans="1:9" ht="12.75">
      <c r="A21">
        <v>19</v>
      </c>
      <c r="B21">
        <v>902.93</v>
      </c>
      <c r="C21">
        <v>0</v>
      </c>
      <c r="D21">
        <v>4.457737</v>
      </c>
      <c r="E21" s="2">
        <v>3.877892E-05</v>
      </c>
      <c r="F21" s="2">
        <f t="shared" si="0"/>
        <v>4.468968969626665</v>
      </c>
      <c r="G21" s="2">
        <f t="shared" si="1"/>
        <v>4.760798549362775</v>
      </c>
      <c r="H21" s="2">
        <f t="shared" si="2"/>
        <v>-0.29182957973611057</v>
      </c>
      <c r="I21" s="2">
        <f t="shared" si="3"/>
        <v>-0.06129845165894941</v>
      </c>
    </row>
    <row r="22" spans="1:9" ht="12.75">
      <c r="A22">
        <v>20</v>
      </c>
      <c r="B22">
        <v>952.85</v>
      </c>
      <c r="C22">
        <v>0</v>
      </c>
      <c r="D22">
        <v>4.616522</v>
      </c>
      <c r="E22" s="2">
        <v>4.5673E-05</v>
      </c>
      <c r="F22" s="2">
        <f t="shared" si="0"/>
        <v>4.6277539696266645</v>
      </c>
      <c r="G22" s="2">
        <f t="shared" si="1"/>
        <v>5.024007284906162</v>
      </c>
      <c r="H22" s="2">
        <f t="shared" si="2"/>
        <v>-0.39625331527949736</v>
      </c>
      <c r="I22" s="2">
        <f t="shared" si="3"/>
        <v>-0.07887196271987464</v>
      </c>
    </row>
    <row r="23" spans="1:9" ht="12.75">
      <c r="A23">
        <v>21</v>
      </c>
      <c r="B23">
        <v>1002.78</v>
      </c>
      <c r="C23">
        <v>0</v>
      </c>
      <c r="D23">
        <v>4.763403</v>
      </c>
      <c r="E23" s="2">
        <v>6.738103E-05</v>
      </c>
      <c r="F23" s="2">
        <f t="shared" si="0"/>
        <v>4.774634969626665</v>
      </c>
      <c r="G23" s="2">
        <f t="shared" si="1"/>
        <v>5.28726874655843</v>
      </c>
      <c r="H23" s="2">
        <f t="shared" si="2"/>
        <v>-0.5126337769317653</v>
      </c>
      <c r="I23" s="2">
        <f t="shared" si="3"/>
        <v>-0.09695625501643867</v>
      </c>
    </row>
    <row r="24" spans="1:9" ht="12.75">
      <c r="A24">
        <v>22</v>
      </c>
      <c r="B24">
        <v>952.85</v>
      </c>
      <c r="C24">
        <v>0</v>
      </c>
      <c r="D24">
        <v>4.622431</v>
      </c>
      <c r="E24" s="2">
        <v>0.0001007655</v>
      </c>
      <c r="F24" s="2">
        <f t="shared" si="0"/>
        <v>4.6336629696266645</v>
      </c>
      <c r="G24" s="2">
        <f t="shared" si="1"/>
        <v>5.024007284906162</v>
      </c>
      <c r="H24" s="2">
        <f t="shared" si="2"/>
        <v>-0.3903443152794974</v>
      </c>
      <c r="I24" s="2">
        <f t="shared" si="3"/>
        <v>-0.07769580996672226</v>
      </c>
    </row>
    <row r="25" spans="1:9" ht="12.75">
      <c r="A25">
        <v>23</v>
      </c>
      <c r="B25">
        <v>902.93</v>
      </c>
      <c r="C25">
        <v>0</v>
      </c>
      <c r="D25">
        <v>4.469876</v>
      </c>
      <c r="E25" s="2">
        <v>6.683825E-05</v>
      </c>
      <c r="F25" s="2">
        <f t="shared" si="0"/>
        <v>4.481107969626665</v>
      </c>
      <c r="G25" s="2">
        <f t="shared" si="1"/>
        <v>4.760798549362775</v>
      </c>
      <c r="H25" s="2">
        <f t="shared" si="2"/>
        <v>-0.2796905797361102</v>
      </c>
      <c r="I25" s="2">
        <f t="shared" si="3"/>
        <v>-0.058748669332699725</v>
      </c>
    </row>
    <row r="26" spans="1:9" ht="12.75">
      <c r="A26">
        <v>24</v>
      </c>
      <c r="B26">
        <v>853</v>
      </c>
      <c r="C26">
        <v>0</v>
      </c>
      <c r="D26">
        <v>4.303023</v>
      </c>
      <c r="E26" s="2">
        <v>7.673338E-05</v>
      </c>
      <c r="F26" s="2">
        <f t="shared" si="0"/>
        <v>4.314254969626664</v>
      </c>
      <c r="G26" s="2">
        <f t="shared" si="1"/>
        <v>4.497537087710506</v>
      </c>
      <c r="H26" s="2">
        <f t="shared" si="2"/>
        <v>-0.18328211808384154</v>
      </c>
      <c r="I26" s="2">
        <f t="shared" si="3"/>
        <v>-0.040751663523722545</v>
      </c>
    </row>
    <row r="27" spans="1:9" ht="12.75">
      <c r="A27">
        <v>25</v>
      </c>
      <c r="B27">
        <v>803.07</v>
      </c>
      <c r="C27">
        <v>0</v>
      </c>
      <c r="D27">
        <v>4.11758</v>
      </c>
      <c r="E27" s="2">
        <v>5.001652E-05</v>
      </c>
      <c r="F27" s="2">
        <f t="shared" si="0"/>
        <v>4.128811969626665</v>
      </c>
      <c r="G27" s="2">
        <f t="shared" si="1"/>
        <v>4.2342756260582375</v>
      </c>
      <c r="H27" s="2">
        <f t="shared" si="2"/>
        <v>-0.10546365643157252</v>
      </c>
      <c r="I27" s="2">
        <f t="shared" si="3"/>
        <v>-0.02490713069846861</v>
      </c>
    </row>
    <row r="28" spans="1:9" ht="12.75">
      <c r="A28">
        <v>26</v>
      </c>
      <c r="B28">
        <v>753.15</v>
      </c>
      <c r="C28">
        <v>0</v>
      </c>
      <c r="D28">
        <v>3.910245</v>
      </c>
      <c r="E28" s="2">
        <v>9.229733E-05</v>
      </c>
      <c r="F28" s="2">
        <f t="shared" si="0"/>
        <v>3.9214769696266654</v>
      </c>
      <c r="G28" s="2">
        <f t="shared" si="1"/>
        <v>3.9710668905148507</v>
      </c>
      <c r="H28" s="2">
        <f t="shared" si="2"/>
        <v>-0.04958992088818537</v>
      </c>
      <c r="I28" s="2">
        <f t="shared" si="3"/>
        <v>-0.012487808001077516</v>
      </c>
    </row>
    <row r="29" spans="1:9" ht="12.75">
      <c r="A29">
        <v>27</v>
      </c>
      <c r="B29">
        <v>703.23</v>
      </c>
      <c r="C29">
        <v>0</v>
      </c>
      <c r="D29">
        <v>3.678636</v>
      </c>
      <c r="E29" s="2">
        <v>6.360306E-05</v>
      </c>
      <c r="F29" s="2">
        <f t="shared" si="0"/>
        <v>3.689867969626665</v>
      </c>
      <c r="G29" s="2">
        <f t="shared" si="1"/>
        <v>3.7078581549714644</v>
      </c>
      <c r="H29" s="2">
        <f t="shared" si="2"/>
        <v>-0.017990185344799237</v>
      </c>
      <c r="I29" s="2">
        <f t="shared" si="3"/>
        <v>-0.004851907649346875</v>
      </c>
    </row>
    <row r="30" spans="1:9" ht="12.75">
      <c r="A30">
        <v>28</v>
      </c>
      <c r="B30">
        <v>653.3</v>
      </c>
      <c r="C30">
        <v>0</v>
      </c>
      <c r="D30">
        <v>3.429051</v>
      </c>
      <c r="E30" s="2">
        <v>6.568184E-05</v>
      </c>
      <c r="F30" s="2">
        <f t="shared" si="0"/>
        <v>3.440282969626665</v>
      </c>
      <c r="G30" s="2">
        <f t="shared" si="1"/>
        <v>3.444596693319195</v>
      </c>
      <c r="H30" s="2">
        <f t="shared" si="2"/>
        <v>-0.004313723692530136</v>
      </c>
      <c r="I30" s="2">
        <f t="shared" si="3"/>
        <v>-0.0012523160406257762</v>
      </c>
    </row>
    <row r="31" spans="1:9" ht="12.75">
      <c r="A31">
        <v>29</v>
      </c>
      <c r="B31">
        <v>603.38</v>
      </c>
      <c r="C31">
        <v>0</v>
      </c>
      <c r="D31">
        <v>3.172188</v>
      </c>
      <c r="E31" s="2">
        <v>9.895264E-05</v>
      </c>
      <c r="F31" s="2">
        <f t="shared" si="0"/>
        <v>3.183419969626665</v>
      </c>
      <c r="G31" s="2">
        <f t="shared" si="1"/>
        <v>3.181387957775809</v>
      </c>
      <c r="H31" s="2">
        <f t="shared" si="2"/>
        <v>0.002032011850856108</v>
      </c>
      <c r="I31" s="2">
        <f t="shared" si="3"/>
        <v>0.0006387186592221655</v>
      </c>
    </row>
    <row r="32" spans="1:9" ht="12.75">
      <c r="A32">
        <v>30</v>
      </c>
      <c r="B32">
        <v>553.45</v>
      </c>
      <c r="C32">
        <v>0</v>
      </c>
      <c r="D32">
        <v>2.912518</v>
      </c>
      <c r="E32" s="2">
        <v>3.735898E-05</v>
      </c>
      <c r="F32" s="2">
        <f t="shared" si="0"/>
        <v>2.923749969626665</v>
      </c>
      <c r="G32" s="2">
        <f t="shared" si="1"/>
        <v>2.91812649612354</v>
      </c>
      <c r="H32" s="2">
        <f t="shared" si="2"/>
        <v>0.005623473503125087</v>
      </c>
      <c r="I32" s="2">
        <f t="shared" si="3"/>
        <v>0.0019270835279400495</v>
      </c>
    </row>
    <row r="33" spans="1:9" ht="12.75">
      <c r="A33">
        <v>31</v>
      </c>
      <c r="B33">
        <v>503.52</v>
      </c>
      <c r="C33">
        <v>0</v>
      </c>
      <c r="D33">
        <v>2.651438</v>
      </c>
      <c r="E33" s="2">
        <v>3.067937E-05</v>
      </c>
      <c r="F33" s="2">
        <f t="shared" si="0"/>
        <v>2.6626699696266654</v>
      </c>
      <c r="G33" s="2">
        <f t="shared" si="1"/>
        <v>2.6548650344712708</v>
      </c>
      <c r="H33" s="2">
        <f t="shared" si="2"/>
        <v>0.007804935155394599</v>
      </c>
      <c r="I33" s="2">
        <f t="shared" si="3"/>
        <v>0.002939861369242444</v>
      </c>
    </row>
    <row r="34" spans="1:9" ht="12.75">
      <c r="A34">
        <v>32</v>
      </c>
      <c r="B34">
        <v>453.58</v>
      </c>
      <c r="C34">
        <v>0</v>
      </c>
      <c r="D34">
        <v>2.389624</v>
      </c>
      <c r="E34" s="2">
        <v>5.098408E-05</v>
      </c>
      <c r="F34" s="2">
        <f t="shared" si="0"/>
        <v>2.400855969626665</v>
      </c>
      <c r="G34" s="2">
        <f t="shared" si="1"/>
        <v>2.3915508467101185</v>
      </c>
      <c r="H34" s="2">
        <f t="shared" si="2"/>
        <v>0.009305122916546615</v>
      </c>
      <c r="I34" s="2">
        <f t="shared" si="3"/>
        <v>0.003890832147410536</v>
      </c>
    </row>
    <row r="35" spans="1:9" ht="12.75">
      <c r="A35">
        <v>33</v>
      </c>
      <c r="B35">
        <v>403.67</v>
      </c>
      <c r="C35">
        <v>0</v>
      </c>
      <c r="D35">
        <v>2.127511</v>
      </c>
      <c r="E35" s="2">
        <v>3.743809E-05</v>
      </c>
      <c r="F35" s="2">
        <f t="shared" si="0"/>
        <v>2.1387429696266653</v>
      </c>
      <c r="G35" s="2">
        <f t="shared" si="1"/>
        <v>2.1283948372756156</v>
      </c>
      <c r="H35" s="2">
        <f t="shared" si="2"/>
        <v>0.0103481323510497</v>
      </c>
      <c r="I35" s="2">
        <f t="shared" si="3"/>
        <v>0.00486194204656853</v>
      </c>
    </row>
    <row r="36" spans="1:9" ht="12.75">
      <c r="A36">
        <v>34</v>
      </c>
      <c r="B36">
        <v>353.65</v>
      </c>
      <c r="C36">
        <v>0</v>
      </c>
      <c r="D36">
        <v>1.864415</v>
      </c>
      <c r="E36" s="2">
        <v>4.367622E-05</v>
      </c>
      <c r="F36" s="2">
        <f t="shared" si="0"/>
        <v>1.8756469696266649</v>
      </c>
      <c r="G36" s="2">
        <f t="shared" si="1"/>
        <v>1.8646588406434002</v>
      </c>
      <c r="H36" s="2">
        <f t="shared" si="2"/>
        <v>0.010988128983264733</v>
      </c>
      <c r="I36" s="2">
        <f t="shared" si="3"/>
        <v>0.005892836128389728</v>
      </c>
    </row>
    <row r="37" spans="1:9" ht="12.75">
      <c r="A37">
        <v>35</v>
      </c>
      <c r="B37">
        <v>303.73</v>
      </c>
      <c r="C37">
        <v>0</v>
      </c>
      <c r="D37">
        <v>1.601667</v>
      </c>
      <c r="E37" s="2">
        <v>3.263559E-05</v>
      </c>
      <c r="F37" s="2">
        <f t="shared" si="0"/>
        <v>1.612898969626665</v>
      </c>
      <c r="G37" s="2">
        <f t="shared" si="1"/>
        <v>1.601450105100014</v>
      </c>
      <c r="H37" s="2">
        <f t="shared" si="2"/>
        <v>0.011448864526650837</v>
      </c>
      <c r="I37" s="2">
        <f t="shared" si="3"/>
        <v>0.00714906102300067</v>
      </c>
    </row>
    <row r="38" spans="1:9" ht="12.75">
      <c r="A38">
        <v>36</v>
      </c>
      <c r="B38">
        <v>253.8</v>
      </c>
      <c r="C38">
        <v>0</v>
      </c>
      <c r="D38">
        <v>1.338648</v>
      </c>
      <c r="E38" s="2">
        <v>2.142384E-05</v>
      </c>
      <c r="F38" s="2">
        <f t="shared" si="0"/>
        <v>1.349879969626665</v>
      </c>
      <c r="G38" s="2">
        <f t="shared" si="1"/>
        <v>1.338188643447745</v>
      </c>
      <c r="H38" s="2">
        <f t="shared" si="2"/>
        <v>0.011691326178919992</v>
      </c>
      <c r="I38" s="2">
        <f t="shared" si="3"/>
        <v>0.00873668016550951</v>
      </c>
    </row>
    <row r="39" spans="1:9" ht="12.75">
      <c r="A39">
        <v>37</v>
      </c>
      <c r="B39">
        <v>203.88</v>
      </c>
      <c r="C39">
        <v>0</v>
      </c>
      <c r="D39">
        <v>1.075495</v>
      </c>
      <c r="E39" s="2">
        <v>3.746101E-05</v>
      </c>
      <c r="F39" s="2">
        <f t="shared" si="0"/>
        <v>1.086726969626665</v>
      </c>
      <c r="G39" s="2">
        <f t="shared" si="1"/>
        <v>1.0749799079043587</v>
      </c>
      <c r="H39" s="2">
        <f t="shared" si="2"/>
        <v>0.011747061722306329</v>
      </c>
      <c r="I39" s="2">
        <f t="shared" si="3"/>
        <v>0.010927703518856344</v>
      </c>
    </row>
    <row r="40" spans="1:9" ht="12.75">
      <c r="A40">
        <v>38</v>
      </c>
      <c r="B40">
        <v>153.94</v>
      </c>
      <c r="C40">
        <v>0</v>
      </c>
      <c r="D40">
        <v>0.812381</v>
      </c>
      <c r="E40" s="2">
        <v>4.314443E-05</v>
      </c>
      <c r="F40" s="2">
        <f t="shared" si="0"/>
        <v>0.823612969626665</v>
      </c>
      <c r="G40" s="2">
        <f t="shared" si="1"/>
        <v>0.8116657201432067</v>
      </c>
      <c r="H40" s="2">
        <f t="shared" si="2"/>
        <v>0.011947249483458267</v>
      </c>
      <c r="I40" s="2">
        <f t="shared" si="3"/>
        <v>0.014719421046080827</v>
      </c>
    </row>
    <row r="41" spans="1:9" ht="12.75">
      <c r="A41">
        <v>39</v>
      </c>
      <c r="B41">
        <v>104.02</v>
      </c>
      <c r="C41">
        <v>0</v>
      </c>
      <c r="D41">
        <v>0.549289</v>
      </c>
      <c r="E41" s="2">
        <v>3.280743E-05</v>
      </c>
      <c r="F41" s="2">
        <f t="shared" si="0"/>
        <v>0.560520969626665</v>
      </c>
      <c r="G41" s="2">
        <f t="shared" si="1"/>
        <v>0.5484569845998204</v>
      </c>
      <c r="H41" s="2">
        <f t="shared" si="2"/>
        <v>0.012063985026844581</v>
      </c>
      <c r="I41" s="2">
        <f t="shared" si="3"/>
        <v>0.02199622826509726</v>
      </c>
    </row>
    <row r="42" spans="1:9" ht="12.75">
      <c r="A42">
        <v>40</v>
      </c>
      <c r="B42">
        <v>54.09</v>
      </c>
      <c r="C42">
        <v>0.01</v>
      </c>
      <c r="D42">
        <v>0.286129</v>
      </c>
      <c r="E42" s="2">
        <v>5.717885E-05</v>
      </c>
      <c r="F42" s="2">
        <f t="shared" si="0"/>
        <v>0.29736096962666503</v>
      </c>
      <c r="G42" s="2">
        <f t="shared" si="1"/>
        <v>0.28519552294755135</v>
      </c>
      <c r="H42" s="2">
        <f t="shared" si="2"/>
        <v>0.012165446679113678</v>
      </c>
      <c r="I42" s="2">
        <f t="shared" si="3"/>
        <v>0.0426565135152944</v>
      </c>
    </row>
    <row r="43" spans="1:9" ht="12.75">
      <c r="A43">
        <v>41</v>
      </c>
      <c r="B43">
        <v>-0.25</v>
      </c>
      <c r="C43">
        <v>0</v>
      </c>
      <c r="D43" s="2">
        <v>1.097461E-07</v>
      </c>
      <c r="E43" s="2">
        <v>1.185691E-05</v>
      </c>
      <c r="F43" s="2">
        <f t="shared" si="0"/>
        <v>0.011232079372764998</v>
      </c>
      <c r="G43" s="2">
        <f t="shared" si="1"/>
        <v>-0.0013181527220722468</v>
      </c>
      <c r="H43" s="2">
        <f t="shared" si="2"/>
        <v>0.012550232094837245</v>
      </c>
      <c r="I43" s="2">
        <f t="shared" si="3"/>
        <v>-9.521075884975776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C12" sqref="C12"/>
    </sheetView>
  </sheetViews>
  <sheetFormatPr defaultColWidth="9.140625" defaultRowHeight="12.75"/>
  <cols>
    <col min="1" max="1" width="12.140625" style="0" bestFit="1" customWidth="1"/>
    <col min="2" max="2" width="9.7109375" style="0" bestFit="1" customWidth="1"/>
    <col min="3" max="3" width="11.00390625" style="0" bestFit="1" customWidth="1"/>
    <col min="4" max="4" width="11.8515625" style="0" bestFit="1" customWidth="1"/>
    <col min="5" max="5" width="14.8515625" style="0" bestFit="1" customWidth="1"/>
    <col min="6" max="6" width="10.140625" style="0" bestFit="1" customWidth="1"/>
    <col min="7" max="7" width="2.140625" style="0" bestFit="1" customWidth="1"/>
    <col min="8" max="8" width="8.00390625" style="0" bestFit="1" customWidth="1"/>
  </cols>
  <sheetData>
    <row r="1" spans="1:8" ht="12.75">
      <c r="A1" t="s">
        <v>8</v>
      </c>
      <c r="B1">
        <v>12</v>
      </c>
      <c r="C1">
        <v>2001</v>
      </c>
      <c r="D1" t="s">
        <v>9</v>
      </c>
      <c r="E1" t="s">
        <v>10</v>
      </c>
      <c r="F1" t="s">
        <v>11</v>
      </c>
      <c r="G1" t="s">
        <v>12</v>
      </c>
      <c r="H1">
        <v>3794229</v>
      </c>
    </row>
    <row r="2" spans="1:5" ht="12.75">
      <c r="A2" t="s">
        <v>13</v>
      </c>
      <c r="B2" t="s">
        <v>14</v>
      </c>
      <c r="C2" t="s">
        <v>15</v>
      </c>
      <c r="D2" t="s">
        <v>16</v>
      </c>
      <c r="E2" t="s">
        <v>17</v>
      </c>
    </row>
    <row r="3" spans="1:5" ht="12.75">
      <c r="A3">
        <v>1</v>
      </c>
      <c r="B3">
        <v>-0.24</v>
      </c>
      <c r="C3">
        <v>0</v>
      </c>
      <c r="D3" s="2">
        <v>-9.494516E-08</v>
      </c>
      <c r="E3" s="2">
        <v>1.334858E-05</v>
      </c>
    </row>
    <row r="4" spans="1:5" ht="12.75">
      <c r="A4">
        <v>2</v>
      </c>
      <c r="B4">
        <v>-0.24</v>
      </c>
      <c r="C4">
        <v>0</v>
      </c>
      <c r="D4">
        <v>-0.022511</v>
      </c>
      <c r="E4" s="2">
        <v>7.264513E-06</v>
      </c>
    </row>
    <row r="5" spans="1:5" ht="12.75">
      <c r="A5">
        <v>3</v>
      </c>
      <c r="B5">
        <v>-0.24</v>
      </c>
      <c r="C5">
        <v>0</v>
      </c>
      <c r="D5" s="2">
        <v>3.581776E-05</v>
      </c>
      <c r="E5" s="2">
        <v>5.836644E-06</v>
      </c>
    </row>
    <row r="6" spans="1:5" ht="12.75">
      <c r="A6">
        <v>4</v>
      </c>
      <c r="B6">
        <v>-0.24</v>
      </c>
      <c r="C6">
        <v>0</v>
      </c>
      <c r="D6">
        <v>-0.022393</v>
      </c>
      <c r="E6" s="2">
        <v>1.556553E-06</v>
      </c>
    </row>
    <row r="7" spans="1:5" ht="12.75">
      <c r="A7">
        <v>5</v>
      </c>
      <c r="B7">
        <v>-0.24</v>
      </c>
      <c r="C7">
        <v>0</v>
      </c>
      <c r="D7" s="2">
        <v>9.494515E-08</v>
      </c>
      <c r="E7" s="2">
        <v>7.073665E-06</v>
      </c>
    </row>
    <row r="9" ht="12.75">
      <c r="E9" s="3" t="s">
        <v>20</v>
      </c>
    </row>
    <row r="10" spans="2:5" ht="12.75">
      <c r="B10" t="s">
        <v>21</v>
      </c>
      <c r="C10" s="4">
        <f>AVERAGE(D3,D5,D7)</f>
        <v>1.193925333E-05</v>
      </c>
      <c r="D10" t="s">
        <v>22</v>
      </c>
      <c r="E10" s="4">
        <f>STDEV(D3,D5)</f>
        <v>2.539411734938911E-05</v>
      </c>
    </row>
    <row r="11" spans="2:5" ht="12.75">
      <c r="B11" t="s">
        <v>23</v>
      </c>
      <c r="C11" s="4">
        <f>AVERAGE(D4,D6)</f>
        <v>-0.022452</v>
      </c>
      <c r="D11" t="s">
        <v>22</v>
      </c>
      <c r="E11" s="4">
        <f>STDEV(D4,D6)</f>
        <v>8.343860017963387E-05</v>
      </c>
    </row>
    <row r="12" spans="2:5" ht="12.75">
      <c r="B12" t="s">
        <v>24</v>
      </c>
      <c r="C12" s="4">
        <f>(C10-C11)/2</f>
        <v>0.011231969626664999</v>
      </c>
      <c r="D12" t="s">
        <v>22</v>
      </c>
      <c r="E12" s="4">
        <f>0.5*SQRT(E10^2+E11^2)</f>
        <v>4.360866082526309E-05</v>
      </c>
    </row>
    <row r="13" spans="2:4" ht="12.75">
      <c r="B13" t="s">
        <v>25</v>
      </c>
      <c r="C13" s="4">
        <f>C12/l_eff</f>
        <v>0.0035793402251959846</v>
      </c>
      <c r="D13" t="s">
        <v>26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N4" sqref="N4"/>
    </sheetView>
  </sheetViews>
  <sheetFormatPr defaultColWidth="9.140625" defaultRowHeight="12.75"/>
  <cols>
    <col min="1" max="1" width="9.7109375" style="0" bestFit="1" customWidth="1"/>
    <col min="2" max="2" width="13.140625" style="0" bestFit="1" customWidth="1"/>
    <col min="3" max="5" width="12.421875" style="0" bestFit="1" customWidth="1"/>
    <col min="6" max="6" width="10.00390625" style="0" bestFit="1" customWidth="1"/>
    <col min="7" max="7" width="5.00390625" style="0" bestFit="1" customWidth="1"/>
    <col min="8" max="8" width="4.57421875" style="0" bestFit="1" customWidth="1"/>
    <col min="9" max="9" width="5.00390625" style="0" bestFit="1" customWidth="1"/>
    <col min="10" max="10" width="3.57421875" style="0" bestFit="1" customWidth="1"/>
    <col min="11" max="11" width="2.140625" style="0" bestFit="1" customWidth="1"/>
    <col min="12" max="12" width="8.00390625" style="0" bestFit="1" customWidth="1"/>
  </cols>
  <sheetData>
    <row r="1" spans="1:12" ht="12.75">
      <c r="A1" t="s">
        <v>8</v>
      </c>
      <c r="B1">
        <v>12</v>
      </c>
      <c r="C1">
        <v>2001</v>
      </c>
      <c r="D1" t="s">
        <v>31</v>
      </c>
      <c r="E1" t="s">
        <v>32</v>
      </c>
      <c r="F1" t="s">
        <v>33</v>
      </c>
      <c r="G1" t="s">
        <v>34</v>
      </c>
      <c r="H1" t="s">
        <v>10</v>
      </c>
      <c r="I1" t="s">
        <v>34</v>
      </c>
      <c r="J1" t="s">
        <v>35</v>
      </c>
      <c r="K1" t="s">
        <v>12</v>
      </c>
      <c r="L1">
        <v>3794164</v>
      </c>
    </row>
    <row r="2" spans="1:4" ht="12.75">
      <c r="A2" t="s">
        <v>36</v>
      </c>
      <c r="B2" t="s">
        <v>37</v>
      </c>
      <c r="C2" t="s">
        <v>38</v>
      </c>
      <c r="D2" t="s">
        <v>39</v>
      </c>
    </row>
    <row r="3" spans="1:6" ht="12.75">
      <c r="A3" t="s">
        <v>40</v>
      </c>
      <c r="B3" t="s">
        <v>41</v>
      </c>
      <c r="C3" t="s">
        <v>42</v>
      </c>
      <c r="D3" t="s">
        <v>11</v>
      </c>
      <c r="E3" t="s">
        <v>12</v>
      </c>
      <c r="F3">
        <v>3794033</v>
      </c>
    </row>
    <row r="4" spans="1:5" ht="12.75">
      <c r="A4" t="s">
        <v>36</v>
      </c>
      <c r="B4" t="s">
        <v>43</v>
      </c>
      <c r="C4" t="s">
        <v>44</v>
      </c>
      <c r="D4" t="s">
        <v>45</v>
      </c>
      <c r="E4" t="s">
        <v>46</v>
      </c>
    </row>
    <row r="5" spans="1:5" ht="12.75">
      <c r="A5" t="s">
        <v>36</v>
      </c>
      <c r="B5" t="s">
        <v>47</v>
      </c>
      <c r="C5" t="s">
        <v>18</v>
      </c>
      <c r="D5" t="s">
        <v>3</v>
      </c>
      <c r="E5" t="s">
        <v>19</v>
      </c>
    </row>
    <row r="6" spans="1:5" ht="12.75">
      <c r="A6" t="s">
        <v>36</v>
      </c>
      <c r="B6">
        <v>10</v>
      </c>
      <c r="C6">
        <v>453.59</v>
      </c>
      <c r="D6" s="2">
        <v>2.371313</v>
      </c>
      <c r="E6" s="2">
        <v>0.0001368119</v>
      </c>
    </row>
    <row r="7" ht="12.75">
      <c r="A7" t="s">
        <v>36</v>
      </c>
    </row>
    <row r="8" spans="1:3" ht="12.75">
      <c r="A8" t="s">
        <v>36</v>
      </c>
      <c r="B8" t="s">
        <v>48</v>
      </c>
      <c r="C8" t="s">
        <v>49</v>
      </c>
    </row>
    <row r="9" spans="1:6" ht="12.75">
      <c r="A9" t="s">
        <v>36</v>
      </c>
      <c r="B9" t="s">
        <v>50</v>
      </c>
      <c r="C9" t="s">
        <v>51</v>
      </c>
      <c r="D9" t="s">
        <v>52</v>
      </c>
      <c r="E9" t="s">
        <v>53</v>
      </c>
      <c r="F9" t="s">
        <v>54</v>
      </c>
    </row>
    <row r="10" spans="1:5" ht="12.75">
      <c r="A10" t="s">
        <v>55</v>
      </c>
      <c r="B10" t="s">
        <v>3</v>
      </c>
      <c r="C10" t="s">
        <v>3</v>
      </c>
      <c r="D10" t="s">
        <v>3</v>
      </c>
      <c r="E10" t="s">
        <v>3</v>
      </c>
    </row>
    <row r="11" spans="2:6" ht="12.75">
      <c r="B11">
        <v>-2.2</v>
      </c>
      <c r="C11" s="2">
        <v>0.0033258</v>
      </c>
      <c r="D11" s="2">
        <v>8.957229E-05</v>
      </c>
      <c r="E11" s="2">
        <v>0.001402514</v>
      </c>
      <c r="F11" s="2">
        <v>3.777328E-05</v>
      </c>
    </row>
    <row r="12" spans="2:6" ht="12.75">
      <c r="B12">
        <v>-2</v>
      </c>
      <c r="C12" s="2">
        <v>0.003098335</v>
      </c>
      <c r="D12" s="2">
        <v>8.348882E-05</v>
      </c>
      <c r="E12" s="2">
        <v>0.00130659</v>
      </c>
      <c r="F12" s="2">
        <v>3.520784E-05</v>
      </c>
    </row>
    <row r="13" spans="2:6" ht="12.75">
      <c r="B13">
        <v>-1.8</v>
      </c>
      <c r="C13" s="2">
        <v>0.002513058</v>
      </c>
      <c r="D13" s="2">
        <v>0.0001656699</v>
      </c>
      <c r="E13" s="2">
        <v>0.001059775</v>
      </c>
      <c r="F13" s="2">
        <v>6.986421E-05</v>
      </c>
    </row>
    <row r="14" spans="2:6" ht="12.75">
      <c r="B14">
        <v>-1.6</v>
      </c>
      <c r="C14" s="2">
        <v>0.0018027</v>
      </c>
      <c r="D14" s="2">
        <v>8.446903E-05</v>
      </c>
      <c r="E14" s="2">
        <v>0.0007602116</v>
      </c>
      <c r="F14" s="2">
        <v>3.56212E-05</v>
      </c>
    </row>
    <row r="15" spans="2:6" ht="12.75">
      <c r="B15">
        <v>-1.4</v>
      </c>
      <c r="C15" s="2">
        <v>0.001244024</v>
      </c>
      <c r="D15" s="2">
        <v>0.0001005906</v>
      </c>
      <c r="E15" s="2">
        <v>0.0005246138</v>
      </c>
      <c r="F15" s="2">
        <v>4.24198E-05</v>
      </c>
    </row>
    <row r="16" spans="2:6" ht="12.75">
      <c r="B16">
        <v>-1.2</v>
      </c>
      <c r="C16" s="2">
        <v>0.0007757916</v>
      </c>
      <c r="D16" s="2">
        <v>8.824953E-05</v>
      </c>
      <c r="E16" s="2">
        <v>0.0003271569</v>
      </c>
      <c r="F16" s="2">
        <v>3.721547E-05</v>
      </c>
    </row>
    <row r="17" spans="2:6" ht="12.75">
      <c r="B17">
        <v>-1</v>
      </c>
      <c r="C17" s="2">
        <v>0.0004287157</v>
      </c>
      <c r="D17" s="2">
        <v>3.539258E-05</v>
      </c>
      <c r="E17" s="2">
        <v>0.0001807925</v>
      </c>
      <c r="F17" s="2">
        <v>1.492531E-05</v>
      </c>
    </row>
    <row r="18" spans="2:6" ht="12.75">
      <c r="B18">
        <v>-0.8</v>
      </c>
      <c r="C18" s="2">
        <v>0.0002298716</v>
      </c>
      <c r="D18" s="2">
        <v>8.724873E-05</v>
      </c>
      <c r="E18" s="2">
        <v>9.693854E-05</v>
      </c>
      <c r="F18" s="2">
        <v>3.679342E-05</v>
      </c>
    </row>
    <row r="19" spans="2:6" ht="12.75">
      <c r="B19">
        <v>-0.6</v>
      </c>
      <c r="C19" s="2">
        <v>4.766613E-05</v>
      </c>
      <c r="D19" s="2">
        <v>0.0001128358</v>
      </c>
      <c r="E19" s="2">
        <v>2.010115E-05</v>
      </c>
      <c r="F19" s="2">
        <v>4.758367E-05</v>
      </c>
    </row>
    <row r="20" spans="2:6" ht="12.75">
      <c r="B20">
        <v>-0.4</v>
      </c>
      <c r="C20" s="2">
        <v>2.939147E-06</v>
      </c>
      <c r="D20" s="2">
        <v>7.496922E-05</v>
      </c>
      <c r="E20" s="2">
        <v>1.23946E-06</v>
      </c>
      <c r="F20" s="2">
        <v>3.161506E-05</v>
      </c>
    </row>
    <row r="21" spans="2:6" ht="12.75">
      <c r="B21">
        <v>-0.2</v>
      </c>
      <c r="C21" s="2">
        <v>-0.0001007255</v>
      </c>
      <c r="D21" s="2">
        <v>7.092056E-05</v>
      </c>
      <c r="E21" s="2">
        <v>-4.247666E-05</v>
      </c>
      <c r="F21" s="2">
        <v>2.990771E-05</v>
      </c>
    </row>
    <row r="22" spans="2:6" ht="12.75">
      <c r="B22">
        <v>0</v>
      </c>
      <c r="C22" s="2">
        <v>-4.694721E-17</v>
      </c>
      <c r="D22" s="2">
        <v>4.013867E-05</v>
      </c>
      <c r="E22" s="2">
        <v>-1.979798E-17</v>
      </c>
      <c r="F22" s="2">
        <v>1.692677E-05</v>
      </c>
    </row>
    <row r="23" spans="2:6" ht="12.75">
      <c r="B23">
        <v>0.2</v>
      </c>
      <c r="C23" s="2">
        <v>-6.876625E-06</v>
      </c>
      <c r="D23" s="2">
        <v>0.0001109614</v>
      </c>
      <c r="E23" s="2">
        <v>-2.899922E-06</v>
      </c>
      <c r="F23" s="2">
        <v>4.679322E-05</v>
      </c>
    </row>
    <row r="24" spans="2:6" ht="12.75">
      <c r="B24">
        <v>0.4</v>
      </c>
      <c r="C24" s="2">
        <v>5.133266E-05</v>
      </c>
      <c r="D24" s="2">
        <v>7.786337E-05</v>
      </c>
      <c r="E24" s="2">
        <v>2.164735E-05</v>
      </c>
      <c r="F24" s="2">
        <v>3.283555E-05</v>
      </c>
    </row>
    <row r="25" spans="2:6" ht="12.75">
      <c r="B25">
        <v>0.6</v>
      </c>
      <c r="C25" s="2">
        <v>0.0001673164</v>
      </c>
      <c r="D25" s="2">
        <v>5.885316E-05</v>
      </c>
      <c r="E25" s="2">
        <v>7.055855E-05</v>
      </c>
      <c r="F25" s="2">
        <v>2.481881E-05</v>
      </c>
    </row>
    <row r="26" spans="2:6" ht="12.75">
      <c r="B26">
        <v>0.8</v>
      </c>
      <c r="C26" s="2">
        <v>0.0003923174</v>
      </c>
      <c r="D26" s="2">
        <v>4.581224E-05</v>
      </c>
      <c r="E26" s="2">
        <v>0.0001654431</v>
      </c>
      <c r="F26" s="2">
        <v>1.931935E-05</v>
      </c>
    </row>
    <row r="27" spans="2:6" ht="12.75">
      <c r="B27">
        <v>1</v>
      </c>
      <c r="C27" s="2">
        <v>0.0006862861</v>
      </c>
      <c r="D27" s="2">
        <v>7.451712E-05</v>
      </c>
      <c r="E27" s="2">
        <v>0.0002894118</v>
      </c>
      <c r="F27" s="2">
        <v>3.142441E-05</v>
      </c>
    </row>
    <row r="28" spans="2:6" ht="12.75">
      <c r="B28">
        <v>1.2</v>
      </c>
      <c r="C28" s="2">
        <v>0.0009981958</v>
      </c>
      <c r="D28" s="2">
        <v>8.176521E-05</v>
      </c>
      <c r="E28" s="2">
        <v>0.0004209464</v>
      </c>
      <c r="F28" s="2">
        <v>3.448098E-05</v>
      </c>
    </row>
    <row r="29" spans="2:6" ht="12.75">
      <c r="B29">
        <v>1.4</v>
      </c>
      <c r="C29" s="2">
        <v>0.001582865</v>
      </c>
      <c r="D29" s="2">
        <v>1.501538E-05</v>
      </c>
      <c r="E29" s="2">
        <v>0.0006675057</v>
      </c>
      <c r="F29" s="2">
        <v>6.332094E-06</v>
      </c>
    </row>
    <row r="30" spans="2:6" ht="12.75">
      <c r="B30">
        <v>1.6</v>
      </c>
      <c r="C30" s="2">
        <v>0.002272106</v>
      </c>
      <c r="D30" s="2">
        <v>2.746662E-05</v>
      </c>
      <c r="E30" s="2">
        <v>0.0009581634</v>
      </c>
      <c r="F30" s="2">
        <v>1.158287E-05</v>
      </c>
    </row>
    <row r="31" spans="2:6" ht="12.75">
      <c r="B31">
        <v>1.8</v>
      </c>
      <c r="C31" s="2">
        <v>0.002947849</v>
      </c>
      <c r="D31" s="2">
        <v>3.55355E-05</v>
      </c>
      <c r="E31" s="2">
        <v>0.001243129</v>
      </c>
      <c r="F31" s="2">
        <v>1.498558E-05</v>
      </c>
    </row>
    <row r="32" spans="2:6" ht="12.75">
      <c r="B32">
        <v>2</v>
      </c>
      <c r="C32" s="2">
        <v>0.003500152</v>
      </c>
      <c r="D32" s="2">
        <v>4.039787E-05</v>
      </c>
      <c r="E32" s="2">
        <v>0.001476039</v>
      </c>
      <c r="F32" s="2">
        <v>1.703607E-05</v>
      </c>
    </row>
    <row r="33" spans="2:6" ht="12.75">
      <c r="B33">
        <v>2.2</v>
      </c>
      <c r="C33" s="2">
        <v>0.003570682</v>
      </c>
      <c r="D33" s="2">
        <v>1.651437E-05</v>
      </c>
      <c r="E33" s="2">
        <v>0.001505782</v>
      </c>
      <c r="F33" s="2">
        <v>6.964229E-06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2">
      <selection activeCell="N1" sqref="N1"/>
    </sheetView>
  </sheetViews>
  <sheetFormatPr defaultColWidth="9.140625" defaultRowHeight="12.75"/>
  <cols>
    <col min="1" max="1" width="9.7109375" style="0" bestFit="1" customWidth="1"/>
    <col min="2" max="2" width="13.140625" style="0" bestFit="1" customWidth="1"/>
    <col min="3" max="5" width="12.421875" style="0" bestFit="1" customWidth="1"/>
    <col min="6" max="6" width="10.00390625" style="0" bestFit="1" customWidth="1"/>
    <col min="7" max="7" width="5.00390625" style="0" bestFit="1" customWidth="1"/>
    <col min="8" max="8" width="4.57421875" style="0" bestFit="1" customWidth="1"/>
    <col min="9" max="9" width="5.00390625" style="0" bestFit="1" customWidth="1"/>
    <col min="10" max="10" width="3.57421875" style="0" bestFit="1" customWidth="1"/>
    <col min="11" max="11" width="2.140625" style="0" bestFit="1" customWidth="1"/>
    <col min="12" max="12" width="8.00390625" style="0" bestFit="1" customWidth="1"/>
  </cols>
  <sheetData>
    <row r="1" spans="1:12" ht="12.75">
      <c r="A1" t="s">
        <v>8</v>
      </c>
      <c r="B1">
        <v>12</v>
      </c>
      <c r="C1">
        <v>2001</v>
      </c>
      <c r="D1" t="s">
        <v>31</v>
      </c>
      <c r="E1" t="s">
        <v>32</v>
      </c>
      <c r="F1" t="s">
        <v>33</v>
      </c>
      <c r="G1" t="s">
        <v>34</v>
      </c>
      <c r="H1" t="s">
        <v>10</v>
      </c>
      <c r="I1" t="s">
        <v>34</v>
      </c>
      <c r="J1" t="s">
        <v>35</v>
      </c>
      <c r="K1" t="s">
        <v>12</v>
      </c>
      <c r="L1">
        <v>3794199</v>
      </c>
    </row>
    <row r="2" spans="1:4" ht="12.75">
      <c r="A2" t="s">
        <v>36</v>
      </c>
      <c r="B2" t="s">
        <v>37</v>
      </c>
      <c r="C2" t="s">
        <v>38</v>
      </c>
      <c r="D2" t="s">
        <v>39</v>
      </c>
    </row>
    <row r="3" spans="1:6" ht="12.75">
      <c r="A3" t="s">
        <v>40</v>
      </c>
      <c r="B3" t="s">
        <v>41</v>
      </c>
      <c r="C3" t="s">
        <v>42</v>
      </c>
      <c r="D3" t="s">
        <v>11</v>
      </c>
      <c r="E3" t="s">
        <v>12</v>
      </c>
      <c r="F3">
        <v>3794033</v>
      </c>
    </row>
    <row r="4" spans="1:5" ht="12.75">
      <c r="A4" t="s">
        <v>36</v>
      </c>
      <c r="B4" t="s">
        <v>43</v>
      </c>
      <c r="C4" t="s">
        <v>44</v>
      </c>
      <c r="D4" t="s">
        <v>45</v>
      </c>
      <c r="E4" t="s">
        <v>46</v>
      </c>
    </row>
    <row r="5" spans="1:5" ht="12.75">
      <c r="A5" t="s">
        <v>36</v>
      </c>
      <c r="B5" t="s">
        <v>47</v>
      </c>
      <c r="C5" t="s">
        <v>18</v>
      </c>
      <c r="D5" t="s">
        <v>3</v>
      </c>
      <c r="E5" t="s">
        <v>19</v>
      </c>
    </row>
    <row r="6" spans="1:5" ht="12.75">
      <c r="A6" t="s">
        <v>36</v>
      </c>
      <c r="B6">
        <v>18</v>
      </c>
      <c r="C6">
        <v>853.01</v>
      </c>
      <c r="D6" s="2">
        <v>4.28457</v>
      </c>
      <c r="E6" s="2">
        <v>7.639029E-05</v>
      </c>
    </row>
    <row r="7" ht="12.75">
      <c r="A7" t="s">
        <v>36</v>
      </c>
    </row>
    <row r="8" spans="1:3" ht="12.75">
      <c r="A8" t="s">
        <v>36</v>
      </c>
      <c r="B8" t="s">
        <v>48</v>
      </c>
      <c r="C8" t="s">
        <v>49</v>
      </c>
    </row>
    <row r="9" spans="1:6" ht="12.75">
      <c r="A9" t="s">
        <v>36</v>
      </c>
      <c r="B9" t="s">
        <v>50</v>
      </c>
      <c r="C9" t="s">
        <v>51</v>
      </c>
      <c r="D9" t="s">
        <v>52</v>
      </c>
      <c r="E9" t="s">
        <v>53</v>
      </c>
      <c r="F9" t="s">
        <v>54</v>
      </c>
    </row>
    <row r="10" spans="1:5" ht="12.75">
      <c r="A10" t="s">
        <v>55</v>
      </c>
      <c r="B10" t="s">
        <v>3</v>
      </c>
      <c r="C10" t="s">
        <v>3</v>
      </c>
      <c r="D10" t="s">
        <v>3</v>
      </c>
      <c r="E10" t="s">
        <v>3</v>
      </c>
    </row>
    <row r="11" spans="2:6" ht="12.75">
      <c r="B11">
        <v>-2.2</v>
      </c>
      <c r="C11" s="2">
        <v>0.0002463963</v>
      </c>
      <c r="D11" s="2">
        <v>0.0002682757</v>
      </c>
      <c r="E11" s="2">
        <v>5.750781E-05</v>
      </c>
      <c r="F11" s="2">
        <v>6.261437E-05</v>
      </c>
    </row>
    <row r="12" spans="2:6" ht="12.75">
      <c r="B12">
        <v>-2</v>
      </c>
      <c r="C12" s="2">
        <v>0.001103462</v>
      </c>
      <c r="D12" s="2">
        <v>0.0001761931</v>
      </c>
      <c r="E12" s="2">
        <v>0.0002575432</v>
      </c>
      <c r="F12" s="2">
        <v>4.112271E-05</v>
      </c>
    </row>
    <row r="13" spans="2:6" ht="12.75">
      <c r="B13">
        <v>-1.8</v>
      </c>
      <c r="C13" s="2">
        <v>0.0009929471</v>
      </c>
      <c r="D13" s="2">
        <v>0.0001554746</v>
      </c>
      <c r="E13" s="2">
        <v>0.0002317495</v>
      </c>
      <c r="F13" s="2">
        <v>3.628709E-05</v>
      </c>
    </row>
    <row r="14" spans="2:6" ht="12.75">
      <c r="B14">
        <v>-1.6</v>
      </c>
      <c r="C14" s="2">
        <v>0.0005545108</v>
      </c>
      <c r="D14" s="2">
        <v>0.0002248047</v>
      </c>
      <c r="E14" s="2">
        <v>0.0001294204</v>
      </c>
      <c r="F14" s="2">
        <v>5.246843E-05</v>
      </c>
    </row>
    <row r="15" spans="2:6" ht="12.75">
      <c r="B15">
        <v>-1.4</v>
      </c>
      <c r="C15" s="2">
        <v>0.0001954055</v>
      </c>
      <c r="D15" s="2">
        <v>0.0001464036</v>
      </c>
      <c r="E15" s="2">
        <v>4.56068E-05</v>
      </c>
      <c r="F15" s="2">
        <v>3.416996E-05</v>
      </c>
    </row>
    <row r="16" spans="2:6" ht="12.75">
      <c r="B16">
        <v>-1.2</v>
      </c>
      <c r="C16" s="2">
        <v>3.939541E-05</v>
      </c>
      <c r="D16" s="2">
        <v>0.0001122907</v>
      </c>
      <c r="E16" s="2">
        <v>9.194717E-06</v>
      </c>
      <c r="F16" s="2">
        <v>2.620816E-05</v>
      </c>
    </row>
    <row r="17" spans="2:6" ht="12.75">
      <c r="B17">
        <v>-1</v>
      </c>
      <c r="C17" s="2">
        <v>-0.0001258437</v>
      </c>
      <c r="D17" s="2">
        <v>2.521155E-05</v>
      </c>
      <c r="E17" s="2">
        <v>-2.937136E-05</v>
      </c>
      <c r="F17" s="2">
        <v>5.884265E-06</v>
      </c>
    </row>
    <row r="18" spans="2:6" ht="12.75">
      <c r="B18">
        <v>-0.8</v>
      </c>
      <c r="C18" s="2">
        <v>-0.0001858046</v>
      </c>
      <c r="D18" s="2">
        <v>7.107951E-05</v>
      </c>
      <c r="E18" s="2">
        <v>-4.336599E-05</v>
      </c>
      <c r="F18" s="2">
        <v>1.658965E-05</v>
      </c>
    </row>
    <row r="19" spans="2:6" ht="12.75">
      <c r="B19">
        <v>-0.6</v>
      </c>
      <c r="C19" s="2">
        <v>-0.0001433803</v>
      </c>
      <c r="D19" s="2">
        <v>7.840814E-05</v>
      </c>
      <c r="E19" s="2">
        <v>-3.346434E-05</v>
      </c>
      <c r="F19" s="2">
        <v>1.830012E-05</v>
      </c>
    </row>
    <row r="20" spans="2:6" ht="12.75">
      <c r="B20">
        <v>-0.4</v>
      </c>
      <c r="C20" s="2">
        <v>-0.0001242708</v>
      </c>
      <c r="D20" s="2">
        <v>2.7612E-05</v>
      </c>
      <c r="E20" s="2">
        <v>-2.900425E-05</v>
      </c>
      <c r="F20" s="2">
        <v>6.44452E-06</v>
      </c>
    </row>
    <row r="21" spans="2:6" ht="12.75">
      <c r="B21">
        <v>-0.2</v>
      </c>
      <c r="C21" s="2">
        <v>-9.29405E-05</v>
      </c>
      <c r="D21" s="2">
        <v>7.269477E-05</v>
      </c>
      <c r="E21" s="2">
        <v>-2.169191E-05</v>
      </c>
      <c r="F21" s="2">
        <v>1.696664E-05</v>
      </c>
    </row>
    <row r="22" spans="2:6" ht="12.75">
      <c r="B22">
        <v>0</v>
      </c>
      <c r="C22" s="2">
        <v>-1.781884E-16</v>
      </c>
      <c r="D22" s="2">
        <v>0.0001402451</v>
      </c>
      <c r="E22" s="2">
        <v>-4.158841E-17</v>
      </c>
      <c r="F22" s="2">
        <v>3.273259E-05</v>
      </c>
    </row>
    <row r="23" spans="2:6" ht="12.75">
      <c r="B23">
        <v>0.2</v>
      </c>
      <c r="C23" s="2">
        <v>-1.947719E-05</v>
      </c>
      <c r="D23" s="2">
        <v>5.583633E-05</v>
      </c>
      <c r="E23" s="2">
        <v>-4.545892E-06</v>
      </c>
      <c r="F23" s="2">
        <v>1.303196E-05</v>
      </c>
    </row>
    <row r="24" spans="2:6" ht="12.75">
      <c r="B24">
        <v>0.4</v>
      </c>
      <c r="C24" s="2">
        <v>6.867464E-05</v>
      </c>
      <c r="D24" s="2">
        <v>7.690247E-05</v>
      </c>
      <c r="E24" s="2">
        <v>1.602836E-05</v>
      </c>
      <c r="F24" s="2">
        <v>1.79487E-05</v>
      </c>
    </row>
    <row r="25" spans="2:6" ht="12.75">
      <c r="B25">
        <v>0.6</v>
      </c>
      <c r="C25" s="2">
        <v>4.828927E-05</v>
      </c>
      <c r="D25" s="2">
        <v>0.000136235</v>
      </c>
      <c r="E25" s="2">
        <v>1.12705E-05</v>
      </c>
      <c r="F25" s="2">
        <v>3.179665E-05</v>
      </c>
    </row>
    <row r="26" spans="2:6" ht="12.75">
      <c r="B26">
        <v>0.8</v>
      </c>
      <c r="C26" s="2">
        <v>6.934713E-05</v>
      </c>
      <c r="D26" s="2">
        <v>1.221774E-05</v>
      </c>
      <c r="E26" s="2">
        <v>1.618532E-05</v>
      </c>
      <c r="F26" s="2">
        <v>2.851568E-06</v>
      </c>
    </row>
    <row r="27" spans="2:6" ht="12.75">
      <c r="B27">
        <v>1</v>
      </c>
      <c r="C27" s="2">
        <v>0.0001992379</v>
      </c>
      <c r="D27" s="2">
        <v>0.0001520257</v>
      </c>
      <c r="E27" s="2">
        <v>4.650126E-05</v>
      </c>
      <c r="F27" s="2">
        <v>3.548213E-05</v>
      </c>
    </row>
    <row r="28" spans="2:6" ht="12.75">
      <c r="B28">
        <v>1.2</v>
      </c>
      <c r="C28" s="2">
        <v>0.0002956069</v>
      </c>
      <c r="D28" s="2">
        <v>9.761934E-05</v>
      </c>
      <c r="E28" s="2">
        <v>6.899337E-05</v>
      </c>
      <c r="F28" s="2">
        <v>2.278393E-05</v>
      </c>
    </row>
    <row r="29" spans="2:6" ht="12.75">
      <c r="B29">
        <v>1.4</v>
      </c>
      <c r="C29" s="2">
        <v>0.0005192412</v>
      </c>
      <c r="D29" s="2">
        <v>4.088895E-05</v>
      </c>
      <c r="E29" s="2">
        <v>0.0001211886</v>
      </c>
      <c r="F29" s="2">
        <v>9.543303E-06</v>
      </c>
    </row>
    <row r="30" spans="2:6" ht="12.75">
      <c r="B30">
        <v>1.6</v>
      </c>
      <c r="C30" s="2">
        <v>0.0010059</v>
      </c>
      <c r="D30" s="2">
        <v>5.435403E-05</v>
      </c>
      <c r="E30" s="2">
        <v>0.0002347727</v>
      </c>
      <c r="F30" s="2">
        <v>1.268599E-05</v>
      </c>
    </row>
    <row r="31" spans="2:6" ht="12.75">
      <c r="B31">
        <v>1.8</v>
      </c>
      <c r="C31" s="2">
        <v>0.001407922</v>
      </c>
      <c r="D31" s="2">
        <v>0.0001117606</v>
      </c>
      <c r="E31" s="2">
        <v>0.000328603</v>
      </c>
      <c r="F31" s="2">
        <v>2.608444E-05</v>
      </c>
    </row>
    <row r="32" spans="2:6" ht="12.75">
      <c r="B32">
        <v>2</v>
      </c>
      <c r="C32" s="2">
        <v>0.001364888</v>
      </c>
      <c r="D32" s="2">
        <v>7.287532E-05</v>
      </c>
      <c r="E32" s="2">
        <v>0.0003185588</v>
      </c>
      <c r="F32" s="2">
        <v>1.700878E-05</v>
      </c>
    </row>
    <row r="33" spans="2:6" ht="12.75">
      <c r="B33">
        <v>2.2</v>
      </c>
      <c r="C33" s="2">
        <v>0.0001433799</v>
      </c>
      <c r="D33" s="2">
        <v>0.0001384486</v>
      </c>
      <c r="E33" s="2">
        <v>3.346425E-05</v>
      </c>
      <c r="F33" s="2">
        <v>3.231331E-05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7" sqref="B7"/>
    </sheetView>
  </sheetViews>
  <sheetFormatPr defaultColWidth="9.140625" defaultRowHeight="12.75"/>
  <cols>
    <col min="1" max="1" width="18.140625" style="0" bestFit="1" customWidth="1"/>
    <col min="2" max="2" width="12.421875" style="0" bestFit="1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>
        <v>0.040386</v>
      </c>
    </row>
    <row r="4" spans="1:2" ht="12.75">
      <c r="A4" t="s">
        <v>5</v>
      </c>
      <c r="B4">
        <v>3.138</v>
      </c>
    </row>
    <row r="5" spans="1:2" ht="12.75">
      <c r="A5" t="s">
        <v>6</v>
      </c>
      <c r="B5">
        <v>108</v>
      </c>
    </row>
    <row r="7" spans="1:2" ht="12.75">
      <c r="A7" t="s">
        <v>7</v>
      </c>
      <c r="B7" s="1">
        <f>4*PI()*0.0000001*n_turns*l_eff/(2*r_ap)</f>
        <v>0.005272610888288987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Glass</dc:creator>
  <cp:keywords/>
  <dc:description/>
  <cp:lastModifiedBy>David Harding</cp:lastModifiedBy>
  <dcterms:created xsi:type="dcterms:W3CDTF">2001-02-12T22:30:18Z</dcterms:created>
  <dcterms:modified xsi:type="dcterms:W3CDTF">2002-05-03T15:10:30Z</dcterms:modified>
  <cp:category/>
  <cp:version/>
  <cp:contentType/>
  <cp:contentStatus/>
</cp:coreProperties>
</file>