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Kyrgyz ESTH Projects" sheetId="1" r:id="rId1"/>
    <sheet name="ESTH Project Dist KG" sheetId="2" r:id="rId2"/>
    <sheet name="Comparative chart" sheetId="3" r:id="rId3"/>
  </sheets>
  <definedNames/>
  <calcPr fullCalcOnLoad="1"/>
</workbook>
</file>

<file path=xl/sharedStrings.xml><?xml version="1.0" encoding="utf-8"?>
<sst xmlns="http://schemas.openxmlformats.org/spreadsheetml/2006/main" count="615" uniqueCount="366">
  <si>
    <r>
      <t>UNDP:</t>
    </r>
    <r>
      <rPr>
        <sz val="10"/>
        <rFont val="Arial Narrow"/>
        <family val="2"/>
      </rPr>
      <t xml:space="preserve"> Zharas Takenov; T: +996 312 611213; F: +996 312 611217; E: zharas.takenov@undp.org</t>
    </r>
  </si>
  <si>
    <r>
      <t>ADB Kyrgyzstan:</t>
    </r>
    <r>
      <rPr>
        <sz val="10"/>
        <rFont val="Arial Narrow"/>
        <family val="2"/>
      </rPr>
      <t xml:space="preserve"> Valeri Tian; T: +996 312 627343; F: +996 312 627344; E: adbkyrm@adb.org</t>
    </r>
  </si>
  <si>
    <t>UN FAO</t>
  </si>
  <si>
    <t>UN FAO; Ministry of Agriculture, Water Resources and Processing Industry</t>
  </si>
  <si>
    <r>
      <t>FAO:</t>
    </r>
    <r>
      <rPr>
        <sz val="10"/>
        <rFont val="Arial Narrow"/>
        <family val="2"/>
      </rPr>
      <t xml:space="preserve"> Theodor Friedrich; T: +39 065705 5694; F: +39 065705 6798; E: Theodor.Friedrich@FAO.org</t>
    </r>
  </si>
  <si>
    <t>Kyrgyzstan</t>
  </si>
  <si>
    <t>SDC&amp;seco</t>
  </si>
  <si>
    <t>Center for Development and Environment of the University of Bern</t>
  </si>
  <si>
    <r>
      <t>SDC&amp;seco:</t>
    </r>
    <r>
      <rPr>
        <sz val="10"/>
        <rFont val="Arial Narrow"/>
        <family val="2"/>
      </rPr>
      <t xml:space="preserve"> Ms Djamilia Moldakhmatova; T: +996 312 666480; +996 312 666481; F: +996 312 666489; djamilia.moldakhmatova@sdc.net </t>
    </r>
  </si>
  <si>
    <t>Scientific-Information Center of Interstate Commission for Water Coordination</t>
  </si>
  <si>
    <t>State Commission on Architecture and Construction, State Service of Geodesy and Cartography of Kyrgyz Republic</t>
  </si>
  <si>
    <t>Ministry of Environment and Emergency Situations</t>
  </si>
  <si>
    <r>
      <t>ADB:</t>
    </r>
    <r>
      <rPr>
        <sz val="10"/>
        <rFont val="Arial Narrow"/>
        <family val="2"/>
      </rPr>
      <t xml:space="preserve"> Ms Gulkayr Tentieva; T: +996 312 610870; +996 312 900445; F: +996 312 610993; gtentieva@adb.org </t>
    </r>
  </si>
  <si>
    <t>2004--2007</t>
  </si>
  <si>
    <t>State Forestry Agency</t>
  </si>
  <si>
    <r>
      <t>SDC&amp;seco:</t>
    </r>
    <r>
      <rPr>
        <sz val="10"/>
        <rFont val="Arial Narrow"/>
        <family val="2"/>
      </rPr>
      <t xml:space="preserve"> Ms Djamilia Moldakhmatova; T: +996 312 666480; +996 312 666481; F: +996 312 666489; djamilia.moldakhmatova@sdc.net</t>
    </r>
  </si>
  <si>
    <t>Intercooperation</t>
  </si>
  <si>
    <t>2002--2008</t>
  </si>
  <si>
    <r>
      <t>UNDP:</t>
    </r>
    <r>
      <rPr>
        <sz val="10"/>
        <rFont val="Arial Narrow"/>
        <family val="2"/>
      </rPr>
      <t xml:space="preserve"> Ms Jyldyz Moldokulova; T: +996 312 611213; +996 312 611214; F: +996 312 611217; jm@undp.kg </t>
    </r>
  </si>
  <si>
    <t>Ozone Center</t>
  </si>
  <si>
    <r>
      <t>DFID:</t>
    </r>
    <r>
      <rPr>
        <sz val="10"/>
        <rFont val="Arial Narrow"/>
        <family val="2"/>
      </rPr>
      <t xml:space="preserve">  Dr. Jason Lane; T: +996 312 690232; +996 312 690292; F: +996 312 690231; bishkek@dfid.gov.uk</t>
    </r>
  </si>
  <si>
    <t>Implementing Agency/Local Counterpart</t>
  </si>
  <si>
    <t>ARCADIS, Mott MacDonald, MNT Consulting</t>
  </si>
  <si>
    <t>Ministry of Health; UNODC Central Asia Office</t>
  </si>
  <si>
    <r>
      <t>UNODC Central Asia Office:</t>
    </r>
    <r>
      <rPr>
        <sz val="10"/>
        <rFont val="Arial Narrow"/>
        <family val="2"/>
      </rPr>
      <t xml:space="preserve"> James Callahan, UNODC Regional Representative; T: + 998 71 1208050 (ext. 102); E: james.callahan@unodc.org</t>
    </r>
  </si>
  <si>
    <r>
      <t>World Bank Kazakhstan:</t>
    </r>
    <r>
      <rPr>
        <sz val="10"/>
        <rFont val="Arial Narrow"/>
        <family val="2"/>
      </rPr>
      <t xml:space="preserve"> Irina Galimova; E: igalimova@worldbank.org; Oksana Guzeeva; E: oguzeeva@worldbank.org; T: +7 3172 580555: F: +7 3172 580342</t>
    </r>
  </si>
  <si>
    <r>
      <t>UNEP:</t>
    </r>
    <r>
      <rPr>
        <sz val="10"/>
        <rFont val="Arial Narrow"/>
        <family val="2"/>
      </rPr>
      <t xml:space="preserve"> Alain Lambert, T: +240 20 624085; E: Alain.lambert@unep.org</t>
    </r>
  </si>
  <si>
    <r>
      <t>ADB Manila:</t>
    </r>
    <r>
      <rPr>
        <sz val="10"/>
        <rFont val="Arial Narrow"/>
        <family val="2"/>
      </rPr>
      <t xml:space="preserve"> Daniele Ponzi; T: (632) 632 6789; E: dponzi@adb.org; Project Contact Person: John Whittle; T: (632) 632 6966; E: jwhittle@adb.org</t>
    </r>
  </si>
  <si>
    <t>Project Title</t>
  </si>
  <si>
    <t>Funding Agency</t>
  </si>
  <si>
    <t>Project Duration</t>
  </si>
  <si>
    <t>1.1. General</t>
  </si>
  <si>
    <t>Total</t>
  </si>
  <si>
    <t>Land</t>
  </si>
  <si>
    <t>1.2. Air</t>
  </si>
  <si>
    <t>1.3. Biodiversity</t>
  </si>
  <si>
    <t>Water</t>
  </si>
  <si>
    <t>Energy</t>
  </si>
  <si>
    <t>Agriculture</t>
  </si>
  <si>
    <t>Health</t>
  </si>
  <si>
    <t>Sub-total Env General</t>
  </si>
  <si>
    <t>Sub-Total Air</t>
  </si>
  <si>
    <t>Sub-Total Biodiversity</t>
  </si>
  <si>
    <t>Sub-Total Waste</t>
  </si>
  <si>
    <t>Sub-Total Water</t>
  </si>
  <si>
    <t>Sub-Total Energy</t>
  </si>
  <si>
    <t>Sub-Total Agriculture</t>
  </si>
  <si>
    <t>Sub-Total ST</t>
  </si>
  <si>
    <t>Sub-Total Health</t>
  </si>
  <si>
    <t>Budget (in USD Mln)</t>
  </si>
  <si>
    <t>Air</t>
  </si>
  <si>
    <t>Biodiversity</t>
  </si>
  <si>
    <t>Waste</t>
  </si>
  <si>
    <t>Science&amp;Technology</t>
  </si>
  <si>
    <t>Sub-Totals</t>
  </si>
  <si>
    <t>Name</t>
  </si>
  <si>
    <t>Percentages</t>
  </si>
  <si>
    <t>1.4. Desertification/Land</t>
  </si>
  <si>
    <t>1.6. Energy</t>
  </si>
  <si>
    <t>1.5. Waste Disposal&amp;Management</t>
  </si>
  <si>
    <t>1.7. Agriculture</t>
  </si>
  <si>
    <t>2. WATER</t>
  </si>
  <si>
    <t>1. ENVIRONMENT</t>
  </si>
  <si>
    <t>4. HEALTH</t>
  </si>
  <si>
    <t>Rank</t>
  </si>
  <si>
    <t>Contacts</t>
  </si>
  <si>
    <t>GRAND TOTAL</t>
  </si>
  <si>
    <r>
      <t xml:space="preserve">3. SCIENCE AND TECHNOLOGY </t>
    </r>
    <r>
      <rPr>
        <b/>
        <sz val="12"/>
        <rFont val="Arial Narrow"/>
        <family val="2"/>
      </rPr>
      <t>*</t>
    </r>
  </si>
  <si>
    <t>Env. Gen'l</t>
  </si>
  <si>
    <t>Sub-Total Desertification/Land</t>
  </si>
  <si>
    <t>2005--2010</t>
  </si>
  <si>
    <t>GEF; Bilateral; Governments</t>
  </si>
  <si>
    <t>2005--(not yet approved)</t>
  </si>
  <si>
    <t>ADB</t>
  </si>
  <si>
    <t>USAID</t>
  </si>
  <si>
    <t>EU TACIS</t>
  </si>
  <si>
    <t>Uzbekistan</t>
  </si>
  <si>
    <t>Tajikistan</t>
  </si>
  <si>
    <t>Turkmenistan</t>
  </si>
  <si>
    <t>World Bank</t>
  </si>
  <si>
    <t>DFID</t>
  </si>
  <si>
    <t>2002--2007</t>
  </si>
  <si>
    <t>2003--2006</t>
  </si>
  <si>
    <t>2003--on going</t>
  </si>
  <si>
    <t>2004--2006</t>
  </si>
  <si>
    <t>JICA</t>
  </si>
  <si>
    <t>Ministry of Health, Public AIDS Center</t>
  </si>
  <si>
    <t>UNODC</t>
  </si>
  <si>
    <t>GEF; UNDP</t>
  </si>
  <si>
    <t>Kazakhstan</t>
  </si>
  <si>
    <t>2003--2007</t>
  </si>
  <si>
    <t>ISTC</t>
  </si>
  <si>
    <r>
      <t>Note:</t>
    </r>
    <r>
      <rPr>
        <sz val="10"/>
        <rFont val="Arial Narrow"/>
        <family val="2"/>
      </rPr>
      <t xml:space="preserve"> * - Information about Science&amp;Technology section budgetary data is for ISTC's internal use only</t>
    </r>
  </si>
  <si>
    <t>Ministry of Agriculture, Water Resources and Processing Industry</t>
  </si>
  <si>
    <r>
      <t>WB:</t>
    </r>
    <r>
      <rPr>
        <sz val="10"/>
        <rFont val="Arial Narrow"/>
        <family val="2"/>
      </rPr>
      <t xml:space="preserve"> Ms. Jyldyz Djakypova; T: +996 312 610650; +996 312 610157; F: +996 312 610356; E: djakypova@worldbank.org</t>
    </r>
  </si>
  <si>
    <r>
      <t>JICA:</t>
    </r>
    <r>
      <rPr>
        <sz val="10"/>
        <rFont val="Arial Narrow"/>
        <family val="2"/>
      </rPr>
      <t xml:space="preserve"> Ms Baktygoul Koubanytchbekova; T: +996 312 665774; +996 312 665451; F: +996 312 661322; E: jicajocv@infotel.kg</t>
    </r>
  </si>
  <si>
    <t>2002--2005</t>
  </si>
  <si>
    <t>ongoing</t>
  </si>
  <si>
    <t>IWMI, SIC ICWC</t>
  </si>
  <si>
    <t>2000--2007</t>
  </si>
  <si>
    <r>
      <t>EU TACIS:</t>
    </r>
    <r>
      <rPr>
        <sz val="10"/>
        <rFont val="Arial Narrow"/>
        <family val="2"/>
      </rPr>
      <t xml:space="preserve"> Ms Gulnara Botobaeva; T: +996 312 690131; +996 312 690132; F: +996 312 690133; E: gulnara.botobaeva@cec.eu.int </t>
    </r>
  </si>
  <si>
    <r>
      <t>ADB:</t>
    </r>
    <r>
      <rPr>
        <sz val="10"/>
        <rFont val="Arial Narrow"/>
        <family val="2"/>
      </rPr>
      <t xml:space="preserve"> Ms Gulkayr Tentieva; T: +996 312 610870; +996 312 900445; F: +996 312 610993; E: gtentieva@adb.org</t>
    </r>
  </si>
  <si>
    <r>
      <t>DFID:</t>
    </r>
    <r>
      <rPr>
        <sz val="10"/>
        <rFont val="Arial Narrow"/>
        <family val="2"/>
      </rPr>
      <t xml:space="preserve"> Dr. Jason Lane; T: +996 312 690232; +996 312 690292; F: +996 312 690231; E: Bishkek@dfid.gov.uk </t>
    </r>
  </si>
  <si>
    <t>HTS Development Ltd, Herts, UK, Scanagri Denmark A/S, Copenhagen, MNT Consulting</t>
  </si>
  <si>
    <t>Ministry of Health</t>
  </si>
  <si>
    <t>Osh Rainbow Information Center</t>
  </si>
  <si>
    <t>2002--2006</t>
  </si>
  <si>
    <t>WC ATKINS, Survey, UK, Abt, USA, Counterpart Consortium</t>
  </si>
  <si>
    <t>2000--2006</t>
  </si>
  <si>
    <t>PDHRP PIU</t>
  </si>
  <si>
    <t>1998--ongoing</t>
  </si>
  <si>
    <t>2003--2008</t>
  </si>
  <si>
    <t>Community Development and Invetsment Agency</t>
  </si>
  <si>
    <t>State Registration Agency</t>
  </si>
  <si>
    <t>President's Office</t>
  </si>
  <si>
    <t>1995--2007</t>
  </si>
  <si>
    <t>Swiss Red Cross</t>
  </si>
  <si>
    <r>
      <t>ADB Manila:</t>
    </r>
    <r>
      <rPr>
        <sz val="10"/>
        <rFont val="Arial Narrow"/>
        <family val="2"/>
      </rPr>
      <t xml:space="preserve"> Rie Hiraoka; T: 632 632 6811; E: rhiraoka@adb.org</t>
    </r>
  </si>
  <si>
    <t>The Global Fund</t>
  </si>
  <si>
    <t>National AIDS Centre</t>
  </si>
  <si>
    <r>
      <t>KG:</t>
    </r>
    <r>
      <rPr>
        <sz val="10"/>
        <rFont val="Arial Narrow"/>
        <family val="2"/>
      </rPr>
      <t xml:space="preserve"> Dr. Boris M. Shapiro; T: +992 312 623305; E: nac@elcat.kg</t>
    </r>
  </si>
  <si>
    <t>National Centre of Phthisiology</t>
  </si>
  <si>
    <r>
      <t>KG:</t>
    </r>
    <r>
      <rPr>
        <sz val="10"/>
        <rFont val="Arial Narrow"/>
        <family val="2"/>
      </rPr>
      <t xml:space="preserve"> Prof. Avtandil Sh. Alisherov; T: +996 312 510337; E: tbinstitute@infotel.kg</t>
    </r>
  </si>
  <si>
    <t>GEF, UNDP</t>
  </si>
  <si>
    <t>UNDP Kyrgyzstan</t>
  </si>
  <si>
    <t>UNDP Kyrgyzstan; Project Implementation Unit</t>
  </si>
  <si>
    <t>UNDP</t>
  </si>
  <si>
    <t>GEF SGP Kyrgyzstan Office</t>
  </si>
  <si>
    <t>2001--on-going</t>
  </si>
  <si>
    <t xml:space="preserve">GEF Small Grants Program Bishskek Office: T: +996 312 664355; E: geflife@elcat.kg; Web: http://gef.undp.kg </t>
  </si>
  <si>
    <t>GEF</t>
  </si>
  <si>
    <t>UNEP; Ministry of Environmental and Emergency Situations</t>
  </si>
  <si>
    <t>2005--2008</t>
  </si>
  <si>
    <t>USAID Kyrgyzstan</t>
  </si>
  <si>
    <t xml:space="preserve">USAID Bishkek: Clifford Brown; T: +996 312 551241 </t>
  </si>
  <si>
    <t>Department of Chemicalization and Plant Protection of Kyrgyz Republic; State Research Institute of Organic Chemistry and Technology; UNEP; US EPA; UNFAO</t>
  </si>
  <si>
    <r>
      <t>KG:</t>
    </r>
    <r>
      <rPr>
        <sz val="10"/>
        <rFont val="Arial Narrow"/>
        <family val="2"/>
      </rPr>
      <t xml:space="preserve"> Kalylbek Shakirov; T: +996 312 294397; 224903; F: +996 312 224606; E: kalyl_shakirov@chat.ru</t>
    </r>
  </si>
  <si>
    <t>Institute of Physics; Russian Academy of Sciences / Institute of Applied Physics / Institute of Measuring Systems; Universitat Bremen; European Optical Society; Department of the Navy / Naval Research Laboratory</t>
  </si>
  <si>
    <r>
      <t>KG:</t>
    </r>
    <r>
      <rPr>
        <sz val="10"/>
        <rFont val="Arial Narrow"/>
        <family val="2"/>
      </rPr>
      <t xml:space="preserve"> Toktosun Orozobakov; T: +996 312 225259; 246945; F: +996 312 243607; E: koroleva@aknet.kg</t>
    </r>
  </si>
  <si>
    <t xml:space="preserve">Institute of Physics; Wismuth GmbH; SELOR eeig; Lawrence Livermore National Laboratory; Westlakes Research Institute </t>
  </si>
  <si>
    <t>Institute of Physics; Sandia National Laboratories</t>
  </si>
  <si>
    <r>
      <t>KG:</t>
    </r>
    <r>
      <rPr>
        <sz val="10"/>
        <rFont val="Arial Narrow"/>
        <family val="2"/>
      </rPr>
      <t xml:space="preserve"> Ivan Vasiliev; T: +996 312 253907; F: +996 312 243693; E: vacuum@freenet.kg; root@crystal.freenet.bishkek.su</t>
    </r>
  </si>
  <si>
    <t>Institute of Physics; Sandia National Laboratories / Geosciences and Environment Center</t>
  </si>
  <si>
    <r>
      <t>KG:</t>
    </r>
    <r>
      <rPr>
        <sz val="10"/>
        <rFont val="Arial Narrow"/>
        <family val="2"/>
      </rPr>
      <t xml:space="preserve"> Valentina Alekhina; T: +996 312 243693; F: +996 312 243693; E: vacuum@freenet.kg; vasiliev@hotmail.kg </t>
    </r>
  </si>
  <si>
    <t>Institute of Seismology; St Petersburg State University / Scientific&amp;Research Institute on the Earth Crust; University of Athens / Solid Earth Physics Instiurte; University of Cologne / Institute of Geophysics and Meteorology; Wright State University</t>
  </si>
  <si>
    <t>Institute of Seismology; Rensselaer Polytechnic Institute; Indiana University / Dept. of Geological Sciences; GeoForschungsZentrum Potsdam; University of Colorado / Department of Geological Sciences and Cooperative Instiute for research In Environmental Sciences (CIRES)</t>
  </si>
  <si>
    <r>
      <t>KG:</t>
    </r>
    <r>
      <rPr>
        <sz val="10"/>
        <rFont val="Arial Narrow"/>
        <family val="2"/>
      </rPr>
      <t xml:space="preserve"> Kalys Bakirov; T: +996 312 461813; F: +996 312 462942; E: kis@mail.elcat.kg; kis@imfiko.bishkek.su</t>
    </r>
  </si>
  <si>
    <r>
      <t>KG:</t>
    </r>
    <r>
      <rPr>
        <sz val="10"/>
        <rFont val="Arial Narrow"/>
        <family val="2"/>
      </rPr>
      <t xml:space="preserve"> Tamara Sabitova; T: +996 312 511435; F: +996 312 282859; E: tmkg@mail.ru </t>
    </r>
  </si>
  <si>
    <t>Institute of Seismology; Tajik Institute of Earthquake Engineering and Seismology; National Nuclear Center of the Republic of Kazakstan / Institute of Geophysical Researches; National Academy of Sciences of Kyrgyzstan / Institute of Geology; Research-Methodical Seismological Expedition</t>
  </si>
  <si>
    <r>
      <t>KG:</t>
    </r>
    <r>
      <rPr>
        <sz val="10"/>
        <rFont val="Arial Narrow"/>
        <family val="2"/>
      </rPr>
      <t xml:space="preserve"> Kanatbek Abdrakhmatov; T: +996 312 461813; F: +996 312 462942; E: kanab@elkat.kg; kis@imfiko.bishkek. su</t>
    </r>
  </si>
  <si>
    <t>Institute of Water Problem &amp; Hydropower Engineering; VNIITF; Smithsonian Institution; University of Minnessota / Large Lakes Observatory</t>
  </si>
  <si>
    <r>
      <t>KG:</t>
    </r>
    <r>
      <rPr>
        <sz val="10"/>
        <rFont val="Arial Narrow"/>
        <family val="2"/>
      </rPr>
      <t xml:space="preserve"> Victor Yakimov; T: +996 312 214573; F: +996 312 210674; E: alkirg@mail.ru </t>
    </r>
  </si>
  <si>
    <t xml:space="preserve">Institute of Water Problem &amp; Hydropower Engineering; VNIITF; Pirkanmaa Regional Environment Centre </t>
  </si>
  <si>
    <r>
      <t>KG:</t>
    </r>
    <r>
      <rPr>
        <sz val="10"/>
        <rFont val="Arial Narrow"/>
        <family val="2"/>
      </rPr>
      <t xml:space="preserve"> Vladimir Matychenkov; T: +996 312 214900; F: +996 312 210674; E: alkirg@mail.ru </t>
    </r>
  </si>
  <si>
    <t>Kyrgyz-Russian Slavonic University; Institute of Geophysics; MIFI; VNIITF</t>
  </si>
  <si>
    <r>
      <t>KG:</t>
    </r>
    <r>
      <rPr>
        <sz val="10"/>
        <rFont val="Arial Narrow"/>
        <family val="2"/>
      </rPr>
      <t xml:space="preserve"> Michail Kan; T: +996 312 282859; F: +996 312 282859; E: krsu@infotel.bishkek.su; krsu@infotel.bishkek.su; krsu@krsu.edu.kg</t>
    </r>
  </si>
  <si>
    <t>Kyrgyz-Russian Slavonic University; Institute of Dynamics of the Geosphere; Politecnico di Torino Nergal S.r.l; Universitat Innsbruck; International Society for Rocks Mechanics; Science Applications International Corporation</t>
  </si>
  <si>
    <r>
      <t>KG:</t>
    </r>
    <r>
      <rPr>
        <sz val="10"/>
        <rFont val="Arial Narrow"/>
        <family val="2"/>
      </rPr>
      <t xml:space="preserve"> Vladimir Dovgan; T: +996 312 282859; F: +996 312 282859; E: dovgan@mail.ru; dovgan@imfiko.bishkek.su </t>
    </r>
  </si>
  <si>
    <t>Kyrgyz-Russian Slavonic University; MIFI; Cordata International Ltd.; Ecole des Mines de Paris; Surpac Software International; University of Alberta / School Of Mining and Petroleum Engineering</t>
  </si>
  <si>
    <r>
      <t>KG:</t>
    </r>
    <r>
      <rPr>
        <sz val="10"/>
        <rFont val="Arial Narrow"/>
        <family val="2"/>
      </rPr>
      <t xml:space="preserve"> Salavat Usmanov; T: +996 312 225900; F: +996 312 282859; E: usmanov@krsu.edu.kg; krsu@infotel.bishkek.su; krsu@krsu.edu.kg</t>
    </r>
  </si>
  <si>
    <t>Kyrgyz-Russian Slavonic University; VNIIEF; Russian Academy of Sciences / Institute of Applied Physics; Forschungszentrum Karlsruhe Technik und Umwelt / Institut fur Hochleistungsimpuls und Mikrowellentechnik; Loughborough University; Korea Institute of Science and Technology</t>
  </si>
  <si>
    <r>
      <t>KG:</t>
    </r>
    <r>
      <rPr>
        <sz val="10"/>
        <rFont val="Arial Narrow"/>
        <family val="2"/>
      </rPr>
      <t xml:space="preserve"> Valery Lelevkin; T: +996 312 282909; F: +996 312 282776; E: krsu@krsu.edu.kg; krsu@infotel.bishkek.su; krsu@krsu.edu.kg </t>
    </r>
  </si>
  <si>
    <t>Kyrgyz-Russian Slavonic University; Russian Academy of Sciences / Semenov Institute of Chemical Physics; Universite de Poitiers / Laboratoire de Combustion et de Detonique; Krispin Technologies, Inc.; SNPE Group/SNPE Propulsion/Le Bouchet Research Center of SNPE Group</t>
  </si>
  <si>
    <r>
      <t xml:space="preserve">KG: </t>
    </r>
    <r>
      <rPr>
        <sz val="10"/>
        <rFont val="Arial Narrow"/>
        <family val="2"/>
      </rPr>
      <t xml:space="preserve">Pavel Komissarov; T: +996 312 282859; F: +996 312 282859; E: komissarov@istc.edu.kg; krsu@infotel.bishkek.su; krsu@krsu.edu.kg </t>
    </r>
  </si>
  <si>
    <t>Kyrgyz-Russian Slavonic University; Technische Universitat Dresden / Institut fur Kartographie; University of Potsdam / Institute fur Geowissenschaften</t>
  </si>
  <si>
    <r>
      <t>KG:</t>
    </r>
    <r>
      <rPr>
        <sz val="10"/>
        <rFont val="Arial Narrow"/>
        <family val="2"/>
      </rPr>
      <t xml:space="preserve"> Vyacheslav Dolgushev; T: +996 312 282859; F: +996 312 282859; E: slavado@istc.kg</t>
    </r>
  </si>
  <si>
    <r>
      <t>KG:</t>
    </r>
    <r>
      <rPr>
        <sz val="10"/>
        <rFont val="Arial Narrow"/>
        <family val="2"/>
      </rPr>
      <t xml:space="preserve"> Anatoli Chaikovsky; T: 375+17+2842891; F: 375+17+2840879; E: chaikov@dragon.bas-net.by </t>
    </r>
  </si>
  <si>
    <t>Kyrgyz-Russian Slavonic University; Universita degli Studi di L`Aquila / Dipartamento di Ingegneria delle Strutture, delle Acque e del Terrento; University of Trento / Department of Civil and Environmental Engineering; HR Wingford; Technical University of Catalonia / Hydraulic, Marine and Environmental Department</t>
  </si>
  <si>
    <r>
      <t>KG:</t>
    </r>
    <r>
      <rPr>
        <sz val="10"/>
        <rFont val="Arial Narrow"/>
        <family val="2"/>
      </rPr>
      <t xml:space="preserve"> Nikolay Lavrov; T: +996 312 622299; F: +996 312 282776; E: lavrov2002@netmail.kg</t>
    </r>
  </si>
  <si>
    <t>Vavilov State Optical Institute (GOI); VNIIEF; Kyrgyz-Russian Slavonic University</t>
  </si>
  <si>
    <r>
      <t xml:space="preserve">KG: </t>
    </r>
    <r>
      <rPr>
        <sz val="10"/>
        <rFont val="Arial Narrow"/>
        <family val="2"/>
      </rPr>
      <t>Galina Zvereva; T: +7 812 3566307; F: +7 812 3282720; E: zver@solaris.ru</t>
    </r>
  </si>
  <si>
    <t>Kyrgyz Research Institute of Livestock, Veterinary and Pastures; University of British Columbia</t>
  </si>
  <si>
    <t>Kyrgyz Scientific and Design Construction Institute; Scientific Research Laboratory "Problems and Mechanics of Composite Materials"</t>
  </si>
  <si>
    <r>
      <t>KG:</t>
    </r>
    <r>
      <rPr>
        <sz val="10"/>
        <rFont val="Arial Narrow"/>
        <family val="2"/>
      </rPr>
      <t xml:space="preserve"> Turatbek Kasymov; T: +996 312 237829; F: +996+312+237337; E: uran@elcat.kg</t>
    </r>
  </si>
  <si>
    <r>
      <t>KG:</t>
    </r>
    <r>
      <rPr>
        <sz val="10"/>
        <rFont val="Arial Narrow"/>
        <family val="2"/>
      </rPr>
      <t xml:space="preserve"> Anara Chakaeva; T: +996 312 540181; F: +996 312 543027; E: achakaeva@yandex.ru; anara@hotbox.ru </t>
    </r>
  </si>
  <si>
    <t>Kyrgyz Scientific Research Institute of Tuberculosis; National Center of Cardiology and Internal Medicine</t>
  </si>
  <si>
    <r>
      <t>KG:</t>
    </r>
    <r>
      <rPr>
        <sz val="10"/>
        <rFont val="Arial Narrow"/>
        <family val="2"/>
      </rPr>
      <t xml:space="preserve"> Jumabay Kojomkulov; T: +996 312 470925; F: +996 312 470932</t>
    </r>
  </si>
  <si>
    <t>National Academy of Sciences of Kyrgyzstan / Biotechnology Institution</t>
  </si>
  <si>
    <r>
      <t>KG:</t>
    </r>
    <r>
      <rPr>
        <sz val="10"/>
        <rFont val="Arial Narrow"/>
        <family val="2"/>
      </rPr>
      <t xml:space="preserve"> Anara Umralina; T: +996 312 464993; F: +996 312 242533; E: anara@biotech-kyrgyzstan.zzn.com </t>
    </r>
  </si>
  <si>
    <t>National Academy of Sciences of Kyrgyzstan / Biotechnology Institution; Republican Center of Quarantine and Especially Dangerous Infections</t>
  </si>
  <si>
    <r>
      <t>KG:</t>
    </r>
    <r>
      <rPr>
        <sz val="10"/>
        <rFont val="Arial Narrow"/>
        <family val="2"/>
      </rPr>
      <t xml:space="preserve"> Saitbek Matkarimov; T: +996 312 555448; F: +996 312 640302; E: acan@rambler.ru</t>
    </r>
  </si>
  <si>
    <t>National Academy of Sciences of Kyrgyzstan / Institute of Chemistry and Chemical Technology; Research Center of Molecular Diagnostics and Theraphy</t>
  </si>
  <si>
    <r>
      <t>KG:</t>
    </r>
    <r>
      <rPr>
        <sz val="10"/>
        <rFont val="Arial Narrow"/>
        <family val="2"/>
      </rPr>
      <t xml:space="preserve"> Talant Toktomatov; T: +996 312 243925; F: +996 312 243607; E: imanakunov@aknet.kg</t>
    </r>
  </si>
  <si>
    <t>National Academy of Sciences of Kyrgyzstan / Institute of Chemistry and Chemical Technology; Moscow State University / Department of Chemistry; JSC Biochimmash</t>
  </si>
  <si>
    <r>
      <t>KG:</t>
    </r>
    <r>
      <rPr>
        <sz val="10"/>
        <rFont val="Arial Narrow"/>
        <family val="2"/>
      </rPr>
      <t xml:space="preserve"> Kamila Kydralieva; T: +996 312 243873; F: +996 312 243607; E: kydralieva@mtu-net.ru, K_kamila@mail.ru</t>
    </r>
  </si>
  <si>
    <t>National Academy of Sciences of Kyrgyzstan / Institute of Chemistry and Chemical Technology; JSC Biochimmash</t>
  </si>
  <si>
    <t>National Academy of Sciences of Kyrgyzstan / Institute of Geology</t>
  </si>
  <si>
    <r>
      <t>KG:</t>
    </r>
    <r>
      <rPr>
        <sz val="10"/>
        <rFont val="Arial Narrow"/>
        <family val="2"/>
      </rPr>
      <t xml:space="preserve"> Kadyrbek Sakiev; T: +996 312 663221; E: sakiev@geol.freenet.bishkek.su </t>
    </r>
  </si>
  <si>
    <t>Republican Center of Quarantine and Especially Dangerous Infections; Texas Technical University</t>
  </si>
  <si>
    <t>Kyrgyz Scientific and Design Construction Institute; Scientific Research Laboratory "Problems and Mechanics of Composite Materials"; Georgia Institute of Technology / School of Polymer, Textile &amp; Fiber Engineering</t>
  </si>
  <si>
    <r>
      <t>KG:</t>
    </r>
    <r>
      <rPr>
        <sz val="10"/>
        <rFont val="Arial Narrow"/>
        <family val="2"/>
      </rPr>
      <t xml:space="preserve"> Turatbek Kasymov; T: +996 312 237829; F: +996 312 237337; E: uran@elcat.kg</t>
    </r>
  </si>
  <si>
    <r>
      <t>KG:</t>
    </r>
    <r>
      <rPr>
        <sz val="10"/>
        <rFont val="Arial Narrow"/>
        <family val="2"/>
      </rPr>
      <t xml:space="preserve"> Olga Gavrilova; T: +996 312 544516; F: +996 312 282859; E: dgsm@elcat.kg </t>
    </r>
  </si>
  <si>
    <t>Tynystanov State University; Ural State Technical University</t>
  </si>
  <si>
    <r>
      <t>KG:</t>
    </r>
    <r>
      <rPr>
        <sz val="10"/>
        <rFont val="Arial Narrow"/>
        <family val="2"/>
      </rPr>
      <t xml:space="preserve"> Kidibaev M.; T: +996 3922 50123; F: +996 3922 50498; E: igu@issyk-kul.kg; igu@issyk-kul.kg </t>
    </r>
  </si>
  <si>
    <r>
      <t>KG:</t>
    </r>
    <r>
      <rPr>
        <sz val="10"/>
        <rFont val="Arial Narrow"/>
        <family val="2"/>
      </rPr>
      <t xml:space="preserve"> Ms Baktygoul Koubanytchbekova; T: +996 312 665774; +996 312 665451; F: +996 312 661322; jicajocv@infotel.kg</t>
    </r>
  </si>
  <si>
    <t>USDoE; Lawrence Livermore National Laboratory</t>
  </si>
  <si>
    <t>Lawrence Livermore National Laboratory</t>
  </si>
  <si>
    <r>
      <t xml:space="preserve">LLNL: </t>
    </r>
    <r>
      <rPr>
        <sz val="10"/>
        <rFont val="Arial Narrow"/>
        <family val="2"/>
      </rPr>
      <t>Richard Knapp; T: +1 925 423 3328; E: knapp4@llnl.gov</t>
    </r>
  </si>
  <si>
    <t>Disaster Hazard Mitigation Project</t>
  </si>
  <si>
    <t>In Situ/On Farm Conservation and Use of Agricultural Biodiversity (Horticultural Crops and Wild Fruit Species) in Central Asia (Kazakhstan, Kyrgyzstan, Tajikistan, Turkmenistan, Uzbekistan)</t>
  </si>
  <si>
    <r>
      <t xml:space="preserve">Central Asian Countries Initiative for Land Management (CACILM) (Kazakhstan, Kyrgyzstan, Tajikistan, </t>
    </r>
    <r>
      <rPr>
        <b/>
        <sz val="10"/>
        <rFont val="Arial Narrow"/>
        <family val="2"/>
      </rPr>
      <t>Turkmenistan</t>
    </r>
    <r>
      <rPr>
        <sz val="10"/>
        <rFont val="Arial Narrow"/>
        <family val="2"/>
      </rPr>
      <t>, Uzbekistan)</t>
    </r>
  </si>
  <si>
    <t>2006-2014</t>
  </si>
  <si>
    <t>UNEP; United Nations University</t>
  </si>
  <si>
    <t>Sustainable Land Management in the High Pamir and Pamir-Alai Mountains - an Integrated and Transboundary Initiative in Central Asia (Kyrgyzstan</t>
  </si>
  <si>
    <t>Kyrgyz Swiss Forestry Support Program</t>
  </si>
  <si>
    <t xml:space="preserve">Land and Real Estate Registration Project </t>
  </si>
  <si>
    <r>
      <t xml:space="preserve">Enabling Sustainable Dryland Management Through Mobile Pastoral Custodianship (Argentina, Benin, Burkina Faso, Iran, </t>
    </r>
    <r>
      <rPr>
        <b/>
        <sz val="10"/>
        <rFont val="Arial Narrow"/>
        <family val="2"/>
      </rPr>
      <t>Kyrgyzstan</t>
    </r>
    <r>
      <rPr>
        <sz val="10"/>
        <rFont val="Arial Narrow"/>
        <family val="2"/>
      </rPr>
      <t>, Mali, Morocco)</t>
    </r>
  </si>
  <si>
    <t xml:space="preserve">Water Management Improvement Project (WMIP) </t>
  </si>
  <si>
    <t>2006-2011</t>
  </si>
  <si>
    <t xml:space="preserve">Avian Influenza Control &amp; Human Pandemic Preparedness &amp; Response Project  </t>
  </si>
  <si>
    <t>2006-2010</t>
  </si>
  <si>
    <t xml:space="preserve">Health &amp; Social Protection Project  </t>
  </si>
  <si>
    <t>2005-2011</t>
  </si>
  <si>
    <t xml:space="preserve">Agribusiness &amp; Marketing Project </t>
  </si>
  <si>
    <t>2004-2010</t>
  </si>
  <si>
    <t>World Bank Kyrgyzstan CO</t>
  </si>
  <si>
    <t>KG - DISASTER HAZARD MSP</t>
  </si>
  <si>
    <t>2005-2010</t>
  </si>
  <si>
    <t>Rural Water Supply &amp; Sanitation Project</t>
  </si>
  <si>
    <t>Health Sector Reform 2 Project</t>
  </si>
  <si>
    <t>2001-2006</t>
  </si>
  <si>
    <t xml:space="preserve">On-Farm Irrigation Project </t>
  </si>
  <si>
    <t>Power and District Heating Supplemental</t>
  </si>
  <si>
    <t>Electricity Losses Reduction Project</t>
  </si>
  <si>
    <t>Agricultural Support Services Project</t>
  </si>
  <si>
    <t>1998--2007</t>
  </si>
  <si>
    <t>Irrigation Rehabilitation Project</t>
  </si>
  <si>
    <t>1998--2006</t>
  </si>
  <si>
    <t>Improvement of Shared Water Resources Management in Central Asia (Kazakhstan, Kyrgyzstan, Tajikistan, Turkmenistan, Uzbekistan)</t>
  </si>
  <si>
    <t>Integrated Water Resources Management Ferghana Valley</t>
  </si>
  <si>
    <t xml:space="preserve">Power &amp; District Heating Rehabilitation Project  </t>
  </si>
  <si>
    <t>1996-2007</t>
  </si>
  <si>
    <t>Kyrgyz State Energy</t>
  </si>
  <si>
    <t xml:space="preserve">Community-Based Early Childhood Development </t>
  </si>
  <si>
    <t>Regional AIDS Control Project</t>
  </si>
  <si>
    <t>Emergency Rehabilitation Project</t>
  </si>
  <si>
    <t>Village Invetsment Project</t>
  </si>
  <si>
    <t>Introduction of sustainable multipurpose management in Juniper forests in South Kyrgyzstan, JUMP (Juniper Forests Management Plans)</t>
  </si>
  <si>
    <t>2003-2006</t>
  </si>
  <si>
    <t>Technical Assistance to the Ministry of Agriculture</t>
  </si>
  <si>
    <t>2005-2006</t>
  </si>
  <si>
    <t>Food Security Programme</t>
  </si>
  <si>
    <t>2005-2008</t>
  </si>
  <si>
    <t>2005-2007</t>
  </si>
  <si>
    <t>Europe Aid</t>
  </si>
  <si>
    <t xml:space="preserve">Strengthening seed supply in the ECO region, with specific emphasis on Central Asia  </t>
  </si>
  <si>
    <t>2006-2007</t>
  </si>
  <si>
    <t xml:space="preserve">Institutional capacity-building in small-scale enterprise development in mountain regions </t>
  </si>
  <si>
    <t>Strengthening phytosanitary capabilities - Phase II</t>
  </si>
  <si>
    <t>Controlling Transboundary Animal Diseases in Central Asian Countries</t>
  </si>
  <si>
    <t xml:space="preserve">Emergency assistance for the control and prevention of avian influenza  </t>
  </si>
  <si>
    <t xml:space="preserve">Food Security Programme Phase II (Year 2 and 3) - Account 3 - Main Programme  </t>
  </si>
  <si>
    <t>2006-2008</t>
  </si>
  <si>
    <t>Sustainable Livelihoods for Livestock Producing Communities (SLLPC)</t>
  </si>
  <si>
    <t>Rural Hygiene and Sanitation Project</t>
  </si>
  <si>
    <t>Prevention of STDs/HIV AIDS Phase II</t>
  </si>
  <si>
    <t>2004-2008</t>
  </si>
  <si>
    <t>Kyrgyz Swiss Health Reform Support Project - Phase III</t>
  </si>
  <si>
    <t>GEF Small Grants Programme</t>
  </si>
  <si>
    <t>Central Asian Mountain Partnership</t>
  </si>
  <si>
    <t>Development Plan of Issyk-Kul Zone</t>
  </si>
  <si>
    <t>Local Initiatives for Urban Environment (LIFE)</t>
  </si>
  <si>
    <t>Building Networks of Trust through Collaborative Science [in Central Asia]</t>
  </si>
  <si>
    <t>Montreal Protocol Project</t>
  </si>
  <si>
    <t>Agriculture Development Study</t>
  </si>
  <si>
    <t>Regional Development of Issyk-Kul Oblast</t>
  </si>
  <si>
    <t>Energy and Water Management</t>
  </si>
  <si>
    <t>Central Asia Regional Water Information Base (CAREWIB) (Kyrgyzstan, Tajikistan, Uzbekistan)</t>
  </si>
  <si>
    <t>Rural Water Supply and Sanitation Project</t>
  </si>
  <si>
    <t>Community Based Infrastructure Services Sector Project</t>
  </si>
  <si>
    <t xml:space="preserve">Development of preventive programmes on HIV/AIDS, aimed at reduction of social and economic consequences of their spread </t>
  </si>
  <si>
    <t>Development of preventive programmes on Tuberculosis aimed at reduction of social and economic consequences of their spread</t>
  </si>
  <si>
    <t>Diversification of HIV prevention and drug treatment services for injecting drug users in Central Asian countries</t>
  </si>
  <si>
    <t>HIV/AIDS Prevention Program</t>
  </si>
  <si>
    <t>Mother &amp; Child Care Program I/II/IIa/III</t>
  </si>
  <si>
    <t>KfW</t>
  </si>
  <si>
    <t>2005-2009</t>
  </si>
  <si>
    <t>1995-2006</t>
  </si>
  <si>
    <r>
      <t>KfW:</t>
    </r>
    <r>
      <rPr>
        <sz val="10"/>
        <rFont val="Arial Narrow"/>
        <family val="2"/>
      </rPr>
      <t xml:space="preserve"> Ms Simone Wunsch; Tel: +996 312 625910; Fax: +996 312 660685; Email: Simone.Wunsch@kfw.de</t>
    </r>
  </si>
  <si>
    <t>Advanced Measures Severelektro</t>
  </si>
  <si>
    <t>KfW, SDC/seco, World Bank</t>
  </si>
  <si>
    <t>2006-2009</t>
  </si>
  <si>
    <r>
      <t>KfW:</t>
    </r>
    <r>
      <rPr>
        <sz val="10"/>
        <rFont val="Arial Narrow"/>
        <family val="2"/>
      </rPr>
      <t xml:space="preserve"> Ms Simone Wunsch; Tel: +996 312 625910; Fax: +996 312 660685; Email: Simone.Wunsch@kfw.de </t>
    </r>
  </si>
  <si>
    <t>JSC “Severelectro”</t>
  </si>
  <si>
    <t>Tuberculosis control program I/II</t>
  </si>
  <si>
    <t>1998-2006</t>
  </si>
  <si>
    <t>Village Investment Project</t>
  </si>
  <si>
    <t>KfW; World Bank</t>
  </si>
  <si>
    <t>ARIS</t>
  </si>
  <si>
    <t>Organic Cotton Production and Trade Promotion Project</t>
  </si>
  <si>
    <t>Development hematology service</t>
  </si>
  <si>
    <t>TICA</t>
  </si>
  <si>
    <t>Ongoing</t>
  </si>
  <si>
    <t>TICA Bishkek Program Coordination Office</t>
  </si>
  <si>
    <r>
      <t>TICA:</t>
    </r>
    <r>
      <rPr>
        <sz val="10"/>
        <rFont val="Arial Narrow"/>
        <family val="2"/>
      </rPr>
      <t xml:space="preserve"> Mr Fahri Solak; Tel: (+996-312) 662649; Fax: (+996-312) 660382; Email: tica@elcat.kg </t>
    </r>
  </si>
  <si>
    <t>Improvement of water products</t>
  </si>
  <si>
    <t>Projects in the field of Agriculture</t>
  </si>
  <si>
    <t>Technical aid for the center of mountain countries</t>
  </si>
  <si>
    <r>
      <t>EU TACIS Kazakhstan:</t>
    </r>
    <r>
      <rPr>
        <sz val="10"/>
        <rFont val="Arial Narrow"/>
        <family val="2"/>
      </rPr>
      <t xml:space="preserve"> Francois Ruel; T: +7 3272 980343, +7 3272 917676; F: +7 3272 910749; E: francois.ruel@cec.eu.int</t>
    </r>
  </si>
  <si>
    <t>active in 2006</t>
  </si>
  <si>
    <t>Western Tian San Biodiversity Conservation Project Phase III (Kazakhstan, Kyrgyzstan, Uzbekistan)</t>
  </si>
  <si>
    <t>As of May 2006</t>
  </si>
  <si>
    <t>Donor-funded active ESTH Projects in Kyrgyzstan in 2006</t>
  </si>
  <si>
    <r>
      <t>USAID Bishkek</t>
    </r>
    <r>
      <rPr>
        <sz val="10"/>
        <rFont val="Arial Narrow"/>
        <family val="2"/>
      </rPr>
      <t>: Clifford Brown; T: +996 312 551242</t>
    </r>
  </si>
  <si>
    <t>Destruction of Prohibited and Deteriorated Pesticides in Kyrgyzstan</t>
  </si>
  <si>
    <t>Instrumental and methodical insurance of ozone layer monitoring in the Central Asia Region using radio astronomy method at the millimetric waveband</t>
  </si>
  <si>
    <t>Study of the main ecological indicators of the territories adjacent to the uranium production in conditions of its partial conversion</t>
  </si>
  <si>
    <t>Share International Studies of Radioactive Contamination in Transboundary Rivers of Central Asia with the Purpose of Non-Proliferation</t>
  </si>
  <si>
    <t>Creation of the Working Model of Water Balance and Water Quality in Basin of the Syr Darya River</t>
  </si>
  <si>
    <t>Investigations of Seismo-Electromagnetic Phenomena in the Range of Extremely Low Frequencies and Creation of the Experimental Network of Amt Monitoring of Seismic Activity in Bishkek Prediction Test Site</t>
  </si>
  <si>
    <t>Three-Dimensional Velocity Model of Tien-Shan Litosphere in Relation to Geodynamics and Seismic Hazard</t>
  </si>
  <si>
    <t>Establishment of the Central Asia Seismic Risk Initiative</t>
  </si>
  <si>
    <t>Geodynamics of Talas-Fergana Fault, Tien Shan and Natural Disasters on the Territory of Central Asia</t>
  </si>
  <si>
    <t>Institute of Seismology; Institute of Dynamics of the Geosphere; Stanford University; Instituto Nazionale di Geofisika e Vulcanologia; Universita degli studi di Milano-Bicocca</t>
  </si>
  <si>
    <r>
      <t>KG:</t>
    </r>
    <r>
      <rPr>
        <sz val="10"/>
        <rFont val="Arial Narrow"/>
        <family val="2"/>
      </rPr>
      <t xml:space="preserve"> Ernes Mamyrov; Tel: 996 312 462905; 996 312 224076; E-mail: akorjen@elcat.kg</t>
    </r>
  </si>
  <si>
    <t xml:space="preserve">Study of Quaternary Climate Fluctuations in Tien Shan: Glaciation and Level's Fluctuations in Closed Lakes Issyk-Kul and Chatyrcul (Kyrgyzstan) </t>
  </si>
  <si>
    <t>Studying Water Balance and Hydrodynamics of Lake Issyk-Kul with a Help of Isotope Methods</t>
  </si>
  <si>
    <t>Stability Monitoring of Toktogul Hydro Power Stations at River Naryn to Prevent Disastrous Aftermath under Seismic Impact</t>
  </si>
  <si>
    <t>Development of Automated System for Radon Monitoring and Recommendations for its Usage as an Information Predictor of Earthquakes in the Northern Tien Shan (The Kyrghyz Republic)</t>
  </si>
  <si>
    <t>Computer Aided Mining Development at Open Pits</t>
  </si>
  <si>
    <t>Development of a Technology for Producing Silicon Nitride Ceramics from Silicon Industrial Wastes from Kyrgyz Republic</t>
  </si>
  <si>
    <t>Novel Efficient Metal-Containing Energetic Materials for Underwater Explosions in Industry</t>
  </si>
  <si>
    <t>Creation of information-computing complex based on a high-performance cluster to solve scientific and applied problems with a large volume of calculations</t>
  </si>
  <si>
    <t>Atmosphere Aerosol and Ozone Monitoring in CIS Regions through Lidar Network (CIS-LiNet)</t>
  </si>
  <si>
    <t>Hydraulic Structures for Small Hydropower Engineering of the Mountain and Foot-Mountain Area</t>
  </si>
  <si>
    <t>High-Effective Methods of Investigation and Modelling of the Barrier Discharges for Optimization of Plasma Display Panels and Excimer Lamps</t>
  </si>
  <si>
    <t>Development of New Science and Technology Principles for Production of Basalt Based Staple and Continuous Fibers and Goods</t>
  </si>
  <si>
    <t>Use of biochips in the diagnostic and estimation of effectiveness of early treatment of poly resistant tuberculosis</t>
  </si>
  <si>
    <t>Conservation and Use of Germplasm of Kyrgyzstan’s Wild Flora for Management of Genetic-Selectional and Economical Tasks</t>
  </si>
  <si>
    <t>Assessment of Spatial Techniques of Pollution of the Territory of Kyrgyzstan by Anthrax Agents</t>
  </si>
  <si>
    <t>The estimation of Potential Biological Danger from Natural Arbovirus Foci in Kyrgyz Republic with a Help of Modern Molecular-Genetic Methods, Studying of Isolated Viruses and Development of Diagnostic Preparations</t>
  </si>
  <si>
    <t>Republican Center of Quarantine and Especially Dangerous Infections; State Sanitary Epidemiological Supervision Department; Biotechnology Institution; Florida Gulf Coast University</t>
  </si>
  <si>
    <t>The Microbiological Methods for Decontamination of Wastewater’s from Gold-Extracting Factories in Kyrghyzstan: Environmental and Medical Aspects</t>
  </si>
  <si>
    <t>Development of De-toxicants of Combined Action on the Basis of Humic Substances and their Derivatives</t>
  </si>
  <si>
    <t>Development of the Highly Effective Biological Means for the Optimization of the Nutrition and the Protection of Plants</t>
  </si>
  <si>
    <t>Development of Magnet-Separation Nano-Technology for the Purification of Chemical and Radiation Contaminations, Using Sorbents on the Basis of Magnet-Active Nano-Sized Particles and Humic Substances or Their Derivatives</t>
  </si>
  <si>
    <t>Institute of Chemistry and Chemical Technology; JSC Biochimmash; BioGuard Technologies, Inc.; Cranfield University; Forschungszentrum fur Umwelt und Gesundheit GmbH (GSF)</t>
  </si>
  <si>
    <t>KG: Kamila Kydralieva; Tel: +996 312 243873; Fax: +996 312 243607; Email: K_kamila@mail.ru</t>
  </si>
  <si>
    <t>Research of the Formation Conditions of Ultra-High Pressure Metamorphic Rocks of Tien-Shan</t>
  </si>
  <si>
    <t>Enhancement of the Foot and Mouth Disease Control Program in Kyrgyz Republic: Advancement in Diagnostic Assays and Control Measures</t>
  </si>
  <si>
    <t>Kyrgyz Research Institute of Livestock, Veterinary and Pastures; JSC Altyn-Tamyr; Iowa State University</t>
  </si>
  <si>
    <r>
      <t>KG:</t>
    </r>
    <r>
      <rPr>
        <sz val="10"/>
        <rFont val="Arial Narrow"/>
        <family val="2"/>
      </rPr>
      <t xml:space="preserve"> Murat Kasenov; Tel: +996 312 464652; Fax: +996 312 661487; E-mail: vetmed@exnet.kg </t>
    </r>
  </si>
  <si>
    <t>Information and Analytical Center for Extremely Dangerous Infections in Kyrgyz Republic</t>
  </si>
  <si>
    <t>Creation of Analytical and Informational Base for the Impact Environmental Monitoring of the Inhabiting Zone of the Issyk-Kul Lake</t>
  </si>
  <si>
    <t>Biotechnological Approaches to the Creation of New Botanical Pesticides and Molecular-Biological Aspects of Their Influence on Harmful Organisms</t>
  </si>
  <si>
    <t>World Bank; KfW; DfID; SIDA; Government of Kyrgyzstan</t>
  </si>
  <si>
    <t>USAID Health and Population Program</t>
  </si>
  <si>
    <t>Capacity Building and Environmental Governance Strengthening for Sustainable Development</t>
  </si>
  <si>
    <t>2005--ongoing</t>
  </si>
  <si>
    <t>Project Manager: Ms. Zuhra Abaihanova; T/F: +996 312 623732; E: zuhra@up.elcat.kg</t>
  </si>
  <si>
    <t>UNEP</t>
  </si>
  <si>
    <t>2004-2006</t>
  </si>
  <si>
    <t>Ozone Center, Bishkek</t>
  </si>
  <si>
    <t>Alternatives introduction on lower bromide methyl and its gradual reduction in KR</t>
  </si>
  <si>
    <t xml:space="preserve">Capacity Building for Air Quality Management and the Application of Clean Coal Combustion Technologies in Central Asia 
</t>
  </si>
  <si>
    <t>Enabling Activity in Climate Change: SNC</t>
  </si>
  <si>
    <t>Sustainable Land Management in the High Pamir and Pamir-Alai Mountains - an Integrated and Transboundary Initiative in Central Asia</t>
  </si>
  <si>
    <t>UNEP; State Agency on Environmental Protection and Forestry</t>
  </si>
  <si>
    <t>Support to the Implementation of the Regional Environmental Action Plan in Central Asia</t>
  </si>
  <si>
    <t>Minister of Local Self-Governance and Regional Development Affairs on behalf of Government</t>
  </si>
  <si>
    <t>Capacity building of municipal waste management system in Kyrgyz Republic</t>
  </si>
  <si>
    <t>Nordic Trust Funds; UNDP</t>
  </si>
  <si>
    <t>2005 - 2007</t>
  </si>
  <si>
    <t>Renewable Energy Driven Pumps System for Villages in Urban Areas</t>
  </si>
  <si>
    <t xml:space="preserve">Promotion of Micro Hydropower Units for Sustainable Development of Mountain Communities </t>
  </si>
  <si>
    <r>
      <t xml:space="preserve">UNDP: </t>
    </r>
    <r>
      <rPr>
        <sz val="10"/>
        <rFont val="Arial Narrow"/>
        <family val="2"/>
      </rPr>
      <t>Zharas Takenov; T: +996 312 611213; F: +996 312 611217; E: zharas.takenov@undp.org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</si>
</sst>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.0000"/>
    <numFmt numFmtId="170" formatCode="0.00000"/>
    <numFmt numFmtId="171" formatCode="0.000"/>
    <numFmt numFmtId="172" formatCode="0.00000000"/>
    <numFmt numFmtId="173" formatCode="0.0000000"/>
    <numFmt numFmtId="174" formatCode="0.000000"/>
    <numFmt numFmtId="175" formatCode="0.0%"/>
    <numFmt numFmtId="176" formatCode="#,##0.0000"/>
    <numFmt numFmtId="177" formatCode="0.0"/>
    <numFmt numFmtId="178" formatCode="0.000000000"/>
    <numFmt numFmtId="179" formatCode="0.000%"/>
    <numFmt numFmtId="180" formatCode="0.0000000000"/>
  </numFmts>
  <fonts count="1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u val="single"/>
      <sz val="10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sz val="12"/>
      <name val="Arial"/>
      <family val="0"/>
    </font>
    <font>
      <b/>
      <i/>
      <sz val="14"/>
      <name val="Arial"/>
      <family val="2"/>
    </font>
    <font>
      <sz val="11"/>
      <name val="Arial Narrow"/>
      <family val="2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3" fontId="2" fillId="0" borderId="0" xfId="15" applyFont="1" applyAlignment="1">
      <alignment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43" fontId="2" fillId="0" borderId="0" xfId="15" applyFont="1" applyAlignment="1">
      <alignment horizontal="center"/>
    </xf>
    <xf numFmtId="10" fontId="2" fillId="0" borderId="0" xfId="21" applyNumberFormat="1" applyFont="1" applyAlignment="1">
      <alignment/>
    </xf>
    <xf numFmtId="0" fontId="6" fillId="0" borderId="1" xfId="0" applyFont="1" applyFill="1" applyBorder="1" applyAlignment="1">
      <alignment horizontal="left" vertical="top" wrapText="1"/>
    </xf>
    <xf numFmtId="168" fontId="1" fillId="2" borderId="1" xfId="0" applyNumberFormat="1" applyFont="1" applyFill="1" applyBorder="1" applyAlignment="1">
      <alignment vertical="top" wrapText="1"/>
    </xf>
    <xf numFmtId="168" fontId="2" fillId="3" borderId="1" xfId="0" applyNumberFormat="1" applyFont="1" applyFill="1" applyBorder="1" applyAlignment="1">
      <alignment vertical="top" wrapText="1"/>
    </xf>
    <xf numFmtId="168" fontId="1" fillId="2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68" fontId="2" fillId="0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10" fontId="1" fillId="4" borderId="4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2" fillId="0" borderId="0" xfId="21" applyNumberFormat="1" applyFont="1" applyAlignment="1">
      <alignment horizontal="right"/>
    </xf>
    <xf numFmtId="168" fontId="2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right" vertical="top" wrapText="1"/>
    </xf>
    <xf numFmtId="168" fontId="2" fillId="0" borderId="8" xfId="0" applyNumberFormat="1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3" fontId="2" fillId="0" borderId="0" xfId="15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21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 wrapText="1"/>
    </xf>
    <xf numFmtId="168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right" vertical="top" wrapText="1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ESTH Projects Distribution in Kyrgyzstan (Total=US$ 1.274 Billion)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25"/>
          <c:y val="0.22675"/>
          <c:w val="0.5115"/>
          <c:h val="0.75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'Kyrgyz ESTH Projects'!$B$143:$B$151</c:f>
              <c:strCache>
                <c:ptCount val="9"/>
                <c:pt idx="0">
                  <c:v>Health</c:v>
                </c:pt>
                <c:pt idx="1">
                  <c:v>Water</c:v>
                </c:pt>
                <c:pt idx="2">
                  <c:v>Energy</c:v>
                </c:pt>
                <c:pt idx="3">
                  <c:v>Agriculture</c:v>
                </c:pt>
                <c:pt idx="4">
                  <c:v>Land</c:v>
                </c:pt>
                <c:pt idx="5">
                  <c:v>Env. Gen'l</c:v>
                </c:pt>
                <c:pt idx="6">
                  <c:v>Biodiversity</c:v>
                </c:pt>
                <c:pt idx="7">
                  <c:v>Air</c:v>
                </c:pt>
                <c:pt idx="8">
                  <c:v>Waste</c:v>
                </c:pt>
              </c:strCache>
            </c:strRef>
          </c:cat>
          <c:val>
            <c:numRef>
              <c:f>'Kyrgyz ESTH Projects'!$D$143:$D$151</c:f>
              <c:numCache>
                <c:ptCount val="9"/>
                <c:pt idx="0">
                  <c:v>0.6036327875947468</c:v>
                </c:pt>
                <c:pt idx="1">
                  <c:v>0.13858529816500964</c:v>
                </c:pt>
                <c:pt idx="2">
                  <c:v>0.10706501339632205</c:v>
                </c:pt>
                <c:pt idx="3">
                  <c:v>0.0861195202715735</c:v>
                </c:pt>
                <c:pt idx="4">
                  <c:v>0.0344034404486833</c:v>
                </c:pt>
                <c:pt idx="5">
                  <c:v>0.01861427024276386</c:v>
                </c:pt>
                <c:pt idx="6">
                  <c:v>0.01052732011717631</c:v>
                </c:pt>
                <c:pt idx="7">
                  <c:v>0.0008561622611659095</c:v>
                </c:pt>
                <c:pt idx="8">
                  <c:v>0.00019618750255864103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Donors-funded ESTH Projects Comparative Chart: Tajikistan vs. Uzbekistan vs. Turkmenistan vs. Kazakhstan vs. Kyrgyzstan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86"/>
          <c:w val="0.949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'Kyrgyz ESTH Projects'!$C$156</c:f>
              <c:strCache>
                <c:ptCount val="1"/>
                <c:pt idx="0">
                  <c:v>Tajikistan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'Kyrgyz ESTH Projects'!$B$157:$B$166</c:f>
              <c:strCache>
                <c:ptCount val="10"/>
                <c:pt idx="0">
                  <c:v>Energy</c:v>
                </c:pt>
                <c:pt idx="1">
                  <c:v>Agriculture</c:v>
                </c:pt>
                <c:pt idx="2">
                  <c:v>Health</c:v>
                </c:pt>
                <c:pt idx="3">
                  <c:v>Water</c:v>
                </c:pt>
                <c:pt idx="4">
                  <c:v>Land</c:v>
                </c:pt>
                <c:pt idx="5">
                  <c:v>Env. Gen'l</c:v>
                </c:pt>
                <c:pt idx="6">
                  <c:v>Biodiversity</c:v>
                </c:pt>
                <c:pt idx="7">
                  <c:v>Air</c:v>
                </c:pt>
                <c:pt idx="8">
                  <c:v>Waste</c:v>
                </c:pt>
                <c:pt idx="9">
                  <c:v>Science&amp;Technology</c:v>
                </c:pt>
              </c:strCache>
            </c:strRef>
          </c:cat>
          <c:val>
            <c:numRef>
              <c:f>'Kyrgyz ESTH Projects'!$C$157:$C$166</c:f>
              <c:numCache>
                <c:ptCount val="10"/>
                <c:pt idx="0">
                  <c:v>142.612</c:v>
                </c:pt>
                <c:pt idx="1">
                  <c:v>124.34075</c:v>
                </c:pt>
                <c:pt idx="2">
                  <c:v>123.997</c:v>
                </c:pt>
                <c:pt idx="3">
                  <c:v>109.208</c:v>
                </c:pt>
                <c:pt idx="4">
                  <c:v>23.7875</c:v>
                </c:pt>
                <c:pt idx="5">
                  <c:v>13.949750000000002</c:v>
                </c:pt>
                <c:pt idx="6">
                  <c:v>9.062999999999999</c:v>
                </c:pt>
                <c:pt idx="7">
                  <c:v>3.855</c:v>
                </c:pt>
                <c:pt idx="8">
                  <c:v>3.524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'Kyrgyz ESTH Projects'!$D$156</c:f>
              <c:strCache>
                <c:ptCount val="1"/>
                <c:pt idx="0">
                  <c:v>Uzbekistan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'Kyrgyz ESTH Projects'!$B$157:$B$166</c:f>
              <c:strCache>
                <c:ptCount val="10"/>
                <c:pt idx="0">
                  <c:v>Energy</c:v>
                </c:pt>
                <c:pt idx="1">
                  <c:v>Agriculture</c:v>
                </c:pt>
                <c:pt idx="2">
                  <c:v>Health</c:v>
                </c:pt>
                <c:pt idx="3">
                  <c:v>Water</c:v>
                </c:pt>
                <c:pt idx="4">
                  <c:v>Land</c:v>
                </c:pt>
                <c:pt idx="5">
                  <c:v>Env. Gen'l</c:v>
                </c:pt>
                <c:pt idx="6">
                  <c:v>Biodiversity</c:v>
                </c:pt>
                <c:pt idx="7">
                  <c:v>Air</c:v>
                </c:pt>
                <c:pt idx="8">
                  <c:v>Waste</c:v>
                </c:pt>
                <c:pt idx="9">
                  <c:v>Science&amp;Technology</c:v>
                </c:pt>
              </c:strCache>
            </c:strRef>
          </c:cat>
          <c:val>
            <c:numRef>
              <c:f>'Kyrgyz ESTH Projects'!$D$157:$D$166</c:f>
              <c:numCache>
                <c:ptCount val="10"/>
                <c:pt idx="0">
                  <c:v>43.17</c:v>
                </c:pt>
                <c:pt idx="1">
                  <c:v>90.71</c:v>
                </c:pt>
                <c:pt idx="2">
                  <c:v>264.7</c:v>
                </c:pt>
                <c:pt idx="3">
                  <c:v>501.92</c:v>
                </c:pt>
                <c:pt idx="4">
                  <c:v>0.55</c:v>
                </c:pt>
                <c:pt idx="5">
                  <c:v>7.725</c:v>
                </c:pt>
                <c:pt idx="6">
                  <c:v>28.151000000000003</c:v>
                </c:pt>
                <c:pt idx="7">
                  <c:v>14.565</c:v>
                </c:pt>
                <c:pt idx="8">
                  <c:v>56</c:v>
                </c:pt>
                <c:pt idx="9">
                  <c:v>10.808000000000002</c:v>
                </c:pt>
              </c:numCache>
            </c:numRef>
          </c:val>
        </c:ser>
        <c:ser>
          <c:idx val="2"/>
          <c:order val="2"/>
          <c:tx>
            <c:strRef>
              <c:f>'Kyrgyz ESTH Projects'!$E$156</c:f>
              <c:strCache>
                <c:ptCount val="1"/>
                <c:pt idx="0">
                  <c:v>Turkmenistan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'Kyrgyz ESTH Projects'!$B$157:$B$166</c:f>
              <c:strCache>
                <c:ptCount val="10"/>
                <c:pt idx="0">
                  <c:v>Energy</c:v>
                </c:pt>
                <c:pt idx="1">
                  <c:v>Agriculture</c:v>
                </c:pt>
                <c:pt idx="2">
                  <c:v>Health</c:v>
                </c:pt>
                <c:pt idx="3">
                  <c:v>Water</c:v>
                </c:pt>
                <c:pt idx="4">
                  <c:v>Land</c:v>
                </c:pt>
                <c:pt idx="5">
                  <c:v>Env. Gen'l</c:v>
                </c:pt>
                <c:pt idx="6">
                  <c:v>Biodiversity</c:v>
                </c:pt>
                <c:pt idx="7">
                  <c:v>Air</c:v>
                </c:pt>
                <c:pt idx="8">
                  <c:v>Waste</c:v>
                </c:pt>
                <c:pt idx="9">
                  <c:v>Science&amp;Technology</c:v>
                </c:pt>
              </c:strCache>
            </c:strRef>
          </c:cat>
          <c:val>
            <c:numRef>
              <c:f>'Kyrgyz ESTH Projects'!$E$157:$E$166</c:f>
              <c:numCache>
                <c:ptCount val="10"/>
                <c:pt idx="0">
                  <c:v>0</c:v>
                </c:pt>
                <c:pt idx="1">
                  <c:v>0.74</c:v>
                </c:pt>
                <c:pt idx="2">
                  <c:v>23.68</c:v>
                </c:pt>
                <c:pt idx="3">
                  <c:v>0.5</c:v>
                </c:pt>
                <c:pt idx="4">
                  <c:v>0</c:v>
                </c:pt>
                <c:pt idx="5">
                  <c:v>9.75</c:v>
                </c:pt>
                <c:pt idx="6">
                  <c:v>16.01</c:v>
                </c:pt>
                <c:pt idx="7">
                  <c:v>0</c:v>
                </c:pt>
                <c:pt idx="8">
                  <c:v>0.21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'Kyrgyz ESTH Projects'!$F$156</c:f>
              <c:strCache>
                <c:ptCount val="1"/>
                <c:pt idx="0">
                  <c:v>Kazakhstan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'Kyrgyz ESTH Projects'!$B$157:$B$166</c:f>
              <c:strCache>
                <c:ptCount val="10"/>
                <c:pt idx="0">
                  <c:v>Energy</c:v>
                </c:pt>
                <c:pt idx="1">
                  <c:v>Agriculture</c:v>
                </c:pt>
                <c:pt idx="2">
                  <c:v>Health</c:v>
                </c:pt>
                <c:pt idx="3">
                  <c:v>Water</c:v>
                </c:pt>
                <c:pt idx="4">
                  <c:v>Land</c:v>
                </c:pt>
                <c:pt idx="5">
                  <c:v>Env. Gen'l</c:v>
                </c:pt>
                <c:pt idx="6">
                  <c:v>Biodiversity</c:v>
                </c:pt>
                <c:pt idx="7">
                  <c:v>Air</c:v>
                </c:pt>
                <c:pt idx="8">
                  <c:v>Waste</c:v>
                </c:pt>
                <c:pt idx="9">
                  <c:v>Science&amp;Technology</c:v>
                </c:pt>
              </c:strCache>
            </c:strRef>
          </c:cat>
          <c:val>
            <c:numRef>
              <c:f>'Kyrgyz ESTH Projects'!$F$157:$F$166</c:f>
              <c:numCache>
                <c:ptCount val="10"/>
                <c:pt idx="0">
                  <c:v>682.95</c:v>
                </c:pt>
                <c:pt idx="1">
                  <c:v>340.15</c:v>
                </c:pt>
                <c:pt idx="2">
                  <c:v>53.33</c:v>
                </c:pt>
                <c:pt idx="3">
                  <c:v>226.85</c:v>
                </c:pt>
                <c:pt idx="4">
                  <c:v>10.63</c:v>
                </c:pt>
                <c:pt idx="5">
                  <c:v>180.97</c:v>
                </c:pt>
                <c:pt idx="6">
                  <c:v>79.69</c:v>
                </c:pt>
                <c:pt idx="7">
                  <c:v>25.89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'Kyrgyz ESTH Projects'!$G$156</c:f>
              <c:strCache>
                <c:ptCount val="1"/>
                <c:pt idx="0">
                  <c:v>Kyrgyzstan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'Kyrgyz ESTH Projects'!$B$157:$B$166</c:f>
              <c:strCache>
                <c:ptCount val="10"/>
                <c:pt idx="0">
                  <c:v>Energy</c:v>
                </c:pt>
                <c:pt idx="1">
                  <c:v>Agriculture</c:v>
                </c:pt>
                <c:pt idx="2">
                  <c:v>Health</c:v>
                </c:pt>
                <c:pt idx="3">
                  <c:v>Water</c:v>
                </c:pt>
                <c:pt idx="4">
                  <c:v>Land</c:v>
                </c:pt>
                <c:pt idx="5">
                  <c:v>Env. Gen'l</c:v>
                </c:pt>
                <c:pt idx="6">
                  <c:v>Biodiversity</c:v>
                </c:pt>
                <c:pt idx="7">
                  <c:v>Air</c:v>
                </c:pt>
                <c:pt idx="8">
                  <c:v>Waste</c:v>
                </c:pt>
                <c:pt idx="9">
                  <c:v>Science&amp;Technology</c:v>
                </c:pt>
              </c:strCache>
            </c:strRef>
          </c:cat>
          <c:val>
            <c:numRef>
              <c:f>'Kyrgyz ESTH Projects'!$G$157:$G$166</c:f>
              <c:numCache>
                <c:ptCount val="10"/>
                <c:pt idx="0">
                  <c:v>136.43</c:v>
                </c:pt>
                <c:pt idx="1">
                  <c:v>109.74</c:v>
                </c:pt>
                <c:pt idx="2">
                  <c:v>773.38</c:v>
                </c:pt>
                <c:pt idx="3">
                  <c:v>176.6</c:v>
                </c:pt>
                <c:pt idx="4">
                  <c:v>42.72</c:v>
                </c:pt>
                <c:pt idx="5">
                  <c:v>23.72</c:v>
                </c:pt>
                <c:pt idx="6">
                  <c:v>13.41</c:v>
                </c:pt>
                <c:pt idx="7">
                  <c:v>1.44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7224800"/>
        <c:axId val="65023201"/>
      </c:barChart>
      <c:catAx>
        <c:axId val="722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ESTH Areas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23201"/>
        <c:crosses val="autoZero"/>
        <c:auto val="1"/>
        <c:lblOffset val="100"/>
        <c:noMultiLvlLbl val="0"/>
      </c:catAx>
      <c:valAx>
        <c:axId val="6502320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USD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2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7"/>
          <c:y val="0.127"/>
          <c:w val="0.7895"/>
          <c:h val="0.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167"/>
  <sheetViews>
    <sheetView tabSelected="1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7" sqref="F47"/>
    </sheetView>
  </sheetViews>
  <sheetFormatPr defaultColWidth="9.140625" defaultRowHeight="12.75"/>
  <cols>
    <col min="1" max="1" width="2.00390625" style="0" customWidth="1"/>
    <col min="2" max="2" width="30.28125" style="1" customWidth="1"/>
    <col min="3" max="3" width="13.7109375" style="1" customWidth="1"/>
    <col min="4" max="4" width="13.140625" style="9" customWidth="1"/>
    <col min="5" max="5" width="14.57421875" style="1" customWidth="1"/>
    <col min="6" max="6" width="29.421875" style="1" customWidth="1"/>
    <col min="7" max="7" width="32.28125" style="1" customWidth="1"/>
    <col min="14" max="14" width="10.00390625" style="0" bestFit="1" customWidth="1"/>
    <col min="15" max="15" width="12.8515625" style="0" bestFit="1" customWidth="1"/>
  </cols>
  <sheetData>
    <row r="1" ht="12.75">
      <c r="G1" s="9" t="s">
        <v>301</v>
      </c>
    </row>
    <row r="2" ht="18">
      <c r="C2" s="20" t="s">
        <v>302</v>
      </c>
    </row>
    <row r="4" spans="2:7" ht="12.75">
      <c r="B4" s="64" t="s">
        <v>28</v>
      </c>
      <c r="C4" s="64" t="s">
        <v>29</v>
      </c>
      <c r="D4" s="64" t="s">
        <v>30</v>
      </c>
      <c r="E4" s="64" t="s">
        <v>49</v>
      </c>
      <c r="F4" s="64" t="s">
        <v>21</v>
      </c>
      <c r="G4" s="62" t="s">
        <v>65</v>
      </c>
    </row>
    <row r="5" spans="2:59" ht="12.75">
      <c r="B5" s="64"/>
      <c r="C5" s="64"/>
      <c r="D5" s="64"/>
      <c r="E5" s="65"/>
      <c r="F5" s="64"/>
      <c r="G5" s="63"/>
      <c r="BG5" s="30"/>
    </row>
    <row r="6" spans="2:7" ht="12.75" customHeight="1">
      <c r="B6" s="6" t="s">
        <v>62</v>
      </c>
      <c r="C6" s="6"/>
      <c r="D6" s="10"/>
      <c r="E6" s="6"/>
      <c r="F6" s="6"/>
      <c r="G6" s="15"/>
    </row>
    <row r="7" spans="2:7" ht="12.75">
      <c r="B7" s="6" t="s">
        <v>31</v>
      </c>
      <c r="C7" s="7"/>
      <c r="D7" s="11"/>
      <c r="E7" s="7"/>
      <c r="F7" s="7"/>
      <c r="G7" s="15"/>
    </row>
    <row r="8" spans="2:7" ht="46.5" customHeight="1">
      <c r="B8" s="27" t="s">
        <v>258</v>
      </c>
      <c r="C8" s="27" t="s">
        <v>88</v>
      </c>
      <c r="D8" s="28" t="s">
        <v>128</v>
      </c>
      <c r="E8" s="29">
        <v>0</v>
      </c>
      <c r="F8" s="27" t="s">
        <v>127</v>
      </c>
      <c r="G8" s="19" t="s">
        <v>129</v>
      </c>
    </row>
    <row r="9" spans="2:7" ht="54.75" customHeight="1">
      <c r="B9" s="27" t="s">
        <v>259</v>
      </c>
      <c r="C9" s="27" t="s">
        <v>6</v>
      </c>
      <c r="D9" s="28" t="s">
        <v>108</v>
      </c>
      <c r="E9" s="29">
        <v>4.7</v>
      </c>
      <c r="F9" s="27" t="s">
        <v>7</v>
      </c>
      <c r="G9" s="23" t="s">
        <v>8</v>
      </c>
    </row>
    <row r="10" spans="2:7" ht="44.25" customHeight="1">
      <c r="B10" s="27" t="s">
        <v>260</v>
      </c>
      <c r="C10" s="27" t="s">
        <v>85</v>
      </c>
      <c r="D10" s="28" t="s">
        <v>82</v>
      </c>
      <c r="E10" s="29">
        <v>0</v>
      </c>
      <c r="F10" s="27" t="s">
        <v>10</v>
      </c>
      <c r="G10" s="23" t="s">
        <v>194</v>
      </c>
    </row>
    <row r="11" spans="2:7" ht="46.5" customHeight="1">
      <c r="B11" s="27" t="s">
        <v>235</v>
      </c>
      <c r="C11" s="27" t="s">
        <v>73</v>
      </c>
      <c r="D11" s="28" t="s">
        <v>90</v>
      </c>
      <c r="E11" s="29">
        <v>6.26</v>
      </c>
      <c r="F11" s="27" t="s">
        <v>11</v>
      </c>
      <c r="G11" s="23" t="s">
        <v>12</v>
      </c>
    </row>
    <row r="12" spans="2:7" ht="43.5" customHeight="1">
      <c r="B12" s="27" t="s">
        <v>198</v>
      </c>
      <c r="C12" s="27" t="s">
        <v>79</v>
      </c>
      <c r="D12" s="28" t="s">
        <v>214</v>
      </c>
      <c r="E12" s="29">
        <v>11.76</v>
      </c>
      <c r="F12" s="27" t="s">
        <v>11</v>
      </c>
      <c r="G12" s="45" t="s">
        <v>94</v>
      </c>
    </row>
    <row r="13" spans="2:7" ht="43.5" customHeight="1">
      <c r="B13" s="27" t="s">
        <v>216</v>
      </c>
      <c r="C13" s="27" t="s">
        <v>79</v>
      </c>
      <c r="D13" s="28" t="s">
        <v>217</v>
      </c>
      <c r="E13" s="29">
        <v>1</v>
      </c>
      <c r="F13" s="27" t="s">
        <v>11</v>
      </c>
      <c r="G13" s="45" t="s">
        <v>94</v>
      </c>
    </row>
    <row r="14" spans="2:7" ht="48.75" customHeight="1">
      <c r="B14" s="27" t="s">
        <v>261</v>
      </c>
      <c r="C14" s="27" t="s">
        <v>126</v>
      </c>
      <c r="D14" s="28" t="s">
        <v>97</v>
      </c>
      <c r="E14" s="29">
        <v>0</v>
      </c>
      <c r="F14" s="27" t="s">
        <v>124</v>
      </c>
      <c r="G14" s="23" t="s">
        <v>0</v>
      </c>
    </row>
    <row r="15" spans="2:7" ht="54.75" customHeight="1">
      <c r="B15" s="27" t="s">
        <v>262</v>
      </c>
      <c r="C15" s="27" t="s">
        <v>195</v>
      </c>
      <c r="D15" s="28" t="s">
        <v>97</v>
      </c>
      <c r="E15" s="29">
        <v>0</v>
      </c>
      <c r="F15" s="27" t="s">
        <v>196</v>
      </c>
      <c r="G15" s="23" t="s">
        <v>197</v>
      </c>
    </row>
    <row r="16" spans="2:7" ht="54.75" customHeight="1">
      <c r="B16" s="58" t="s">
        <v>347</v>
      </c>
      <c r="C16" s="60" t="s">
        <v>126</v>
      </c>
      <c r="D16" s="12" t="s">
        <v>240</v>
      </c>
      <c r="E16" s="12">
        <v>0.421</v>
      </c>
      <c r="F16" s="60" t="s">
        <v>124</v>
      </c>
      <c r="G16" s="23" t="s">
        <v>0</v>
      </c>
    </row>
    <row r="17" spans="2:7" ht="54.75" customHeight="1">
      <c r="B17" s="58" t="s">
        <v>358</v>
      </c>
      <c r="C17" s="60" t="s">
        <v>350</v>
      </c>
      <c r="D17" s="12" t="s">
        <v>348</v>
      </c>
      <c r="E17" s="61">
        <v>1</v>
      </c>
      <c r="F17" s="27" t="s">
        <v>357</v>
      </c>
      <c r="G17" s="23" t="s">
        <v>0</v>
      </c>
    </row>
    <row r="18" spans="2:7" ht="19.5" customHeight="1">
      <c r="B18" s="5" t="s">
        <v>40</v>
      </c>
      <c r="C18" s="5"/>
      <c r="D18" s="13"/>
      <c r="E18" s="24">
        <f>SUM(E8:E15)</f>
        <v>23.72</v>
      </c>
      <c r="F18" s="5"/>
      <c r="G18" s="16"/>
    </row>
    <row r="19" spans="2:7" ht="16.5" customHeight="1">
      <c r="B19" s="6" t="s">
        <v>34</v>
      </c>
      <c r="C19" s="7"/>
      <c r="D19" s="11"/>
      <c r="E19" s="25"/>
      <c r="F19" s="7"/>
      <c r="G19" s="15"/>
    </row>
    <row r="20" spans="2:7" ht="48" customHeight="1">
      <c r="B20" s="27" t="s">
        <v>263</v>
      </c>
      <c r="C20" s="27" t="s">
        <v>88</v>
      </c>
      <c r="D20" s="28" t="s">
        <v>17</v>
      </c>
      <c r="E20" s="29">
        <v>1.091</v>
      </c>
      <c r="F20" s="27" t="s">
        <v>19</v>
      </c>
      <c r="G20" s="23" t="s">
        <v>18</v>
      </c>
    </row>
    <row r="21" spans="2:7" ht="48" customHeight="1">
      <c r="B21" s="27" t="s">
        <v>355</v>
      </c>
      <c r="C21" s="27" t="s">
        <v>123</v>
      </c>
      <c r="D21" s="28" t="s">
        <v>348</v>
      </c>
      <c r="E21" s="29">
        <v>0.405</v>
      </c>
      <c r="F21" s="27" t="s">
        <v>125</v>
      </c>
      <c r="G21" s="19" t="s">
        <v>349</v>
      </c>
    </row>
    <row r="22" spans="2:7" ht="54" customHeight="1">
      <c r="B22" s="4" t="s">
        <v>354</v>
      </c>
      <c r="C22" s="58" t="s">
        <v>350</v>
      </c>
      <c r="D22" s="59" t="s">
        <v>97</v>
      </c>
      <c r="E22" s="4">
        <v>0.68</v>
      </c>
      <c r="F22" s="4" t="s">
        <v>350</v>
      </c>
      <c r="G22" s="23" t="s">
        <v>0</v>
      </c>
    </row>
    <row r="23" spans="2:7" ht="48" customHeight="1">
      <c r="B23" s="4" t="s">
        <v>353</v>
      </c>
      <c r="C23" s="58" t="s">
        <v>126</v>
      </c>
      <c r="D23" s="12" t="s">
        <v>351</v>
      </c>
      <c r="E23" s="4">
        <v>0.3</v>
      </c>
      <c r="F23" s="4" t="s">
        <v>352</v>
      </c>
      <c r="G23" s="23" t="s">
        <v>0</v>
      </c>
    </row>
    <row r="24" spans="2:7" ht="18" customHeight="1">
      <c r="B24" s="5" t="s">
        <v>41</v>
      </c>
      <c r="C24" s="5"/>
      <c r="D24" s="13"/>
      <c r="E24" s="24">
        <f>SUM(E20:E20)</f>
        <v>1.091</v>
      </c>
      <c r="F24" s="8"/>
      <c r="G24" s="16"/>
    </row>
    <row r="25" spans="2:7" ht="16.5" customHeight="1">
      <c r="B25" s="6" t="s">
        <v>35</v>
      </c>
      <c r="C25" s="7"/>
      <c r="D25" s="11"/>
      <c r="E25" s="25"/>
      <c r="F25" s="7"/>
      <c r="G25" s="15"/>
    </row>
    <row r="26" spans="2:7" ht="68.25" customHeight="1">
      <c r="B26" s="27" t="s">
        <v>199</v>
      </c>
      <c r="C26" s="27" t="s">
        <v>130</v>
      </c>
      <c r="D26" s="28" t="s">
        <v>70</v>
      </c>
      <c r="E26" s="44">
        <v>12.238665</v>
      </c>
      <c r="F26" s="27" t="s">
        <v>131</v>
      </c>
      <c r="G26" s="45" t="s">
        <v>26</v>
      </c>
    </row>
    <row r="27" spans="2:7" ht="49.5" customHeight="1">
      <c r="B27" s="47" t="s">
        <v>300</v>
      </c>
      <c r="C27" s="48" t="s">
        <v>244</v>
      </c>
      <c r="D27" s="49" t="s">
        <v>84</v>
      </c>
      <c r="E27" s="50">
        <v>0</v>
      </c>
      <c r="F27" s="51" t="s">
        <v>22</v>
      </c>
      <c r="G27" s="23" t="s">
        <v>298</v>
      </c>
    </row>
    <row r="28" spans="2:7" ht="58.5" customHeight="1">
      <c r="B28" s="27" t="s">
        <v>237</v>
      </c>
      <c r="C28" s="27" t="s">
        <v>75</v>
      </c>
      <c r="D28" s="28" t="s">
        <v>238</v>
      </c>
      <c r="E28" s="29">
        <f>(988013/0.84)/1000000</f>
        <v>1.1762059523809525</v>
      </c>
      <c r="F28" s="27" t="s">
        <v>14</v>
      </c>
      <c r="G28" s="23" t="s">
        <v>298</v>
      </c>
    </row>
    <row r="29" spans="2:7" ht="15.75" customHeight="1">
      <c r="B29" s="5" t="s">
        <v>42</v>
      </c>
      <c r="C29" s="5"/>
      <c r="D29" s="13"/>
      <c r="E29" s="24">
        <f>SUM(E26:E28)</f>
        <v>13.414870952380952</v>
      </c>
      <c r="F29" s="5"/>
      <c r="G29" s="16"/>
    </row>
    <row r="30" spans="2:7" ht="18.75" customHeight="1">
      <c r="B30" s="14" t="s">
        <v>57</v>
      </c>
      <c r="C30" s="7"/>
      <c r="D30" s="11"/>
      <c r="E30" s="25"/>
      <c r="F30" s="7"/>
      <c r="G30" s="15"/>
    </row>
    <row r="31" spans="2:7" ht="57.75" customHeight="1">
      <c r="B31" s="27" t="s">
        <v>200</v>
      </c>
      <c r="C31" s="27" t="s">
        <v>71</v>
      </c>
      <c r="D31" s="28" t="s">
        <v>72</v>
      </c>
      <c r="E31" s="44">
        <v>0</v>
      </c>
      <c r="F31" s="27" t="s">
        <v>73</v>
      </c>
      <c r="G31" s="23" t="s">
        <v>27</v>
      </c>
    </row>
    <row r="32" spans="2:7" ht="54.75" customHeight="1">
      <c r="B32" s="27" t="s">
        <v>203</v>
      </c>
      <c r="C32" s="27" t="s">
        <v>130</v>
      </c>
      <c r="D32" s="28" t="s">
        <v>201</v>
      </c>
      <c r="E32" s="44">
        <v>13</v>
      </c>
      <c r="F32" s="27" t="s">
        <v>202</v>
      </c>
      <c r="G32" s="23" t="s">
        <v>18</v>
      </c>
    </row>
    <row r="33" spans="2:7" ht="42.75" customHeight="1">
      <c r="B33" s="27" t="s">
        <v>204</v>
      </c>
      <c r="C33" s="27" t="s">
        <v>6</v>
      </c>
      <c r="D33" s="28" t="s">
        <v>115</v>
      </c>
      <c r="E33" s="44">
        <v>15</v>
      </c>
      <c r="F33" s="27" t="s">
        <v>16</v>
      </c>
      <c r="G33" s="23" t="s">
        <v>15</v>
      </c>
    </row>
    <row r="34" spans="2:7" ht="45.75" customHeight="1">
      <c r="B34" s="27" t="s">
        <v>205</v>
      </c>
      <c r="C34" s="27" t="s">
        <v>79</v>
      </c>
      <c r="D34" s="28" t="s">
        <v>99</v>
      </c>
      <c r="E34" s="44">
        <v>11.84</v>
      </c>
      <c r="F34" s="27" t="s">
        <v>113</v>
      </c>
      <c r="G34" s="45" t="s">
        <v>94</v>
      </c>
    </row>
    <row r="35" spans="2:7" ht="57.75" customHeight="1">
      <c r="B35" s="27" t="s">
        <v>206</v>
      </c>
      <c r="C35" s="27" t="s">
        <v>88</v>
      </c>
      <c r="D35" s="28" t="s">
        <v>132</v>
      </c>
      <c r="E35" s="44">
        <v>2.875</v>
      </c>
      <c r="F35" s="27" t="s">
        <v>124</v>
      </c>
      <c r="G35" s="23" t="s">
        <v>18</v>
      </c>
    </row>
    <row r="36" spans="2:7" ht="57.75" customHeight="1">
      <c r="B36" s="27" t="s">
        <v>356</v>
      </c>
      <c r="C36" s="27" t="s">
        <v>350</v>
      </c>
      <c r="D36" s="28" t="s">
        <v>351</v>
      </c>
      <c r="E36" s="44">
        <v>1.125</v>
      </c>
      <c r="F36" s="27" t="s">
        <v>357</v>
      </c>
      <c r="G36" s="23" t="s">
        <v>0</v>
      </c>
    </row>
    <row r="37" spans="2:7" ht="15.75" customHeight="1">
      <c r="B37" s="5" t="s">
        <v>69</v>
      </c>
      <c r="C37" s="5"/>
      <c r="D37" s="13"/>
      <c r="E37" s="24">
        <f>SUM(E31:E36)</f>
        <v>43.84</v>
      </c>
      <c r="F37" s="5"/>
      <c r="G37" s="16"/>
    </row>
    <row r="38" spans="2:7" ht="17.25" customHeight="1">
      <c r="B38" s="6" t="s">
        <v>59</v>
      </c>
      <c r="C38" s="7"/>
      <c r="D38" s="11"/>
      <c r="E38" s="25"/>
      <c r="F38" s="7"/>
      <c r="G38" s="15"/>
    </row>
    <row r="39" spans="2:7" ht="60" customHeight="1">
      <c r="B39" s="27" t="s">
        <v>360</v>
      </c>
      <c r="C39" s="27" t="s">
        <v>126</v>
      </c>
      <c r="D39" s="28" t="s">
        <v>243</v>
      </c>
      <c r="E39" s="29">
        <v>0.25</v>
      </c>
      <c r="F39" s="27" t="s">
        <v>359</v>
      </c>
      <c r="G39" s="45" t="s">
        <v>0</v>
      </c>
    </row>
    <row r="40" spans="2:7" ht="17.25" customHeight="1">
      <c r="B40" s="5" t="s">
        <v>43</v>
      </c>
      <c r="C40" s="5"/>
      <c r="D40" s="13"/>
      <c r="E40" s="24">
        <f>E39</f>
        <v>0.25</v>
      </c>
      <c r="F40" s="5"/>
      <c r="G40" s="16"/>
    </row>
    <row r="41" spans="2:7" ht="17.25" customHeight="1">
      <c r="B41" s="6" t="s">
        <v>58</v>
      </c>
      <c r="C41" s="7"/>
      <c r="D41" s="11"/>
      <c r="E41" s="25"/>
      <c r="F41" s="7"/>
      <c r="G41" s="15"/>
    </row>
    <row r="42" spans="2:7" ht="42" customHeight="1">
      <c r="B42" s="27" t="s">
        <v>230</v>
      </c>
      <c r="C42" s="27" t="s">
        <v>79</v>
      </c>
      <c r="D42" s="28" t="s">
        <v>231</v>
      </c>
      <c r="E42" s="29">
        <v>98.5</v>
      </c>
      <c r="F42" s="27" t="s">
        <v>232</v>
      </c>
      <c r="G42" s="45" t="s">
        <v>94</v>
      </c>
    </row>
    <row r="43" spans="2:7" ht="39.75" customHeight="1">
      <c r="B43" s="27" t="s">
        <v>222</v>
      </c>
      <c r="C43" s="27" t="s">
        <v>79</v>
      </c>
      <c r="D43" s="28" t="s">
        <v>110</v>
      </c>
      <c r="E43" s="29">
        <v>15</v>
      </c>
      <c r="F43" s="27" t="s">
        <v>109</v>
      </c>
      <c r="G43" s="45" t="s">
        <v>94</v>
      </c>
    </row>
    <row r="44" spans="2:7" ht="42" customHeight="1">
      <c r="B44" s="27" t="s">
        <v>223</v>
      </c>
      <c r="C44" s="27" t="s">
        <v>6</v>
      </c>
      <c r="D44" s="28" t="s">
        <v>84</v>
      </c>
      <c r="E44" s="29">
        <v>9.6</v>
      </c>
      <c r="F44" s="27" t="s">
        <v>6</v>
      </c>
      <c r="G44" s="23" t="s">
        <v>15</v>
      </c>
    </row>
    <row r="45" spans="2:7" ht="42" customHeight="1">
      <c r="B45" s="27" t="s">
        <v>279</v>
      </c>
      <c r="C45" s="27" t="s">
        <v>280</v>
      </c>
      <c r="D45" s="28" t="s">
        <v>281</v>
      </c>
      <c r="E45" s="29">
        <v>13.332</v>
      </c>
      <c r="F45" s="27" t="s">
        <v>283</v>
      </c>
      <c r="G45" s="23" t="s">
        <v>282</v>
      </c>
    </row>
    <row r="46" spans="2:7" ht="42" customHeight="1">
      <c r="B46" s="27" t="s">
        <v>363</v>
      </c>
      <c r="C46" s="27" t="s">
        <v>361</v>
      </c>
      <c r="D46" s="28" t="s">
        <v>97</v>
      </c>
      <c r="E46" s="29">
        <v>0</v>
      </c>
      <c r="F46" s="27" t="s">
        <v>124</v>
      </c>
      <c r="G46" s="23" t="s">
        <v>365</v>
      </c>
    </row>
    <row r="47" spans="2:7" ht="42" customHeight="1">
      <c r="B47" s="27" t="s">
        <v>364</v>
      </c>
      <c r="C47" s="27" t="s">
        <v>126</v>
      </c>
      <c r="D47" s="28" t="s">
        <v>362</v>
      </c>
      <c r="E47" s="29">
        <v>0.15</v>
      </c>
      <c r="F47" s="27" t="s">
        <v>125</v>
      </c>
      <c r="G47" s="23" t="s">
        <v>365</v>
      </c>
    </row>
    <row r="48" spans="2:7" ht="17.25" customHeight="1">
      <c r="B48" s="5" t="s">
        <v>45</v>
      </c>
      <c r="C48" s="5"/>
      <c r="D48" s="13"/>
      <c r="E48" s="24">
        <f>SUM(E42:E45)</f>
        <v>136.432</v>
      </c>
      <c r="F48" s="5"/>
      <c r="G48" s="16"/>
    </row>
    <row r="49" spans="2:7" ht="17.25" customHeight="1">
      <c r="B49" s="6" t="s">
        <v>60</v>
      </c>
      <c r="C49" s="7"/>
      <c r="D49" s="11"/>
      <c r="E49" s="25"/>
      <c r="F49" s="7"/>
      <c r="G49" s="15"/>
    </row>
    <row r="50" spans="2:7" ht="55.5" customHeight="1">
      <c r="B50" s="27" t="s">
        <v>224</v>
      </c>
      <c r="C50" s="27" t="s">
        <v>79</v>
      </c>
      <c r="D50" s="28" t="s">
        <v>225</v>
      </c>
      <c r="E50" s="29">
        <v>30.2</v>
      </c>
      <c r="F50" s="27" t="s">
        <v>93</v>
      </c>
      <c r="G50" s="45" t="s">
        <v>94</v>
      </c>
    </row>
    <row r="51" spans="2:7" ht="55.5" customHeight="1">
      <c r="B51" s="27" t="s">
        <v>213</v>
      </c>
      <c r="C51" s="27" t="s">
        <v>79</v>
      </c>
      <c r="D51" s="28" t="s">
        <v>214</v>
      </c>
      <c r="E51" s="29">
        <v>12.98</v>
      </c>
      <c r="F51" s="27" t="s">
        <v>215</v>
      </c>
      <c r="G51" s="45" t="s">
        <v>94</v>
      </c>
    </row>
    <row r="52" spans="2:7" ht="55.5" customHeight="1">
      <c r="B52" s="27" t="s">
        <v>239</v>
      </c>
      <c r="C52" s="27" t="s">
        <v>75</v>
      </c>
      <c r="D52" s="28" t="s">
        <v>240</v>
      </c>
      <c r="E52" s="29">
        <f>0.123462/0.83</f>
        <v>0.14874939759036146</v>
      </c>
      <c r="F52" s="27" t="s">
        <v>75</v>
      </c>
      <c r="G52" s="23" t="s">
        <v>298</v>
      </c>
    </row>
    <row r="53" spans="2:7" ht="55.5" customHeight="1">
      <c r="B53" s="27" t="s">
        <v>241</v>
      </c>
      <c r="C53" s="27" t="s">
        <v>75</v>
      </c>
      <c r="D53" s="28" t="s">
        <v>242</v>
      </c>
      <c r="E53" s="29">
        <f>8.45/0.83</f>
        <v>10.180722891566266</v>
      </c>
      <c r="F53" s="27" t="s">
        <v>75</v>
      </c>
      <c r="G53" s="23" t="s">
        <v>298</v>
      </c>
    </row>
    <row r="54" spans="2:7" ht="55.5" customHeight="1">
      <c r="B54" s="27" t="s">
        <v>239</v>
      </c>
      <c r="C54" s="27" t="s">
        <v>75</v>
      </c>
      <c r="D54" s="28" t="s">
        <v>243</v>
      </c>
      <c r="E54" s="29">
        <f>0.498/0.83</f>
        <v>0.6</v>
      </c>
      <c r="F54" s="27" t="s">
        <v>75</v>
      </c>
      <c r="G54" s="23" t="s">
        <v>298</v>
      </c>
    </row>
    <row r="55" spans="2:7" ht="47.25" customHeight="1">
      <c r="B55" s="27" t="s">
        <v>264</v>
      </c>
      <c r="C55" s="27" t="s">
        <v>85</v>
      </c>
      <c r="D55" s="28" t="s">
        <v>13</v>
      </c>
      <c r="E55" s="29">
        <v>2.3</v>
      </c>
      <c r="F55" s="27" t="s">
        <v>93</v>
      </c>
      <c r="G55" s="45" t="s">
        <v>95</v>
      </c>
    </row>
    <row r="56" spans="2:7" ht="47.25" customHeight="1">
      <c r="B56" s="27" t="s">
        <v>286</v>
      </c>
      <c r="C56" s="27" t="s">
        <v>287</v>
      </c>
      <c r="D56" s="28" t="s">
        <v>243</v>
      </c>
      <c r="E56" s="29">
        <f>8/0.78</f>
        <v>10.256410256410255</v>
      </c>
      <c r="F56" s="27" t="s">
        <v>288</v>
      </c>
      <c r="G56" s="23" t="s">
        <v>278</v>
      </c>
    </row>
    <row r="57" spans="2:7" ht="47.25" customHeight="1">
      <c r="B57" s="27" t="s">
        <v>289</v>
      </c>
      <c r="C57" s="27" t="s">
        <v>6</v>
      </c>
      <c r="D57" s="28" t="s">
        <v>82</v>
      </c>
      <c r="E57" s="29">
        <v>0.3</v>
      </c>
      <c r="F57" s="27" t="s">
        <v>6</v>
      </c>
      <c r="G57" s="23" t="s">
        <v>15</v>
      </c>
    </row>
    <row r="58" spans="2:7" ht="47.25" customHeight="1">
      <c r="B58" s="27" t="s">
        <v>265</v>
      </c>
      <c r="C58" s="27" t="s">
        <v>75</v>
      </c>
      <c r="D58" s="28" t="s">
        <v>82</v>
      </c>
      <c r="E58" s="29">
        <f>1.8/0.84</f>
        <v>2.142857142857143</v>
      </c>
      <c r="F58" s="27" t="s">
        <v>75</v>
      </c>
      <c r="G58" s="45" t="s">
        <v>100</v>
      </c>
    </row>
    <row r="59" spans="2:7" ht="47.25" customHeight="1">
      <c r="B59" s="27" t="s">
        <v>253</v>
      </c>
      <c r="C59" s="27" t="s">
        <v>80</v>
      </c>
      <c r="D59" s="28" t="s">
        <v>96</v>
      </c>
      <c r="E59" s="29">
        <f>2/0.555</f>
        <v>3.603603603603603</v>
      </c>
      <c r="F59" s="27" t="s">
        <v>103</v>
      </c>
      <c r="G59" s="45" t="s">
        <v>102</v>
      </c>
    </row>
    <row r="60" spans="2:7" ht="47.25" customHeight="1">
      <c r="B60" s="27" t="s">
        <v>236</v>
      </c>
      <c r="C60" s="27" t="s">
        <v>79</v>
      </c>
      <c r="D60" s="28" t="s">
        <v>111</v>
      </c>
      <c r="E60" s="29">
        <v>19.35</v>
      </c>
      <c r="F60" s="27" t="s">
        <v>112</v>
      </c>
      <c r="G60" s="45" t="s">
        <v>94</v>
      </c>
    </row>
    <row r="61" spans="2:7" ht="47.25" customHeight="1">
      <c r="B61" s="27" t="s">
        <v>245</v>
      </c>
      <c r="C61" s="27" t="s">
        <v>2</v>
      </c>
      <c r="D61" s="28" t="s">
        <v>246</v>
      </c>
      <c r="E61" s="29">
        <v>0.365</v>
      </c>
      <c r="F61" s="27" t="s">
        <v>3</v>
      </c>
      <c r="G61" s="45" t="s">
        <v>4</v>
      </c>
    </row>
    <row r="62" spans="2:7" ht="47.25" customHeight="1">
      <c r="B62" s="27" t="s">
        <v>247</v>
      </c>
      <c r="C62" s="27" t="s">
        <v>2</v>
      </c>
      <c r="D62" s="28" t="s">
        <v>240</v>
      </c>
      <c r="E62" s="29">
        <v>0.244</v>
      </c>
      <c r="F62" s="27" t="s">
        <v>3</v>
      </c>
      <c r="G62" s="45" t="s">
        <v>4</v>
      </c>
    </row>
    <row r="63" spans="2:7" ht="47.25" customHeight="1">
      <c r="B63" s="27" t="s">
        <v>248</v>
      </c>
      <c r="C63" s="27" t="s">
        <v>2</v>
      </c>
      <c r="D63" s="28" t="s">
        <v>246</v>
      </c>
      <c r="E63" s="29">
        <v>0.153</v>
      </c>
      <c r="F63" s="27" t="s">
        <v>3</v>
      </c>
      <c r="G63" s="45" t="s">
        <v>4</v>
      </c>
    </row>
    <row r="64" spans="2:7" ht="47.25" customHeight="1">
      <c r="B64" s="27" t="s">
        <v>249</v>
      </c>
      <c r="C64" s="27" t="s">
        <v>2</v>
      </c>
      <c r="D64" s="28" t="s">
        <v>13</v>
      </c>
      <c r="E64" s="29">
        <v>2.842</v>
      </c>
      <c r="F64" s="27" t="s">
        <v>3</v>
      </c>
      <c r="G64" s="45" t="s">
        <v>4</v>
      </c>
    </row>
    <row r="65" spans="2:7" ht="47.25" customHeight="1">
      <c r="B65" s="27" t="s">
        <v>250</v>
      </c>
      <c r="C65" s="27" t="s">
        <v>2</v>
      </c>
      <c r="D65" s="28" t="s">
        <v>246</v>
      </c>
      <c r="E65" s="29">
        <v>3.697</v>
      </c>
      <c r="F65" s="27" t="s">
        <v>3</v>
      </c>
      <c r="G65" s="45" t="s">
        <v>4</v>
      </c>
    </row>
    <row r="66" spans="2:7" ht="47.25" customHeight="1">
      <c r="B66" s="27" t="s">
        <v>251</v>
      </c>
      <c r="C66" s="27" t="s">
        <v>2</v>
      </c>
      <c r="D66" s="28" t="s">
        <v>252</v>
      </c>
      <c r="E66" s="29">
        <v>10.352</v>
      </c>
      <c r="F66" s="27" t="s">
        <v>3</v>
      </c>
      <c r="G66" s="45" t="s">
        <v>4</v>
      </c>
    </row>
    <row r="67" spans="2:7" ht="47.25" customHeight="1">
      <c r="B67" s="27" t="s">
        <v>296</v>
      </c>
      <c r="C67" s="27" t="s">
        <v>291</v>
      </c>
      <c r="D67" s="28" t="s">
        <v>292</v>
      </c>
      <c r="E67" s="29">
        <v>0.015</v>
      </c>
      <c r="F67" s="27" t="s">
        <v>293</v>
      </c>
      <c r="G67" s="23" t="s">
        <v>294</v>
      </c>
    </row>
    <row r="68" spans="2:7" ht="47.25" customHeight="1">
      <c r="B68" s="27" t="s">
        <v>297</v>
      </c>
      <c r="C68" s="27" t="s">
        <v>291</v>
      </c>
      <c r="D68" s="28" t="s">
        <v>292</v>
      </c>
      <c r="E68" s="29">
        <v>0.011</v>
      </c>
      <c r="F68" s="27" t="s">
        <v>293</v>
      </c>
      <c r="G68" s="23" t="s">
        <v>294</v>
      </c>
    </row>
    <row r="69" spans="2:7" ht="17.25" customHeight="1">
      <c r="B69" s="5" t="s">
        <v>46</v>
      </c>
      <c r="C69" s="5"/>
      <c r="D69" s="13"/>
      <c r="E69" s="24">
        <f>SUM(E50:E68)</f>
        <v>109.74134329202764</v>
      </c>
      <c r="F69" s="5"/>
      <c r="G69" s="16"/>
    </row>
    <row r="70" spans="2:7" ht="18.75" customHeight="1">
      <c r="B70" s="6" t="s">
        <v>61</v>
      </c>
      <c r="C70" s="7"/>
      <c r="D70" s="11"/>
      <c r="E70" s="25"/>
      <c r="F70" s="7"/>
      <c r="G70" s="15"/>
    </row>
    <row r="71" spans="2:7" ht="39.75" customHeight="1">
      <c r="B71" s="27" t="s">
        <v>266</v>
      </c>
      <c r="C71" s="27" t="s">
        <v>74</v>
      </c>
      <c r="D71" s="28">
        <v>2006</v>
      </c>
      <c r="E71" s="29">
        <v>1.63</v>
      </c>
      <c r="F71" s="27" t="s">
        <v>133</v>
      </c>
      <c r="G71" s="27" t="s">
        <v>134</v>
      </c>
    </row>
    <row r="72" spans="2:7" ht="48.75" customHeight="1">
      <c r="B72" s="27" t="s">
        <v>267</v>
      </c>
      <c r="C72" s="27" t="s">
        <v>6</v>
      </c>
      <c r="D72" s="28" t="s">
        <v>82</v>
      </c>
      <c r="E72" s="29">
        <v>0.29</v>
      </c>
      <c r="F72" s="27" t="s">
        <v>9</v>
      </c>
      <c r="G72" s="23" t="s">
        <v>8</v>
      </c>
    </row>
    <row r="73" spans="2:7" ht="44.25" customHeight="1">
      <c r="B73" s="27" t="s">
        <v>268</v>
      </c>
      <c r="C73" s="27" t="s">
        <v>80</v>
      </c>
      <c r="D73" s="28" t="s">
        <v>81</v>
      </c>
      <c r="E73" s="29">
        <f>4/0.555</f>
        <v>7.207207207207206</v>
      </c>
      <c r="F73" s="27" t="s">
        <v>93</v>
      </c>
      <c r="G73" s="45" t="s">
        <v>20</v>
      </c>
    </row>
    <row r="74" spans="2:7" ht="47.25" customHeight="1">
      <c r="B74" s="27" t="s">
        <v>229</v>
      </c>
      <c r="C74" s="27" t="s">
        <v>6</v>
      </c>
      <c r="D74" s="28" t="s">
        <v>17</v>
      </c>
      <c r="E74" s="29">
        <v>2.3</v>
      </c>
      <c r="F74" s="27" t="s">
        <v>98</v>
      </c>
      <c r="G74" s="23" t="s">
        <v>15</v>
      </c>
    </row>
    <row r="75" spans="2:7" ht="55.5" customHeight="1">
      <c r="B75" s="27" t="s">
        <v>228</v>
      </c>
      <c r="C75" s="27" t="s">
        <v>73</v>
      </c>
      <c r="D75" s="28" t="s">
        <v>83</v>
      </c>
      <c r="E75" s="29">
        <v>0.7</v>
      </c>
      <c r="F75" s="27" t="s">
        <v>93</v>
      </c>
      <c r="G75" s="23" t="s">
        <v>1</v>
      </c>
    </row>
    <row r="76" spans="2:7" ht="43.5" customHeight="1">
      <c r="B76" s="27" t="s">
        <v>221</v>
      </c>
      <c r="C76" s="27" t="s">
        <v>79</v>
      </c>
      <c r="D76" s="28" t="s">
        <v>99</v>
      </c>
      <c r="E76" s="29">
        <v>29</v>
      </c>
      <c r="F76" s="27" t="s">
        <v>93</v>
      </c>
      <c r="G76" s="45" t="s">
        <v>94</v>
      </c>
    </row>
    <row r="77" spans="2:7" ht="46.5" customHeight="1">
      <c r="B77" s="27" t="s">
        <v>269</v>
      </c>
      <c r="C77" s="27" t="s">
        <v>73</v>
      </c>
      <c r="D77" s="28" t="s">
        <v>108</v>
      </c>
      <c r="E77" s="29">
        <v>36</v>
      </c>
      <c r="F77" s="27" t="s">
        <v>93</v>
      </c>
      <c r="G77" s="45" t="s">
        <v>101</v>
      </c>
    </row>
    <row r="78" spans="2:7" ht="48.75" customHeight="1">
      <c r="B78" s="27" t="s">
        <v>218</v>
      </c>
      <c r="C78" s="27" t="s">
        <v>79</v>
      </c>
      <c r="D78" s="28" t="s">
        <v>81</v>
      </c>
      <c r="E78" s="29">
        <v>24.56</v>
      </c>
      <c r="F78" s="27" t="s">
        <v>93</v>
      </c>
      <c r="G78" s="45" t="s">
        <v>94</v>
      </c>
    </row>
    <row r="79" spans="2:7" ht="45.75" customHeight="1">
      <c r="B79" s="27" t="s">
        <v>226</v>
      </c>
      <c r="C79" s="27" t="s">
        <v>79</v>
      </c>
      <c r="D79" s="28" t="s">
        <v>227</v>
      </c>
      <c r="E79" s="29">
        <v>46.8</v>
      </c>
      <c r="F79" s="27" t="s">
        <v>93</v>
      </c>
      <c r="G79" s="45" t="s">
        <v>94</v>
      </c>
    </row>
    <row r="80" spans="2:7" ht="45.75" customHeight="1">
      <c r="B80" s="27" t="s">
        <v>207</v>
      </c>
      <c r="C80" s="27" t="s">
        <v>79</v>
      </c>
      <c r="D80" s="28" t="s">
        <v>208</v>
      </c>
      <c r="E80" s="29">
        <v>28.1</v>
      </c>
      <c r="F80" s="27" t="s">
        <v>93</v>
      </c>
      <c r="G80" s="45" t="s">
        <v>94</v>
      </c>
    </row>
    <row r="81" spans="2:7" ht="45.75" customHeight="1">
      <c r="B81" s="27" t="s">
        <v>295</v>
      </c>
      <c r="C81" s="27" t="s">
        <v>291</v>
      </c>
      <c r="D81" s="28" t="s">
        <v>292</v>
      </c>
      <c r="E81" s="29">
        <f>10813/1000000</f>
        <v>0.010813</v>
      </c>
      <c r="F81" s="27" t="s">
        <v>293</v>
      </c>
      <c r="G81" s="23" t="s">
        <v>294</v>
      </c>
    </row>
    <row r="82" spans="2:7" ht="15.75" customHeight="1">
      <c r="B82" s="5" t="s">
        <v>44</v>
      </c>
      <c r="C82" s="5"/>
      <c r="D82" s="13"/>
      <c r="E82" s="24">
        <f>SUM(E71:E81)</f>
        <v>176.5980202072072</v>
      </c>
      <c r="F82" s="5"/>
      <c r="G82" s="16"/>
    </row>
    <row r="83" spans="2:7" ht="19.5" customHeight="1">
      <c r="B83" s="6" t="s">
        <v>67</v>
      </c>
      <c r="C83" s="7"/>
      <c r="D83" s="11"/>
      <c r="E83" s="25"/>
      <c r="F83" s="7"/>
      <c r="G83" s="15"/>
    </row>
    <row r="84" spans="2:7" ht="66" customHeight="1">
      <c r="B84" s="27" t="s">
        <v>304</v>
      </c>
      <c r="C84" s="27" t="s">
        <v>91</v>
      </c>
      <c r="D84" s="28" t="s">
        <v>299</v>
      </c>
      <c r="E84" s="29">
        <v>0</v>
      </c>
      <c r="F84" s="27" t="s">
        <v>135</v>
      </c>
      <c r="G84" s="45" t="s">
        <v>136</v>
      </c>
    </row>
    <row r="85" spans="2:7" ht="80.25" customHeight="1">
      <c r="B85" s="27" t="s">
        <v>305</v>
      </c>
      <c r="C85" s="27" t="s">
        <v>91</v>
      </c>
      <c r="D85" s="28" t="s">
        <v>299</v>
      </c>
      <c r="E85" s="29">
        <v>0</v>
      </c>
      <c r="F85" s="27" t="s">
        <v>137</v>
      </c>
      <c r="G85" s="45" t="s">
        <v>138</v>
      </c>
    </row>
    <row r="86" spans="2:7" ht="57" customHeight="1">
      <c r="B86" s="27" t="s">
        <v>306</v>
      </c>
      <c r="C86" s="27" t="s">
        <v>91</v>
      </c>
      <c r="D86" s="28" t="s">
        <v>299</v>
      </c>
      <c r="E86" s="29">
        <v>0</v>
      </c>
      <c r="F86" s="27" t="s">
        <v>139</v>
      </c>
      <c r="G86" s="45" t="s">
        <v>141</v>
      </c>
    </row>
    <row r="87" spans="2:7" ht="53.25" customHeight="1">
      <c r="B87" s="27" t="s">
        <v>307</v>
      </c>
      <c r="C87" s="27" t="s">
        <v>91</v>
      </c>
      <c r="D87" s="28" t="s">
        <v>299</v>
      </c>
      <c r="E87" s="29">
        <v>0</v>
      </c>
      <c r="F87" s="27" t="s">
        <v>140</v>
      </c>
      <c r="G87" s="45" t="s">
        <v>141</v>
      </c>
    </row>
    <row r="88" spans="2:7" ht="68.25" customHeight="1">
      <c r="B88" s="27" t="s">
        <v>308</v>
      </c>
      <c r="C88" s="27" t="s">
        <v>91</v>
      </c>
      <c r="D88" s="28" t="s">
        <v>299</v>
      </c>
      <c r="E88" s="29">
        <v>0</v>
      </c>
      <c r="F88" s="27" t="s">
        <v>142</v>
      </c>
      <c r="G88" s="45" t="s">
        <v>143</v>
      </c>
    </row>
    <row r="89" spans="2:7" ht="81.75" customHeight="1">
      <c r="B89" s="27" t="s">
        <v>309</v>
      </c>
      <c r="C89" s="27" t="s">
        <v>91</v>
      </c>
      <c r="D89" s="28" t="s">
        <v>299</v>
      </c>
      <c r="E89" s="29">
        <v>0</v>
      </c>
      <c r="F89" s="27" t="s">
        <v>144</v>
      </c>
      <c r="G89" s="45" t="s">
        <v>146</v>
      </c>
    </row>
    <row r="90" spans="2:7" ht="106.5" customHeight="1">
      <c r="B90" s="27" t="s">
        <v>310</v>
      </c>
      <c r="C90" s="27" t="s">
        <v>91</v>
      </c>
      <c r="D90" s="28" t="s">
        <v>299</v>
      </c>
      <c r="E90" s="29">
        <v>0</v>
      </c>
      <c r="F90" s="27" t="s">
        <v>145</v>
      </c>
      <c r="G90" s="45" t="s">
        <v>147</v>
      </c>
    </row>
    <row r="91" spans="2:7" ht="105.75" customHeight="1">
      <c r="B91" s="27" t="s">
        <v>311</v>
      </c>
      <c r="C91" s="27" t="s">
        <v>91</v>
      </c>
      <c r="D91" s="28" t="s">
        <v>299</v>
      </c>
      <c r="E91" s="29">
        <v>0</v>
      </c>
      <c r="F91" s="27" t="s">
        <v>148</v>
      </c>
      <c r="G91" s="45" t="s">
        <v>149</v>
      </c>
    </row>
    <row r="92" spans="2:7" ht="68.25" customHeight="1">
      <c r="B92" s="27" t="s">
        <v>312</v>
      </c>
      <c r="C92" s="27" t="s">
        <v>91</v>
      </c>
      <c r="D92" s="28" t="s">
        <v>299</v>
      </c>
      <c r="E92" s="29">
        <v>0</v>
      </c>
      <c r="F92" s="27" t="s">
        <v>313</v>
      </c>
      <c r="G92" s="45" t="s">
        <v>314</v>
      </c>
    </row>
    <row r="93" spans="2:7" ht="55.5" customHeight="1">
      <c r="B93" s="27" t="s">
        <v>315</v>
      </c>
      <c r="C93" s="27" t="s">
        <v>91</v>
      </c>
      <c r="D93" s="28" t="s">
        <v>299</v>
      </c>
      <c r="E93" s="29">
        <v>0</v>
      </c>
      <c r="F93" s="27" t="s">
        <v>150</v>
      </c>
      <c r="G93" s="45" t="s">
        <v>151</v>
      </c>
    </row>
    <row r="94" spans="2:7" ht="45" customHeight="1">
      <c r="B94" s="27" t="s">
        <v>316</v>
      </c>
      <c r="C94" s="27" t="s">
        <v>91</v>
      </c>
      <c r="D94" s="28" t="s">
        <v>299</v>
      </c>
      <c r="E94" s="29">
        <v>0</v>
      </c>
      <c r="F94" s="27" t="s">
        <v>152</v>
      </c>
      <c r="G94" s="45" t="s">
        <v>153</v>
      </c>
    </row>
    <row r="95" spans="2:7" ht="69" customHeight="1">
      <c r="B95" s="27" t="s">
        <v>318</v>
      </c>
      <c r="C95" s="27" t="s">
        <v>91</v>
      </c>
      <c r="D95" s="28" t="s">
        <v>299</v>
      </c>
      <c r="E95" s="29">
        <v>0</v>
      </c>
      <c r="F95" s="27" t="s">
        <v>154</v>
      </c>
      <c r="G95" s="45" t="s">
        <v>155</v>
      </c>
    </row>
    <row r="96" spans="2:7" ht="79.5" customHeight="1">
      <c r="B96" s="27" t="s">
        <v>317</v>
      </c>
      <c r="C96" s="27" t="s">
        <v>91</v>
      </c>
      <c r="D96" s="28" t="s">
        <v>299</v>
      </c>
      <c r="E96" s="29">
        <v>0</v>
      </c>
      <c r="F96" s="27" t="s">
        <v>156</v>
      </c>
      <c r="G96" s="45" t="s">
        <v>157</v>
      </c>
    </row>
    <row r="97" spans="2:7" ht="70.5" customHeight="1">
      <c r="B97" s="27" t="s">
        <v>319</v>
      </c>
      <c r="C97" s="27" t="s">
        <v>91</v>
      </c>
      <c r="D97" s="28" t="s">
        <v>299</v>
      </c>
      <c r="E97" s="29">
        <v>0</v>
      </c>
      <c r="F97" s="27" t="s">
        <v>158</v>
      </c>
      <c r="G97" s="45" t="s">
        <v>159</v>
      </c>
    </row>
    <row r="98" spans="2:7" ht="120.75" customHeight="1">
      <c r="B98" s="27" t="s">
        <v>320</v>
      </c>
      <c r="C98" s="27" t="s">
        <v>91</v>
      </c>
      <c r="D98" s="28" t="s">
        <v>299</v>
      </c>
      <c r="E98" s="29">
        <v>0</v>
      </c>
      <c r="F98" s="27" t="s">
        <v>160</v>
      </c>
      <c r="G98" s="45" t="s">
        <v>161</v>
      </c>
    </row>
    <row r="99" spans="2:7" ht="93.75" customHeight="1">
      <c r="B99" s="27" t="s">
        <v>321</v>
      </c>
      <c r="C99" s="27" t="s">
        <v>91</v>
      </c>
      <c r="D99" s="28" t="s">
        <v>299</v>
      </c>
      <c r="E99" s="29">
        <v>0</v>
      </c>
      <c r="F99" s="27" t="s">
        <v>162</v>
      </c>
      <c r="G99" s="45" t="s">
        <v>163</v>
      </c>
    </row>
    <row r="100" spans="2:7" ht="57" customHeight="1">
      <c r="B100" s="27" t="s">
        <v>322</v>
      </c>
      <c r="C100" s="27" t="s">
        <v>91</v>
      </c>
      <c r="D100" s="28" t="s">
        <v>299</v>
      </c>
      <c r="E100" s="29">
        <v>0</v>
      </c>
      <c r="F100" s="27" t="s">
        <v>164</v>
      </c>
      <c r="G100" s="45" t="s">
        <v>165</v>
      </c>
    </row>
    <row r="101" spans="2:7" ht="54" customHeight="1">
      <c r="B101" s="27" t="s">
        <v>323</v>
      </c>
      <c r="C101" s="27" t="s">
        <v>91</v>
      </c>
      <c r="D101" s="28" t="s">
        <v>299</v>
      </c>
      <c r="E101" s="29">
        <v>0</v>
      </c>
      <c r="F101" s="27" t="s">
        <v>164</v>
      </c>
      <c r="G101" s="45" t="s">
        <v>166</v>
      </c>
    </row>
    <row r="102" spans="2:7" ht="123" customHeight="1">
      <c r="B102" s="27" t="s">
        <v>324</v>
      </c>
      <c r="C102" s="27" t="s">
        <v>91</v>
      </c>
      <c r="D102" s="28" t="s">
        <v>299</v>
      </c>
      <c r="E102" s="29">
        <v>0</v>
      </c>
      <c r="F102" s="27" t="s">
        <v>167</v>
      </c>
      <c r="G102" s="45" t="s">
        <v>168</v>
      </c>
    </row>
    <row r="103" spans="2:7" ht="54" customHeight="1">
      <c r="B103" s="27" t="s">
        <v>325</v>
      </c>
      <c r="C103" s="27" t="s">
        <v>91</v>
      </c>
      <c r="D103" s="28" t="s">
        <v>299</v>
      </c>
      <c r="E103" s="29">
        <v>0</v>
      </c>
      <c r="F103" s="27" t="s">
        <v>169</v>
      </c>
      <c r="G103" s="45" t="s">
        <v>170</v>
      </c>
    </row>
    <row r="104" spans="2:7" ht="54" customHeight="1">
      <c r="B104" s="27" t="s">
        <v>344</v>
      </c>
      <c r="C104" s="27" t="s">
        <v>91</v>
      </c>
      <c r="D104" s="28" t="s">
        <v>299</v>
      </c>
      <c r="E104" s="29">
        <v>0</v>
      </c>
      <c r="F104" s="27" t="s">
        <v>171</v>
      </c>
      <c r="G104" s="45" t="s">
        <v>174</v>
      </c>
    </row>
    <row r="105" spans="2:7" ht="54" customHeight="1">
      <c r="B105" s="27" t="s">
        <v>326</v>
      </c>
      <c r="C105" s="27" t="s">
        <v>91</v>
      </c>
      <c r="D105" s="28" t="s">
        <v>299</v>
      </c>
      <c r="E105" s="29">
        <v>0</v>
      </c>
      <c r="F105" s="27" t="s">
        <v>172</v>
      </c>
      <c r="G105" s="45" t="s">
        <v>173</v>
      </c>
    </row>
    <row r="106" spans="2:7" ht="54" customHeight="1">
      <c r="B106" s="27" t="s">
        <v>327</v>
      </c>
      <c r="C106" s="27" t="s">
        <v>91</v>
      </c>
      <c r="D106" s="28" t="s">
        <v>299</v>
      </c>
      <c r="E106" s="29">
        <v>0</v>
      </c>
      <c r="F106" s="27" t="s">
        <v>175</v>
      </c>
      <c r="G106" s="45" t="s">
        <v>176</v>
      </c>
    </row>
    <row r="107" spans="2:7" ht="56.25" customHeight="1">
      <c r="B107" s="27" t="s">
        <v>328</v>
      </c>
      <c r="C107" s="27" t="s">
        <v>91</v>
      </c>
      <c r="D107" s="28" t="s">
        <v>299</v>
      </c>
      <c r="E107" s="29">
        <v>0</v>
      </c>
      <c r="F107" s="27" t="s">
        <v>177</v>
      </c>
      <c r="G107" s="45" t="s">
        <v>178</v>
      </c>
    </row>
    <row r="108" spans="2:7" ht="60" customHeight="1">
      <c r="B108" s="27" t="s">
        <v>329</v>
      </c>
      <c r="C108" s="27" t="s">
        <v>91</v>
      </c>
      <c r="D108" s="28" t="s">
        <v>299</v>
      </c>
      <c r="E108" s="29">
        <v>0</v>
      </c>
      <c r="F108" s="27" t="s">
        <v>179</v>
      </c>
      <c r="G108" s="45" t="s">
        <v>180</v>
      </c>
    </row>
    <row r="109" spans="2:7" ht="78" customHeight="1">
      <c r="B109" s="27" t="s">
        <v>330</v>
      </c>
      <c r="C109" s="27" t="s">
        <v>91</v>
      </c>
      <c r="D109" s="28" t="s">
        <v>299</v>
      </c>
      <c r="E109" s="29">
        <v>0</v>
      </c>
      <c r="F109" s="27" t="s">
        <v>331</v>
      </c>
      <c r="G109" s="45" t="s">
        <v>180</v>
      </c>
    </row>
    <row r="110" spans="2:7" ht="55.5" customHeight="1">
      <c r="B110" s="27" t="s">
        <v>332</v>
      </c>
      <c r="C110" s="27" t="s">
        <v>91</v>
      </c>
      <c r="D110" s="28" t="s">
        <v>299</v>
      </c>
      <c r="E110" s="29">
        <v>0</v>
      </c>
      <c r="F110" s="27" t="s">
        <v>181</v>
      </c>
      <c r="G110" s="45" t="s">
        <v>182</v>
      </c>
    </row>
    <row r="111" spans="2:7" ht="66.75" customHeight="1">
      <c r="B111" s="27" t="s">
        <v>333</v>
      </c>
      <c r="C111" s="27" t="s">
        <v>91</v>
      </c>
      <c r="D111" s="28" t="s">
        <v>299</v>
      </c>
      <c r="E111" s="29">
        <v>0</v>
      </c>
      <c r="F111" s="27" t="s">
        <v>183</v>
      </c>
      <c r="G111" s="45" t="s">
        <v>184</v>
      </c>
    </row>
    <row r="112" spans="2:7" ht="43.5" customHeight="1">
      <c r="B112" s="27" t="s">
        <v>334</v>
      </c>
      <c r="C112" s="27" t="s">
        <v>91</v>
      </c>
      <c r="D112" s="28" t="s">
        <v>299</v>
      </c>
      <c r="E112" s="29">
        <v>0</v>
      </c>
      <c r="F112" s="27" t="s">
        <v>185</v>
      </c>
      <c r="G112" s="45" t="s">
        <v>184</v>
      </c>
    </row>
    <row r="113" spans="2:7" ht="82.5" customHeight="1">
      <c r="B113" s="27" t="s">
        <v>335</v>
      </c>
      <c r="C113" s="27" t="s">
        <v>91</v>
      </c>
      <c r="D113" s="28" t="s">
        <v>299</v>
      </c>
      <c r="E113" s="29">
        <v>0</v>
      </c>
      <c r="F113" s="27" t="s">
        <v>336</v>
      </c>
      <c r="G113" s="27" t="s">
        <v>337</v>
      </c>
    </row>
    <row r="114" spans="2:7" ht="43.5" customHeight="1">
      <c r="B114" s="27" t="s">
        <v>338</v>
      </c>
      <c r="C114" s="27" t="s">
        <v>91</v>
      </c>
      <c r="D114" s="28" t="s">
        <v>299</v>
      </c>
      <c r="E114" s="29">
        <v>0</v>
      </c>
      <c r="F114" s="27" t="s">
        <v>186</v>
      </c>
      <c r="G114" s="45" t="s">
        <v>187</v>
      </c>
    </row>
    <row r="115" spans="2:7" ht="61.5" customHeight="1">
      <c r="B115" s="27" t="s">
        <v>339</v>
      </c>
      <c r="C115" s="27" t="s">
        <v>91</v>
      </c>
      <c r="D115" s="28" t="s">
        <v>299</v>
      </c>
      <c r="E115" s="29">
        <v>0</v>
      </c>
      <c r="F115" s="27" t="s">
        <v>340</v>
      </c>
      <c r="G115" s="45" t="s">
        <v>341</v>
      </c>
    </row>
    <row r="116" spans="2:7" ht="43.5" customHeight="1">
      <c r="B116" s="27" t="s">
        <v>342</v>
      </c>
      <c r="C116" s="27" t="s">
        <v>91</v>
      </c>
      <c r="D116" s="28" t="s">
        <v>299</v>
      </c>
      <c r="E116" s="29">
        <v>0</v>
      </c>
      <c r="F116" s="27" t="s">
        <v>188</v>
      </c>
      <c r="G116" s="45" t="s">
        <v>191</v>
      </c>
    </row>
    <row r="117" spans="2:7" ht="82.5" customHeight="1">
      <c r="B117" s="27" t="s">
        <v>326</v>
      </c>
      <c r="C117" s="27" t="s">
        <v>91</v>
      </c>
      <c r="D117" s="28" t="s">
        <v>299</v>
      </c>
      <c r="E117" s="29">
        <v>0</v>
      </c>
      <c r="F117" s="27" t="s">
        <v>189</v>
      </c>
      <c r="G117" s="45" t="s">
        <v>190</v>
      </c>
    </row>
    <row r="118" spans="2:7" ht="57" customHeight="1">
      <c r="B118" s="27" t="s">
        <v>343</v>
      </c>
      <c r="C118" s="27" t="s">
        <v>91</v>
      </c>
      <c r="D118" s="28" t="s">
        <v>299</v>
      </c>
      <c r="E118" s="29">
        <v>0</v>
      </c>
      <c r="F118" s="27" t="s">
        <v>192</v>
      </c>
      <c r="G118" s="45" t="s">
        <v>193</v>
      </c>
    </row>
    <row r="119" spans="2:7" ht="15.75" customHeight="1">
      <c r="B119" s="5" t="s">
        <v>47</v>
      </c>
      <c r="C119" s="5"/>
      <c r="D119" s="13"/>
      <c r="E119" s="24">
        <f>SUM(E84:E118)</f>
        <v>0</v>
      </c>
      <c r="F119" s="5"/>
      <c r="G119" s="16"/>
    </row>
    <row r="120" spans="2:7" ht="20.25" customHeight="1">
      <c r="B120" s="6" t="s">
        <v>63</v>
      </c>
      <c r="C120" s="7"/>
      <c r="D120" s="11"/>
      <c r="E120" s="25"/>
      <c r="F120" s="7"/>
      <c r="G120" s="15"/>
    </row>
    <row r="121" spans="2:7" ht="45" customHeight="1">
      <c r="B121" s="27" t="s">
        <v>209</v>
      </c>
      <c r="C121" s="27" t="s">
        <v>79</v>
      </c>
      <c r="D121" s="28" t="s">
        <v>210</v>
      </c>
      <c r="E121" s="29">
        <v>6.4</v>
      </c>
      <c r="F121" s="27" t="s">
        <v>93</v>
      </c>
      <c r="G121" s="45" t="s">
        <v>94</v>
      </c>
    </row>
    <row r="122" spans="2:7" ht="54.75" customHeight="1">
      <c r="B122" s="27" t="s">
        <v>211</v>
      </c>
      <c r="C122" s="27" t="s">
        <v>345</v>
      </c>
      <c r="D122" s="28" t="s">
        <v>212</v>
      </c>
      <c r="E122" s="29">
        <v>652</v>
      </c>
      <c r="F122" s="27" t="s">
        <v>104</v>
      </c>
      <c r="G122" s="45" t="s">
        <v>94</v>
      </c>
    </row>
    <row r="123" spans="2:7" ht="54.75" customHeight="1">
      <c r="B123" s="27" t="s">
        <v>219</v>
      </c>
      <c r="C123" s="27" t="s">
        <v>79</v>
      </c>
      <c r="D123" s="28" t="s">
        <v>220</v>
      </c>
      <c r="E123" s="29">
        <v>19.5</v>
      </c>
      <c r="F123" s="27" t="s">
        <v>104</v>
      </c>
      <c r="G123" s="45" t="s">
        <v>94</v>
      </c>
    </row>
    <row r="124" spans="2:7" ht="54.75" customHeight="1">
      <c r="B124" s="27" t="s">
        <v>255</v>
      </c>
      <c r="C124" s="27" t="s">
        <v>6</v>
      </c>
      <c r="D124" s="28" t="s">
        <v>82</v>
      </c>
      <c r="E124" s="29">
        <v>0.12</v>
      </c>
      <c r="F124" s="46" t="s">
        <v>105</v>
      </c>
      <c r="G124" s="23" t="s">
        <v>15</v>
      </c>
    </row>
    <row r="125" spans="2:7" ht="47.25" customHeight="1">
      <c r="B125" s="27" t="s">
        <v>254</v>
      </c>
      <c r="C125" s="27" t="s">
        <v>80</v>
      </c>
      <c r="D125" s="28" t="s">
        <v>106</v>
      </c>
      <c r="E125" s="29">
        <f>5.75/0.555</f>
        <v>10.36036036036036</v>
      </c>
      <c r="F125" s="27" t="s">
        <v>107</v>
      </c>
      <c r="G125" s="45" t="s">
        <v>20</v>
      </c>
    </row>
    <row r="126" spans="2:7" ht="56.25" customHeight="1">
      <c r="B126" s="27" t="s">
        <v>234</v>
      </c>
      <c r="C126" s="27" t="s">
        <v>79</v>
      </c>
      <c r="D126" s="28" t="s">
        <v>70</v>
      </c>
      <c r="E126" s="29">
        <v>25</v>
      </c>
      <c r="F126" s="27" t="s">
        <v>86</v>
      </c>
      <c r="G126" s="45" t="s">
        <v>25</v>
      </c>
    </row>
    <row r="127" spans="2:7" ht="55.5" customHeight="1">
      <c r="B127" s="27" t="s">
        <v>272</v>
      </c>
      <c r="C127" s="27" t="s">
        <v>87</v>
      </c>
      <c r="D127" s="28" t="s">
        <v>83</v>
      </c>
      <c r="E127" s="29">
        <v>0.5</v>
      </c>
      <c r="F127" s="27" t="s">
        <v>23</v>
      </c>
      <c r="G127" s="45" t="s">
        <v>24</v>
      </c>
    </row>
    <row r="128" spans="2:7" ht="38.25" customHeight="1">
      <c r="B128" s="27" t="s">
        <v>233</v>
      </c>
      <c r="C128" s="27" t="s">
        <v>73</v>
      </c>
      <c r="D128" s="28" t="s">
        <v>111</v>
      </c>
      <c r="E128" s="29">
        <v>10.5</v>
      </c>
      <c r="F128" s="27" t="s">
        <v>114</v>
      </c>
      <c r="G128" s="45" t="s">
        <v>117</v>
      </c>
    </row>
    <row r="129" spans="2:7" ht="45.75" customHeight="1">
      <c r="B129" s="27" t="s">
        <v>257</v>
      </c>
      <c r="C129" s="27" t="s">
        <v>6</v>
      </c>
      <c r="D129" s="28" t="s">
        <v>256</v>
      </c>
      <c r="E129" s="29">
        <v>3.5</v>
      </c>
      <c r="F129" s="27" t="s">
        <v>116</v>
      </c>
      <c r="G129" s="23" t="s">
        <v>15</v>
      </c>
    </row>
    <row r="130" spans="2:7" ht="55.5" customHeight="1">
      <c r="B130" s="27" t="s">
        <v>270</v>
      </c>
      <c r="C130" s="27" t="s">
        <v>118</v>
      </c>
      <c r="D130" s="28" t="s">
        <v>84</v>
      </c>
      <c r="E130" s="29">
        <v>3.288</v>
      </c>
      <c r="F130" s="27" t="s">
        <v>119</v>
      </c>
      <c r="G130" s="23" t="s">
        <v>120</v>
      </c>
    </row>
    <row r="131" spans="2:7" ht="55.5" customHeight="1">
      <c r="B131" s="27" t="s">
        <v>271</v>
      </c>
      <c r="C131" s="27" t="s">
        <v>118</v>
      </c>
      <c r="D131" s="28" t="s">
        <v>13</v>
      </c>
      <c r="E131" s="29">
        <v>1.103</v>
      </c>
      <c r="F131" s="27" t="s">
        <v>121</v>
      </c>
      <c r="G131" s="23" t="s">
        <v>122</v>
      </c>
    </row>
    <row r="132" spans="2:7" ht="55.5" customHeight="1">
      <c r="B132" s="27" t="s">
        <v>346</v>
      </c>
      <c r="C132" s="27" t="s">
        <v>74</v>
      </c>
      <c r="D132" s="28">
        <v>2006</v>
      </c>
      <c r="E132" s="29">
        <v>3.73</v>
      </c>
      <c r="F132" s="27" t="s">
        <v>133</v>
      </c>
      <c r="G132" s="23" t="s">
        <v>303</v>
      </c>
    </row>
    <row r="133" spans="2:7" ht="55.5" customHeight="1">
      <c r="B133" s="27" t="s">
        <v>273</v>
      </c>
      <c r="C133" s="27" t="s">
        <v>275</v>
      </c>
      <c r="D133" s="28" t="s">
        <v>276</v>
      </c>
      <c r="E133" s="29">
        <f>6.57/0.78</f>
        <v>8.423076923076923</v>
      </c>
      <c r="F133" s="27" t="s">
        <v>104</v>
      </c>
      <c r="G133" s="23" t="s">
        <v>278</v>
      </c>
    </row>
    <row r="134" spans="2:7" ht="55.5" customHeight="1">
      <c r="B134" s="27" t="s">
        <v>274</v>
      </c>
      <c r="C134" s="27" t="s">
        <v>275</v>
      </c>
      <c r="D134" s="28" t="s">
        <v>277</v>
      </c>
      <c r="E134" s="29">
        <f>14.15/0.78</f>
        <v>18.141025641025642</v>
      </c>
      <c r="F134" s="27" t="s">
        <v>104</v>
      </c>
      <c r="G134" s="23" t="s">
        <v>278</v>
      </c>
    </row>
    <row r="135" spans="2:7" ht="55.5" customHeight="1">
      <c r="B135" s="27" t="s">
        <v>284</v>
      </c>
      <c r="C135" s="27" t="s">
        <v>275</v>
      </c>
      <c r="D135" s="28" t="s">
        <v>285</v>
      </c>
      <c r="E135" s="29">
        <f>5.1/0.78</f>
        <v>6.538461538461537</v>
      </c>
      <c r="F135" s="27" t="s">
        <v>104</v>
      </c>
      <c r="G135" s="23" t="s">
        <v>278</v>
      </c>
    </row>
    <row r="136" spans="2:7" ht="55.5" customHeight="1">
      <c r="B136" s="27" t="s">
        <v>290</v>
      </c>
      <c r="C136" s="27" t="s">
        <v>291</v>
      </c>
      <c r="D136" s="28" t="s">
        <v>292</v>
      </c>
      <c r="E136" s="29">
        <v>0.1</v>
      </c>
      <c r="F136" s="27" t="s">
        <v>293</v>
      </c>
      <c r="G136" s="23" t="s">
        <v>294</v>
      </c>
    </row>
    <row r="137" spans="2:7" ht="20.25" customHeight="1">
      <c r="B137" s="5" t="s">
        <v>48</v>
      </c>
      <c r="C137" s="5"/>
      <c r="D137" s="13"/>
      <c r="E137" s="24">
        <f>SUM(E121:E136)</f>
        <v>769.2039244629244</v>
      </c>
      <c r="F137" s="5"/>
      <c r="G137" s="16"/>
    </row>
    <row r="138" spans="2:7" ht="19.5" customHeight="1">
      <c r="B138" s="17" t="s">
        <v>66</v>
      </c>
      <c r="C138" s="16"/>
      <c r="D138" s="18"/>
      <c r="E138" s="26">
        <f>E18+E24+E29+E37+E40+E48+E69+E82+E119+E137</f>
        <v>1274.2911589145401</v>
      </c>
      <c r="F138" s="16"/>
      <c r="G138" s="16"/>
    </row>
    <row r="139" spans="5:6" ht="12.75">
      <c r="E139" s="2"/>
      <c r="F139" s="3"/>
    </row>
    <row r="140" spans="2:6" ht="12.75">
      <c r="B140" s="42" t="s">
        <v>92</v>
      </c>
      <c r="E140" s="2"/>
      <c r="F140" s="3"/>
    </row>
    <row r="141" spans="5:6" ht="13.5" thickBot="1">
      <c r="E141" s="2"/>
      <c r="F141" s="3"/>
    </row>
    <row r="142" spans="2:5" ht="21.75" customHeight="1" thickBot="1">
      <c r="B142" s="34" t="s">
        <v>55</v>
      </c>
      <c r="C142" s="35" t="s">
        <v>54</v>
      </c>
      <c r="D142" s="34" t="s">
        <v>56</v>
      </c>
      <c r="E142" s="36" t="s">
        <v>64</v>
      </c>
    </row>
    <row r="143" spans="2:7" ht="12.75">
      <c r="B143" s="41" t="s">
        <v>39</v>
      </c>
      <c r="C143" s="31">
        <f>$E$137</f>
        <v>769.2039244629244</v>
      </c>
      <c r="D143" s="32">
        <f aca="true" t="shared" si="0" ref="D143:D152">C143/$E$138</f>
        <v>0.6036327875947468</v>
      </c>
      <c r="E143" s="33">
        <v>1</v>
      </c>
      <c r="F143" s="3"/>
      <c r="G143" s="22"/>
    </row>
    <row r="144" spans="2:7" ht="12.75">
      <c r="B144" s="41" t="s">
        <v>36</v>
      </c>
      <c r="C144" s="31">
        <f>$E$82</f>
        <v>176.5980202072072</v>
      </c>
      <c r="D144" s="32">
        <f t="shared" si="0"/>
        <v>0.13858529816500964</v>
      </c>
      <c r="E144" s="33">
        <v>2</v>
      </c>
      <c r="F144" s="3"/>
      <c r="G144" s="22"/>
    </row>
    <row r="145" spans="2:7" ht="12.75">
      <c r="B145" s="41" t="s">
        <v>37</v>
      </c>
      <c r="C145" s="31">
        <f>$E$48</f>
        <v>136.432</v>
      </c>
      <c r="D145" s="32">
        <f t="shared" si="0"/>
        <v>0.10706501339632205</v>
      </c>
      <c r="E145" s="33">
        <v>3</v>
      </c>
      <c r="F145" s="3"/>
      <c r="G145" s="22"/>
    </row>
    <row r="146" spans="2:7" ht="12.75">
      <c r="B146" s="41" t="s">
        <v>38</v>
      </c>
      <c r="C146" s="31">
        <f>$E$69</f>
        <v>109.74134329202764</v>
      </c>
      <c r="D146" s="32">
        <f t="shared" si="0"/>
        <v>0.0861195202715735</v>
      </c>
      <c r="E146" s="33">
        <v>4</v>
      </c>
      <c r="F146" s="3"/>
      <c r="G146" s="22"/>
    </row>
    <row r="147" spans="2:7" ht="12.75">
      <c r="B147" s="41" t="s">
        <v>33</v>
      </c>
      <c r="C147" s="31">
        <f>$E$37</f>
        <v>43.84</v>
      </c>
      <c r="D147" s="32">
        <f t="shared" si="0"/>
        <v>0.0344034404486833</v>
      </c>
      <c r="E147" s="33">
        <v>5</v>
      </c>
      <c r="F147" s="3"/>
      <c r="G147" s="22"/>
    </row>
    <row r="148" spans="2:7" ht="12.75">
      <c r="B148" s="41" t="s">
        <v>68</v>
      </c>
      <c r="C148" s="31">
        <f>$E$18</f>
        <v>23.72</v>
      </c>
      <c r="D148" s="32">
        <f t="shared" si="0"/>
        <v>0.01861427024276386</v>
      </c>
      <c r="E148" s="33">
        <v>6</v>
      </c>
      <c r="F148" s="3"/>
      <c r="G148" s="22"/>
    </row>
    <row r="149" spans="2:7" ht="12.75">
      <c r="B149" s="41" t="s">
        <v>51</v>
      </c>
      <c r="C149" s="31">
        <f>$E$29</f>
        <v>13.414870952380952</v>
      </c>
      <c r="D149" s="32">
        <f t="shared" si="0"/>
        <v>0.01052732011717631</v>
      </c>
      <c r="E149" s="33">
        <v>7</v>
      </c>
      <c r="F149" s="3"/>
      <c r="G149" s="22"/>
    </row>
    <row r="150" spans="2:7" ht="12.75">
      <c r="B150" s="41" t="s">
        <v>50</v>
      </c>
      <c r="C150" s="31">
        <f>$E$24</f>
        <v>1.091</v>
      </c>
      <c r="D150" s="32">
        <f t="shared" si="0"/>
        <v>0.0008561622611659095</v>
      </c>
      <c r="E150" s="33">
        <v>8</v>
      </c>
      <c r="F150" s="3"/>
      <c r="G150" s="22"/>
    </row>
    <row r="151" spans="2:7" ht="12.75">
      <c r="B151" s="41" t="s">
        <v>52</v>
      </c>
      <c r="C151" s="31">
        <f>$E$40</f>
        <v>0.25</v>
      </c>
      <c r="D151" s="32">
        <f t="shared" si="0"/>
        <v>0.00019618750255864103</v>
      </c>
      <c r="E151" s="33">
        <v>9</v>
      </c>
      <c r="F151" s="3"/>
      <c r="G151" s="22"/>
    </row>
    <row r="152" spans="2:7" ht="13.5" thickBot="1">
      <c r="B152" s="41" t="s">
        <v>53</v>
      </c>
      <c r="C152" s="31">
        <f>$E$119</f>
        <v>0</v>
      </c>
      <c r="D152" s="32">
        <f t="shared" si="0"/>
        <v>0</v>
      </c>
      <c r="E152" s="33">
        <v>10</v>
      </c>
      <c r="F152" s="3"/>
      <c r="G152" s="22"/>
    </row>
    <row r="153" spans="2:5" ht="17.25" customHeight="1" thickBot="1">
      <c r="B153" s="40" t="s">
        <v>32</v>
      </c>
      <c r="C153" s="37">
        <f>E138</f>
        <v>1274.2911589145401</v>
      </c>
      <c r="D153" s="38">
        <f>SUM(D143:D152)</f>
        <v>1</v>
      </c>
      <c r="E153" s="39"/>
    </row>
    <row r="155" ht="12.75">
      <c r="F155" s="21"/>
    </row>
    <row r="156" spans="2:7" ht="12.75">
      <c r="B156" s="52"/>
      <c r="C156" s="52" t="s">
        <v>77</v>
      </c>
      <c r="D156" s="53" t="s">
        <v>76</v>
      </c>
      <c r="E156" s="9" t="s">
        <v>78</v>
      </c>
      <c r="F156" s="54" t="s">
        <v>89</v>
      </c>
      <c r="G156" s="43" t="s">
        <v>5</v>
      </c>
    </row>
    <row r="157" spans="2:7" ht="12.75">
      <c r="B157" s="52" t="s">
        <v>37</v>
      </c>
      <c r="C157" s="52">
        <v>142.612</v>
      </c>
      <c r="D157" s="53">
        <v>43.17</v>
      </c>
      <c r="E157" s="1">
        <v>0</v>
      </c>
      <c r="F157" s="52">
        <v>682.95</v>
      </c>
      <c r="G157" s="55">
        <v>136.43</v>
      </c>
    </row>
    <row r="158" spans="2:7" ht="12.75">
      <c r="B158" s="52" t="s">
        <v>38</v>
      </c>
      <c r="C158" s="52">
        <v>124.34075</v>
      </c>
      <c r="D158" s="53">
        <v>90.71</v>
      </c>
      <c r="E158" s="1">
        <v>0.74</v>
      </c>
      <c r="F158" s="52">
        <v>340.15</v>
      </c>
      <c r="G158" s="56">
        <v>109.74</v>
      </c>
    </row>
    <row r="159" spans="2:7" ht="12.75">
      <c r="B159" s="52" t="s">
        <v>39</v>
      </c>
      <c r="C159" s="52">
        <v>123.997</v>
      </c>
      <c r="D159" s="53">
        <v>264.7</v>
      </c>
      <c r="E159" s="1">
        <v>23.68</v>
      </c>
      <c r="F159" s="52">
        <v>53.33</v>
      </c>
      <c r="G159" s="55">
        <v>773.38</v>
      </c>
    </row>
    <row r="160" spans="2:7" ht="12.75">
      <c r="B160" s="52" t="s">
        <v>36</v>
      </c>
      <c r="C160" s="52">
        <v>109.208</v>
      </c>
      <c r="D160" s="53">
        <v>501.92</v>
      </c>
      <c r="E160" s="1">
        <v>0.5</v>
      </c>
      <c r="F160" s="52">
        <v>226.85</v>
      </c>
      <c r="G160" s="55">
        <v>176.6</v>
      </c>
    </row>
    <row r="161" spans="2:7" ht="12.75">
      <c r="B161" s="52" t="s">
        <v>33</v>
      </c>
      <c r="C161" s="52">
        <v>23.7875</v>
      </c>
      <c r="D161" s="53">
        <v>0.55</v>
      </c>
      <c r="E161" s="1">
        <v>0</v>
      </c>
      <c r="F161" s="52">
        <v>10.63</v>
      </c>
      <c r="G161" s="55">
        <v>42.72</v>
      </c>
    </row>
    <row r="162" spans="2:7" ht="12.75">
      <c r="B162" s="52" t="s">
        <v>68</v>
      </c>
      <c r="C162" s="52">
        <v>13.949750000000002</v>
      </c>
      <c r="D162" s="53">
        <v>7.725</v>
      </c>
      <c r="E162" s="1">
        <v>9.75</v>
      </c>
      <c r="F162" s="52">
        <v>180.97</v>
      </c>
      <c r="G162" s="55">
        <v>23.72</v>
      </c>
    </row>
    <row r="163" spans="2:7" ht="12.75">
      <c r="B163" s="52" t="s">
        <v>51</v>
      </c>
      <c r="C163" s="52">
        <v>9.062999999999999</v>
      </c>
      <c r="D163" s="53">
        <v>28.151000000000003</v>
      </c>
      <c r="E163" s="1">
        <v>16.01</v>
      </c>
      <c r="F163" s="52">
        <v>79.69</v>
      </c>
      <c r="G163" s="55">
        <v>13.41</v>
      </c>
    </row>
    <row r="164" spans="2:7" ht="12.75">
      <c r="B164" s="52" t="s">
        <v>50</v>
      </c>
      <c r="C164" s="52">
        <v>3.855</v>
      </c>
      <c r="D164" s="53">
        <v>14.565</v>
      </c>
      <c r="E164" s="1">
        <v>0</v>
      </c>
      <c r="F164" s="52">
        <v>25.89</v>
      </c>
      <c r="G164" s="55">
        <v>1.44</v>
      </c>
    </row>
    <row r="165" spans="2:7" ht="12.75">
      <c r="B165" s="52" t="s">
        <v>52</v>
      </c>
      <c r="C165" s="52">
        <v>3.524</v>
      </c>
      <c r="D165" s="53">
        <v>56</v>
      </c>
      <c r="E165" s="1">
        <v>0.21</v>
      </c>
      <c r="F165" s="52">
        <v>0</v>
      </c>
      <c r="G165" s="55">
        <v>0</v>
      </c>
    </row>
    <row r="166" spans="2:7" ht="12.75">
      <c r="B166" s="52" t="s">
        <v>53</v>
      </c>
      <c r="C166" s="52">
        <v>0</v>
      </c>
      <c r="D166" s="53">
        <v>10.808000000000002</v>
      </c>
      <c r="E166" s="1">
        <v>0</v>
      </c>
      <c r="F166" s="52">
        <v>0</v>
      </c>
      <c r="G166" s="55">
        <v>0</v>
      </c>
    </row>
    <row r="167" spans="2:7" ht="12.75">
      <c r="B167" s="52" t="s">
        <v>32</v>
      </c>
      <c r="C167" s="52">
        <v>554.337</v>
      </c>
      <c r="D167" s="53">
        <v>1018.2956385542169</v>
      </c>
      <c r="E167" s="1">
        <f>SUM(E157:E166)</f>
        <v>50.89000000000001</v>
      </c>
      <c r="F167" s="52">
        <f>SUM(F157:F166)</f>
        <v>1600.4600000000003</v>
      </c>
      <c r="G167" s="57">
        <f>SUM(G157:G166)</f>
        <v>1277.44</v>
      </c>
    </row>
  </sheetData>
  <mergeCells count="6">
    <mergeCell ref="G4:G5"/>
    <mergeCell ref="B4:B5"/>
    <mergeCell ref="C4:C5"/>
    <mergeCell ref="D4:D5"/>
    <mergeCell ref="F4:F5"/>
    <mergeCell ref="E4:E5"/>
  </mergeCells>
  <printOptions/>
  <pageMargins left="0.75" right="0.75" top="1" bottom="1" header="0.5" footer="0.5"/>
  <pageSetup horizontalDpi="600" verticalDpi="600" orientation="portrait" scale="67" r:id="rId1"/>
  <headerFooter alignWithMargins="0">
    <oddHeader>&amp;C&amp;A&amp;RPage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MukhamadievBR</dc:creator>
  <cp:keywords/>
  <dc:description/>
  <cp:lastModifiedBy>MukhamadievBR</cp:lastModifiedBy>
  <cp:lastPrinted>2005-07-11T10:18:33Z</cp:lastPrinted>
  <dcterms:created xsi:type="dcterms:W3CDTF">2005-03-15T07:01:38Z</dcterms:created>
  <dcterms:modified xsi:type="dcterms:W3CDTF">2006-06-09T06:04:55Z</dcterms:modified>
  <cp:category/>
  <cp:version/>
  <cp:contentType/>
  <cp:contentStatus/>
</cp:coreProperties>
</file>