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E RLIS" sheetId="1" r:id="rId1"/>
  </sheets>
  <definedNames/>
  <calcPr fullCalcOnLoad="1"/>
</workbook>
</file>

<file path=xl/sharedStrings.xml><?xml version="1.0" encoding="utf-8"?>
<sst xmlns="http://schemas.openxmlformats.org/spreadsheetml/2006/main" count="683" uniqueCount="192">
  <si>
    <t>FISCAL YEAR 2003 SPREADSHEET FOR SMALL, RURAL SCHOOL ACHIEVEMENT PROGRAM AND RURAL LOW-INCOME SCHOOL PROGRAM</t>
  </si>
  <si>
    <t>Maine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</si>
  <si>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</si>
  <si>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</si>
  <si>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</si>
  <si>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</si>
  <si>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</si>
  <si>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</si>
  <si>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</si>
  <si>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</si>
  <si>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</si>
  <si>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</si>
  <si>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</si>
  <si>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</si>
  <si>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</si>
  <si>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</si>
  <si>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</si>
  <si>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receiving Free Lunch - Title IA Process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</si>
  <si>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</si>
  <si>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</si>
  <si>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</si>
  <si>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</si>
  <si>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</si>
  <si>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</si>
  <si>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</si>
  <si>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</si>
  <si>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</si>
  <si>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</si>
  <si>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</si>
  <si>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</si>
  <si>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</si>
  <si>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</si>
  <si>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</si>
  <si>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</si>
  <si>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</si>
  <si>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</si>
  <si>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</si>
  <si>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</si>
  <si>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</si>
  <si>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</si>
  <si>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</si>
  <si>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</si>
  <si>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</si>
  <si>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>N/A</t>
  </si>
  <si>
    <t>CALAIS CITY BLDG 5 CHURCH ST</t>
  </si>
  <si>
    <t>CALAIS</t>
  </si>
  <si>
    <t>79 BLAKE ST STE 1 PO BOX 1118</t>
  </si>
  <si>
    <t>PRESQUE ISLE</t>
  </si>
  <si>
    <t>AUGUSTA</t>
  </si>
  <si>
    <t>24 ELM STREET</t>
  </si>
  <si>
    <t>MECHANIC FALLS</t>
  </si>
  <si>
    <t>CAMDEN</t>
  </si>
  <si>
    <t>PO BOX 208</t>
  </si>
  <si>
    <t>CARMEL</t>
  </si>
  <si>
    <t>PO BOX 190</t>
  </si>
  <si>
    <t>PO BOX 220</t>
  </si>
  <si>
    <t>SABATTUS</t>
  </si>
  <si>
    <t>PO BOX 1267</t>
  </si>
  <si>
    <t>AUGUSTA DEPT OF PUBLIC SCHOOLS</t>
  </si>
  <si>
    <t>RR 7 BOX 2525</t>
  </si>
  <si>
    <t>BATH SCHOOL DEPARTMENT</t>
  </si>
  <si>
    <t>39 ANDREWS ROAD</t>
  </si>
  <si>
    <t>BATH</t>
  </si>
  <si>
    <t>6,7</t>
  </si>
  <si>
    <t>BUCKSPORT SCHOOL DEPARTMENT</t>
  </si>
  <si>
    <t>PO DRAWER 1519</t>
  </si>
  <si>
    <t>BUCKSPORT</t>
  </si>
  <si>
    <t>CALAIS SCHOOL DEPARTMENT</t>
  </si>
  <si>
    <t>CARIBOU SCHOOL DEPARTMENT</t>
  </si>
  <si>
    <t>628 MAIN STREET</t>
  </si>
  <si>
    <t>CARIBOU</t>
  </si>
  <si>
    <t>20 DEAN STREET</t>
  </si>
  <si>
    <t>WINSLOW</t>
  </si>
  <si>
    <t>JAY SCHOOL DEPARTMENT</t>
  </si>
  <si>
    <t>5 TIGER DRIVE</t>
  </si>
  <si>
    <t>JAY</t>
  </si>
  <si>
    <t>ROCKLAND</t>
  </si>
  <si>
    <t>LITCHFIELD SCHOOL DEPARTMENT</t>
  </si>
  <si>
    <t>MILLINOCKET SCHOOL DEPARTMENT</t>
  </si>
  <si>
    <t>70 SPRING STREET STE 3</t>
  </si>
  <si>
    <t>MILLINOCKET</t>
  </si>
  <si>
    <t>LINCOLN</t>
  </si>
  <si>
    <t>MEXICO</t>
  </si>
  <si>
    <t>POLAND SCHOOL DEPARTMENT</t>
  </si>
  <si>
    <t>MSAD 11         GARDINER</t>
  </si>
  <si>
    <t>150 HIGHLAND AVENUE</t>
  </si>
  <si>
    <t>GARDINER</t>
  </si>
  <si>
    <t>MSAD 01         PRESQUE ISLE</t>
  </si>
  <si>
    <t>MSAD 20         FORT FAIRFIELD</t>
  </si>
  <si>
    <t>28 HIGH SCHOOL DRIVE SUITE B</t>
  </si>
  <si>
    <t>FORT FAIRFIELD</t>
  </si>
  <si>
    <t>MSAD 21         DIXFIELD</t>
  </si>
  <si>
    <t>103 WELD STREET</t>
  </si>
  <si>
    <t>DIXFIELD</t>
  </si>
  <si>
    <t>MSAD 23         CARMEL</t>
  </si>
  <si>
    <t>MSAD 27         FORT KENT</t>
  </si>
  <si>
    <t>23 W MAIN ST STE 101</t>
  </si>
  <si>
    <t>FORT KENT</t>
  </si>
  <si>
    <t>MSAD 28         CAMDEN</t>
  </si>
  <si>
    <t>MSAD 29         HOULTON</t>
  </si>
  <si>
    <t>HOULTON</t>
  </si>
  <si>
    <t>MSAD 31         HOWLAND</t>
  </si>
  <si>
    <t>PO BOX 326</t>
  </si>
  <si>
    <t>HOWLAND</t>
  </si>
  <si>
    <t>MSAD 34         BELFAST</t>
  </si>
  <si>
    <t>PO BOX 363</t>
  </si>
  <si>
    <t>BELFAST</t>
  </si>
  <si>
    <t>MSAD 36         LIVERMORE FALLS</t>
  </si>
  <si>
    <t>PO BOX S</t>
  </si>
  <si>
    <t>LIVERMORE FALLS</t>
  </si>
  <si>
    <t>MSAD 37         HARRINGTON</t>
  </si>
  <si>
    <t>PO BOX 79</t>
  </si>
  <si>
    <t>HARRINGTON</t>
  </si>
  <si>
    <t>MSAD 03         UNITY</t>
  </si>
  <si>
    <t>RR 1 BOX 1355</t>
  </si>
  <si>
    <t>UNITY</t>
  </si>
  <si>
    <t>MSAD 40         WALDOBORO</t>
  </si>
  <si>
    <t>44 SCHOOL STREET</t>
  </si>
  <si>
    <t>WARREN</t>
  </si>
  <si>
    <t>MSAD 41         MILO</t>
  </si>
  <si>
    <t>37 WEST MAIN STREET</t>
  </si>
  <si>
    <t>MILO</t>
  </si>
  <si>
    <t>MSAD 43         MEXICO</t>
  </si>
  <si>
    <t>32 PARKER STREET</t>
  </si>
  <si>
    <t>MSAD 44         BETHEL</t>
  </si>
  <si>
    <t>284 WALKERS MILLS RD</t>
  </si>
  <si>
    <t>BETHEL</t>
  </si>
  <si>
    <t>MSAD 05         ROCKLAND</t>
  </si>
  <si>
    <t>28 LINCOLN STREET</t>
  </si>
  <si>
    <t>MSAD 09         FARMINGTON</t>
  </si>
  <si>
    <t>11 SCHOOL LANE</t>
  </si>
  <si>
    <t>NEW SHARON</t>
  </si>
  <si>
    <t>VASSALBORO SCHOOL DEPARTMENT</t>
  </si>
  <si>
    <t>WATERVILLE PUBLIC SCHOOLS</t>
  </si>
  <si>
    <t>21 GILMAN STREET</t>
  </si>
  <si>
    <t>WATERVILLE</t>
  </si>
  <si>
    <t>WISCASSET SCHOOL DEPARTMENT</t>
  </si>
  <si>
    <t>214 GARDINER ROAD</t>
  </si>
  <si>
    <t>WISCASSET</t>
  </si>
  <si>
    <t>7,8</t>
  </si>
  <si>
    <t>MSAD 55         HIRAM</t>
  </si>
  <si>
    <t>62 BROWNFIELD ROAD</t>
  </si>
  <si>
    <t>HIRAM</t>
  </si>
  <si>
    <t>MSAD 61         BRIDGTON</t>
  </si>
  <si>
    <t>RR 2 BOX 554</t>
  </si>
  <si>
    <t>BRIDGTON</t>
  </si>
  <si>
    <t>6,7,8</t>
  </si>
  <si>
    <t>MSAD 58         KINGFIELD</t>
  </si>
  <si>
    <t>4 SUMNER STREET</t>
  </si>
  <si>
    <t>KINGFIELD</t>
  </si>
  <si>
    <t>MSAD 49         FAIRFIELD</t>
  </si>
  <si>
    <t>8 SCHOOL STREET</t>
  </si>
  <si>
    <t>FAIRFIELD</t>
  </si>
  <si>
    <t>MSAD 50         THOMASTON</t>
  </si>
  <si>
    <t>12 STARR STREET</t>
  </si>
  <si>
    <t>THOMASTON</t>
  </si>
  <si>
    <t>MSAD 64         E CORINTH</t>
  </si>
  <si>
    <t>408 MAIN ST PO BOX 279</t>
  </si>
  <si>
    <t>E CORINTH</t>
  </si>
  <si>
    <t>MSAD 48         NEWPORT</t>
  </si>
  <si>
    <t>PO BOX 40</t>
  </si>
  <si>
    <t>NEWPORT</t>
  </si>
  <si>
    <t>MSAD 46         DEXTER</t>
  </si>
  <si>
    <t>10 SPRING STREET</t>
  </si>
  <si>
    <t>DEXTER</t>
  </si>
  <si>
    <t>MSAD 59         MADISON</t>
  </si>
  <si>
    <t>55 WESTON AVENUE</t>
  </si>
  <si>
    <t>MADISON</t>
  </si>
  <si>
    <t>MSAD 54         SKOWHEGAN</t>
  </si>
  <si>
    <t>RR 3 BOX 6487 W FRONT ST</t>
  </si>
  <si>
    <t>SKOWHEGAN</t>
  </si>
  <si>
    <t>MSAD 53         PITTSFIELD</t>
  </si>
  <si>
    <t>PO BOX 488</t>
  </si>
  <si>
    <t>PITTSFIELD</t>
  </si>
  <si>
    <t>MSAD 56         SEARSPORT</t>
  </si>
  <si>
    <t>6 MORTLAND ROAD</t>
  </si>
  <si>
    <t>SEARSPORT</t>
  </si>
  <si>
    <t>MSAD 67         LINCOLN</t>
  </si>
  <si>
    <t>75 MAIN ST PO BOX 250</t>
  </si>
  <si>
    <t>MSAD 70         HODGDON</t>
  </si>
  <si>
    <t>175 HODGDON MILLS ROAD</t>
  </si>
  <si>
    <t>MSAD 72         FRYEBURG</t>
  </si>
  <si>
    <t>30A PORTLAND STREET</t>
  </si>
  <si>
    <t>FRYEBURG</t>
  </si>
  <si>
    <t>MSAD 74         ANSON</t>
  </si>
  <si>
    <t>PO BOX 360</t>
  </si>
  <si>
    <t>ANSON</t>
  </si>
  <si>
    <t>MSAD 75         TOPSHAM</t>
  </si>
  <si>
    <t>50 REPUBLIC AVENUE</t>
  </si>
  <si>
    <t>TOPSHAM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</si>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</sst>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>
      <alignment horizontal="left" textRotation="75" wrapText="1"/>
    </xf>
    <xf numFmtId="14" fontId="3" fillId="0" borderId="1" xfId="0" applyNumberFormat="1" applyFont="1" applyFill="1" applyBorder="1" applyAlignment="1">
      <alignment horizontal="left" textRotation="75" wrapText="1"/>
    </xf>
    <xf numFmtId="171" fontId="3" fillId="2" borderId="1" xfId="0" applyNumberFormat="1" applyFont="1" applyFill="1" applyBorder="1" applyAlignment="1">
      <alignment horizontal="left" textRotation="75" wrapText="1"/>
    </xf>
    <xf numFmtId="0" fontId="3" fillId="0" borderId="1" xfId="0" applyFont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>
      <alignment horizontal="left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3" max="3" width="39.00390625" style="0" bestFit="1" customWidth="1"/>
    <col min="4" max="4" width="34.7109375" style="0" hidden="1" customWidth="1"/>
    <col min="5" max="5" width="18.421875" style="0" bestFit="1" customWidth="1"/>
    <col min="6" max="6" width="10.421875" style="0" hidden="1" customWidth="1"/>
    <col min="7" max="7" width="7.421875" style="0" hidden="1" customWidth="1"/>
    <col min="8" max="8" width="12.140625" style="0" hidden="1" customWidth="1"/>
    <col min="9" max="9" width="5.421875" style="0" bestFit="1" customWidth="1"/>
    <col min="10" max="12" width="6.57421875" style="0" hidden="1" customWidth="1"/>
    <col min="13" max="13" width="5.140625" style="0" bestFit="1" customWidth="1"/>
    <col min="14" max="15" width="6.57421875" style="0" hidden="1" customWidth="1"/>
    <col min="16" max="21" width="6.57421875" style="0" customWidth="1"/>
    <col min="22" max="22" width="7.00390625" style="0" customWidth="1"/>
    <col min="23" max="24" width="6.57421875" style="0" customWidth="1"/>
    <col min="25" max="25" width="6.00390625" style="0" customWidth="1"/>
    <col min="26" max="26" width="10.7109375" style="0" customWidth="1"/>
  </cols>
  <sheetData>
    <row r="1" spans="1:21" ht="12.75" customHeight="1">
      <c r="A1" s="1" t="s">
        <v>0</v>
      </c>
      <c r="B1" s="2"/>
      <c r="G1" s="3"/>
      <c r="I1" s="4"/>
      <c r="O1" s="5"/>
      <c r="P1" s="6"/>
      <c r="U1" s="5"/>
    </row>
    <row r="2" spans="1:21" ht="12.75" customHeight="1">
      <c r="A2" s="1" t="s">
        <v>1</v>
      </c>
      <c r="B2" s="2"/>
      <c r="G2" s="3"/>
      <c r="I2" s="4"/>
      <c r="O2" s="5"/>
      <c r="P2" s="6"/>
      <c r="U2" s="5"/>
    </row>
    <row r="3" spans="1:21" ht="12.75" customHeight="1">
      <c r="A3" s="1" t="s">
        <v>190</v>
      </c>
      <c r="B3" s="2"/>
      <c r="G3" s="3"/>
      <c r="I3" s="4"/>
      <c r="O3" s="5"/>
      <c r="P3" s="6"/>
      <c r="U3" s="5"/>
    </row>
    <row r="4" spans="1:21" ht="12.75" customHeight="1">
      <c r="A4" s="45" t="s">
        <v>191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U4" s="5"/>
    </row>
    <row r="5" spans="1:21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U5" s="5"/>
    </row>
    <row r="6" spans="1:21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U6" s="5"/>
    </row>
    <row r="7" spans="1:2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U7" s="5"/>
    </row>
    <row r="8" spans="1:21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U8" s="5"/>
    </row>
    <row r="9" spans="1:26" ht="12.75">
      <c r="A9" s="7"/>
      <c r="B9" s="8"/>
      <c r="C9" s="9"/>
      <c r="D9" s="9"/>
      <c r="E9" s="9"/>
      <c r="F9" s="9"/>
      <c r="G9" s="10"/>
      <c r="H9" s="9"/>
      <c r="I9" s="11"/>
      <c r="J9" s="9"/>
      <c r="K9" s="9"/>
      <c r="L9" s="9"/>
      <c r="M9" s="9"/>
      <c r="N9" s="12"/>
      <c r="O9" s="12"/>
      <c r="P9" s="13"/>
      <c r="Q9" s="9"/>
      <c r="R9" s="12"/>
      <c r="S9" s="9"/>
      <c r="T9" s="12"/>
      <c r="U9" s="12"/>
      <c r="V9" s="9"/>
      <c r="W9" s="9"/>
      <c r="X9" s="9"/>
      <c r="Y9" s="9"/>
      <c r="Z9" s="9"/>
    </row>
    <row r="10" spans="1:41" ht="196.5" customHeight="1">
      <c r="A10" s="42" t="s">
        <v>2</v>
      </c>
      <c r="B10" s="43" t="s">
        <v>3</v>
      </c>
      <c r="C10" s="44" t="s">
        <v>4</v>
      </c>
      <c r="D10" s="14" t="s">
        <v>5</v>
      </c>
      <c r="E10" s="14" t="s">
        <v>6</v>
      </c>
      <c r="F10" s="14" t="s">
        <v>7</v>
      </c>
      <c r="G10" s="15" t="s">
        <v>8</v>
      </c>
      <c r="H10" s="14" t="s">
        <v>9</v>
      </c>
      <c r="I10" s="16" t="s">
        <v>10</v>
      </c>
      <c r="J10" s="16" t="s">
        <v>11</v>
      </c>
      <c r="K10" s="17" t="s">
        <v>12</v>
      </c>
      <c r="L10" s="18" t="s">
        <v>13</v>
      </c>
      <c r="M10" s="19" t="s">
        <v>14</v>
      </c>
      <c r="N10" s="18" t="s">
        <v>15</v>
      </c>
      <c r="O10" s="18" t="s">
        <v>16</v>
      </c>
      <c r="P10" s="20" t="s">
        <v>17</v>
      </c>
      <c r="Q10" s="16" t="s">
        <v>18</v>
      </c>
      <c r="R10" s="17" t="s">
        <v>12</v>
      </c>
      <c r="S10" s="16" t="s">
        <v>19</v>
      </c>
      <c r="T10" s="17" t="s">
        <v>12</v>
      </c>
      <c r="U10" s="18" t="s">
        <v>20</v>
      </c>
      <c r="V10" s="21" t="s">
        <v>21</v>
      </c>
      <c r="W10" s="21" t="s">
        <v>22</v>
      </c>
      <c r="X10" s="21" t="s">
        <v>23</v>
      </c>
      <c r="Y10" s="21" t="s">
        <v>24</v>
      </c>
      <c r="Z10" s="22" t="s">
        <v>25</v>
      </c>
      <c r="AA10" s="22" t="s">
        <v>26</v>
      </c>
      <c r="AB10" s="22" t="s">
        <v>27</v>
      </c>
      <c r="AC10" s="22" t="s">
        <v>28</v>
      </c>
      <c r="AD10" s="22" t="s">
        <v>29</v>
      </c>
      <c r="AE10" s="22" t="s">
        <v>30</v>
      </c>
      <c r="AF10" s="23" t="s">
        <v>31</v>
      </c>
      <c r="AG10" s="23" t="s">
        <v>32</v>
      </c>
      <c r="AH10" s="23" t="s">
        <v>33</v>
      </c>
      <c r="AI10" s="22" t="s">
        <v>34</v>
      </c>
      <c r="AJ10" s="22" t="s">
        <v>35</v>
      </c>
      <c r="AK10" s="22" t="s">
        <v>36</v>
      </c>
      <c r="AL10" s="22" t="s">
        <v>37</v>
      </c>
      <c r="AM10" s="22" t="s">
        <v>38</v>
      </c>
      <c r="AN10" s="22" t="s">
        <v>39</v>
      </c>
      <c r="AO10" s="22" t="s">
        <v>40</v>
      </c>
    </row>
    <row r="11" spans="1:34" s="32" customFormat="1" ht="13.5" thickBot="1">
      <c r="A11" s="24">
        <v>1</v>
      </c>
      <c r="B11" s="25">
        <v>2</v>
      </c>
      <c r="C11" s="26">
        <v>3</v>
      </c>
      <c r="D11" s="26"/>
      <c r="E11" s="26"/>
      <c r="F11" s="26"/>
      <c r="G11" s="27"/>
      <c r="H11" s="26"/>
      <c r="I11" s="28">
        <v>4</v>
      </c>
      <c r="J11" s="29">
        <v>5</v>
      </c>
      <c r="K11" s="29">
        <v>6</v>
      </c>
      <c r="L11" s="29">
        <v>7</v>
      </c>
      <c r="M11" s="29">
        <v>8</v>
      </c>
      <c r="N11" s="30">
        <v>9</v>
      </c>
      <c r="O11" s="30">
        <v>10</v>
      </c>
      <c r="P11" s="30">
        <v>11</v>
      </c>
      <c r="Q11" s="29">
        <v>12</v>
      </c>
      <c r="R11" s="31">
        <v>13</v>
      </c>
      <c r="S11" s="29">
        <v>14</v>
      </c>
      <c r="T11" s="31">
        <v>15</v>
      </c>
      <c r="U11" s="30">
        <v>16</v>
      </c>
      <c r="V11" s="29">
        <v>17</v>
      </c>
      <c r="W11" s="29">
        <v>18</v>
      </c>
      <c r="X11" s="29">
        <v>19</v>
      </c>
      <c r="Y11" s="29">
        <v>20</v>
      </c>
      <c r="Z11" s="26"/>
      <c r="AF11" s="33"/>
      <c r="AG11" s="33"/>
      <c r="AH11" s="33"/>
    </row>
    <row r="12" spans="1:41" ht="12.75">
      <c r="A12">
        <v>2302640</v>
      </c>
      <c r="B12">
        <v>21</v>
      </c>
      <c r="C12" t="s">
        <v>58</v>
      </c>
      <c r="D12" t="s">
        <v>59</v>
      </c>
      <c r="E12" t="s">
        <v>48</v>
      </c>
      <c r="F12" s="34">
        <v>4330</v>
      </c>
      <c r="G12" s="3">
        <v>9105</v>
      </c>
      <c r="H12">
        <v>2076262468</v>
      </c>
      <c r="I12" s="4">
        <v>6</v>
      </c>
      <c r="J12" s="4" t="s">
        <v>42</v>
      </c>
      <c r="K12" t="s">
        <v>42</v>
      </c>
      <c r="L12" s="35" t="s">
        <v>42</v>
      </c>
      <c r="M12" s="35">
        <v>2556</v>
      </c>
      <c r="N12" s="35" t="s">
        <v>42</v>
      </c>
      <c r="O12" s="35" t="s">
        <v>42</v>
      </c>
      <c r="P12" s="36">
        <v>28.25</v>
      </c>
      <c r="Q12" t="s">
        <v>41</v>
      </c>
      <c r="R12" t="s">
        <v>41</v>
      </c>
      <c r="S12" t="s">
        <v>41</v>
      </c>
      <c r="T12" t="s">
        <v>42</v>
      </c>
      <c r="U12" s="35" t="s">
        <v>41</v>
      </c>
      <c r="V12" s="35">
        <v>223414</v>
      </c>
      <c r="W12" s="35">
        <v>24692</v>
      </c>
      <c r="X12" s="35">
        <v>26448</v>
      </c>
      <c r="Y12" s="35">
        <v>28147</v>
      </c>
      <c r="Z12">
        <f aca="true" t="shared" si="0" ref="Z12:Z59">IF(OR(J12="YES",L12="YES"),1,0)</f>
        <v>0</v>
      </c>
      <c r="AA12">
        <f aca="true" t="shared" si="1" ref="AA12:AA58">IF(OR(M12&lt;600,N12="YES"),1,0)</f>
        <v>0</v>
      </c>
      <c r="AB12">
        <f aca="true" t="shared" si="2" ref="AB12:AB59">IF(AND(OR(J12="YES",L12="YES"),(Z12=0)),"Trouble",0)</f>
        <v>0</v>
      </c>
      <c r="AC12">
        <f aca="true" t="shared" si="3" ref="AC12:AC58">IF(AND(OR(M12&lt;600,N12="YES"),(AA12=0)),"Trouble",0)</f>
        <v>0</v>
      </c>
      <c r="AD12">
        <f aca="true" t="shared" si="4" ref="AD12:AD59">IF(AND(AND(J12="NO",L12="NO"),(O12="YES")),"Trouble",0)</f>
        <v>0</v>
      </c>
      <c r="AE12">
        <f aca="true" t="shared" si="5" ref="AE12:AE59">IF(AND(AND(M12&gt;=600,N12="NO"),(O12="YES")),"Trouble",0)</f>
        <v>0</v>
      </c>
      <c r="AF12" s="37">
        <f aca="true" t="shared" si="6" ref="AF12:AF56">IF(AND(Z12=1,AA12=1),"SRSA",0)</f>
        <v>0</v>
      </c>
      <c r="AG12" s="37">
        <f aca="true" t="shared" si="7" ref="AG12:AG59">IF(AND(AF12=0,O12="YES"),"Trouble",0)</f>
        <v>0</v>
      </c>
      <c r="AH12" s="37">
        <f aca="true" t="shared" si="8" ref="AH12:AH59">IF(AND(AF12="SRSA",O12="NO"),"Trouble",0)</f>
        <v>0</v>
      </c>
      <c r="AI12">
        <f aca="true" t="shared" si="9" ref="AI12:AI59">IF(S12="YES",1,0)</f>
        <v>1</v>
      </c>
      <c r="AJ12">
        <f aca="true" t="shared" si="10" ref="AJ12:AJ59">IF(P12&gt;=20,1,0)</f>
        <v>1</v>
      </c>
      <c r="AK12" t="str">
        <f aca="true" t="shared" si="11" ref="AK12:AK59">IF(AND(AI12=1,AJ12=1),"Initial",0)</f>
        <v>Initial</v>
      </c>
      <c r="AL12">
        <f aca="true" t="shared" si="12" ref="AL12:AL59">IF(AND(AF12="SRSA",AK12="Initial"),"SRSA",0)</f>
        <v>0</v>
      </c>
      <c r="AM12" t="str">
        <f aca="true" t="shared" si="13" ref="AM12:AM59">IF(AND(AK12="Initial",AL12=0),"RLIS",0)</f>
        <v>RLIS</v>
      </c>
      <c r="AN12">
        <f aca="true" t="shared" si="14" ref="AN12:AN59">IF(AND(AM12=0,U12="YES"),"Trouble",0)</f>
        <v>0</v>
      </c>
      <c r="AO12">
        <f aca="true" t="shared" si="15" ref="AO12:AO59">IF(AND(U12="NO",AM12="RLIS"),"Trouble",0)</f>
        <v>0</v>
      </c>
    </row>
    <row r="13" spans="1:41" ht="12.75">
      <c r="A13">
        <v>2302940</v>
      </c>
      <c r="B13">
        <v>30</v>
      </c>
      <c r="C13" t="s">
        <v>60</v>
      </c>
      <c r="D13" t="s">
        <v>61</v>
      </c>
      <c r="E13" t="s">
        <v>62</v>
      </c>
      <c r="F13" s="34">
        <v>4530</v>
      </c>
      <c r="G13" s="3">
        <v>2125</v>
      </c>
      <c r="H13">
        <v>2074436601</v>
      </c>
      <c r="I13" s="4">
        <v>6</v>
      </c>
      <c r="J13" s="4" t="s">
        <v>42</v>
      </c>
      <c r="K13" t="s">
        <v>42</v>
      </c>
      <c r="L13" s="35" t="s">
        <v>42</v>
      </c>
      <c r="M13" s="35">
        <v>1758</v>
      </c>
      <c r="N13" s="35" t="s">
        <v>42</v>
      </c>
      <c r="O13" s="35" t="s">
        <v>42</v>
      </c>
      <c r="P13" s="36">
        <v>23.58</v>
      </c>
      <c r="Q13" t="s">
        <v>41</v>
      </c>
      <c r="R13" t="s">
        <v>41</v>
      </c>
      <c r="S13" t="s">
        <v>41</v>
      </c>
      <c r="T13" t="s">
        <v>42</v>
      </c>
      <c r="U13" s="35" t="s">
        <v>41</v>
      </c>
      <c r="V13" s="35">
        <v>121969</v>
      </c>
      <c r="W13" s="35">
        <v>12886</v>
      </c>
      <c r="X13" s="35">
        <v>16862</v>
      </c>
      <c r="Y13" s="35">
        <v>12953</v>
      </c>
      <c r="Z13">
        <f t="shared" si="0"/>
        <v>0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7">
        <f>IF(AND(Z13=1,AA13=1),"SRSA",0)</f>
        <v>0</v>
      </c>
      <c r="AG13" s="37">
        <f t="shared" si="7"/>
        <v>0</v>
      </c>
      <c r="AH13" s="37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2303810</v>
      </c>
      <c r="B14">
        <v>65</v>
      </c>
      <c r="C14" t="s">
        <v>64</v>
      </c>
      <c r="D14" t="s">
        <v>65</v>
      </c>
      <c r="E14" t="s">
        <v>66</v>
      </c>
      <c r="F14" s="34">
        <v>4416</v>
      </c>
      <c r="G14" s="3">
        <v>1519</v>
      </c>
      <c r="H14">
        <v>2074697311</v>
      </c>
      <c r="I14" s="4">
        <v>7</v>
      </c>
      <c r="J14" s="4" t="s">
        <v>41</v>
      </c>
      <c r="K14" t="s">
        <v>42</v>
      </c>
      <c r="L14" s="35" t="s">
        <v>43</v>
      </c>
      <c r="M14" s="35">
        <v>1078</v>
      </c>
      <c r="N14" s="35" t="s">
        <v>42</v>
      </c>
      <c r="O14" s="35" t="s">
        <v>42</v>
      </c>
      <c r="P14" s="36">
        <v>25.13</v>
      </c>
      <c r="Q14" t="s">
        <v>41</v>
      </c>
      <c r="R14" t="s">
        <v>41</v>
      </c>
      <c r="S14" t="s">
        <v>41</v>
      </c>
      <c r="T14" t="s">
        <v>42</v>
      </c>
      <c r="U14" s="35" t="s">
        <v>41</v>
      </c>
      <c r="V14" s="35">
        <v>66968</v>
      </c>
      <c r="W14" s="35">
        <v>8123</v>
      </c>
      <c r="X14" s="35">
        <v>9602</v>
      </c>
      <c r="Y14" s="35">
        <v>7316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7">
        <f t="shared" si="6"/>
        <v>0</v>
      </c>
      <c r="AG14" s="37">
        <f t="shared" si="7"/>
        <v>0</v>
      </c>
      <c r="AH14" s="37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2303870</v>
      </c>
      <c r="B15">
        <v>70</v>
      </c>
      <c r="C15" t="s">
        <v>67</v>
      </c>
      <c r="D15" t="s">
        <v>44</v>
      </c>
      <c r="E15" t="s">
        <v>45</v>
      </c>
      <c r="F15" s="34">
        <v>4619</v>
      </c>
      <c r="G15" s="3">
        <v>1603</v>
      </c>
      <c r="H15">
        <v>2074547561</v>
      </c>
      <c r="I15" s="4">
        <v>6</v>
      </c>
      <c r="J15" s="4" t="s">
        <v>42</v>
      </c>
      <c r="K15" t="s">
        <v>42</v>
      </c>
      <c r="L15" s="35" t="s">
        <v>42</v>
      </c>
      <c r="M15" s="35">
        <v>621</v>
      </c>
      <c r="N15" s="35" t="s">
        <v>42</v>
      </c>
      <c r="O15" s="35" t="s">
        <v>42</v>
      </c>
      <c r="P15" s="36">
        <v>41.25</v>
      </c>
      <c r="Q15" t="s">
        <v>41</v>
      </c>
      <c r="R15" t="s">
        <v>41</v>
      </c>
      <c r="S15" t="s">
        <v>41</v>
      </c>
      <c r="T15" t="s">
        <v>42</v>
      </c>
      <c r="U15" s="35" t="s">
        <v>41</v>
      </c>
      <c r="V15" s="35">
        <v>48346</v>
      </c>
      <c r="W15" s="35">
        <v>6779</v>
      </c>
      <c r="X15" s="35">
        <v>6464</v>
      </c>
      <c r="Y15" s="35">
        <v>6806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37">
        <f t="shared" si="6"/>
        <v>0</v>
      </c>
      <c r="AG15" s="37">
        <f t="shared" si="7"/>
        <v>0</v>
      </c>
      <c r="AH15" s="37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2303960</v>
      </c>
      <c r="B16">
        <v>77</v>
      </c>
      <c r="C16" t="s">
        <v>68</v>
      </c>
      <c r="D16" t="s">
        <v>69</v>
      </c>
      <c r="E16" t="s">
        <v>70</v>
      </c>
      <c r="F16" s="34">
        <v>4736</v>
      </c>
      <c r="G16" s="3">
        <v>4421</v>
      </c>
      <c r="H16">
        <v>2074966311</v>
      </c>
      <c r="I16" s="4">
        <v>6</v>
      </c>
      <c r="J16" s="4" t="s">
        <v>42</v>
      </c>
      <c r="K16" t="s">
        <v>42</v>
      </c>
      <c r="L16" s="35" t="s">
        <v>42</v>
      </c>
      <c r="M16" s="35">
        <v>1577</v>
      </c>
      <c r="N16" s="35" t="s">
        <v>42</v>
      </c>
      <c r="O16" s="35" t="s">
        <v>42</v>
      </c>
      <c r="P16" s="36">
        <v>32.19</v>
      </c>
      <c r="Q16" t="s">
        <v>41</v>
      </c>
      <c r="R16" t="s">
        <v>42</v>
      </c>
      <c r="S16" t="s">
        <v>41</v>
      </c>
      <c r="T16" t="s">
        <v>42</v>
      </c>
      <c r="U16" s="35" t="s">
        <v>41</v>
      </c>
      <c r="V16" s="35">
        <v>127654</v>
      </c>
      <c r="W16" s="35">
        <v>14976</v>
      </c>
      <c r="X16" s="35">
        <v>16055</v>
      </c>
      <c r="Y16" s="35">
        <v>14908</v>
      </c>
      <c r="Z16">
        <f t="shared" si="0"/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37">
        <f t="shared" si="6"/>
        <v>0</v>
      </c>
      <c r="AG16" s="37">
        <f t="shared" si="7"/>
        <v>0</v>
      </c>
      <c r="AH16" s="37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2306840</v>
      </c>
      <c r="B17">
        <v>214</v>
      </c>
      <c r="C17" t="s">
        <v>73</v>
      </c>
      <c r="D17" t="s">
        <v>74</v>
      </c>
      <c r="E17" t="s">
        <v>75</v>
      </c>
      <c r="F17" s="34">
        <v>4239</v>
      </c>
      <c r="G17" s="3">
        <v>1501</v>
      </c>
      <c r="H17">
        <v>2078973936</v>
      </c>
      <c r="I17" s="4">
        <v>6</v>
      </c>
      <c r="J17" s="4" t="s">
        <v>42</v>
      </c>
      <c r="K17" t="s">
        <v>42</v>
      </c>
      <c r="L17" s="35" t="s">
        <v>42</v>
      </c>
      <c r="M17" s="35">
        <v>861</v>
      </c>
      <c r="N17" s="35" t="s">
        <v>42</v>
      </c>
      <c r="O17" s="35" t="s">
        <v>42</v>
      </c>
      <c r="P17" s="36">
        <v>35.56</v>
      </c>
      <c r="Q17" t="s">
        <v>41</v>
      </c>
      <c r="R17" t="s">
        <v>41</v>
      </c>
      <c r="S17" t="s">
        <v>41</v>
      </c>
      <c r="T17" t="s">
        <v>42</v>
      </c>
      <c r="U17" s="35" t="s">
        <v>41</v>
      </c>
      <c r="V17" s="35">
        <v>61684</v>
      </c>
      <c r="W17" s="35">
        <v>10359</v>
      </c>
      <c r="X17" s="35">
        <v>10721</v>
      </c>
      <c r="Y17" s="35">
        <v>9080</v>
      </c>
      <c r="Z17">
        <f t="shared" si="0"/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37">
        <f t="shared" si="6"/>
        <v>0</v>
      </c>
      <c r="AG17" s="37">
        <f t="shared" si="7"/>
        <v>0</v>
      </c>
      <c r="AH17" s="37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2307560</v>
      </c>
      <c r="B18">
        <v>243</v>
      </c>
      <c r="C18" t="s">
        <v>77</v>
      </c>
      <c r="D18" t="s">
        <v>55</v>
      </c>
      <c r="E18" t="s">
        <v>56</v>
      </c>
      <c r="F18" s="34">
        <v>4280</v>
      </c>
      <c r="G18" s="3">
        <v>220</v>
      </c>
      <c r="H18">
        <v>2073754273</v>
      </c>
      <c r="I18" s="4">
        <v>6</v>
      </c>
      <c r="J18" s="4" t="s">
        <v>42</v>
      </c>
      <c r="K18" t="s">
        <v>42</v>
      </c>
      <c r="L18" s="35" t="s">
        <v>42</v>
      </c>
      <c r="M18" s="35">
        <v>434</v>
      </c>
      <c r="N18" s="35" t="s">
        <v>42</v>
      </c>
      <c r="O18" s="35" t="s">
        <v>42</v>
      </c>
      <c r="P18" s="36">
        <v>26.72</v>
      </c>
      <c r="Q18" t="s">
        <v>41</v>
      </c>
      <c r="R18" t="s">
        <v>41</v>
      </c>
      <c r="S18" t="s">
        <v>41</v>
      </c>
      <c r="T18" t="s">
        <v>42</v>
      </c>
      <c r="U18" s="35" t="s">
        <v>41</v>
      </c>
      <c r="V18" s="35">
        <v>16663</v>
      </c>
      <c r="W18" s="35">
        <v>3565</v>
      </c>
      <c r="X18" s="35">
        <v>4197</v>
      </c>
      <c r="Y18" s="35">
        <v>4229</v>
      </c>
      <c r="Z18">
        <f t="shared" si="0"/>
        <v>0</v>
      </c>
      <c r="AA18">
        <f t="shared" si="1"/>
        <v>1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37">
        <f t="shared" si="6"/>
        <v>0</v>
      </c>
      <c r="AG18" s="37">
        <f t="shared" si="7"/>
        <v>0</v>
      </c>
      <c r="AH18" s="37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2308280</v>
      </c>
      <c r="B19">
        <v>277</v>
      </c>
      <c r="C19" t="s">
        <v>78</v>
      </c>
      <c r="D19" t="s">
        <v>79</v>
      </c>
      <c r="E19" t="s">
        <v>80</v>
      </c>
      <c r="F19" s="34">
        <v>4462</v>
      </c>
      <c r="G19" s="3">
        <v>1537</v>
      </c>
      <c r="H19">
        <v>2077236400</v>
      </c>
      <c r="I19" s="4">
        <v>7</v>
      </c>
      <c r="J19" s="4" t="s">
        <v>41</v>
      </c>
      <c r="K19" t="s">
        <v>42</v>
      </c>
      <c r="L19" s="35" t="s">
        <v>43</v>
      </c>
      <c r="M19" s="35">
        <v>751</v>
      </c>
      <c r="N19" s="35" t="s">
        <v>42</v>
      </c>
      <c r="O19" s="35" t="s">
        <v>42</v>
      </c>
      <c r="P19" s="36">
        <v>25.29</v>
      </c>
      <c r="Q19" t="s">
        <v>41</v>
      </c>
      <c r="R19" t="s">
        <v>41</v>
      </c>
      <c r="S19" t="s">
        <v>41</v>
      </c>
      <c r="T19" t="s">
        <v>42</v>
      </c>
      <c r="U19" s="35" t="s">
        <v>41</v>
      </c>
      <c r="V19" s="35">
        <v>61958</v>
      </c>
      <c r="W19" s="35">
        <v>7218</v>
      </c>
      <c r="X19" s="35">
        <v>7872</v>
      </c>
      <c r="Y19" s="35">
        <v>8485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37">
        <f t="shared" si="6"/>
        <v>0</v>
      </c>
      <c r="AG19" s="37">
        <f t="shared" si="7"/>
        <v>0</v>
      </c>
      <c r="AH19" s="37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2310860</v>
      </c>
      <c r="B20">
        <v>501</v>
      </c>
      <c r="C20" t="s">
        <v>87</v>
      </c>
      <c r="D20" t="s">
        <v>46</v>
      </c>
      <c r="E20" t="s">
        <v>47</v>
      </c>
      <c r="F20" s="34">
        <v>4769</v>
      </c>
      <c r="G20" s="3">
        <v>2484</v>
      </c>
      <c r="H20">
        <v>2077644101</v>
      </c>
      <c r="I20" s="4" t="s">
        <v>63</v>
      </c>
      <c r="J20" s="4" t="s">
        <v>42</v>
      </c>
      <c r="K20" t="s">
        <v>42</v>
      </c>
      <c r="L20" s="35" t="s">
        <v>42</v>
      </c>
      <c r="M20" s="35">
        <v>1967</v>
      </c>
      <c r="N20" s="35" t="s">
        <v>42</v>
      </c>
      <c r="O20" s="35" t="s">
        <v>42</v>
      </c>
      <c r="P20" s="36">
        <v>24.99</v>
      </c>
      <c r="Q20" t="s">
        <v>41</v>
      </c>
      <c r="R20" t="s">
        <v>41</v>
      </c>
      <c r="S20" t="s">
        <v>41</v>
      </c>
      <c r="T20" t="s">
        <v>42</v>
      </c>
      <c r="U20" s="35" t="s">
        <v>41</v>
      </c>
      <c r="V20" s="35">
        <v>165660</v>
      </c>
      <c r="W20" s="35">
        <v>16174</v>
      </c>
      <c r="X20" s="35">
        <v>17754</v>
      </c>
      <c r="Y20" s="35">
        <v>19427</v>
      </c>
      <c r="Z20">
        <f t="shared" si="0"/>
        <v>0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37">
        <f t="shared" si="6"/>
        <v>0</v>
      </c>
      <c r="AG20" s="37">
        <f t="shared" si="7"/>
        <v>0</v>
      </c>
      <c r="AH20" s="37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2311520</v>
      </c>
      <c r="B21">
        <v>503</v>
      </c>
      <c r="C21" t="s">
        <v>113</v>
      </c>
      <c r="D21" t="s">
        <v>114</v>
      </c>
      <c r="E21" t="s">
        <v>115</v>
      </c>
      <c r="F21" s="34">
        <v>4988</v>
      </c>
      <c r="G21" s="3">
        <v>9734</v>
      </c>
      <c r="H21">
        <v>2079486136</v>
      </c>
      <c r="I21" s="4">
        <v>7</v>
      </c>
      <c r="J21" s="4" t="s">
        <v>41</v>
      </c>
      <c r="K21" t="s">
        <v>42</v>
      </c>
      <c r="L21" s="35" t="s">
        <v>43</v>
      </c>
      <c r="M21" s="35">
        <v>1517</v>
      </c>
      <c r="N21" s="35" t="s">
        <v>42</v>
      </c>
      <c r="O21" s="35" t="s">
        <v>42</v>
      </c>
      <c r="P21" s="36">
        <v>38.41</v>
      </c>
      <c r="Q21" t="s">
        <v>41</v>
      </c>
      <c r="R21" t="s">
        <v>42</v>
      </c>
      <c r="S21" t="s">
        <v>41</v>
      </c>
      <c r="T21" t="s">
        <v>42</v>
      </c>
      <c r="U21" s="35" t="s">
        <v>41</v>
      </c>
      <c r="V21" s="35">
        <v>172959</v>
      </c>
      <c r="W21" s="35">
        <v>18175</v>
      </c>
      <c r="X21" s="35">
        <v>18069</v>
      </c>
      <c r="Y21" s="35">
        <v>17413</v>
      </c>
      <c r="Z21">
        <f t="shared" si="0"/>
        <v>1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37">
        <f t="shared" si="6"/>
        <v>0</v>
      </c>
      <c r="AG21" s="37">
        <f t="shared" si="7"/>
        <v>0</v>
      </c>
      <c r="AH21" s="37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2311760</v>
      </c>
      <c r="B22">
        <v>505</v>
      </c>
      <c r="C22" t="s">
        <v>127</v>
      </c>
      <c r="D22" t="s">
        <v>128</v>
      </c>
      <c r="E22" t="s">
        <v>76</v>
      </c>
      <c r="F22" s="34">
        <v>4841</v>
      </c>
      <c r="G22" s="3">
        <v>2881</v>
      </c>
      <c r="H22">
        <v>2075966620</v>
      </c>
      <c r="I22" s="4" t="s">
        <v>63</v>
      </c>
      <c r="J22" s="4" t="s">
        <v>42</v>
      </c>
      <c r="K22" t="s">
        <v>42</v>
      </c>
      <c r="L22" s="35" t="s">
        <v>42</v>
      </c>
      <c r="M22" s="35">
        <v>1383</v>
      </c>
      <c r="N22" s="35" t="s">
        <v>42</v>
      </c>
      <c r="O22" s="35" t="s">
        <v>42</v>
      </c>
      <c r="P22" s="36">
        <v>27.73</v>
      </c>
      <c r="Q22" t="s">
        <v>41</v>
      </c>
      <c r="R22" t="s">
        <v>41</v>
      </c>
      <c r="S22" t="s">
        <v>41</v>
      </c>
      <c r="T22" t="s">
        <v>42</v>
      </c>
      <c r="U22" s="35" t="s">
        <v>41</v>
      </c>
      <c r="V22" s="35">
        <v>115012</v>
      </c>
      <c r="W22" s="35">
        <v>15034</v>
      </c>
      <c r="X22" s="35">
        <v>17237</v>
      </c>
      <c r="Y22" s="35">
        <v>8960</v>
      </c>
      <c r="Z22">
        <f t="shared" si="0"/>
        <v>0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37">
        <f t="shared" si="6"/>
        <v>0</v>
      </c>
      <c r="AG22" s="37">
        <f t="shared" si="7"/>
        <v>0</v>
      </c>
      <c r="AH22" s="37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2311880</v>
      </c>
      <c r="B23">
        <v>509</v>
      </c>
      <c r="C23" t="s">
        <v>129</v>
      </c>
      <c r="D23" t="s">
        <v>130</v>
      </c>
      <c r="E23" t="s">
        <v>131</v>
      </c>
      <c r="F23" s="34">
        <v>4955</v>
      </c>
      <c r="G23" s="3">
        <v>9739</v>
      </c>
      <c r="H23">
        <v>2077786571</v>
      </c>
      <c r="I23" s="4" t="s">
        <v>63</v>
      </c>
      <c r="J23" s="4" t="s">
        <v>42</v>
      </c>
      <c r="K23" t="s">
        <v>42</v>
      </c>
      <c r="L23" s="35" t="s">
        <v>42</v>
      </c>
      <c r="M23" s="35">
        <v>2508</v>
      </c>
      <c r="N23" s="35" t="s">
        <v>42</v>
      </c>
      <c r="O23" s="35" t="s">
        <v>42</v>
      </c>
      <c r="P23" s="36">
        <v>26.36</v>
      </c>
      <c r="Q23" t="s">
        <v>41</v>
      </c>
      <c r="R23" t="s">
        <v>41</v>
      </c>
      <c r="S23" t="s">
        <v>41</v>
      </c>
      <c r="T23" t="s">
        <v>42</v>
      </c>
      <c r="U23" s="35" t="s">
        <v>41</v>
      </c>
      <c r="V23" s="35">
        <v>203590</v>
      </c>
      <c r="W23" s="35">
        <v>20542</v>
      </c>
      <c r="X23" s="35">
        <v>22344</v>
      </c>
      <c r="Y23" s="35">
        <v>25627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37">
        <f t="shared" si="6"/>
        <v>0</v>
      </c>
      <c r="AG23" s="37">
        <f t="shared" si="7"/>
        <v>0</v>
      </c>
      <c r="AH23" s="37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2310590</v>
      </c>
      <c r="B24">
        <v>511</v>
      </c>
      <c r="C24" t="s">
        <v>84</v>
      </c>
      <c r="D24" t="s">
        <v>85</v>
      </c>
      <c r="E24" t="s">
        <v>86</v>
      </c>
      <c r="F24" s="34">
        <v>4345</v>
      </c>
      <c r="G24" s="3">
        <v>1812</v>
      </c>
      <c r="H24">
        <v>2075825346</v>
      </c>
      <c r="I24" s="4" t="s">
        <v>63</v>
      </c>
      <c r="J24" s="4" t="s">
        <v>42</v>
      </c>
      <c r="K24" t="s">
        <v>42</v>
      </c>
      <c r="L24" s="35" t="s">
        <v>42</v>
      </c>
      <c r="M24" s="35">
        <v>2146</v>
      </c>
      <c r="N24" s="35" t="s">
        <v>42</v>
      </c>
      <c r="O24" s="35" t="s">
        <v>42</v>
      </c>
      <c r="P24" s="36">
        <v>22.06</v>
      </c>
      <c r="Q24" t="s">
        <v>41</v>
      </c>
      <c r="R24" t="s">
        <v>41</v>
      </c>
      <c r="S24" t="s">
        <v>41</v>
      </c>
      <c r="T24" t="s">
        <v>42</v>
      </c>
      <c r="U24" s="35" t="s">
        <v>41</v>
      </c>
      <c r="V24" s="35">
        <v>121068</v>
      </c>
      <c r="W24" s="35">
        <v>16802</v>
      </c>
      <c r="X24" s="35">
        <v>19394</v>
      </c>
      <c r="Y24" s="35">
        <v>14584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37">
        <f t="shared" si="6"/>
        <v>0</v>
      </c>
      <c r="AG24" s="37">
        <f t="shared" si="7"/>
        <v>0</v>
      </c>
      <c r="AH24" s="37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2310890</v>
      </c>
      <c r="B25">
        <v>520</v>
      </c>
      <c r="C25" t="s">
        <v>88</v>
      </c>
      <c r="D25" t="s">
        <v>89</v>
      </c>
      <c r="E25" t="s">
        <v>90</v>
      </c>
      <c r="F25" s="34">
        <v>4742</v>
      </c>
      <c r="G25" s="3">
        <v>190</v>
      </c>
      <c r="H25">
        <v>2074734455</v>
      </c>
      <c r="I25" s="4">
        <v>6</v>
      </c>
      <c r="J25" s="4" t="s">
        <v>42</v>
      </c>
      <c r="K25" t="s">
        <v>42</v>
      </c>
      <c r="L25" s="35" t="s">
        <v>42</v>
      </c>
      <c r="M25" s="35">
        <v>611</v>
      </c>
      <c r="N25" s="35" t="s">
        <v>42</v>
      </c>
      <c r="O25" s="35" t="s">
        <v>42</v>
      </c>
      <c r="P25" s="36">
        <v>38.28</v>
      </c>
      <c r="Q25" t="s">
        <v>41</v>
      </c>
      <c r="R25" t="s">
        <v>41</v>
      </c>
      <c r="S25" t="s">
        <v>41</v>
      </c>
      <c r="T25" t="s">
        <v>42</v>
      </c>
      <c r="U25" s="35" t="s">
        <v>41</v>
      </c>
      <c r="V25" s="35">
        <v>43583</v>
      </c>
      <c r="W25" s="35">
        <v>8196</v>
      </c>
      <c r="X25" s="35">
        <v>6754</v>
      </c>
      <c r="Y25" s="35">
        <v>6843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37">
        <f t="shared" si="6"/>
        <v>0</v>
      </c>
      <c r="AG25" s="37">
        <f t="shared" si="7"/>
        <v>0</v>
      </c>
      <c r="AH25" s="37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2310920</v>
      </c>
      <c r="B26">
        <v>521</v>
      </c>
      <c r="C26" t="s">
        <v>91</v>
      </c>
      <c r="D26" t="s">
        <v>92</v>
      </c>
      <c r="E26" t="s">
        <v>93</v>
      </c>
      <c r="F26" s="34">
        <v>4224</v>
      </c>
      <c r="G26" s="3">
        <v>9519</v>
      </c>
      <c r="H26">
        <v>2075627254</v>
      </c>
      <c r="I26" s="4">
        <v>7</v>
      </c>
      <c r="J26" s="4" t="s">
        <v>41</v>
      </c>
      <c r="K26" t="s">
        <v>42</v>
      </c>
      <c r="L26" s="35" t="s">
        <v>43</v>
      </c>
      <c r="M26" s="35">
        <v>806</v>
      </c>
      <c r="N26" s="35" t="s">
        <v>42</v>
      </c>
      <c r="O26" s="35" t="s">
        <v>42</v>
      </c>
      <c r="P26" s="36">
        <v>28.13</v>
      </c>
      <c r="Q26" t="s">
        <v>41</v>
      </c>
      <c r="R26" t="s">
        <v>41</v>
      </c>
      <c r="S26" t="s">
        <v>41</v>
      </c>
      <c r="T26" t="s">
        <v>42</v>
      </c>
      <c r="U26" s="35" t="s">
        <v>41</v>
      </c>
      <c r="V26" s="35">
        <v>46905</v>
      </c>
      <c r="W26" s="35">
        <v>6765</v>
      </c>
      <c r="X26" s="35">
        <v>7791</v>
      </c>
      <c r="Y26" s="35">
        <v>8015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37">
        <f t="shared" si="6"/>
        <v>0</v>
      </c>
      <c r="AG26" s="37">
        <f t="shared" si="7"/>
        <v>0</v>
      </c>
      <c r="AH26" s="37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2310980</v>
      </c>
      <c r="B27">
        <v>523</v>
      </c>
      <c r="C27" t="s">
        <v>94</v>
      </c>
      <c r="D27" t="s">
        <v>52</v>
      </c>
      <c r="E27" t="s">
        <v>53</v>
      </c>
      <c r="F27" s="34">
        <v>4419</v>
      </c>
      <c r="G27" s="3">
        <v>208</v>
      </c>
      <c r="H27">
        <v>2078485173</v>
      </c>
      <c r="I27" s="4">
        <v>7</v>
      </c>
      <c r="J27" s="4" t="s">
        <v>41</v>
      </c>
      <c r="K27" t="s">
        <v>42</v>
      </c>
      <c r="L27" s="35" t="s">
        <v>43</v>
      </c>
      <c r="M27" s="35">
        <v>645</v>
      </c>
      <c r="N27" s="35" t="s">
        <v>43</v>
      </c>
      <c r="O27" s="35" t="s">
        <v>42</v>
      </c>
      <c r="P27" s="36">
        <v>28.97</v>
      </c>
      <c r="Q27" t="s">
        <v>41</v>
      </c>
      <c r="R27" t="s">
        <v>41</v>
      </c>
      <c r="S27" t="s">
        <v>41</v>
      </c>
      <c r="T27" t="s">
        <v>42</v>
      </c>
      <c r="U27" s="35" t="s">
        <v>41</v>
      </c>
      <c r="V27" s="35">
        <v>35775</v>
      </c>
      <c r="W27" s="35">
        <v>5055</v>
      </c>
      <c r="X27" s="35">
        <v>5758</v>
      </c>
      <c r="Y27" s="35">
        <v>6104</v>
      </c>
      <c r="Z27">
        <f t="shared" si="0"/>
        <v>1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37">
        <f t="shared" si="6"/>
        <v>0</v>
      </c>
      <c r="AG27" s="37">
        <f t="shared" si="7"/>
        <v>0</v>
      </c>
      <c r="AH27" s="37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2311100</v>
      </c>
      <c r="B28">
        <v>527</v>
      </c>
      <c r="C28" t="s">
        <v>95</v>
      </c>
      <c r="D28" t="s">
        <v>96</v>
      </c>
      <c r="E28" t="s">
        <v>97</v>
      </c>
      <c r="F28" s="34">
        <v>4743</v>
      </c>
      <c r="G28" s="3">
        <v>1232</v>
      </c>
      <c r="H28">
        <v>2078343189</v>
      </c>
      <c r="I28" s="4">
        <v>7</v>
      </c>
      <c r="J28" s="4" t="s">
        <v>41</v>
      </c>
      <c r="K28" t="s">
        <v>42</v>
      </c>
      <c r="L28" s="35" t="s">
        <v>43</v>
      </c>
      <c r="M28" s="35">
        <v>1167</v>
      </c>
      <c r="N28" s="35" t="s">
        <v>42</v>
      </c>
      <c r="O28" s="35" t="s">
        <v>42</v>
      </c>
      <c r="P28" s="36">
        <v>33.2</v>
      </c>
      <c r="Q28" t="s">
        <v>41</v>
      </c>
      <c r="R28" t="s">
        <v>41</v>
      </c>
      <c r="S28" t="s">
        <v>41</v>
      </c>
      <c r="T28" t="s">
        <v>42</v>
      </c>
      <c r="U28" s="35" t="s">
        <v>41</v>
      </c>
      <c r="V28" s="35">
        <v>92575</v>
      </c>
      <c r="W28" s="35">
        <v>18891</v>
      </c>
      <c r="X28" s="35">
        <v>15157</v>
      </c>
      <c r="Y28" s="35">
        <v>13469</v>
      </c>
      <c r="Z28">
        <f t="shared" si="0"/>
        <v>1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37">
        <f t="shared" si="6"/>
        <v>0</v>
      </c>
      <c r="AG28" s="37">
        <f t="shared" si="7"/>
        <v>0</v>
      </c>
      <c r="AH28" s="37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>
        <v>2311130</v>
      </c>
      <c r="B29">
        <v>528</v>
      </c>
      <c r="C29" t="s">
        <v>98</v>
      </c>
      <c r="D29" t="s">
        <v>57</v>
      </c>
      <c r="E29" t="s">
        <v>51</v>
      </c>
      <c r="F29" s="34">
        <v>4843</v>
      </c>
      <c r="G29" s="3">
        <v>1267</v>
      </c>
      <c r="H29">
        <v>2072363358</v>
      </c>
      <c r="I29" s="4" t="s">
        <v>63</v>
      </c>
      <c r="J29" s="4" t="s">
        <v>42</v>
      </c>
      <c r="K29" t="s">
        <v>42</v>
      </c>
      <c r="L29" s="35" t="s">
        <v>42</v>
      </c>
      <c r="M29" s="35">
        <v>829</v>
      </c>
      <c r="N29" s="35" t="s">
        <v>42</v>
      </c>
      <c r="O29" s="35" t="s">
        <v>42</v>
      </c>
      <c r="P29" s="36">
        <v>21.63</v>
      </c>
      <c r="Q29" t="s">
        <v>41</v>
      </c>
      <c r="R29" t="s">
        <v>41</v>
      </c>
      <c r="S29" t="s">
        <v>41</v>
      </c>
      <c r="T29" t="s">
        <v>42</v>
      </c>
      <c r="U29" s="35" t="s">
        <v>41</v>
      </c>
      <c r="V29" s="35">
        <v>57507</v>
      </c>
      <c r="W29" s="35">
        <v>2937</v>
      </c>
      <c r="X29" s="35">
        <v>5037</v>
      </c>
      <c r="Y29" s="35">
        <v>5630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37">
        <f t="shared" si="6"/>
        <v>0</v>
      </c>
      <c r="AG29" s="37">
        <f t="shared" si="7"/>
        <v>0</v>
      </c>
      <c r="AH29" s="37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>
        <v>2311160</v>
      </c>
      <c r="B30">
        <v>529</v>
      </c>
      <c r="C30" t="s">
        <v>99</v>
      </c>
      <c r="D30" t="s">
        <v>54</v>
      </c>
      <c r="E30" t="s">
        <v>100</v>
      </c>
      <c r="F30" s="34">
        <v>4730</v>
      </c>
      <c r="G30" s="3">
        <v>190</v>
      </c>
      <c r="H30">
        <v>2075326555</v>
      </c>
      <c r="I30" s="4">
        <v>7</v>
      </c>
      <c r="J30" s="4" t="s">
        <v>41</v>
      </c>
      <c r="K30" t="s">
        <v>42</v>
      </c>
      <c r="L30" s="35" t="s">
        <v>43</v>
      </c>
      <c r="M30" s="35">
        <v>1247</v>
      </c>
      <c r="N30" s="35" t="s">
        <v>42</v>
      </c>
      <c r="O30" s="35" t="s">
        <v>42</v>
      </c>
      <c r="P30" s="36">
        <v>38.72</v>
      </c>
      <c r="Q30" t="s">
        <v>41</v>
      </c>
      <c r="R30" t="s">
        <v>41</v>
      </c>
      <c r="S30" t="s">
        <v>41</v>
      </c>
      <c r="T30" t="s">
        <v>42</v>
      </c>
      <c r="U30" s="35" t="s">
        <v>41</v>
      </c>
      <c r="V30" s="35">
        <v>93398</v>
      </c>
      <c r="W30" s="35">
        <v>15093</v>
      </c>
      <c r="X30" s="35">
        <v>13897</v>
      </c>
      <c r="Y30" s="35">
        <v>13245</v>
      </c>
      <c r="Z30">
        <f t="shared" si="0"/>
        <v>1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37">
        <f t="shared" si="6"/>
        <v>0</v>
      </c>
      <c r="AG30" s="37">
        <f t="shared" si="7"/>
        <v>0</v>
      </c>
      <c r="AH30" s="37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>
        <v>2311250</v>
      </c>
      <c r="B31">
        <v>531</v>
      </c>
      <c r="C31" t="s">
        <v>101</v>
      </c>
      <c r="D31" t="s">
        <v>102</v>
      </c>
      <c r="E31" t="s">
        <v>103</v>
      </c>
      <c r="F31" s="34">
        <v>4448</v>
      </c>
      <c r="G31" s="3">
        <v>326</v>
      </c>
      <c r="H31">
        <v>2077323112</v>
      </c>
      <c r="I31" s="4">
        <v>7</v>
      </c>
      <c r="J31" s="4" t="s">
        <v>41</v>
      </c>
      <c r="K31" t="s">
        <v>42</v>
      </c>
      <c r="L31" s="35" t="s">
        <v>43</v>
      </c>
      <c r="M31" s="35">
        <v>715</v>
      </c>
      <c r="N31" s="35" t="s">
        <v>42</v>
      </c>
      <c r="O31" s="35" t="s">
        <v>42</v>
      </c>
      <c r="P31" s="36">
        <v>37.7</v>
      </c>
      <c r="Q31" t="s">
        <v>41</v>
      </c>
      <c r="R31" t="s">
        <v>41</v>
      </c>
      <c r="S31" t="s">
        <v>41</v>
      </c>
      <c r="T31" t="s">
        <v>42</v>
      </c>
      <c r="U31" s="35" t="s">
        <v>41</v>
      </c>
      <c r="V31" s="35">
        <v>46450</v>
      </c>
      <c r="W31" s="35">
        <v>7860</v>
      </c>
      <c r="X31" s="35">
        <v>7152</v>
      </c>
      <c r="Y31" s="35">
        <v>7398</v>
      </c>
      <c r="Z31">
        <f t="shared" si="0"/>
        <v>1</v>
      </c>
      <c r="AA31">
        <f>IF(OR(M31&lt;600,N31="YES"),1,0)</f>
        <v>0</v>
      </c>
      <c r="AB31">
        <f t="shared" si="2"/>
        <v>0</v>
      </c>
      <c r="AC31">
        <f>IF(AND(OR(M31&lt;600,N31="YES"),(AA31=0)),"Trouble",0)</f>
        <v>0</v>
      </c>
      <c r="AD31">
        <f t="shared" si="4"/>
        <v>0</v>
      </c>
      <c r="AE31">
        <f t="shared" si="5"/>
        <v>0</v>
      </c>
      <c r="AF31" s="37">
        <f t="shared" si="6"/>
        <v>0</v>
      </c>
      <c r="AG31" s="37">
        <f t="shared" si="7"/>
        <v>0</v>
      </c>
      <c r="AH31" s="37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  <row r="32" spans="1:41" ht="12.75">
      <c r="A32">
        <v>2311340</v>
      </c>
      <c r="B32">
        <v>534</v>
      </c>
      <c r="C32" t="s">
        <v>104</v>
      </c>
      <c r="D32" t="s">
        <v>105</v>
      </c>
      <c r="E32" t="s">
        <v>106</v>
      </c>
      <c r="F32" s="34">
        <v>4915</v>
      </c>
      <c r="G32" s="3">
        <v>363</v>
      </c>
      <c r="H32">
        <v>2073381960</v>
      </c>
      <c r="I32" s="4" t="s">
        <v>63</v>
      </c>
      <c r="J32" s="4" t="s">
        <v>42</v>
      </c>
      <c r="K32" t="s">
        <v>42</v>
      </c>
      <c r="L32" s="35" t="s">
        <v>42</v>
      </c>
      <c r="M32" s="35">
        <v>1931</v>
      </c>
      <c r="N32" s="35" t="s">
        <v>42</v>
      </c>
      <c r="O32" s="35" t="s">
        <v>42</v>
      </c>
      <c r="P32" s="36">
        <v>30.21</v>
      </c>
      <c r="Q32" t="s">
        <v>41</v>
      </c>
      <c r="R32" t="s">
        <v>41</v>
      </c>
      <c r="S32" t="s">
        <v>41</v>
      </c>
      <c r="T32" t="s">
        <v>42</v>
      </c>
      <c r="U32" s="35" t="s">
        <v>41</v>
      </c>
      <c r="V32" s="35">
        <v>168777</v>
      </c>
      <c r="W32" s="35">
        <v>15925</v>
      </c>
      <c r="X32" s="35">
        <v>18715</v>
      </c>
      <c r="Y32" s="35">
        <v>18384</v>
      </c>
      <c r="Z32">
        <f t="shared" si="0"/>
        <v>0</v>
      </c>
      <c r="AA32">
        <f t="shared" si="1"/>
        <v>0</v>
      </c>
      <c r="AB32">
        <f t="shared" si="2"/>
        <v>0</v>
      </c>
      <c r="AC32">
        <f t="shared" si="3"/>
        <v>0</v>
      </c>
      <c r="AD32">
        <f t="shared" si="4"/>
        <v>0</v>
      </c>
      <c r="AE32">
        <f t="shared" si="5"/>
        <v>0</v>
      </c>
      <c r="AF32" s="37">
        <f t="shared" si="6"/>
        <v>0</v>
      </c>
      <c r="AG32" s="37">
        <f t="shared" si="7"/>
        <v>0</v>
      </c>
      <c r="AH32" s="37">
        <f t="shared" si="8"/>
        <v>0</v>
      </c>
      <c r="AI32">
        <f t="shared" si="9"/>
        <v>1</v>
      </c>
      <c r="AJ32">
        <f t="shared" si="10"/>
        <v>1</v>
      </c>
      <c r="AK32" t="str">
        <f t="shared" si="11"/>
        <v>Initial</v>
      </c>
      <c r="AL32">
        <f t="shared" si="12"/>
        <v>0</v>
      </c>
      <c r="AM32" t="str">
        <f t="shared" si="13"/>
        <v>RLIS</v>
      </c>
      <c r="AN32">
        <f t="shared" si="14"/>
        <v>0</v>
      </c>
      <c r="AO32">
        <f t="shared" si="15"/>
        <v>0</v>
      </c>
    </row>
    <row r="33" spans="1:41" ht="12.75">
      <c r="A33">
        <v>2311400</v>
      </c>
      <c r="B33">
        <v>536</v>
      </c>
      <c r="C33" t="s">
        <v>107</v>
      </c>
      <c r="D33" t="s">
        <v>108</v>
      </c>
      <c r="E33" t="s">
        <v>109</v>
      </c>
      <c r="F33" s="34">
        <v>4254</v>
      </c>
      <c r="G33" s="3">
        <v>718</v>
      </c>
      <c r="H33">
        <v>2078976722</v>
      </c>
      <c r="I33" s="4">
        <v>7</v>
      </c>
      <c r="J33" s="4" t="s">
        <v>41</v>
      </c>
      <c r="K33" t="s">
        <v>41</v>
      </c>
      <c r="L33" s="35" t="s">
        <v>43</v>
      </c>
      <c r="M33" s="35">
        <v>950</v>
      </c>
      <c r="N33" s="35" t="s">
        <v>42</v>
      </c>
      <c r="O33" s="35" t="s">
        <v>42</v>
      </c>
      <c r="P33" s="36">
        <v>38.66</v>
      </c>
      <c r="Q33" t="s">
        <v>41</v>
      </c>
      <c r="R33" t="s">
        <v>41</v>
      </c>
      <c r="S33" t="s">
        <v>41</v>
      </c>
      <c r="T33" t="s">
        <v>41</v>
      </c>
      <c r="U33" s="35" t="s">
        <v>41</v>
      </c>
      <c r="V33" s="35">
        <v>77184</v>
      </c>
      <c r="W33" s="35">
        <v>13471</v>
      </c>
      <c r="X33" s="35">
        <v>10467</v>
      </c>
      <c r="Y33" s="35">
        <v>11149</v>
      </c>
      <c r="Z33">
        <f t="shared" si="0"/>
        <v>1</v>
      </c>
      <c r="AA33">
        <f t="shared" si="1"/>
        <v>0</v>
      </c>
      <c r="AB33">
        <f t="shared" si="2"/>
        <v>0</v>
      </c>
      <c r="AC33">
        <f t="shared" si="3"/>
        <v>0</v>
      </c>
      <c r="AD33">
        <f t="shared" si="4"/>
        <v>0</v>
      </c>
      <c r="AE33">
        <f t="shared" si="5"/>
        <v>0</v>
      </c>
      <c r="AF33" s="37">
        <f t="shared" si="6"/>
        <v>0</v>
      </c>
      <c r="AG33" s="37">
        <f t="shared" si="7"/>
        <v>0</v>
      </c>
      <c r="AH33" s="37">
        <f t="shared" si="8"/>
        <v>0</v>
      </c>
      <c r="AI33">
        <f t="shared" si="9"/>
        <v>1</v>
      </c>
      <c r="AJ33">
        <f t="shared" si="10"/>
        <v>1</v>
      </c>
      <c r="AK33" t="str">
        <f t="shared" si="11"/>
        <v>Initial</v>
      </c>
      <c r="AL33">
        <f t="shared" si="12"/>
        <v>0</v>
      </c>
      <c r="AM33" t="str">
        <f t="shared" si="13"/>
        <v>RLIS</v>
      </c>
      <c r="AN33">
        <f t="shared" si="14"/>
        <v>0</v>
      </c>
      <c r="AO33">
        <f t="shared" si="15"/>
        <v>0</v>
      </c>
    </row>
    <row r="34" spans="1:41" ht="12.75">
      <c r="A34">
        <v>2311430</v>
      </c>
      <c r="B34">
        <v>537</v>
      </c>
      <c r="C34" t="s">
        <v>110</v>
      </c>
      <c r="D34" t="s">
        <v>111</v>
      </c>
      <c r="E34" t="s">
        <v>112</v>
      </c>
      <c r="F34" s="34">
        <v>4643</v>
      </c>
      <c r="G34" s="3">
        <v>79</v>
      </c>
      <c r="H34">
        <v>2074832734</v>
      </c>
      <c r="I34" s="4">
        <v>7</v>
      </c>
      <c r="J34" s="4" t="s">
        <v>41</v>
      </c>
      <c r="K34" t="s">
        <v>42</v>
      </c>
      <c r="L34" s="35" t="s">
        <v>43</v>
      </c>
      <c r="M34" s="35">
        <v>797</v>
      </c>
      <c r="N34" s="35" t="s">
        <v>42</v>
      </c>
      <c r="O34" s="35" t="s">
        <v>42</v>
      </c>
      <c r="P34" s="36">
        <v>39.93</v>
      </c>
      <c r="Q34" t="s">
        <v>41</v>
      </c>
      <c r="R34" t="s">
        <v>42</v>
      </c>
      <c r="S34" t="s">
        <v>41</v>
      </c>
      <c r="T34" t="s">
        <v>42</v>
      </c>
      <c r="U34" s="35" t="s">
        <v>41</v>
      </c>
      <c r="V34" s="35">
        <v>99179</v>
      </c>
      <c r="W34" s="35">
        <v>13047</v>
      </c>
      <c r="X34" s="35">
        <v>11891</v>
      </c>
      <c r="Y34" s="35">
        <v>9260</v>
      </c>
      <c r="Z34">
        <f t="shared" si="0"/>
        <v>1</v>
      </c>
      <c r="AA34">
        <f t="shared" si="1"/>
        <v>0</v>
      </c>
      <c r="AB34">
        <f t="shared" si="2"/>
        <v>0</v>
      </c>
      <c r="AC34">
        <f t="shared" si="3"/>
        <v>0</v>
      </c>
      <c r="AD34">
        <f t="shared" si="4"/>
        <v>0</v>
      </c>
      <c r="AE34">
        <f t="shared" si="5"/>
        <v>0</v>
      </c>
      <c r="AF34" s="37">
        <f t="shared" si="6"/>
        <v>0</v>
      </c>
      <c r="AG34" s="37">
        <f t="shared" si="7"/>
        <v>0</v>
      </c>
      <c r="AH34" s="37">
        <f t="shared" si="8"/>
        <v>0</v>
      </c>
      <c r="AI34">
        <f t="shared" si="9"/>
        <v>1</v>
      </c>
      <c r="AJ34">
        <f t="shared" si="10"/>
        <v>1</v>
      </c>
      <c r="AK34" t="str">
        <f t="shared" si="11"/>
        <v>Initial</v>
      </c>
      <c r="AL34">
        <f t="shared" si="12"/>
        <v>0</v>
      </c>
      <c r="AM34" t="str">
        <f t="shared" si="13"/>
        <v>RLIS</v>
      </c>
      <c r="AN34">
        <f t="shared" si="14"/>
        <v>0</v>
      </c>
      <c r="AO34">
        <f t="shared" si="15"/>
        <v>0</v>
      </c>
    </row>
    <row r="35" spans="1:41" ht="12.75">
      <c r="A35">
        <v>2311550</v>
      </c>
      <c r="B35">
        <v>540</v>
      </c>
      <c r="C35" t="s">
        <v>116</v>
      </c>
      <c r="D35" t="s">
        <v>117</v>
      </c>
      <c r="E35" t="s">
        <v>118</v>
      </c>
      <c r="F35" s="34">
        <v>4864</v>
      </c>
      <c r="G35" s="3">
        <v>913</v>
      </c>
      <c r="H35">
        <v>2072734070</v>
      </c>
      <c r="I35" s="4" t="s">
        <v>63</v>
      </c>
      <c r="J35" s="4" t="s">
        <v>42</v>
      </c>
      <c r="K35" t="s">
        <v>42</v>
      </c>
      <c r="L35" s="35" t="s">
        <v>42</v>
      </c>
      <c r="M35" s="35">
        <v>1996</v>
      </c>
      <c r="N35" s="35" t="s">
        <v>42</v>
      </c>
      <c r="O35" s="35" t="s">
        <v>42</v>
      </c>
      <c r="P35" s="36">
        <v>33.3</v>
      </c>
      <c r="Q35" t="s">
        <v>41</v>
      </c>
      <c r="R35" t="s">
        <v>41</v>
      </c>
      <c r="S35" t="s">
        <v>41</v>
      </c>
      <c r="T35" t="s">
        <v>42</v>
      </c>
      <c r="U35" s="35" t="s">
        <v>41</v>
      </c>
      <c r="V35" s="35">
        <v>170856</v>
      </c>
      <c r="W35" s="35">
        <v>14567</v>
      </c>
      <c r="X35" s="35">
        <v>17948</v>
      </c>
      <c r="Y35" s="35">
        <v>13566</v>
      </c>
      <c r="Z35">
        <f t="shared" si="0"/>
        <v>0</v>
      </c>
      <c r="AA35">
        <f t="shared" si="1"/>
        <v>0</v>
      </c>
      <c r="AB35">
        <f t="shared" si="2"/>
        <v>0</v>
      </c>
      <c r="AC35">
        <f t="shared" si="3"/>
        <v>0</v>
      </c>
      <c r="AD35">
        <f t="shared" si="4"/>
        <v>0</v>
      </c>
      <c r="AE35">
        <f t="shared" si="5"/>
        <v>0</v>
      </c>
      <c r="AF35" s="37">
        <f t="shared" si="6"/>
        <v>0</v>
      </c>
      <c r="AG35" s="37">
        <f t="shared" si="7"/>
        <v>0</v>
      </c>
      <c r="AH35" s="37">
        <f t="shared" si="8"/>
        <v>0</v>
      </c>
      <c r="AI35">
        <f t="shared" si="9"/>
        <v>1</v>
      </c>
      <c r="AJ35">
        <f t="shared" si="10"/>
        <v>1</v>
      </c>
      <c r="AK35" t="str">
        <f t="shared" si="11"/>
        <v>Initial</v>
      </c>
      <c r="AL35">
        <f t="shared" si="12"/>
        <v>0</v>
      </c>
      <c r="AM35" t="str">
        <f t="shared" si="13"/>
        <v>RLIS</v>
      </c>
      <c r="AN35">
        <f t="shared" si="14"/>
        <v>0</v>
      </c>
      <c r="AO35">
        <f t="shared" si="15"/>
        <v>0</v>
      </c>
    </row>
    <row r="36" spans="1:41" ht="12.75">
      <c r="A36">
        <v>2311580</v>
      </c>
      <c r="B36">
        <v>541</v>
      </c>
      <c r="C36" t="s">
        <v>119</v>
      </c>
      <c r="D36" t="s">
        <v>120</v>
      </c>
      <c r="E36" t="s">
        <v>121</v>
      </c>
      <c r="F36" s="34">
        <v>4463</v>
      </c>
      <c r="G36" s="3">
        <v>1016</v>
      </c>
      <c r="H36">
        <v>2079437317</v>
      </c>
      <c r="I36" s="4">
        <v>7</v>
      </c>
      <c r="J36" s="4" t="s">
        <v>41</v>
      </c>
      <c r="K36" t="s">
        <v>42</v>
      </c>
      <c r="L36" s="35" t="s">
        <v>43</v>
      </c>
      <c r="M36" s="35">
        <v>803</v>
      </c>
      <c r="N36" s="35" t="s">
        <v>42</v>
      </c>
      <c r="O36" s="35" t="s">
        <v>42</v>
      </c>
      <c r="P36" s="36">
        <v>44.65</v>
      </c>
      <c r="Q36" t="s">
        <v>41</v>
      </c>
      <c r="R36" t="s">
        <v>41</v>
      </c>
      <c r="S36" t="s">
        <v>41</v>
      </c>
      <c r="T36" t="s">
        <v>42</v>
      </c>
      <c r="U36" s="35" t="s">
        <v>41</v>
      </c>
      <c r="V36" s="35">
        <v>61475</v>
      </c>
      <c r="W36" s="35">
        <v>11951</v>
      </c>
      <c r="X36" s="35">
        <v>9891</v>
      </c>
      <c r="Y36" s="35">
        <v>9641</v>
      </c>
      <c r="Z36">
        <f t="shared" si="0"/>
        <v>1</v>
      </c>
      <c r="AA36">
        <f t="shared" si="1"/>
        <v>0</v>
      </c>
      <c r="AB36">
        <f t="shared" si="2"/>
        <v>0</v>
      </c>
      <c r="AC36">
        <f t="shared" si="3"/>
        <v>0</v>
      </c>
      <c r="AD36">
        <f t="shared" si="4"/>
        <v>0</v>
      </c>
      <c r="AE36">
        <f t="shared" si="5"/>
        <v>0</v>
      </c>
      <c r="AF36" s="37">
        <f t="shared" si="6"/>
        <v>0</v>
      </c>
      <c r="AG36" s="37">
        <f t="shared" si="7"/>
        <v>0</v>
      </c>
      <c r="AH36" s="37">
        <f t="shared" si="8"/>
        <v>0</v>
      </c>
      <c r="AI36">
        <f t="shared" si="9"/>
        <v>1</v>
      </c>
      <c r="AJ36">
        <f t="shared" si="10"/>
        <v>1</v>
      </c>
      <c r="AK36" t="str">
        <f t="shared" si="11"/>
        <v>Initial</v>
      </c>
      <c r="AL36">
        <f t="shared" si="12"/>
        <v>0</v>
      </c>
      <c r="AM36" t="str">
        <f t="shared" si="13"/>
        <v>RLIS</v>
      </c>
      <c r="AN36">
        <f t="shared" si="14"/>
        <v>0</v>
      </c>
      <c r="AO36">
        <f t="shared" si="15"/>
        <v>0</v>
      </c>
    </row>
    <row r="37" spans="1:41" ht="12.75">
      <c r="A37">
        <v>2311640</v>
      </c>
      <c r="B37">
        <v>543</v>
      </c>
      <c r="C37" t="s">
        <v>122</v>
      </c>
      <c r="D37" t="s">
        <v>123</v>
      </c>
      <c r="E37" t="s">
        <v>82</v>
      </c>
      <c r="F37" s="34">
        <v>4257</v>
      </c>
      <c r="G37" s="3">
        <v>1531</v>
      </c>
      <c r="H37">
        <v>2073647896</v>
      </c>
      <c r="I37" s="4">
        <v>7</v>
      </c>
      <c r="J37" s="4" t="s">
        <v>41</v>
      </c>
      <c r="K37" t="s">
        <v>42</v>
      </c>
      <c r="L37" s="35" t="s">
        <v>43</v>
      </c>
      <c r="M37" s="35">
        <v>1594</v>
      </c>
      <c r="N37" s="35" t="s">
        <v>42</v>
      </c>
      <c r="O37" s="35" t="s">
        <v>42</v>
      </c>
      <c r="P37" s="36">
        <v>38.42</v>
      </c>
      <c r="Q37" t="s">
        <v>41</v>
      </c>
      <c r="R37" t="s">
        <v>42</v>
      </c>
      <c r="S37" t="s">
        <v>41</v>
      </c>
      <c r="T37" t="s">
        <v>42</v>
      </c>
      <c r="U37" s="35" t="s">
        <v>41</v>
      </c>
      <c r="V37" s="35">
        <v>171153</v>
      </c>
      <c r="W37" s="35">
        <v>16685</v>
      </c>
      <c r="X37" s="35">
        <v>15590</v>
      </c>
      <c r="Y37" s="35">
        <v>17134</v>
      </c>
      <c r="Z37">
        <f t="shared" si="0"/>
        <v>1</v>
      </c>
      <c r="AA37">
        <f t="shared" si="1"/>
        <v>0</v>
      </c>
      <c r="AB37">
        <f t="shared" si="2"/>
        <v>0</v>
      </c>
      <c r="AC37">
        <f t="shared" si="3"/>
        <v>0</v>
      </c>
      <c r="AD37">
        <f t="shared" si="4"/>
        <v>0</v>
      </c>
      <c r="AE37">
        <f t="shared" si="5"/>
        <v>0</v>
      </c>
      <c r="AF37" s="37">
        <f t="shared" si="6"/>
        <v>0</v>
      </c>
      <c r="AG37" s="37">
        <f t="shared" si="7"/>
        <v>0</v>
      </c>
      <c r="AH37" s="37">
        <f t="shared" si="8"/>
        <v>0</v>
      </c>
      <c r="AI37">
        <f t="shared" si="9"/>
        <v>1</v>
      </c>
      <c r="AJ37">
        <f t="shared" si="10"/>
        <v>1</v>
      </c>
      <c r="AK37" t="str">
        <f t="shared" si="11"/>
        <v>Initial</v>
      </c>
      <c r="AL37">
        <f t="shared" si="12"/>
        <v>0</v>
      </c>
      <c r="AM37" t="str">
        <f t="shared" si="13"/>
        <v>RLIS</v>
      </c>
      <c r="AN37">
        <f t="shared" si="14"/>
        <v>0</v>
      </c>
      <c r="AO37">
        <f t="shared" si="15"/>
        <v>0</v>
      </c>
    </row>
    <row r="38" spans="1:41" ht="12.75">
      <c r="A38">
        <v>2311670</v>
      </c>
      <c r="B38">
        <v>544</v>
      </c>
      <c r="C38" t="s">
        <v>124</v>
      </c>
      <c r="D38" t="s">
        <v>125</v>
      </c>
      <c r="E38" t="s">
        <v>126</v>
      </c>
      <c r="F38" s="34">
        <v>4217</v>
      </c>
      <c r="G38" s="3">
        <v>4844</v>
      </c>
      <c r="H38">
        <v>2078242185</v>
      </c>
      <c r="I38" s="4">
        <v>7</v>
      </c>
      <c r="J38" s="4" t="s">
        <v>41</v>
      </c>
      <c r="K38" t="s">
        <v>42</v>
      </c>
      <c r="L38" s="35" t="s">
        <v>43</v>
      </c>
      <c r="M38" s="35">
        <v>1056</v>
      </c>
      <c r="N38" s="35" t="s">
        <v>42</v>
      </c>
      <c r="O38" s="35" t="s">
        <v>42</v>
      </c>
      <c r="P38" s="36">
        <v>26.83</v>
      </c>
      <c r="Q38" t="s">
        <v>41</v>
      </c>
      <c r="R38" t="s">
        <v>41</v>
      </c>
      <c r="S38" t="s">
        <v>41</v>
      </c>
      <c r="T38" t="s">
        <v>42</v>
      </c>
      <c r="U38" s="35" t="s">
        <v>41</v>
      </c>
      <c r="V38" s="35">
        <v>47719</v>
      </c>
      <c r="W38" s="35">
        <v>8328</v>
      </c>
      <c r="X38" s="35">
        <v>10399</v>
      </c>
      <c r="Y38" s="35">
        <v>10121</v>
      </c>
      <c r="Z38">
        <f t="shared" si="0"/>
        <v>1</v>
      </c>
      <c r="AA38">
        <f t="shared" si="1"/>
        <v>0</v>
      </c>
      <c r="AB38">
        <f t="shared" si="2"/>
        <v>0</v>
      </c>
      <c r="AC38">
        <f t="shared" si="3"/>
        <v>0</v>
      </c>
      <c r="AD38">
        <f t="shared" si="4"/>
        <v>0</v>
      </c>
      <c r="AE38">
        <f t="shared" si="5"/>
        <v>0</v>
      </c>
      <c r="AF38" s="37">
        <f t="shared" si="6"/>
        <v>0</v>
      </c>
      <c r="AG38" s="37">
        <f t="shared" si="7"/>
        <v>0</v>
      </c>
      <c r="AH38" s="37">
        <f t="shared" si="8"/>
        <v>0</v>
      </c>
      <c r="AI38">
        <f t="shared" si="9"/>
        <v>1</v>
      </c>
      <c r="AJ38">
        <f t="shared" si="10"/>
        <v>1</v>
      </c>
      <c r="AK38" t="str">
        <f t="shared" si="11"/>
        <v>Initial</v>
      </c>
      <c r="AL38">
        <f t="shared" si="12"/>
        <v>0</v>
      </c>
      <c r="AM38" t="str">
        <f t="shared" si="13"/>
        <v>RLIS</v>
      </c>
      <c r="AN38">
        <f t="shared" si="14"/>
        <v>0</v>
      </c>
      <c r="AO38">
        <f t="shared" si="15"/>
        <v>0</v>
      </c>
    </row>
    <row r="39" spans="1:41" ht="12.75">
      <c r="A39">
        <v>2314530</v>
      </c>
      <c r="B39">
        <v>546</v>
      </c>
      <c r="C39" t="s">
        <v>162</v>
      </c>
      <c r="D39" t="s">
        <v>163</v>
      </c>
      <c r="E39" t="s">
        <v>164</v>
      </c>
      <c r="F39" s="34">
        <v>4930</v>
      </c>
      <c r="G39" s="3">
        <v>1313</v>
      </c>
      <c r="H39">
        <v>2079245262</v>
      </c>
      <c r="I39" s="4">
        <v>7</v>
      </c>
      <c r="J39" s="4" t="s">
        <v>41</v>
      </c>
      <c r="K39" t="s">
        <v>42</v>
      </c>
      <c r="L39" s="35" t="s">
        <v>43</v>
      </c>
      <c r="M39" s="35">
        <v>1012</v>
      </c>
      <c r="N39" s="35" t="s">
        <v>42</v>
      </c>
      <c r="O39" s="35" t="s">
        <v>42</v>
      </c>
      <c r="P39" s="36">
        <v>43.03</v>
      </c>
      <c r="Q39" t="s">
        <v>41</v>
      </c>
      <c r="R39" t="s">
        <v>41</v>
      </c>
      <c r="S39" t="s">
        <v>41</v>
      </c>
      <c r="T39" t="s">
        <v>42</v>
      </c>
      <c r="U39" s="35" t="s">
        <v>41</v>
      </c>
      <c r="V39" s="35">
        <v>80044</v>
      </c>
      <c r="W39" s="35">
        <v>14903</v>
      </c>
      <c r="X39" s="35">
        <v>11398</v>
      </c>
      <c r="Y39" s="35">
        <v>11545</v>
      </c>
      <c r="Z39">
        <f t="shared" si="0"/>
        <v>1</v>
      </c>
      <c r="AA39">
        <f t="shared" si="1"/>
        <v>0</v>
      </c>
      <c r="AB39">
        <f t="shared" si="2"/>
        <v>0</v>
      </c>
      <c r="AC39">
        <f t="shared" si="3"/>
        <v>0</v>
      </c>
      <c r="AD39">
        <f t="shared" si="4"/>
        <v>0</v>
      </c>
      <c r="AE39">
        <f t="shared" si="5"/>
        <v>0</v>
      </c>
      <c r="AF39" s="37">
        <f t="shared" si="6"/>
        <v>0</v>
      </c>
      <c r="AG39" s="37">
        <f t="shared" si="7"/>
        <v>0</v>
      </c>
      <c r="AH39" s="37">
        <f t="shared" si="8"/>
        <v>0</v>
      </c>
      <c r="AI39">
        <f t="shared" si="9"/>
        <v>1</v>
      </c>
      <c r="AJ39">
        <f t="shared" si="10"/>
        <v>1</v>
      </c>
      <c r="AK39" t="str">
        <f t="shared" si="11"/>
        <v>Initial</v>
      </c>
      <c r="AL39">
        <f t="shared" si="12"/>
        <v>0</v>
      </c>
      <c r="AM39" t="str">
        <f t="shared" si="13"/>
        <v>RLIS</v>
      </c>
      <c r="AN39">
        <f t="shared" si="14"/>
        <v>0</v>
      </c>
      <c r="AO39">
        <f t="shared" si="15"/>
        <v>0</v>
      </c>
    </row>
    <row r="40" spans="1:41" ht="12.75">
      <c r="A40">
        <v>2314500</v>
      </c>
      <c r="B40">
        <v>548</v>
      </c>
      <c r="C40" t="s">
        <v>159</v>
      </c>
      <c r="D40" t="s">
        <v>160</v>
      </c>
      <c r="E40" t="s">
        <v>161</v>
      </c>
      <c r="F40" s="34">
        <v>4953</v>
      </c>
      <c r="G40" s="3">
        <v>40</v>
      </c>
      <c r="H40">
        <v>2073685091</v>
      </c>
      <c r="I40" s="4">
        <v>7</v>
      </c>
      <c r="J40" s="4" t="s">
        <v>41</v>
      </c>
      <c r="K40" t="s">
        <v>42</v>
      </c>
      <c r="L40" s="35" t="s">
        <v>43</v>
      </c>
      <c r="M40" s="35">
        <v>2031</v>
      </c>
      <c r="N40" s="35" t="s">
        <v>42</v>
      </c>
      <c r="O40" s="35" t="s">
        <v>42</v>
      </c>
      <c r="P40" s="36">
        <v>33.29</v>
      </c>
      <c r="Q40" t="s">
        <v>41</v>
      </c>
      <c r="R40" t="s">
        <v>41</v>
      </c>
      <c r="S40" t="s">
        <v>41</v>
      </c>
      <c r="T40" t="s">
        <v>42</v>
      </c>
      <c r="U40" s="35" t="s">
        <v>41</v>
      </c>
      <c r="V40" s="35">
        <v>186049</v>
      </c>
      <c r="W40" s="35">
        <v>21170</v>
      </c>
      <c r="X40" s="35">
        <v>21344</v>
      </c>
      <c r="Y40" s="35">
        <v>21239</v>
      </c>
      <c r="Z40">
        <f t="shared" si="0"/>
        <v>1</v>
      </c>
      <c r="AA40">
        <f t="shared" si="1"/>
        <v>0</v>
      </c>
      <c r="AB40">
        <f t="shared" si="2"/>
        <v>0</v>
      </c>
      <c r="AC40">
        <f t="shared" si="3"/>
        <v>0</v>
      </c>
      <c r="AD40">
        <f t="shared" si="4"/>
        <v>0</v>
      </c>
      <c r="AE40">
        <f t="shared" si="5"/>
        <v>0</v>
      </c>
      <c r="AF40" s="37">
        <f t="shared" si="6"/>
        <v>0</v>
      </c>
      <c r="AG40" s="37">
        <f t="shared" si="7"/>
        <v>0</v>
      </c>
      <c r="AH40" s="37">
        <f t="shared" si="8"/>
        <v>0</v>
      </c>
      <c r="AI40">
        <f t="shared" si="9"/>
        <v>1</v>
      </c>
      <c r="AJ40">
        <f t="shared" si="10"/>
        <v>1</v>
      </c>
      <c r="AK40" t="str">
        <f t="shared" si="11"/>
        <v>Initial</v>
      </c>
      <c r="AL40">
        <f t="shared" si="12"/>
        <v>0</v>
      </c>
      <c r="AM40" t="str">
        <f t="shared" si="13"/>
        <v>RLIS</v>
      </c>
      <c r="AN40">
        <f t="shared" si="14"/>
        <v>0</v>
      </c>
      <c r="AO40">
        <f t="shared" si="15"/>
        <v>0</v>
      </c>
    </row>
    <row r="41" spans="1:41" ht="12.75">
      <c r="A41">
        <v>2314330</v>
      </c>
      <c r="B41">
        <v>549</v>
      </c>
      <c r="C41" t="s">
        <v>150</v>
      </c>
      <c r="D41" t="s">
        <v>151</v>
      </c>
      <c r="E41" t="s">
        <v>152</v>
      </c>
      <c r="F41" s="34">
        <v>4937</v>
      </c>
      <c r="G41" s="3">
        <v>1370</v>
      </c>
      <c r="H41">
        <v>2074534200</v>
      </c>
      <c r="I41" s="4" t="s">
        <v>63</v>
      </c>
      <c r="J41" s="4" t="s">
        <v>42</v>
      </c>
      <c r="K41" t="s">
        <v>42</v>
      </c>
      <c r="L41" s="35" t="s">
        <v>42</v>
      </c>
      <c r="M41" s="35">
        <v>2470</v>
      </c>
      <c r="N41" s="35" t="s">
        <v>42</v>
      </c>
      <c r="O41" s="35" t="s">
        <v>42</v>
      </c>
      <c r="P41" s="36">
        <v>27.28</v>
      </c>
      <c r="Q41" t="s">
        <v>41</v>
      </c>
      <c r="R41" t="s">
        <v>41</v>
      </c>
      <c r="S41" t="s">
        <v>41</v>
      </c>
      <c r="T41" t="s">
        <v>42</v>
      </c>
      <c r="U41" s="35" t="s">
        <v>41</v>
      </c>
      <c r="V41" s="35">
        <v>142269</v>
      </c>
      <c r="W41" s="35">
        <v>29016</v>
      </c>
      <c r="X41" s="35">
        <v>27870</v>
      </c>
      <c r="Y41" s="35">
        <v>26050</v>
      </c>
      <c r="Z41">
        <f t="shared" si="0"/>
        <v>0</v>
      </c>
      <c r="AA41">
        <f t="shared" si="1"/>
        <v>0</v>
      </c>
      <c r="AB41">
        <f t="shared" si="2"/>
        <v>0</v>
      </c>
      <c r="AC41">
        <f t="shared" si="3"/>
        <v>0</v>
      </c>
      <c r="AD41">
        <f t="shared" si="4"/>
        <v>0</v>
      </c>
      <c r="AE41">
        <f t="shared" si="5"/>
        <v>0</v>
      </c>
      <c r="AF41" s="37">
        <f t="shared" si="6"/>
        <v>0</v>
      </c>
      <c r="AG41" s="37">
        <f t="shared" si="7"/>
        <v>0</v>
      </c>
      <c r="AH41" s="37">
        <f t="shared" si="8"/>
        <v>0</v>
      </c>
      <c r="AI41">
        <f t="shared" si="9"/>
        <v>1</v>
      </c>
      <c r="AJ41">
        <f t="shared" si="10"/>
        <v>1</v>
      </c>
      <c r="AK41" t="str">
        <f t="shared" si="11"/>
        <v>Initial</v>
      </c>
      <c r="AL41">
        <f t="shared" si="12"/>
        <v>0</v>
      </c>
      <c r="AM41" t="str">
        <f t="shared" si="13"/>
        <v>RLIS</v>
      </c>
      <c r="AN41">
        <f t="shared" si="14"/>
        <v>0</v>
      </c>
      <c r="AO41">
        <f t="shared" si="15"/>
        <v>0</v>
      </c>
    </row>
    <row r="42" spans="1:41" ht="12.75">
      <c r="A42">
        <v>2314390</v>
      </c>
      <c r="B42">
        <v>550</v>
      </c>
      <c r="C42" t="s">
        <v>153</v>
      </c>
      <c r="D42" t="s">
        <v>154</v>
      </c>
      <c r="E42" t="s">
        <v>155</v>
      </c>
      <c r="F42" s="34">
        <v>4861</v>
      </c>
      <c r="G42" s="3">
        <v>182</v>
      </c>
      <c r="H42">
        <v>2073542555</v>
      </c>
      <c r="I42" s="4">
        <v>7</v>
      </c>
      <c r="J42" s="4" t="s">
        <v>41</v>
      </c>
      <c r="K42" t="s">
        <v>42</v>
      </c>
      <c r="L42" s="35" t="s">
        <v>43</v>
      </c>
      <c r="M42" s="35">
        <v>936</v>
      </c>
      <c r="N42" s="35" t="s">
        <v>42</v>
      </c>
      <c r="O42" s="35" t="s">
        <v>42</v>
      </c>
      <c r="P42" s="36">
        <v>22.14</v>
      </c>
      <c r="Q42" t="s">
        <v>41</v>
      </c>
      <c r="R42" t="s">
        <v>41</v>
      </c>
      <c r="S42" t="s">
        <v>41</v>
      </c>
      <c r="T42" t="s">
        <v>42</v>
      </c>
      <c r="U42" s="35" t="s">
        <v>41</v>
      </c>
      <c r="V42" s="35">
        <v>71362</v>
      </c>
      <c r="W42" s="35">
        <v>7320</v>
      </c>
      <c r="X42" s="35">
        <v>8033</v>
      </c>
      <c r="Y42" s="35">
        <v>9920</v>
      </c>
      <c r="Z42">
        <f t="shared" si="0"/>
        <v>1</v>
      </c>
      <c r="AA42">
        <f t="shared" si="1"/>
        <v>0</v>
      </c>
      <c r="AB42">
        <f t="shared" si="2"/>
        <v>0</v>
      </c>
      <c r="AC42">
        <f t="shared" si="3"/>
        <v>0</v>
      </c>
      <c r="AD42">
        <f t="shared" si="4"/>
        <v>0</v>
      </c>
      <c r="AE42">
        <f t="shared" si="5"/>
        <v>0</v>
      </c>
      <c r="AF42" s="37">
        <f t="shared" si="6"/>
        <v>0</v>
      </c>
      <c r="AG42" s="37">
        <f t="shared" si="7"/>
        <v>0</v>
      </c>
      <c r="AH42" s="37">
        <f t="shared" si="8"/>
        <v>0</v>
      </c>
      <c r="AI42">
        <f t="shared" si="9"/>
        <v>1</v>
      </c>
      <c r="AJ42">
        <f t="shared" si="10"/>
        <v>1</v>
      </c>
      <c r="AK42" t="str">
        <f t="shared" si="11"/>
        <v>Initial</v>
      </c>
      <c r="AL42">
        <f t="shared" si="12"/>
        <v>0</v>
      </c>
      <c r="AM42" t="str">
        <f t="shared" si="13"/>
        <v>RLIS</v>
      </c>
      <c r="AN42">
        <f t="shared" si="14"/>
        <v>0</v>
      </c>
      <c r="AO42">
        <f t="shared" si="15"/>
        <v>0</v>
      </c>
    </row>
    <row r="43" spans="1:41" ht="12.75">
      <c r="A43">
        <v>2314610</v>
      </c>
      <c r="B43">
        <v>553</v>
      </c>
      <c r="C43" t="s">
        <v>171</v>
      </c>
      <c r="D43" t="s">
        <v>172</v>
      </c>
      <c r="E43" t="s">
        <v>173</v>
      </c>
      <c r="F43" s="34">
        <v>4967</v>
      </c>
      <c r="G43" s="3">
        <v>488</v>
      </c>
      <c r="H43">
        <v>2074875107</v>
      </c>
      <c r="I43" s="4" t="s">
        <v>63</v>
      </c>
      <c r="J43" s="4" t="s">
        <v>42</v>
      </c>
      <c r="K43" t="s">
        <v>42</v>
      </c>
      <c r="L43" s="35" t="s">
        <v>42</v>
      </c>
      <c r="M43" s="35">
        <v>770</v>
      </c>
      <c r="N43" s="35" t="s">
        <v>42</v>
      </c>
      <c r="O43" s="35" t="s">
        <v>42</v>
      </c>
      <c r="P43" s="36">
        <v>30.51</v>
      </c>
      <c r="Q43" t="s">
        <v>41</v>
      </c>
      <c r="R43" t="s">
        <v>41</v>
      </c>
      <c r="S43" t="s">
        <v>41</v>
      </c>
      <c r="T43" t="s">
        <v>42</v>
      </c>
      <c r="U43" s="35" t="s">
        <v>41</v>
      </c>
      <c r="V43" s="35">
        <v>105030</v>
      </c>
      <c r="W43" s="35">
        <v>7568</v>
      </c>
      <c r="X43" s="35">
        <v>9812</v>
      </c>
      <c r="Y43" s="35">
        <v>11000</v>
      </c>
      <c r="Z43">
        <f t="shared" si="0"/>
        <v>0</v>
      </c>
      <c r="AA43">
        <f t="shared" si="1"/>
        <v>0</v>
      </c>
      <c r="AB43">
        <f t="shared" si="2"/>
        <v>0</v>
      </c>
      <c r="AC43">
        <f t="shared" si="3"/>
        <v>0</v>
      </c>
      <c r="AD43">
        <f t="shared" si="4"/>
        <v>0</v>
      </c>
      <c r="AE43">
        <f t="shared" si="5"/>
        <v>0</v>
      </c>
      <c r="AF43" s="37">
        <f t="shared" si="6"/>
        <v>0</v>
      </c>
      <c r="AG43" s="37">
        <f t="shared" si="7"/>
        <v>0</v>
      </c>
      <c r="AH43" s="37">
        <f t="shared" si="8"/>
        <v>0</v>
      </c>
      <c r="AI43">
        <f t="shared" si="9"/>
        <v>1</v>
      </c>
      <c r="AJ43">
        <f t="shared" si="10"/>
        <v>1</v>
      </c>
      <c r="AK43" t="str">
        <f t="shared" si="11"/>
        <v>Initial</v>
      </c>
      <c r="AL43">
        <f t="shared" si="12"/>
        <v>0</v>
      </c>
      <c r="AM43" t="str">
        <f t="shared" si="13"/>
        <v>RLIS</v>
      </c>
      <c r="AN43">
        <f t="shared" si="14"/>
        <v>0</v>
      </c>
      <c r="AO43">
        <f t="shared" si="15"/>
        <v>0</v>
      </c>
    </row>
    <row r="44" spans="1:41" ht="12.75">
      <c r="A44">
        <v>2314590</v>
      </c>
      <c r="B44">
        <v>554</v>
      </c>
      <c r="C44" t="s">
        <v>168</v>
      </c>
      <c r="D44" t="s">
        <v>169</v>
      </c>
      <c r="E44" t="s">
        <v>170</v>
      </c>
      <c r="F44" s="34">
        <v>4976</v>
      </c>
      <c r="G44" s="3">
        <v>9739</v>
      </c>
      <c r="H44">
        <v>2074749508</v>
      </c>
      <c r="I44" s="4" t="s">
        <v>63</v>
      </c>
      <c r="J44" s="4" t="s">
        <v>42</v>
      </c>
      <c r="K44" t="s">
        <v>42</v>
      </c>
      <c r="L44" s="35" t="s">
        <v>42</v>
      </c>
      <c r="M44" s="35">
        <v>2854</v>
      </c>
      <c r="N44" s="35" t="s">
        <v>42</v>
      </c>
      <c r="O44" s="35" t="s">
        <v>42</v>
      </c>
      <c r="P44" s="36">
        <v>30.24</v>
      </c>
      <c r="Q44" t="s">
        <v>41</v>
      </c>
      <c r="R44" t="s">
        <v>41</v>
      </c>
      <c r="S44" t="s">
        <v>41</v>
      </c>
      <c r="T44" t="s">
        <v>42</v>
      </c>
      <c r="U44" s="35" t="s">
        <v>41</v>
      </c>
      <c r="V44" s="35">
        <v>259209</v>
      </c>
      <c r="W44" s="35">
        <v>26430</v>
      </c>
      <c r="X44" s="35">
        <v>26064</v>
      </c>
      <c r="Y44" s="35">
        <v>28204</v>
      </c>
      <c r="Z44">
        <f t="shared" si="0"/>
        <v>0</v>
      </c>
      <c r="AA44">
        <f t="shared" si="1"/>
        <v>0</v>
      </c>
      <c r="AB44">
        <f t="shared" si="2"/>
        <v>0</v>
      </c>
      <c r="AC44">
        <f t="shared" si="3"/>
        <v>0</v>
      </c>
      <c r="AD44">
        <f t="shared" si="4"/>
        <v>0</v>
      </c>
      <c r="AE44">
        <f t="shared" si="5"/>
        <v>0</v>
      </c>
      <c r="AF44" s="37">
        <f t="shared" si="6"/>
        <v>0</v>
      </c>
      <c r="AG44" s="37">
        <f t="shared" si="7"/>
        <v>0</v>
      </c>
      <c r="AH44" s="37">
        <f t="shared" si="8"/>
        <v>0</v>
      </c>
      <c r="AI44">
        <f t="shared" si="9"/>
        <v>1</v>
      </c>
      <c r="AJ44">
        <f t="shared" si="10"/>
        <v>1</v>
      </c>
      <c r="AK44" t="str">
        <f t="shared" si="11"/>
        <v>Initial</v>
      </c>
      <c r="AL44">
        <f t="shared" si="12"/>
        <v>0</v>
      </c>
      <c r="AM44" t="str">
        <f t="shared" si="13"/>
        <v>RLIS</v>
      </c>
      <c r="AN44">
        <f t="shared" si="14"/>
        <v>0</v>
      </c>
      <c r="AO44">
        <f t="shared" si="15"/>
        <v>0</v>
      </c>
    </row>
    <row r="45" spans="1:41" ht="12.75">
      <c r="A45">
        <v>2314190</v>
      </c>
      <c r="B45">
        <v>555</v>
      </c>
      <c r="C45" t="s">
        <v>140</v>
      </c>
      <c r="D45" t="s">
        <v>141</v>
      </c>
      <c r="E45" t="s">
        <v>142</v>
      </c>
      <c r="F45" s="34">
        <v>4041</v>
      </c>
      <c r="G45" s="3">
        <v>3830</v>
      </c>
      <c r="H45">
        <v>2076258683</v>
      </c>
      <c r="I45" s="4">
        <v>7</v>
      </c>
      <c r="J45" s="4" t="s">
        <v>41</v>
      </c>
      <c r="K45" t="s">
        <v>42</v>
      </c>
      <c r="L45" s="35" t="s">
        <v>43</v>
      </c>
      <c r="M45" s="35">
        <v>1245</v>
      </c>
      <c r="N45" s="35" t="s">
        <v>42</v>
      </c>
      <c r="O45" s="35" t="s">
        <v>42</v>
      </c>
      <c r="P45" s="36">
        <v>28.9</v>
      </c>
      <c r="Q45" t="s">
        <v>41</v>
      </c>
      <c r="R45" t="s">
        <v>41</v>
      </c>
      <c r="S45" t="s">
        <v>41</v>
      </c>
      <c r="T45" t="s">
        <v>42</v>
      </c>
      <c r="U45" s="35" t="s">
        <v>41</v>
      </c>
      <c r="V45" s="35">
        <v>87647</v>
      </c>
      <c r="W45" s="35">
        <v>12346</v>
      </c>
      <c r="X45" s="35">
        <v>12743</v>
      </c>
      <c r="Y45" s="35">
        <v>12757</v>
      </c>
      <c r="Z45">
        <f t="shared" si="0"/>
        <v>1</v>
      </c>
      <c r="AA45">
        <f t="shared" si="1"/>
        <v>0</v>
      </c>
      <c r="AB45">
        <f t="shared" si="2"/>
        <v>0</v>
      </c>
      <c r="AC45">
        <f t="shared" si="3"/>
        <v>0</v>
      </c>
      <c r="AD45">
        <f t="shared" si="4"/>
        <v>0</v>
      </c>
      <c r="AE45">
        <f t="shared" si="5"/>
        <v>0</v>
      </c>
      <c r="AF45" s="37">
        <f t="shared" si="6"/>
        <v>0</v>
      </c>
      <c r="AG45" s="37">
        <f t="shared" si="7"/>
        <v>0</v>
      </c>
      <c r="AH45" s="37">
        <f t="shared" si="8"/>
        <v>0</v>
      </c>
      <c r="AI45">
        <f t="shared" si="9"/>
        <v>1</v>
      </c>
      <c r="AJ45">
        <f t="shared" si="10"/>
        <v>1</v>
      </c>
      <c r="AK45" t="str">
        <f t="shared" si="11"/>
        <v>Initial</v>
      </c>
      <c r="AL45">
        <f t="shared" si="12"/>
        <v>0</v>
      </c>
      <c r="AM45" t="str">
        <f t="shared" si="13"/>
        <v>RLIS</v>
      </c>
      <c r="AN45">
        <f t="shared" si="14"/>
        <v>0</v>
      </c>
      <c r="AO45">
        <f t="shared" si="15"/>
        <v>0</v>
      </c>
    </row>
    <row r="46" spans="1:41" ht="12.75">
      <c r="A46">
        <v>2314640</v>
      </c>
      <c r="B46">
        <v>556</v>
      </c>
      <c r="C46" t="s">
        <v>174</v>
      </c>
      <c r="D46" t="s">
        <v>175</v>
      </c>
      <c r="E46" t="s">
        <v>176</v>
      </c>
      <c r="F46" s="34">
        <v>4974</v>
      </c>
      <c r="G46" s="3">
        <v>3332</v>
      </c>
      <c r="H46">
        <v>2075486643</v>
      </c>
      <c r="I46" s="4">
        <v>7</v>
      </c>
      <c r="J46" s="4" t="s">
        <v>41</v>
      </c>
      <c r="K46" t="s">
        <v>42</v>
      </c>
      <c r="L46" s="35" t="s">
        <v>43</v>
      </c>
      <c r="M46" s="35">
        <v>737</v>
      </c>
      <c r="N46" s="35" t="s">
        <v>42</v>
      </c>
      <c r="O46" s="35" t="s">
        <v>42</v>
      </c>
      <c r="P46" s="36">
        <v>35.91</v>
      </c>
      <c r="Q46" t="s">
        <v>41</v>
      </c>
      <c r="R46" t="s">
        <v>41</v>
      </c>
      <c r="S46" t="s">
        <v>41</v>
      </c>
      <c r="T46" t="s">
        <v>42</v>
      </c>
      <c r="U46" s="35" t="s">
        <v>41</v>
      </c>
      <c r="V46" s="35">
        <v>74700</v>
      </c>
      <c r="W46" s="35">
        <v>8386</v>
      </c>
      <c r="X46" s="35">
        <v>8688</v>
      </c>
      <c r="Y46" s="35">
        <v>8163</v>
      </c>
      <c r="Z46">
        <f t="shared" si="0"/>
        <v>1</v>
      </c>
      <c r="AA46">
        <f t="shared" si="1"/>
        <v>0</v>
      </c>
      <c r="AB46">
        <f t="shared" si="2"/>
        <v>0</v>
      </c>
      <c r="AC46">
        <f t="shared" si="3"/>
        <v>0</v>
      </c>
      <c r="AD46">
        <f t="shared" si="4"/>
        <v>0</v>
      </c>
      <c r="AE46">
        <f t="shared" si="5"/>
        <v>0</v>
      </c>
      <c r="AF46" s="37">
        <f t="shared" si="6"/>
        <v>0</v>
      </c>
      <c r="AG46" s="37">
        <f t="shared" si="7"/>
        <v>0</v>
      </c>
      <c r="AH46" s="37">
        <f t="shared" si="8"/>
        <v>0</v>
      </c>
      <c r="AI46">
        <f t="shared" si="9"/>
        <v>1</v>
      </c>
      <c r="AJ46">
        <f t="shared" si="10"/>
        <v>1</v>
      </c>
      <c r="AK46" t="str">
        <f t="shared" si="11"/>
        <v>Initial</v>
      </c>
      <c r="AL46">
        <f t="shared" si="12"/>
        <v>0</v>
      </c>
      <c r="AM46" t="str">
        <f t="shared" si="13"/>
        <v>RLIS</v>
      </c>
      <c r="AN46">
        <f t="shared" si="14"/>
        <v>0</v>
      </c>
      <c r="AO46">
        <f t="shared" si="15"/>
        <v>0</v>
      </c>
    </row>
    <row r="47" spans="1:41" ht="12.75">
      <c r="A47">
        <v>2314300</v>
      </c>
      <c r="B47">
        <v>558</v>
      </c>
      <c r="C47" t="s">
        <v>147</v>
      </c>
      <c r="D47" t="s">
        <v>148</v>
      </c>
      <c r="E47" t="s">
        <v>149</v>
      </c>
      <c r="F47" s="34">
        <v>4947</v>
      </c>
      <c r="G47" s="3">
        <v>9716</v>
      </c>
      <c r="H47">
        <v>2072655511</v>
      </c>
      <c r="I47" s="4">
        <v>7</v>
      </c>
      <c r="J47" s="4" t="s">
        <v>41</v>
      </c>
      <c r="K47" t="s">
        <v>42</v>
      </c>
      <c r="L47" s="35" t="s">
        <v>43</v>
      </c>
      <c r="M47" s="35">
        <v>944</v>
      </c>
      <c r="N47" s="35" t="s">
        <v>42</v>
      </c>
      <c r="O47" s="35" t="s">
        <v>42</v>
      </c>
      <c r="P47" s="36">
        <v>36.64</v>
      </c>
      <c r="Q47" t="s">
        <v>41</v>
      </c>
      <c r="R47" t="s">
        <v>41</v>
      </c>
      <c r="S47" t="s">
        <v>41</v>
      </c>
      <c r="T47" t="s">
        <v>42</v>
      </c>
      <c r="U47" s="35" t="s">
        <v>41</v>
      </c>
      <c r="V47" s="35">
        <v>73788</v>
      </c>
      <c r="W47" s="35">
        <v>11907</v>
      </c>
      <c r="X47" s="35">
        <v>10703</v>
      </c>
      <c r="Y47" s="35">
        <v>10843</v>
      </c>
      <c r="Z47">
        <f t="shared" si="0"/>
        <v>1</v>
      </c>
      <c r="AA47">
        <f t="shared" si="1"/>
        <v>0</v>
      </c>
      <c r="AB47">
        <f t="shared" si="2"/>
        <v>0</v>
      </c>
      <c r="AC47">
        <f t="shared" si="3"/>
        <v>0</v>
      </c>
      <c r="AD47">
        <f t="shared" si="4"/>
        <v>0</v>
      </c>
      <c r="AE47">
        <f t="shared" si="5"/>
        <v>0</v>
      </c>
      <c r="AF47" s="37">
        <f t="shared" si="6"/>
        <v>0</v>
      </c>
      <c r="AG47" s="37">
        <f t="shared" si="7"/>
        <v>0</v>
      </c>
      <c r="AH47" s="37">
        <f t="shared" si="8"/>
        <v>0</v>
      </c>
      <c r="AI47">
        <f t="shared" si="9"/>
        <v>1</v>
      </c>
      <c r="AJ47">
        <f t="shared" si="10"/>
        <v>1</v>
      </c>
      <c r="AK47" t="str">
        <f t="shared" si="11"/>
        <v>Initial</v>
      </c>
      <c r="AL47">
        <f t="shared" si="12"/>
        <v>0</v>
      </c>
      <c r="AM47" t="str">
        <f t="shared" si="13"/>
        <v>RLIS</v>
      </c>
      <c r="AN47">
        <f t="shared" si="14"/>
        <v>0</v>
      </c>
      <c r="AO47">
        <f t="shared" si="15"/>
        <v>0</v>
      </c>
    </row>
    <row r="48" spans="1:41" ht="12.75">
      <c r="A48">
        <v>2314560</v>
      </c>
      <c r="B48">
        <v>559</v>
      </c>
      <c r="C48" t="s">
        <v>165</v>
      </c>
      <c r="D48" t="s">
        <v>166</v>
      </c>
      <c r="E48" t="s">
        <v>167</v>
      </c>
      <c r="F48" s="34">
        <v>4950</v>
      </c>
      <c r="G48" s="3">
        <v>1227</v>
      </c>
      <c r="H48">
        <v>2076963323</v>
      </c>
      <c r="I48" s="4">
        <v>7</v>
      </c>
      <c r="J48" s="4" t="s">
        <v>41</v>
      </c>
      <c r="K48" t="s">
        <v>42</v>
      </c>
      <c r="L48" s="35" t="s">
        <v>43</v>
      </c>
      <c r="M48" s="35">
        <v>982</v>
      </c>
      <c r="N48" s="35" t="s">
        <v>42</v>
      </c>
      <c r="O48" s="35" t="s">
        <v>42</v>
      </c>
      <c r="P48" s="36">
        <v>39.67</v>
      </c>
      <c r="Q48" t="s">
        <v>41</v>
      </c>
      <c r="R48" t="s">
        <v>41</v>
      </c>
      <c r="S48" t="s">
        <v>41</v>
      </c>
      <c r="T48" t="s">
        <v>42</v>
      </c>
      <c r="U48" s="35" t="s">
        <v>41</v>
      </c>
      <c r="V48" s="35">
        <v>105558</v>
      </c>
      <c r="W48" s="35">
        <v>12214</v>
      </c>
      <c r="X48" s="35">
        <v>10567</v>
      </c>
      <c r="Y48" s="35">
        <v>10581</v>
      </c>
      <c r="Z48">
        <f t="shared" si="0"/>
        <v>1</v>
      </c>
      <c r="AA48">
        <f t="shared" si="1"/>
        <v>0</v>
      </c>
      <c r="AB48">
        <f t="shared" si="2"/>
        <v>0</v>
      </c>
      <c r="AC48">
        <f t="shared" si="3"/>
        <v>0</v>
      </c>
      <c r="AD48">
        <f t="shared" si="4"/>
        <v>0</v>
      </c>
      <c r="AE48">
        <f t="shared" si="5"/>
        <v>0</v>
      </c>
      <c r="AF48" s="37">
        <f t="shared" si="6"/>
        <v>0</v>
      </c>
      <c r="AG48" s="37">
        <f t="shared" si="7"/>
        <v>0</v>
      </c>
      <c r="AH48" s="37">
        <f t="shared" si="8"/>
        <v>0</v>
      </c>
      <c r="AI48">
        <f t="shared" si="9"/>
        <v>1</v>
      </c>
      <c r="AJ48">
        <f t="shared" si="10"/>
        <v>1</v>
      </c>
      <c r="AK48" t="str">
        <f t="shared" si="11"/>
        <v>Initial</v>
      </c>
      <c r="AL48">
        <f t="shared" si="12"/>
        <v>0</v>
      </c>
      <c r="AM48" t="str">
        <f t="shared" si="13"/>
        <v>RLIS</v>
      </c>
      <c r="AN48">
        <f t="shared" si="14"/>
        <v>0</v>
      </c>
      <c r="AO48">
        <f t="shared" si="15"/>
        <v>0</v>
      </c>
    </row>
    <row r="49" spans="1:41" ht="12.75">
      <c r="A49">
        <v>2314210</v>
      </c>
      <c r="B49">
        <v>561</v>
      </c>
      <c r="C49" t="s">
        <v>143</v>
      </c>
      <c r="D49" t="s">
        <v>144</v>
      </c>
      <c r="E49" t="s">
        <v>145</v>
      </c>
      <c r="F49" s="34">
        <v>4009</v>
      </c>
      <c r="G49" s="3">
        <v>9802</v>
      </c>
      <c r="H49">
        <v>2076473048</v>
      </c>
      <c r="I49" s="4" t="s">
        <v>146</v>
      </c>
      <c r="J49" s="4" t="s">
        <v>42</v>
      </c>
      <c r="K49" t="s">
        <v>42</v>
      </c>
      <c r="L49" s="35" t="s">
        <v>42</v>
      </c>
      <c r="M49" s="35">
        <v>1998</v>
      </c>
      <c r="N49" s="35" t="s">
        <v>42</v>
      </c>
      <c r="O49" s="35" t="s">
        <v>42</v>
      </c>
      <c r="P49" s="36">
        <v>24.77</v>
      </c>
      <c r="Q49" t="s">
        <v>41</v>
      </c>
      <c r="R49" t="s">
        <v>41</v>
      </c>
      <c r="S49" t="s">
        <v>41</v>
      </c>
      <c r="T49" t="s">
        <v>42</v>
      </c>
      <c r="U49" s="35" t="s">
        <v>41</v>
      </c>
      <c r="V49" s="35">
        <v>112270</v>
      </c>
      <c r="W49" s="35">
        <v>14333</v>
      </c>
      <c r="X49" s="35">
        <v>16978</v>
      </c>
      <c r="Y49" s="35">
        <v>13047</v>
      </c>
      <c r="Z49">
        <f t="shared" si="0"/>
        <v>0</v>
      </c>
      <c r="AA49">
        <f t="shared" si="1"/>
        <v>0</v>
      </c>
      <c r="AB49">
        <f t="shared" si="2"/>
        <v>0</v>
      </c>
      <c r="AC49">
        <f t="shared" si="3"/>
        <v>0</v>
      </c>
      <c r="AD49">
        <f t="shared" si="4"/>
        <v>0</v>
      </c>
      <c r="AE49">
        <f t="shared" si="5"/>
        <v>0</v>
      </c>
      <c r="AF49" s="37">
        <f t="shared" si="6"/>
        <v>0</v>
      </c>
      <c r="AG49" s="37">
        <f t="shared" si="7"/>
        <v>0</v>
      </c>
      <c r="AH49" s="37">
        <f t="shared" si="8"/>
        <v>0</v>
      </c>
      <c r="AI49">
        <f t="shared" si="9"/>
        <v>1</v>
      </c>
      <c r="AJ49">
        <f t="shared" si="10"/>
        <v>1</v>
      </c>
      <c r="AK49" t="str">
        <f t="shared" si="11"/>
        <v>Initial</v>
      </c>
      <c r="AL49">
        <f t="shared" si="12"/>
        <v>0</v>
      </c>
      <c r="AM49" t="str">
        <f t="shared" si="13"/>
        <v>RLIS</v>
      </c>
      <c r="AN49">
        <f t="shared" si="14"/>
        <v>0</v>
      </c>
      <c r="AO49">
        <f t="shared" si="15"/>
        <v>0</v>
      </c>
    </row>
    <row r="50" spans="1:41" ht="12.75">
      <c r="A50">
        <v>2314440</v>
      </c>
      <c r="B50">
        <v>564</v>
      </c>
      <c r="C50" t="s">
        <v>156</v>
      </c>
      <c r="D50" t="s">
        <v>157</v>
      </c>
      <c r="E50" t="s">
        <v>158</v>
      </c>
      <c r="F50" s="34">
        <v>4427</v>
      </c>
      <c r="G50" s="3">
        <v>279</v>
      </c>
      <c r="H50">
        <v>2072853334</v>
      </c>
      <c r="I50" s="4" t="s">
        <v>139</v>
      </c>
      <c r="J50" s="4" t="s">
        <v>41</v>
      </c>
      <c r="K50" t="s">
        <v>42</v>
      </c>
      <c r="L50" s="35" t="s">
        <v>43</v>
      </c>
      <c r="M50" s="35">
        <v>1213</v>
      </c>
      <c r="N50" s="35" t="s">
        <v>42</v>
      </c>
      <c r="O50" s="35" t="s">
        <v>42</v>
      </c>
      <c r="P50" s="36">
        <v>35.85</v>
      </c>
      <c r="Q50" t="s">
        <v>41</v>
      </c>
      <c r="R50" t="s">
        <v>41</v>
      </c>
      <c r="S50" t="s">
        <v>41</v>
      </c>
      <c r="T50" t="s">
        <v>42</v>
      </c>
      <c r="U50" s="35" t="s">
        <v>41</v>
      </c>
      <c r="V50" s="35">
        <v>90481</v>
      </c>
      <c r="W50" s="35">
        <v>12813</v>
      </c>
      <c r="X50" s="35">
        <v>10645</v>
      </c>
      <c r="Y50" s="35">
        <v>11910</v>
      </c>
      <c r="Z50">
        <f t="shared" si="0"/>
        <v>1</v>
      </c>
      <c r="AA50">
        <f t="shared" si="1"/>
        <v>0</v>
      </c>
      <c r="AB50">
        <f t="shared" si="2"/>
        <v>0</v>
      </c>
      <c r="AC50">
        <f t="shared" si="3"/>
        <v>0</v>
      </c>
      <c r="AD50">
        <f t="shared" si="4"/>
        <v>0</v>
      </c>
      <c r="AE50">
        <f t="shared" si="5"/>
        <v>0</v>
      </c>
      <c r="AF50" s="37">
        <f t="shared" si="6"/>
        <v>0</v>
      </c>
      <c r="AG50" s="37">
        <f t="shared" si="7"/>
        <v>0</v>
      </c>
      <c r="AH50" s="37">
        <f t="shared" si="8"/>
        <v>0</v>
      </c>
      <c r="AI50">
        <f t="shared" si="9"/>
        <v>1</v>
      </c>
      <c r="AJ50">
        <f t="shared" si="10"/>
        <v>1</v>
      </c>
      <c r="AK50" t="str">
        <f t="shared" si="11"/>
        <v>Initial</v>
      </c>
      <c r="AL50">
        <f t="shared" si="12"/>
        <v>0</v>
      </c>
      <c r="AM50" t="str">
        <f t="shared" si="13"/>
        <v>RLIS</v>
      </c>
      <c r="AN50">
        <f t="shared" si="14"/>
        <v>0</v>
      </c>
      <c r="AO50">
        <f t="shared" si="15"/>
        <v>0</v>
      </c>
    </row>
    <row r="51" spans="1:41" ht="12.75">
      <c r="A51">
        <v>2314760</v>
      </c>
      <c r="B51">
        <v>567</v>
      </c>
      <c r="C51" t="s">
        <v>177</v>
      </c>
      <c r="D51" t="s">
        <v>178</v>
      </c>
      <c r="E51" t="s">
        <v>81</v>
      </c>
      <c r="F51" s="34">
        <v>4457</v>
      </c>
      <c r="G51" s="3">
        <v>250</v>
      </c>
      <c r="H51">
        <v>2077946509</v>
      </c>
      <c r="I51" s="4">
        <v>7</v>
      </c>
      <c r="J51" s="4" t="s">
        <v>41</v>
      </c>
      <c r="K51" t="s">
        <v>42</v>
      </c>
      <c r="L51" s="35" t="s">
        <v>43</v>
      </c>
      <c r="M51" s="35">
        <v>1275</v>
      </c>
      <c r="N51" s="35" t="s">
        <v>42</v>
      </c>
      <c r="O51" s="35" t="s">
        <v>42</v>
      </c>
      <c r="P51" s="36">
        <v>34.07</v>
      </c>
      <c r="Q51" t="s">
        <v>41</v>
      </c>
      <c r="R51" t="s">
        <v>42</v>
      </c>
      <c r="S51" t="s">
        <v>41</v>
      </c>
      <c r="T51" t="s">
        <v>42</v>
      </c>
      <c r="U51" s="35" t="s">
        <v>41</v>
      </c>
      <c r="V51" s="35">
        <v>117297</v>
      </c>
      <c r="W51" s="35">
        <v>14377</v>
      </c>
      <c r="X51" s="35">
        <v>12265</v>
      </c>
      <c r="Y51" s="35">
        <v>13399</v>
      </c>
      <c r="Z51">
        <f t="shared" si="0"/>
        <v>1</v>
      </c>
      <c r="AA51">
        <f t="shared" si="1"/>
        <v>0</v>
      </c>
      <c r="AB51">
        <f t="shared" si="2"/>
        <v>0</v>
      </c>
      <c r="AC51">
        <f t="shared" si="3"/>
        <v>0</v>
      </c>
      <c r="AD51">
        <f t="shared" si="4"/>
        <v>0</v>
      </c>
      <c r="AE51">
        <f t="shared" si="5"/>
        <v>0</v>
      </c>
      <c r="AF51" s="37">
        <f t="shared" si="6"/>
        <v>0</v>
      </c>
      <c r="AG51" s="37">
        <f t="shared" si="7"/>
        <v>0</v>
      </c>
      <c r="AH51" s="37">
        <f t="shared" si="8"/>
        <v>0</v>
      </c>
      <c r="AI51">
        <f t="shared" si="9"/>
        <v>1</v>
      </c>
      <c r="AJ51">
        <f t="shared" si="10"/>
        <v>1</v>
      </c>
      <c r="AK51" t="str">
        <f t="shared" si="11"/>
        <v>Initial</v>
      </c>
      <c r="AL51">
        <f t="shared" si="12"/>
        <v>0</v>
      </c>
      <c r="AM51" t="str">
        <f t="shared" si="13"/>
        <v>RLIS</v>
      </c>
      <c r="AN51">
        <f t="shared" si="14"/>
        <v>0</v>
      </c>
      <c r="AO51">
        <f t="shared" si="15"/>
        <v>0</v>
      </c>
    </row>
    <row r="52" spans="1:41" ht="12.75">
      <c r="A52">
        <v>2314762</v>
      </c>
      <c r="B52">
        <v>570</v>
      </c>
      <c r="C52" t="s">
        <v>179</v>
      </c>
      <c r="D52" t="s">
        <v>180</v>
      </c>
      <c r="E52" t="s">
        <v>100</v>
      </c>
      <c r="F52" s="34">
        <v>4730</v>
      </c>
      <c r="G52" s="3">
        <v>9438</v>
      </c>
      <c r="H52">
        <v>2075323015</v>
      </c>
      <c r="I52" s="4">
        <v>7</v>
      </c>
      <c r="J52" s="4" t="s">
        <v>41</v>
      </c>
      <c r="K52" t="s">
        <v>42</v>
      </c>
      <c r="L52" s="35" t="s">
        <v>43</v>
      </c>
      <c r="M52" s="35">
        <v>631</v>
      </c>
      <c r="N52" s="35" t="s">
        <v>42</v>
      </c>
      <c r="O52" s="35" t="s">
        <v>42</v>
      </c>
      <c r="P52" s="36">
        <v>34.29</v>
      </c>
      <c r="Q52" t="s">
        <v>41</v>
      </c>
      <c r="R52" t="s">
        <v>42</v>
      </c>
      <c r="S52" t="s">
        <v>41</v>
      </c>
      <c r="T52" t="s">
        <v>42</v>
      </c>
      <c r="U52" s="35" t="s">
        <v>41</v>
      </c>
      <c r="V52" s="35">
        <v>67567</v>
      </c>
      <c r="W52" s="35">
        <v>7042</v>
      </c>
      <c r="X52" s="35">
        <v>6814</v>
      </c>
      <c r="Y52" s="35">
        <v>6791</v>
      </c>
      <c r="Z52">
        <f t="shared" si="0"/>
        <v>1</v>
      </c>
      <c r="AA52">
        <f t="shared" si="1"/>
        <v>0</v>
      </c>
      <c r="AB52">
        <f t="shared" si="2"/>
        <v>0</v>
      </c>
      <c r="AC52">
        <f t="shared" si="3"/>
        <v>0</v>
      </c>
      <c r="AD52">
        <f t="shared" si="4"/>
        <v>0</v>
      </c>
      <c r="AE52">
        <f t="shared" si="5"/>
        <v>0</v>
      </c>
      <c r="AF52" s="37">
        <f t="shared" si="6"/>
        <v>0</v>
      </c>
      <c r="AG52" s="37">
        <f t="shared" si="7"/>
        <v>0</v>
      </c>
      <c r="AH52" s="37">
        <f t="shared" si="8"/>
        <v>0</v>
      </c>
      <c r="AI52">
        <f t="shared" si="9"/>
        <v>1</v>
      </c>
      <c r="AJ52">
        <f t="shared" si="10"/>
        <v>1</v>
      </c>
      <c r="AK52" t="str">
        <f t="shared" si="11"/>
        <v>Initial</v>
      </c>
      <c r="AL52">
        <f t="shared" si="12"/>
        <v>0</v>
      </c>
      <c r="AM52" t="str">
        <f t="shared" si="13"/>
        <v>RLIS</v>
      </c>
      <c r="AN52">
        <f t="shared" si="14"/>
        <v>0</v>
      </c>
      <c r="AO52">
        <f t="shared" si="15"/>
        <v>0</v>
      </c>
    </row>
    <row r="53" spans="1:41" ht="12.75">
      <c r="A53">
        <v>2314765</v>
      </c>
      <c r="B53">
        <v>572</v>
      </c>
      <c r="C53" t="s">
        <v>181</v>
      </c>
      <c r="D53" t="s">
        <v>182</v>
      </c>
      <c r="E53" t="s">
        <v>183</v>
      </c>
      <c r="F53" s="34">
        <v>4037</v>
      </c>
      <c r="G53" s="3">
        <v>1242</v>
      </c>
      <c r="H53">
        <v>2079352600</v>
      </c>
      <c r="I53" s="4" t="s">
        <v>63</v>
      </c>
      <c r="J53" s="4" t="s">
        <v>42</v>
      </c>
      <c r="K53" t="s">
        <v>42</v>
      </c>
      <c r="L53" s="35" t="s">
        <v>42</v>
      </c>
      <c r="M53" s="35">
        <v>900</v>
      </c>
      <c r="N53" s="35" t="s">
        <v>42</v>
      </c>
      <c r="O53" s="35" t="s">
        <v>42</v>
      </c>
      <c r="P53" s="36">
        <v>26.68</v>
      </c>
      <c r="Q53" t="s">
        <v>41</v>
      </c>
      <c r="R53" t="s">
        <v>41</v>
      </c>
      <c r="S53" t="s">
        <v>41</v>
      </c>
      <c r="T53" t="s">
        <v>42</v>
      </c>
      <c r="U53" s="35" t="s">
        <v>41</v>
      </c>
      <c r="V53" s="35">
        <v>59542</v>
      </c>
      <c r="W53" s="35">
        <v>7261</v>
      </c>
      <c r="X53" s="35">
        <v>10547</v>
      </c>
      <c r="Y53" s="35">
        <v>9663</v>
      </c>
      <c r="Z53">
        <f t="shared" si="0"/>
        <v>0</v>
      </c>
      <c r="AA53">
        <f t="shared" si="1"/>
        <v>0</v>
      </c>
      <c r="AB53">
        <f t="shared" si="2"/>
        <v>0</v>
      </c>
      <c r="AC53">
        <f t="shared" si="3"/>
        <v>0</v>
      </c>
      <c r="AD53">
        <f t="shared" si="4"/>
        <v>0</v>
      </c>
      <c r="AE53">
        <f t="shared" si="5"/>
        <v>0</v>
      </c>
      <c r="AF53" s="37">
        <f t="shared" si="6"/>
        <v>0</v>
      </c>
      <c r="AG53" s="37">
        <f t="shared" si="7"/>
        <v>0</v>
      </c>
      <c r="AH53" s="37">
        <f t="shared" si="8"/>
        <v>0</v>
      </c>
      <c r="AI53">
        <f t="shared" si="9"/>
        <v>1</v>
      </c>
      <c r="AJ53">
        <f t="shared" si="10"/>
        <v>1</v>
      </c>
      <c r="AK53" t="str">
        <f t="shared" si="11"/>
        <v>Initial</v>
      </c>
      <c r="AL53">
        <f t="shared" si="12"/>
        <v>0</v>
      </c>
      <c r="AM53" t="str">
        <f t="shared" si="13"/>
        <v>RLIS</v>
      </c>
      <c r="AN53">
        <f t="shared" si="14"/>
        <v>0</v>
      </c>
      <c r="AO53">
        <f t="shared" si="15"/>
        <v>0</v>
      </c>
    </row>
    <row r="54" spans="1:41" ht="12.75">
      <c r="A54">
        <v>2314767</v>
      </c>
      <c r="B54">
        <v>574</v>
      </c>
      <c r="C54" t="s">
        <v>184</v>
      </c>
      <c r="D54" t="s">
        <v>185</v>
      </c>
      <c r="E54" t="s">
        <v>186</v>
      </c>
      <c r="F54" s="34">
        <v>4911</v>
      </c>
      <c r="G54" s="3">
        <v>159</v>
      </c>
      <c r="H54">
        <v>2076964054</v>
      </c>
      <c r="I54" s="4">
        <v>7</v>
      </c>
      <c r="J54" s="4" t="s">
        <v>41</v>
      </c>
      <c r="K54" t="s">
        <v>42</v>
      </c>
      <c r="L54" s="35" t="s">
        <v>43</v>
      </c>
      <c r="M54" s="35">
        <v>924</v>
      </c>
      <c r="N54" s="35" t="s">
        <v>42</v>
      </c>
      <c r="O54" s="35" t="s">
        <v>42</v>
      </c>
      <c r="P54" s="36">
        <v>38.26</v>
      </c>
      <c r="Q54" t="s">
        <v>41</v>
      </c>
      <c r="R54" t="s">
        <v>42</v>
      </c>
      <c r="S54" t="s">
        <v>41</v>
      </c>
      <c r="T54" t="s">
        <v>42</v>
      </c>
      <c r="U54" s="35" t="s">
        <v>41</v>
      </c>
      <c r="V54" s="35">
        <v>101683</v>
      </c>
      <c r="W54" s="35">
        <v>10519</v>
      </c>
      <c r="X54" s="35">
        <v>10241</v>
      </c>
      <c r="Y54" s="35">
        <v>9389</v>
      </c>
      <c r="Z54">
        <f t="shared" si="0"/>
        <v>1</v>
      </c>
      <c r="AA54">
        <f t="shared" si="1"/>
        <v>0</v>
      </c>
      <c r="AB54">
        <f t="shared" si="2"/>
        <v>0</v>
      </c>
      <c r="AC54">
        <f t="shared" si="3"/>
        <v>0</v>
      </c>
      <c r="AD54">
        <f t="shared" si="4"/>
        <v>0</v>
      </c>
      <c r="AE54">
        <f t="shared" si="5"/>
        <v>0</v>
      </c>
      <c r="AF54" s="37">
        <f t="shared" si="6"/>
        <v>0</v>
      </c>
      <c r="AG54" s="37">
        <f t="shared" si="7"/>
        <v>0</v>
      </c>
      <c r="AH54" s="37">
        <f t="shared" si="8"/>
        <v>0</v>
      </c>
      <c r="AI54">
        <f t="shared" si="9"/>
        <v>1</v>
      </c>
      <c r="AJ54">
        <f t="shared" si="10"/>
        <v>1</v>
      </c>
      <c r="AK54" t="str">
        <f t="shared" si="11"/>
        <v>Initial</v>
      </c>
      <c r="AL54">
        <f t="shared" si="12"/>
        <v>0</v>
      </c>
      <c r="AM54" t="str">
        <f t="shared" si="13"/>
        <v>RLIS</v>
      </c>
      <c r="AN54">
        <f t="shared" si="14"/>
        <v>0</v>
      </c>
      <c r="AO54">
        <f t="shared" si="15"/>
        <v>0</v>
      </c>
    </row>
    <row r="55" spans="1:41" ht="12.75">
      <c r="A55">
        <v>2314768</v>
      </c>
      <c r="B55">
        <v>575</v>
      </c>
      <c r="C55" t="s">
        <v>187</v>
      </c>
      <c r="D55" t="s">
        <v>188</v>
      </c>
      <c r="E55" t="s">
        <v>189</v>
      </c>
      <c r="F55" s="34">
        <v>4086</v>
      </c>
      <c r="G55" s="3">
        <v>475</v>
      </c>
      <c r="H55">
        <v>2077299961</v>
      </c>
      <c r="I55" s="4" t="s">
        <v>63</v>
      </c>
      <c r="J55" s="4" t="s">
        <v>42</v>
      </c>
      <c r="K55" t="s">
        <v>42</v>
      </c>
      <c r="L55" s="35" t="s">
        <v>42</v>
      </c>
      <c r="M55" s="35">
        <v>3314</v>
      </c>
      <c r="N55" s="35" t="s">
        <v>42</v>
      </c>
      <c r="O55" s="35" t="s">
        <v>42</v>
      </c>
      <c r="P55" s="36">
        <v>21.41</v>
      </c>
      <c r="Q55" t="s">
        <v>41</v>
      </c>
      <c r="R55" t="s">
        <v>41</v>
      </c>
      <c r="S55" t="s">
        <v>41</v>
      </c>
      <c r="T55" t="s">
        <v>42</v>
      </c>
      <c r="U55" s="35" t="s">
        <v>41</v>
      </c>
      <c r="V55" s="35">
        <v>116622</v>
      </c>
      <c r="W55" s="35">
        <v>21463</v>
      </c>
      <c r="X55" s="35">
        <v>26982</v>
      </c>
      <c r="Y55" s="35">
        <v>20953</v>
      </c>
      <c r="Z55">
        <f t="shared" si="0"/>
        <v>0</v>
      </c>
      <c r="AA55">
        <f t="shared" si="1"/>
        <v>0</v>
      </c>
      <c r="AB55">
        <f t="shared" si="2"/>
        <v>0</v>
      </c>
      <c r="AC55">
        <f t="shared" si="3"/>
        <v>0</v>
      </c>
      <c r="AD55">
        <f t="shared" si="4"/>
        <v>0</v>
      </c>
      <c r="AE55">
        <f t="shared" si="5"/>
        <v>0</v>
      </c>
      <c r="AF55" s="37">
        <f t="shared" si="6"/>
        <v>0</v>
      </c>
      <c r="AG55" s="37">
        <f t="shared" si="7"/>
        <v>0</v>
      </c>
      <c r="AH55" s="37">
        <f t="shared" si="8"/>
        <v>0</v>
      </c>
      <c r="AI55">
        <f t="shared" si="9"/>
        <v>1</v>
      </c>
      <c r="AJ55">
        <f t="shared" si="10"/>
        <v>1</v>
      </c>
      <c r="AK55" t="str">
        <f t="shared" si="11"/>
        <v>Initial</v>
      </c>
      <c r="AL55">
        <f t="shared" si="12"/>
        <v>0</v>
      </c>
      <c r="AM55" t="str">
        <f t="shared" si="13"/>
        <v>RLIS</v>
      </c>
      <c r="AN55">
        <f t="shared" si="14"/>
        <v>0</v>
      </c>
      <c r="AO55">
        <f t="shared" si="15"/>
        <v>0</v>
      </c>
    </row>
    <row r="56" spans="1:41" ht="12.75">
      <c r="A56">
        <v>2309870</v>
      </c>
      <c r="B56">
        <v>350</v>
      </c>
      <c r="C56" t="s">
        <v>83</v>
      </c>
      <c r="D56" t="s">
        <v>49</v>
      </c>
      <c r="E56" t="s">
        <v>50</v>
      </c>
      <c r="F56" s="34">
        <v>4256</v>
      </c>
      <c r="G56" s="3">
        <v>5515</v>
      </c>
      <c r="H56">
        <v>2073466221</v>
      </c>
      <c r="I56" s="4">
        <v>8</v>
      </c>
      <c r="J56" s="4" t="s">
        <v>41</v>
      </c>
      <c r="K56" t="s">
        <v>42</v>
      </c>
      <c r="L56" s="35" t="s">
        <v>43</v>
      </c>
      <c r="M56" s="35">
        <v>1102</v>
      </c>
      <c r="N56" s="35" t="s">
        <v>42</v>
      </c>
      <c r="O56" s="35" t="s">
        <v>42</v>
      </c>
      <c r="P56" s="36">
        <v>21.29</v>
      </c>
      <c r="Q56" t="s">
        <v>41</v>
      </c>
      <c r="R56" t="s">
        <v>41</v>
      </c>
      <c r="S56" t="s">
        <v>41</v>
      </c>
      <c r="T56" t="s">
        <v>42</v>
      </c>
      <c r="U56" s="35" t="s">
        <v>41</v>
      </c>
      <c r="V56" s="35">
        <v>56544</v>
      </c>
      <c r="W56" s="35">
        <v>6019</v>
      </c>
      <c r="X56" s="35">
        <v>8881</v>
      </c>
      <c r="Y56" s="35">
        <v>6965</v>
      </c>
      <c r="Z56">
        <f t="shared" si="0"/>
        <v>1</v>
      </c>
      <c r="AA56">
        <f>IF(OR(M56&lt;600,N56="YES"),1,0)</f>
        <v>0</v>
      </c>
      <c r="AB56">
        <f t="shared" si="2"/>
        <v>0</v>
      </c>
      <c r="AC56">
        <f>IF(AND(OR(M56&lt;600,N56="YES"),(AA56=0)),"Trouble",0)</f>
        <v>0</v>
      </c>
      <c r="AD56">
        <f t="shared" si="4"/>
        <v>0</v>
      </c>
      <c r="AE56">
        <f t="shared" si="5"/>
        <v>0</v>
      </c>
      <c r="AF56" s="37">
        <f t="shared" si="6"/>
        <v>0</v>
      </c>
      <c r="AG56" s="37">
        <f t="shared" si="7"/>
        <v>0</v>
      </c>
      <c r="AH56" s="37">
        <f t="shared" si="8"/>
        <v>0</v>
      </c>
      <c r="AI56">
        <f t="shared" si="9"/>
        <v>1</v>
      </c>
      <c r="AJ56">
        <f t="shared" si="10"/>
        <v>1</v>
      </c>
      <c r="AK56" t="str">
        <f t="shared" si="11"/>
        <v>Initial</v>
      </c>
      <c r="AL56">
        <f t="shared" si="12"/>
        <v>0</v>
      </c>
      <c r="AM56" t="str">
        <f t="shared" si="13"/>
        <v>RLIS</v>
      </c>
      <c r="AN56">
        <f t="shared" si="14"/>
        <v>0</v>
      </c>
      <c r="AO56">
        <f t="shared" si="15"/>
        <v>0</v>
      </c>
    </row>
    <row r="57" spans="1:41" ht="12.75">
      <c r="A57">
        <v>2313110</v>
      </c>
      <c r="B57">
        <v>439</v>
      </c>
      <c r="C57" t="s">
        <v>132</v>
      </c>
      <c r="D57" t="s">
        <v>71</v>
      </c>
      <c r="E57" t="s">
        <v>72</v>
      </c>
      <c r="F57" s="34">
        <v>4901</v>
      </c>
      <c r="G57" s="3">
        <v>6898</v>
      </c>
      <c r="H57">
        <v>2078721960</v>
      </c>
      <c r="I57" s="4">
        <v>6</v>
      </c>
      <c r="J57" s="4" t="s">
        <v>42</v>
      </c>
      <c r="K57" t="s">
        <v>42</v>
      </c>
      <c r="L57" s="35" t="s">
        <v>42</v>
      </c>
      <c r="M57" s="35">
        <v>548</v>
      </c>
      <c r="N57" s="35" t="s">
        <v>42</v>
      </c>
      <c r="O57" s="35" t="s">
        <v>42</v>
      </c>
      <c r="P57" s="36">
        <v>31.34</v>
      </c>
      <c r="Q57" t="s">
        <v>41</v>
      </c>
      <c r="R57" t="s">
        <v>41</v>
      </c>
      <c r="S57" t="s">
        <v>41</v>
      </c>
      <c r="T57" t="s">
        <v>42</v>
      </c>
      <c r="U57" s="35" t="s">
        <v>41</v>
      </c>
      <c r="V57" s="35">
        <v>30709</v>
      </c>
      <c r="W57" s="35">
        <v>4062</v>
      </c>
      <c r="X57" s="35">
        <v>4622</v>
      </c>
      <c r="Y57" s="35">
        <v>3152</v>
      </c>
      <c r="Z57">
        <f t="shared" si="0"/>
        <v>0</v>
      </c>
      <c r="AA57">
        <f t="shared" si="1"/>
        <v>1</v>
      </c>
      <c r="AB57">
        <f t="shared" si="2"/>
        <v>0</v>
      </c>
      <c r="AC57">
        <f t="shared" si="3"/>
        <v>0</v>
      </c>
      <c r="AD57">
        <f t="shared" si="4"/>
        <v>0</v>
      </c>
      <c r="AE57">
        <f t="shared" si="5"/>
        <v>0</v>
      </c>
      <c r="AF57" s="37">
        <f>IF(AND(Z57=1,AA57=1),"SRSA",0)</f>
        <v>0</v>
      </c>
      <c r="AG57" s="37">
        <f t="shared" si="7"/>
        <v>0</v>
      </c>
      <c r="AH57" s="37">
        <f t="shared" si="8"/>
        <v>0</v>
      </c>
      <c r="AI57">
        <f t="shared" si="9"/>
        <v>1</v>
      </c>
      <c r="AJ57">
        <f t="shared" si="10"/>
        <v>1</v>
      </c>
      <c r="AK57" t="str">
        <f t="shared" si="11"/>
        <v>Initial</v>
      </c>
      <c r="AL57">
        <f t="shared" si="12"/>
        <v>0</v>
      </c>
      <c r="AM57" t="str">
        <f t="shared" si="13"/>
        <v>RLIS</v>
      </c>
      <c r="AN57">
        <f t="shared" si="14"/>
        <v>0</v>
      </c>
      <c r="AO57">
        <f t="shared" si="15"/>
        <v>0</v>
      </c>
    </row>
    <row r="58" spans="1:41" ht="12.75">
      <c r="A58">
        <v>2313350</v>
      </c>
      <c r="B58">
        <v>456</v>
      </c>
      <c r="C58" t="s">
        <v>133</v>
      </c>
      <c r="D58" t="s">
        <v>134</v>
      </c>
      <c r="E58" t="s">
        <v>135</v>
      </c>
      <c r="F58" s="34">
        <v>4901</v>
      </c>
      <c r="G58" s="3">
        <v>5437</v>
      </c>
      <c r="H58">
        <v>2078734281</v>
      </c>
      <c r="I58" s="41">
        <v>6</v>
      </c>
      <c r="J58" s="4" t="s">
        <v>42</v>
      </c>
      <c r="K58" t="s">
        <v>42</v>
      </c>
      <c r="L58" s="35" t="s">
        <v>42</v>
      </c>
      <c r="M58" s="35">
        <v>1864</v>
      </c>
      <c r="N58" s="35" t="s">
        <v>42</v>
      </c>
      <c r="O58" s="35" t="s">
        <v>42</v>
      </c>
      <c r="P58" s="36">
        <v>35.76</v>
      </c>
      <c r="Q58" t="s">
        <v>41</v>
      </c>
      <c r="R58" t="s">
        <v>42</v>
      </c>
      <c r="S58" t="s">
        <v>41</v>
      </c>
      <c r="T58" t="s">
        <v>42</v>
      </c>
      <c r="U58" s="35" t="s">
        <v>41</v>
      </c>
      <c r="V58" s="35">
        <v>205526</v>
      </c>
      <c r="W58" s="35">
        <v>22734</v>
      </c>
      <c r="X58" s="35">
        <v>20812</v>
      </c>
      <c r="Y58" s="35">
        <v>20633</v>
      </c>
      <c r="Z58">
        <f t="shared" si="0"/>
        <v>0</v>
      </c>
      <c r="AA58">
        <f t="shared" si="1"/>
        <v>0</v>
      </c>
      <c r="AB58">
        <f t="shared" si="2"/>
        <v>0</v>
      </c>
      <c r="AC58">
        <f t="shared" si="3"/>
        <v>0</v>
      </c>
      <c r="AD58">
        <f t="shared" si="4"/>
        <v>0</v>
      </c>
      <c r="AE58">
        <f t="shared" si="5"/>
        <v>0</v>
      </c>
      <c r="AF58" s="37">
        <f>IF(AND(Z58=1,AA58=1),"SRSA",0)</f>
        <v>0</v>
      </c>
      <c r="AG58" s="37">
        <f t="shared" si="7"/>
        <v>0</v>
      </c>
      <c r="AH58" s="37">
        <f t="shared" si="8"/>
        <v>0</v>
      </c>
      <c r="AI58">
        <f t="shared" si="9"/>
        <v>1</v>
      </c>
      <c r="AJ58">
        <f t="shared" si="10"/>
        <v>1</v>
      </c>
      <c r="AK58" t="str">
        <f t="shared" si="11"/>
        <v>Initial</v>
      </c>
      <c r="AL58">
        <f t="shared" si="12"/>
        <v>0</v>
      </c>
      <c r="AM58" t="str">
        <f t="shared" si="13"/>
        <v>RLIS</v>
      </c>
      <c r="AN58">
        <f t="shared" si="14"/>
        <v>0</v>
      </c>
      <c r="AO58">
        <f t="shared" si="15"/>
        <v>0</v>
      </c>
    </row>
    <row r="59" spans="1:41" ht="12.75">
      <c r="A59" s="38">
        <v>2313980</v>
      </c>
      <c r="B59" s="38">
        <v>486</v>
      </c>
      <c r="C59" s="38" t="s">
        <v>136</v>
      </c>
      <c r="D59" s="38" t="s">
        <v>137</v>
      </c>
      <c r="E59" s="38" t="s">
        <v>138</v>
      </c>
      <c r="F59" s="34">
        <v>4578</v>
      </c>
      <c r="G59" s="3">
        <v>430</v>
      </c>
      <c r="H59">
        <v>2078826303</v>
      </c>
      <c r="I59" s="39">
        <v>7</v>
      </c>
      <c r="J59" s="39" t="s">
        <v>41</v>
      </c>
      <c r="K59" t="s">
        <v>41</v>
      </c>
      <c r="L59" s="35" t="s">
        <v>43</v>
      </c>
      <c r="M59" s="40">
        <v>933</v>
      </c>
      <c r="N59" s="40" t="s">
        <v>42</v>
      </c>
      <c r="O59" s="40" t="s">
        <v>42</v>
      </c>
      <c r="P59" s="36">
        <v>22.05</v>
      </c>
      <c r="Q59" t="s">
        <v>41</v>
      </c>
      <c r="R59" t="s">
        <v>41</v>
      </c>
      <c r="S59" t="s">
        <v>41</v>
      </c>
      <c r="T59" t="s">
        <v>42</v>
      </c>
      <c r="U59" s="40" t="s">
        <v>41</v>
      </c>
      <c r="V59" s="40">
        <v>47810</v>
      </c>
      <c r="W59" s="40">
        <v>6209</v>
      </c>
      <c r="X59" s="40">
        <v>7982</v>
      </c>
      <c r="Y59" s="40">
        <v>5880</v>
      </c>
      <c r="Z59">
        <f t="shared" si="0"/>
        <v>1</v>
      </c>
      <c r="AA59">
        <f>IF(OR(M59&lt;600,N59="YES"),1,0)</f>
        <v>0</v>
      </c>
      <c r="AB59">
        <f t="shared" si="2"/>
        <v>0</v>
      </c>
      <c r="AC59">
        <f>IF(AND(OR(M59&lt;600,N59="YES"),(AA59=0)),"Trouble",0)</f>
        <v>0</v>
      </c>
      <c r="AD59">
        <f t="shared" si="4"/>
        <v>0</v>
      </c>
      <c r="AE59">
        <f t="shared" si="5"/>
        <v>0</v>
      </c>
      <c r="AF59" s="37">
        <f>IF(AND(Z59=1,AA59=1),"SRSA",0)</f>
        <v>0</v>
      </c>
      <c r="AG59" s="37">
        <f t="shared" si="7"/>
        <v>0</v>
      </c>
      <c r="AH59" s="37">
        <f t="shared" si="8"/>
        <v>0</v>
      </c>
      <c r="AI59">
        <f t="shared" si="9"/>
        <v>1</v>
      </c>
      <c r="AJ59">
        <f t="shared" si="10"/>
        <v>1</v>
      </c>
      <c r="AK59" t="str">
        <f t="shared" si="11"/>
        <v>Initial</v>
      </c>
      <c r="AL59">
        <f t="shared" si="12"/>
        <v>0</v>
      </c>
      <c r="AM59" t="str">
        <f t="shared" si="13"/>
        <v>RLIS</v>
      </c>
      <c r="AN59">
        <f t="shared" si="14"/>
        <v>0</v>
      </c>
      <c r="AO59">
        <f t="shared" si="15"/>
        <v>0</v>
      </c>
    </row>
  </sheetData>
  <mergeCells count="1">
    <mergeCell ref="A4:P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 Rural Low Income (xls)</dc:title>
  <dc:subject/>
  <dc:creator/>
  <cp:keywords/>
  <dc:description/>
  <cp:lastModifiedBy>Nelly Gruhlke</cp:lastModifiedBy>
  <cp:lastPrinted>2003-06-18T20:09:31Z</cp:lastPrinted>
  <dcterms:created xsi:type="dcterms:W3CDTF">2003-06-16T15:36:03Z</dcterms:created>
  <dcterms:modified xsi:type="dcterms:W3CDTF">2003-07-09T14:16:53Z</dcterms:modified>
  <cp:category/>
  <cp:version/>
  <cp:contentType/>
  <cp:contentStatus/>
</cp:coreProperties>
</file>