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5985" windowHeight="7365" activeTab="0"/>
  </bookViews>
  <sheets>
    <sheet name="Listing" sheetId="1" r:id="rId1"/>
    <sheet name="V Speeds" sheetId="2" r:id="rId2"/>
    <sheet name="QuickRefCard" sheetId="3" r:id="rId3"/>
  </sheets>
  <definedNames/>
  <calcPr fullCalcOnLoad="1"/>
</workbook>
</file>

<file path=xl/sharedStrings.xml><?xml version="1.0" encoding="utf-8"?>
<sst xmlns="http://schemas.openxmlformats.org/spreadsheetml/2006/main" count="253" uniqueCount="112">
  <si>
    <t>Type/Model</t>
  </si>
  <si>
    <t>Year</t>
  </si>
  <si>
    <t>Engine HP</t>
  </si>
  <si>
    <t>Empty Weight</t>
  </si>
  <si>
    <t>Msn Kit Weight</t>
  </si>
  <si>
    <t>Msn Kit Location</t>
  </si>
  <si>
    <t>DF Antenna Location</t>
  </si>
  <si>
    <t>top</t>
  </si>
  <si>
    <t>Mission Payload*</t>
  </si>
  <si>
    <t>Useable Fuel</t>
  </si>
  <si>
    <t>Ramp Fuel</t>
  </si>
  <si>
    <t>Max Gross</t>
  </si>
  <si>
    <t>172P</t>
  </si>
  <si>
    <t>182R</t>
  </si>
  <si>
    <t>172Q</t>
  </si>
  <si>
    <t>172R</t>
  </si>
  <si>
    <t>bottom</t>
  </si>
  <si>
    <t>GPS Type</t>
  </si>
  <si>
    <t>KLN 89B</t>
  </si>
  <si>
    <t>GX55</t>
  </si>
  <si>
    <t>Date of Wt &amp; Bal data</t>
  </si>
  <si>
    <t>*Mission Payload is the capacity for crew and equipment with normal ramp fuel load and mission kit onboard:</t>
  </si>
  <si>
    <t>area # 1</t>
  </si>
  <si>
    <t>Vr</t>
  </si>
  <si>
    <t>Vs</t>
  </si>
  <si>
    <t>Vso</t>
  </si>
  <si>
    <t>Vy</t>
  </si>
  <si>
    <t>Vx</t>
  </si>
  <si>
    <t>Va</t>
  </si>
  <si>
    <t xml:space="preserve">Climb Norm </t>
  </si>
  <si>
    <t>Climb Enr</t>
  </si>
  <si>
    <t>Vapp</t>
  </si>
  <si>
    <t>V app sh fld</t>
  </si>
  <si>
    <t>1.3 Vs 30deg</t>
  </si>
  <si>
    <t>Vbest glide</t>
  </si>
  <si>
    <t>105@2550</t>
  </si>
  <si>
    <t>70 - 80</t>
  </si>
  <si>
    <t>75 - 85</t>
  </si>
  <si>
    <t>Vapp/flaps</t>
  </si>
  <si>
    <t>65 - 75</t>
  </si>
  <si>
    <t>60 - 70</t>
  </si>
  <si>
    <t>68@2550</t>
  </si>
  <si>
    <t>62@2150</t>
  </si>
  <si>
    <t>95@2150</t>
  </si>
  <si>
    <t>85@1750</t>
  </si>
  <si>
    <t>Sh Fld TO</t>
  </si>
  <si>
    <t>111@3100</t>
  </si>
  <si>
    <t>102@2600</t>
  </si>
  <si>
    <t>88@2000</t>
  </si>
  <si>
    <t>76@3100</t>
  </si>
  <si>
    <t>70@2600</t>
  </si>
  <si>
    <t>V TO failure</t>
  </si>
  <si>
    <t>70 cl/65 fl</t>
  </si>
  <si>
    <t>75 cl/70 fl</t>
  </si>
  <si>
    <t>59 w/fl 20</t>
  </si>
  <si>
    <t xml:space="preserve">V -Speed and Reference Data </t>
  </si>
  <si>
    <t>1923*</t>
  </si>
  <si>
    <t>* V-speeds for N97313 use more conservative data from STCs for similar conversions to other C-172s</t>
  </si>
  <si>
    <t>Registration</t>
  </si>
  <si>
    <t>N98323</t>
  </si>
  <si>
    <t>N97313</t>
  </si>
  <si>
    <t>N980CP</t>
  </si>
  <si>
    <t>N66MA</t>
  </si>
  <si>
    <t>N9633X</t>
  </si>
  <si>
    <t>N96227</t>
  </si>
  <si>
    <t>Aircraft</t>
  </si>
  <si>
    <t>Max Landing Weight</t>
  </si>
  <si>
    <t>Aircraft Moment</t>
  </si>
  <si>
    <t>N97313*</t>
  </si>
  <si>
    <t>Data as of</t>
  </si>
  <si>
    <t>Mission Payload</t>
  </si>
  <si>
    <t>Empty Moment</t>
  </si>
  <si>
    <t>Empty Mom</t>
  </si>
  <si>
    <t>Msn Kit Wt</t>
  </si>
  <si>
    <t>Useful Load</t>
  </si>
  <si>
    <t>N732NS</t>
  </si>
  <si>
    <t>U206G</t>
  </si>
  <si>
    <t>N658CP</t>
  </si>
  <si>
    <t>182T</t>
  </si>
  <si>
    <t>G1000</t>
  </si>
  <si>
    <t>110@3100</t>
  </si>
  <si>
    <t>101@2600</t>
  </si>
  <si>
    <t>91@2100</t>
  </si>
  <si>
    <t>58 w/fl 20</t>
  </si>
  <si>
    <t>85 - 95</t>
  </si>
  <si>
    <t>C172</t>
  </si>
  <si>
    <t>C182</t>
  </si>
  <si>
    <t xml:space="preserve">   = Max gross wt - empty wt - ramp fuel - mission kit</t>
  </si>
  <si>
    <t>Update:</t>
  </si>
  <si>
    <t>Callsign</t>
  </si>
  <si>
    <t>CPF1921</t>
  </si>
  <si>
    <t>CPF1923</t>
  </si>
  <si>
    <t>CPF1924</t>
  </si>
  <si>
    <t>CPF1926</t>
  </si>
  <si>
    <t>CPF1928</t>
  </si>
  <si>
    <t>CPF1929</t>
  </si>
  <si>
    <t>CPF1930</t>
  </si>
  <si>
    <t>CPF9173</t>
  </si>
  <si>
    <t>Base</t>
  </si>
  <si>
    <t>KFIT</t>
  </si>
  <si>
    <t>KCEF</t>
  </si>
  <si>
    <t>KTAN</t>
  </si>
  <si>
    <t>KBED</t>
  </si>
  <si>
    <t>7B2</t>
  </si>
  <si>
    <t>1B9</t>
  </si>
  <si>
    <t>KASH</t>
  </si>
  <si>
    <t>Color</t>
  </si>
  <si>
    <t>W/B</t>
  </si>
  <si>
    <t>Removed N6287T and N51295</t>
  </si>
  <si>
    <t>Added N732NS HP, GPS and DF data</t>
  </si>
  <si>
    <t>Added Base, Callsign and Color to all aircraft</t>
  </si>
  <si>
    <t>W/B/R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</si>
</sst>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dd\ mmmm\ yyyy"/>
    <numFmt numFmtId="167" formatCode="[$-409]dddd\,\ mmmm\ dd\,\ 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/>
    </xf>
    <xf numFmtId="16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 quotePrefix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4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 quotePrefix="1">
      <alignment horizontal="center"/>
    </xf>
    <xf numFmtId="164" fontId="0" fillId="0" borderId="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0" fillId="4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 quotePrefix="1">
      <alignment horizontal="left"/>
    </xf>
    <xf numFmtId="16" fontId="1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66" fontId="5" fillId="0" borderId="1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6" fontId="1" fillId="0" borderId="0" xfId="0" applyNumberFormat="1" applyFont="1" applyAlignment="1">
      <alignment horizontal="left"/>
    </xf>
    <xf numFmtId="0" fontId="1" fillId="0" borderId="22" xfId="0" applyFont="1" applyBorder="1" applyAlignment="1" quotePrefix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05@2550" TargetMode="External" /><Relationship Id="rId2" Type="http://schemas.openxmlformats.org/officeDocument/2006/relationships/hyperlink" Target="mailto:105@2550" TargetMode="External" /><Relationship Id="rId3" Type="http://schemas.openxmlformats.org/officeDocument/2006/relationships/hyperlink" Target="mailto:95@2150" TargetMode="External" /><Relationship Id="rId4" Type="http://schemas.openxmlformats.org/officeDocument/2006/relationships/hyperlink" Target="mailto:85@1750" TargetMode="External" /><Relationship Id="rId5" Type="http://schemas.openxmlformats.org/officeDocument/2006/relationships/hyperlink" Target="mailto:68@2550" TargetMode="External" /><Relationship Id="rId6" Type="http://schemas.openxmlformats.org/officeDocument/2006/relationships/hyperlink" Target="mailto:62@2150" TargetMode="External" /><Relationship Id="rId7" Type="http://schemas.openxmlformats.org/officeDocument/2006/relationships/hyperlink" Target="mailto:105@2550" TargetMode="External" /><Relationship Id="rId8" Type="http://schemas.openxmlformats.org/officeDocument/2006/relationships/hyperlink" Target="mailto:105@2550" TargetMode="External" /><Relationship Id="rId9" Type="http://schemas.openxmlformats.org/officeDocument/2006/relationships/hyperlink" Target="mailto:95@2150" TargetMode="External" /><Relationship Id="rId10" Type="http://schemas.openxmlformats.org/officeDocument/2006/relationships/hyperlink" Target="mailto:85@1750" TargetMode="External" /><Relationship Id="rId11" Type="http://schemas.openxmlformats.org/officeDocument/2006/relationships/hyperlink" Target="mailto:68@2550" TargetMode="External" /><Relationship Id="rId12" Type="http://schemas.openxmlformats.org/officeDocument/2006/relationships/hyperlink" Target="mailto:62@2150" TargetMode="External" /><Relationship Id="rId13" Type="http://schemas.openxmlformats.org/officeDocument/2006/relationships/hyperlink" Target="mailto:105@2550" TargetMode="External" /><Relationship Id="rId14" Type="http://schemas.openxmlformats.org/officeDocument/2006/relationships/hyperlink" Target="mailto:105@2550" TargetMode="External" /><Relationship Id="rId15" Type="http://schemas.openxmlformats.org/officeDocument/2006/relationships/hyperlink" Target="mailto:95@2150" TargetMode="External" /><Relationship Id="rId16" Type="http://schemas.openxmlformats.org/officeDocument/2006/relationships/hyperlink" Target="mailto:85@1750" TargetMode="External" /><Relationship Id="rId17" Type="http://schemas.openxmlformats.org/officeDocument/2006/relationships/hyperlink" Target="mailto:68@2550" TargetMode="External" /><Relationship Id="rId18" Type="http://schemas.openxmlformats.org/officeDocument/2006/relationships/hyperlink" Target="mailto:62@2150" TargetMode="External" /><Relationship Id="rId19" Type="http://schemas.openxmlformats.org/officeDocument/2006/relationships/hyperlink" Target="mailto:105@2550" TargetMode="External" /><Relationship Id="rId20" Type="http://schemas.openxmlformats.org/officeDocument/2006/relationships/hyperlink" Target="mailto:105@2550" TargetMode="External" /><Relationship Id="rId21" Type="http://schemas.openxmlformats.org/officeDocument/2006/relationships/hyperlink" Target="mailto:95@2150" TargetMode="External" /><Relationship Id="rId22" Type="http://schemas.openxmlformats.org/officeDocument/2006/relationships/hyperlink" Target="mailto:85@1750" TargetMode="External" /><Relationship Id="rId23" Type="http://schemas.openxmlformats.org/officeDocument/2006/relationships/hyperlink" Target="mailto:68@2550" TargetMode="External" /><Relationship Id="rId24" Type="http://schemas.openxmlformats.org/officeDocument/2006/relationships/hyperlink" Target="mailto:62@2150" TargetMode="External" /><Relationship Id="rId25" Type="http://schemas.openxmlformats.org/officeDocument/2006/relationships/hyperlink" Target="mailto:105@2550" TargetMode="External" /><Relationship Id="rId26" Type="http://schemas.openxmlformats.org/officeDocument/2006/relationships/hyperlink" Target="mailto:105@2550" TargetMode="External" /><Relationship Id="rId27" Type="http://schemas.openxmlformats.org/officeDocument/2006/relationships/hyperlink" Target="mailto:95@2150" TargetMode="External" /><Relationship Id="rId28" Type="http://schemas.openxmlformats.org/officeDocument/2006/relationships/hyperlink" Target="mailto:85@1750" TargetMode="External" /><Relationship Id="rId29" Type="http://schemas.openxmlformats.org/officeDocument/2006/relationships/hyperlink" Target="mailto:68@2550" TargetMode="External" /><Relationship Id="rId30" Type="http://schemas.openxmlformats.org/officeDocument/2006/relationships/hyperlink" Target="mailto:62@2150" TargetMode="External" /><Relationship Id="rId31" Type="http://schemas.openxmlformats.org/officeDocument/2006/relationships/hyperlink" Target="mailto:70@2600" TargetMode="External" /><Relationship Id="rId32" Type="http://schemas.openxmlformats.org/officeDocument/2006/relationships/hyperlink" Target="mailto:76@3100" TargetMode="External" /><Relationship Id="rId33" Type="http://schemas.openxmlformats.org/officeDocument/2006/relationships/hyperlink" Target="mailto:88@2000" TargetMode="External" /><Relationship Id="rId34" Type="http://schemas.openxmlformats.org/officeDocument/2006/relationships/hyperlink" Target="mailto:102@2600" TargetMode="External" /><Relationship Id="rId35" Type="http://schemas.openxmlformats.org/officeDocument/2006/relationships/hyperlink" Target="mailto:111@3100" TargetMode="External" /><Relationship Id="rId3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105@2550" TargetMode="External" /><Relationship Id="rId2" Type="http://schemas.openxmlformats.org/officeDocument/2006/relationships/hyperlink" Target="mailto:105@2550" TargetMode="External" /><Relationship Id="rId3" Type="http://schemas.openxmlformats.org/officeDocument/2006/relationships/hyperlink" Target="mailto:95@2150" TargetMode="External" /><Relationship Id="rId4" Type="http://schemas.openxmlformats.org/officeDocument/2006/relationships/hyperlink" Target="mailto:85@1750" TargetMode="External" /><Relationship Id="rId5" Type="http://schemas.openxmlformats.org/officeDocument/2006/relationships/hyperlink" Target="mailto:68@2550" TargetMode="External" /><Relationship Id="rId6" Type="http://schemas.openxmlformats.org/officeDocument/2006/relationships/hyperlink" Target="mailto:62@2150" TargetMode="External" /><Relationship Id="rId7" Type="http://schemas.openxmlformats.org/officeDocument/2006/relationships/hyperlink" Target="mailto:105@2550" TargetMode="External" /><Relationship Id="rId8" Type="http://schemas.openxmlformats.org/officeDocument/2006/relationships/hyperlink" Target="mailto:105@2550" TargetMode="External" /><Relationship Id="rId9" Type="http://schemas.openxmlformats.org/officeDocument/2006/relationships/hyperlink" Target="mailto:95@2150" TargetMode="External" /><Relationship Id="rId10" Type="http://schemas.openxmlformats.org/officeDocument/2006/relationships/hyperlink" Target="mailto:85@1750" TargetMode="External" /><Relationship Id="rId11" Type="http://schemas.openxmlformats.org/officeDocument/2006/relationships/hyperlink" Target="mailto:68@2550" TargetMode="External" /><Relationship Id="rId12" Type="http://schemas.openxmlformats.org/officeDocument/2006/relationships/hyperlink" Target="mailto:62@2150" TargetMode="External" /><Relationship Id="rId13" Type="http://schemas.openxmlformats.org/officeDocument/2006/relationships/hyperlink" Target="mailto:105@2550" TargetMode="External" /><Relationship Id="rId14" Type="http://schemas.openxmlformats.org/officeDocument/2006/relationships/hyperlink" Target="mailto:105@2550" TargetMode="External" /><Relationship Id="rId15" Type="http://schemas.openxmlformats.org/officeDocument/2006/relationships/hyperlink" Target="mailto:95@2150" TargetMode="External" /><Relationship Id="rId16" Type="http://schemas.openxmlformats.org/officeDocument/2006/relationships/hyperlink" Target="mailto:85@1750" TargetMode="External" /><Relationship Id="rId17" Type="http://schemas.openxmlformats.org/officeDocument/2006/relationships/hyperlink" Target="mailto:68@2550" TargetMode="External" /><Relationship Id="rId18" Type="http://schemas.openxmlformats.org/officeDocument/2006/relationships/hyperlink" Target="mailto:62@2150" TargetMode="External" /><Relationship Id="rId19" Type="http://schemas.openxmlformats.org/officeDocument/2006/relationships/hyperlink" Target="mailto:105@2550" TargetMode="External" /><Relationship Id="rId20" Type="http://schemas.openxmlformats.org/officeDocument/2006/relationships/hyperlink" Target="mailto:105@2550" TargetMode="External" /><Relationship Id="rId21" Type="http://schemas.openxmlformats.org/officeDocument/2006/relationships/hyperlink" Target="mailto:95@2150" TargetMode="External" /><Relationship Id="rId22" Type="http://schemas.openxmlformats.org/officeDocument/2006/relationships/hyperlink" Target="mailto:85@1750" TargetMode="External" /><Relationship Id="rId23" Type="http://schemas.openxmlformats.org/officeDocument/2006/relationships/hyperlink" Target="mailto:68@2550" TargetMode="External" /><Relationship Id="rId24" Type="http://schemas.openxmlformats.org/officeDocument/2006/relationships/hyperlink" Target="mailto:62@2150" TargetMode="External" /><Relationship Id="rId25" Type="http://schemas.openxmlformats.org/officeDocument/2006/relationships/hyperlink" Target="mailto:105@2550" TargetMode="External" /><Relationship Id="rId26" Type="http://schemas.openxmlformats.org/officeDocument/2006/relationships/hyperlink" Target="mailto:105@2550" TargetMode="External" /><Relationship Id="rId27" Type="http://schemas.openxmlformats.org/officeDocument/2006/relationships/hyperlink" Target="mailto:95@2150" TargetMode="External" /><Relationship Id="rId28" Type="http://schemas.openxmlformats.org/officeDocument/2006/relationships/hyperlink" Target="mailto:85@1750" TargetMode="External" /><Relationship Id="rId29" Type="http://schemas.openxmlformats.org/officeDocument/2006/relationships/hyperlink" Target="mailto:68@2550" TargetMode="External" /><Relationship Id="rId30" Type="http://schemas.openxmlformats.org/officeDocument/2006/relationships/hyperlink" Target="mailto:62@2150" TargetMode="External" /><Relationship Id="rId31" Type="http://schemas.openxmlformats.org/officeDocument/2006/relationships/hyperlink" Target="mailto:111@3100" TargetMode="External" /><Relationship Id="rId32" Type="http://schemas.openxmlformats.org/officeDocument/2006/relationships/hyperlink" Target="mailto:102@2600" TargetMode="External" /><Relationship Id="rId33" Type="http://schemas.openxmlformats.org/officeDocument/2006/relationships/hyperlink" Target="mailto:88@2000" TargetMode="External" /><Relationship Id="rId34" Type="http://schemas.openxmlformats.org/officeDocument/2006/relationships/hyperlink" Target="mailto:76@3100" TargetMode="External" /><Relationship Id="rId35" Type="http://schemas.openxmlformats.org/officeDocument/2006/relationships/hyperlink" Target="mailto:70@2600" TargetMode="External" /><Relationship Id="rId36" Type="http://schemas.openxmlformats.org/officeDocument/2006/relationships/hyperlink" Target="mailto:112@3100" TargetMode="External" /><Relationship Id="rId37" Type="http://schemas.openxmlformats.org/officeDocument/2006/relationships/hyperlink" Target="mailto:101@2550" TargetMode="External" /><Relationship Id="rId38" Type="http://schemas.openxmlformats.org/officeDocument/2006/relationships/hyperlink" Target="mailto:89@2000" TargetMode="External" /><Relationship Id="rId39" Type="http://schemas.openxmlformats.org/officeDocument/2006/relationships/hyperlink" Target="mailto:80@3100" TargetMode="External" /><Relationship Id="rId40" Type="http://schemas.openxmlformats.org/officeDocument/2006/relationships/hyperlink" Target="mailto:72@2550" TargetMode="External" /><Relationship Id="rId4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20.7109375" style="0" customWidth="1"/>
    <col min="2" max="8" width="10.28125" style="1" bestFit="1" customWidth="1"/>
  </cols>
  <sheetData>
    <row r="1" spans="1:9" ht="12.75">
      <c r="A1" s="47" t="s">
        <v>69</v>
      </c>
      <c r="B1" s="57">
        <v>38888</v>
      </c>
      <c r="C1" s="57"/>
      <c r="D1" s="48"/>
      <c r="E1" s="48"/>
      <c r="F1" s="48"/>
      <c r="G1" s="48"/>
      <c r="H1" s="48"/>
      <c r="I1" s="49"/>
    </row>
    <row r="2" spans="1:9" ht="12.75">
      <c r="A2" s="50"/>
      <c r="B2" s="51"/>
      <c r="C2" s="51"/>
      <c r="D2" s="51"/>
      <c r="E2" s="51"/>
      <c r="F2" s="51"/>
      <c r="G2" s="51"/>
      <c r="H2" s="51"/>
      <c r="I2" s="52"/>
    </row>
    <row r="3" spans="1:9" ht="12.75">
      <c r="A3" s="13" t="s">
        <v>65</v>
      </c>
      <c r="B3" s="14">
        <v>1921</v>
      </c>
      <c r="C3" s="14">
        <v>1923</v>
      </c>
      <c r="D3" s="14">
        <v>1924</v>
      </c>
      <c r="E3" s="14">
        <v>1926</v>
      </c>
      <c r="F3" s="14">
        <v>1928</v>
      </c>
      <c r="G3" s="14">
        <v>1929</v>
      </c>
      <c r="H3" s="14">
        <v>1930</v>
      </c>
      <c r="I3" s="14">
        <v>9173</v>
      </c>
    </row>
    <row r="4" spans="1:9" ht="12.75">
      <c r="A4" s="15" t="s">
        <v>58</v>
      </c>
      <c r="B4" s="9" t="s">
        <v>59</v>
      </c>
      <c r="C4" s="9" t="s">
        <v>60</v>
      </c>
      <c r="D4" s="9" t="s">
        <v>61</v>
      </c>
      <c r="E4" s="9" t="s">
        <v>62</v>
      </c>
      <c r="F4" s="9" t="s">
        <v>63</v>
      </c>
      <c r="G4" s="9" t="s">
        <v>64</v>
      </c>
      <c r="H4" s="9" t="s">
        <v>77</v>
      </c>
      <c r="I4" s="9" t="s">
        <v>75</v>
      </c>
    </row>
    <row r="5" spans="1:9" ht="12.75">
      <c r="A5" s="39" t="s">
        <v>89</v>
      </c>
      <c r="B5" s="9" t="s">
        <v>90</v>
      </c>
      <c r="C5" s="9" t="s">
        <v>91</v>
      </c>
      <c r="D5" s="9" t="s">
        <v>92</v>
      </c>
      <c r="E5" s="9" t="s">
        <v>93</v>
      </c>
      <c r="F5" s="9" t="s">
        <v>94</v>
      </c>
      <c r="G5" s="9" t="s">
        <v>95</v>
      </c>
      <c r="H5" s="9" t="s">
        <v>96</v>
      </c>
      <c r="I5" s="9" t="s">
        <v>97</v>
      </c>
    </row>
    <row r="6" spans="1:9" ht="12.75">
      <c r="A6" s="39" t="s">
        <v>98</v>
      </c>
      <c r="B6" s="9" t="s">
        <v>99</v>
      </c>
      <c r="C6" s="9" t="s">
        <v>103</v>
      </c>
      <c r="D6" s="9" t="s">
        <v>101</v>
      </c>
      <c r="E6" s="9" t="s">
        <v>102</v>
      </c>
      <c r="F6" s="9" t="s">
        <v>100</v>
      </c>
      <c r="G6" s="9" t="s">
        <v>104</v>
      </c>
      <c r="H6" s="9" t="s">
        <v>102</v>
      </c>
      <c r="I6" s="9" t="s">
        <v>105</v>
      </c>
    </row>
    <row r="7" spans="1:9" ht="12.75">
      <c r="A7" s="16" t="s">
        <v>0</v>
      </c>
      <c r="B7" s="9" t="s">
        <v>12</v>
      </c>
      <c r="C7" s="9" t="s">
        <v>12</v>
      </c>
      <c r="D7" s="9" t="s">
        <v>15</v>
      </c>
      <c r="E7" s="9" t="s">
        <v>12</v>
      </c>
      <c r="F7" s="9" t="s">
        <v>13</v>
      </c>
      <c r="G7" s="9" t="s">
        <v>14</v>
      </c>
      <c r="H7" s="9" t="s">
        <v>78</v>
      </c>
      <c r="I7" s="9" t="s">
        <v>76</v>
      </c>
    </row>
    <row r="8" spans="1:9" ht="12.75">
      <c r="A8" s="16" t="s">
        <v>1</v>
      </c>
      <c r="B8" s="9">
        <v>1985</v>
      </c>
      <c r="C8" s="9">
        <v>1984</v>
      </c>
      <c r="D8" s="9">
        <v>1997</v>
      </c>
      <c r="E8" s="9">
        <v>1985</v>
      </c>
      <c r="F8" s="9">
        <v>1986</v>
      </c>
      <c r="G8" s="9">
        <v>1983</v>
      </c>
      <c r="H8" s="9">
        <v>2005</v>
      </c>
      <c r="I8" s="9">
        <v>1978</v>
      </c>
    </row>
    <row r="9" spans="1:9" ht="12.75">
      <c r="A9" s="16" t="s">
        <v>106</v>
      </c>
      <c r="B9" s="9" t="s">
        <v>111</v>
      </c>
      <c r="C9" s="9" t="s">
        <v>111</v>
      </c>
      <c r="D9" s="9" t="s">
        <v>111</v>
      </c>
      <c r="E9" s="9" t="s">
        <v>111</v>
      </c>
      <c r="F9" s="9" t="s">
        <v>111</v>
      </c>
      <c r="G9" s="9" t="s">
        <v>107</v>
      </c>
      <c r="H9" s="9" t="s">
        <v>111</v>
      </c>
      <c r="I9" s="9" t="s">
        <v>111</v>
      </c>
    </row>
    <row r="10" spans="1:9" ht="12.75">
      <c r="A10" s="16" t="s">
        <v>2</v>
      </c>
      <c r="B10" s="9">
        <v>180</v>
      </c>
      <c r="C10" s="9">
        <v>180</v>
      </c>
      <c r="D10" s="9">
        <v>180</v>
      </c>
      <c r="E10" s="9">
        <v>180</v>
      </c>
      <c r="F10" s="9">
        <v>230</v>
      </c>
      <c r="G10" s="9">
        <v>180</v>
      </c>
      <c r="H10" s="9">
        <v>230</v>
      </c>
      <c r="I10" s="9">
        <v>285</v>
      </c>
    </row>
    <row r="11" spans="1:9" ht="12.75">
      <c r="A11" s="16" t="s">
        <v>9</v>
      </c>
      <c r="B11" s="9">
        <v>40</v>
      </c>
      <c r="C11" s="9">
        <v>50</v>
      </c>
      <c r="D11" s="9">
        <v>53</v>
      </c>
      <c r="E11" s="9">
        <v>50</v>
      </c>
      <c r="F11" s="9">
        <v>88</v>
      </c>
      <c r="G11" s="9">
        <v>50</v>
      </c>
      <c r="H11" s="9">
        <v>87</v>
      </c>
      <c r="I11" s="9">
        <v>88</v>
      </c>
    </row>
    <row r="12" spans="1:9" ht="12.75">
      <c r="A12" s="16" t="s">
        <v>10</v>
      </c>
      <c r="B12" s="9">
        <v>40</v>
      </c>
      <c r="C12" s="9">
        <v>50</v>
      </c>
      <c r="D12" s="9">
        <v>53</v>
      </c>
      <c r="E12" s="9">
        <v>50</v>
      </c>
      <c r="F12" s="9">
        <v>88</v>
      </c>
      <c r="G12" s="9">
        <v>50</v>
      </c>
      <c r="H12" s="9">
        <v>92</v>
      </c>
      <c r="I12" s="9">
        <v>88</v>
      </c>
    </row>
    <row r="13" spans="1:9" ht="12.75">
      <c r="A13" s="16" t="s">
        <v>11</v>
      </c>
      <c r="B13" s="23">
        <v>2550</v>
      </c>
      <c r="C13" s="23">
        <v>2550</v>
      </c>
      <c r="D13" s="23">
        <v>2550</v>
      </c>
      <c r="E13" s="23">
        <v>2550</v>
      </c>
      <c r="F13" s="23">
        <v>3100</v>
      </c>
      <c r="G13" s="23">
        <v>2550</v>
      </c>
      <c r="H13" s="23">
        <v>3110</v>
      </c>
      <c r="I13" s="23">
        <v>3600</v>
      </c>
    </row>
    <row r="14" spans="1:9" ht="12.75">
      <c r="A14" s="16" t="s">
        <v>66</v>
      </c>
      <c r="B14" s="23">
        <v>2550</v>
      </c>
      <c r="C14" s="23">
        <v>2550</v>
      </c>
      <c r="D14" s="23">
        <v>2550</v>
      </c>
      <c r="E14" s="23">
        <v>2550</v>
      </c>
      <c r="F14" s="23">
        <v>2950</v>
      </c>
      <c r="G14" s="23">
        <v>2550</v>
      </c>
      <c r="H14" s="24">
        <v>2950</v>
      </c>
      <c r="I14" s="23">
        <v>3600</v>
      </c>
    </row>
    <row r="15" spans="1:9" ht="12.75">
      <c r="A15" s="16" t="s">
        <v>3</v>
      </c>
      <c r="B15" s="17">
        <v>1617</v>
      </c>
      <c r="C15" s="17">
        <v>1584.7</v>
      </c>
      <c r="D15" s="17">
        <v>1686.9</v>
      </c>
      <c r="E15" s="17">
        <v>1608.97</v>
      </c>
      <c r="F15" s="17">
        <v>1902</v>
      </c>
      <c r="G15" s="17">
        <v>1586.7</v>
      </c>
      <c r="H15" s="25">
        <v>2056.9</v>
      </c>
      <c r="I15" s="17">
        <v>2085</v>
      </c>
    </row>
    <row r="16" spans="1:9" ht="12.75">
      <c r="A16" s="16" t="s">
        <v>74</v>
      </c>
      <c r="B16" s="17">
        <f aca="true" t="shared" si="0" ref="B16:H16">+B13-B15</f>
        <v>933</v>
      </c>
      <c r="C16" s="17">
        <f t="shared" si="0"/>
        <v>965.3</v>
      </c>
      <c r="D16" s="17">
        <f t="shared" si="0"/>
        <v>863.0999999999999</v>
      </c>
      <c r="E16" s="17">
        <f t="shared" si="0"/>
        <v>941.03</v>
      </c>
      <c r="F16" s="17">
        <f t="shared" si="0"/>
        <v>1198</v>
      </c>
      <c r="G16" s="17">
        <f t="shared" si="0"/>
        <v>963.3</v>
      </c>
      <c r="H16" s="17">
        <f t="shared" si="0"/>
        <v>1053.1</v>
      </c>
      <c r="I16" s="17">
        <f>+I14-I15</f>
        <v>1515</v>
      </c>
    </row>
    <row r="17" spans="1:9" ht="12.75">
      <c r="A17" s="16" t="s">
        <v>67</v>
      </c>
      <c r="B17" s="17">
        <v>59.634</v>
      </c>
      <c r="C17" s="17">
        <v>60.29952</v>
      </c>
      <c r="D17" s="17">
        <v>67.5</v>
      </c>
      <c r="E17" s="17">
        <v>64.03191</v>
      </c>
      <c r="F17" s="17">
        <v>72.9</v>
      </c>
      <c r="G17" s="17">
        <v>59.4</v>
      </c>
      <c r="H17" s="25">
        <v>81.5</v>
      </c>
      <c r="I17" s="19"/>
    </row>
    <row r="18" spans="1:9" ht="12.75">
      <c r="A18" s="16" t="s">
        <v>4</v>
      </c>
      <c r="B18" s="17">
        <v>20</v>
      </c>
      <c r="C18" s="17">
        <v>24</v>
      </c>
      <c r="D18" s="17">
        <v>24</v>
      </c>
      <c r="E18" s="17">
        <v>26</v>
      </c>
      <c r="F18" s="17">
        <v>24</v>
      </c>
      <c r="G18" s="17">
        <v>25</v>
      </c>
      <c r="H18" s="25">
        <v>25</v>
      </c>
      <c r="I18" s="17">
        <v>25</v>
      </c>
    </row>
    <row r="19" spans="1:9" ht="12.75">
      <c r="A19" s="16" t="s">
        <v>5</v>
      </c>
      <c r="B19" s="17" t="s">
        <v>22</v>
      </c>
      <c r="C19" s="17" t="s">
        <v>22</v>
      </c>
      <c r="D19" s="17" t="s">
        <v>22</v>
      </c>
      <c r="E19" s="17" t="s">
        <v>22</v>
      </c>
      <c r="F19" s="17" t="s">
        <v>22</v>
      </c>
      <c r="G19" s="17" t="s">
        <v>22</v>
      </c>
      <c r="H19" s="25" t="s">
        <v>22</v>
      </c>
      <c r="I19" s="17" t="s">
        <v>22</v>
      </c>
    </row>
    <row r="20" spans="1:9" ht="12.75">
      <c r="A20" s="16" t="s">
        <v>8</v>
      </c>
      <c r="B20" s="17">
        <f aca="true" t="shared" si="1" ref="B20:I20">B13-(6*B12)-B18-B15</f>
        <v>673</v>
      </c>
      <c r="C20" s="17">
        <f t="shared" si="1"/>
        <v>641.3</v>
      </c>
      <c r="D20" s="17">
        <f t="shared" si="1"/>
        <v>521.0999999999999</v>
      </c>
      <c r="E20" s="17">
        <f t="shared" si="1"/>
        <v>615.03</v>
      </c>
      <c r="F20" s="17">
        <f t="shared" si="1"/>
        <v>646</v>
      </c>
      <c r="G20" s="17">
        <f t="shared" si="1"/>
        <v>638.3</v>
      </c>
      <c r="H20" s="25">
        <f t="shared" si="1"/>
        <v>476.0999999999999</v>
      </c>
      <c r="I20" s="17">
        <f t="shared" si="1"/>
        <v>962</v>
      </c>
    </row>
    <row r="21" spans="1:9" ht="12.75">
      <c r="A21" s="16" t="s">
        <v>17</v>
      </c>
      <c r="B21" s="20" t="s">
        <v>19</v>
      </c>
      <c r="C21" s="17" t="s">
        <v>19</v>
      </c>
      <c r="D21" s="9" t="s">
        <v>18</v>
      </c>
      <c r="E21" s="9" t="s">
        <v>19</v>
      </c>
      <c r="F21" s="9" t="s">
        <v>19</v>
      </c>
      <c r="G21" s="9" t="s">
        <v>19</v>
      </c>
      <c r="H21" s="26" t="s">
        <v>79</v>
      </c>
      <c r="I21" s="9" t="s">
        <v>19</v>
      </c>
    </row>
    <row r="22" spans="1:9" ht="12.75">
      <c r="A22" s="16" t="s">
        <v>6</v>
      </c>
      <c r="B22" s="9" t="s">
        <v>7</v>
      </c>
      <c r="C22" s="9" t="s">
        <v>7</v>
      </c>
      <c r="D22" s="9" t="s">
        <v>16</v>
      </c>
      <c r="E22" s="9" t="s">
        <v>7</v>
      </c>
      <c r="F22" s="9" t="s">
        <v>16</v>
      </c>
      <c r="G22" s="9" t="s">
        <v>7</v>
      </c>
      <c r="H22" s="26" t="s">
        <v>16</v>
      </c>
      <c r="I22" s="26" t="s">
        <v>16</v>
      </c>
    </row>
    <row r="23" spans="1:9" ht="12.75">
      <c r="A23" s="16" t="s">
        <v>20</v>
      </c>
      <c r="B23" s="21">
        <v>37595</v>
      </c>
      <c r="C23" s="21">
        <v>38331</v>
      </c>
      <c r="D23" s="21">
        <v>36846</v>
      </c>
      <c r="E23" s="21">
        <v>37680</v>
      </c>
      <c r="F23" s="21">
        <v>38303</v>
      </c>
      <c r="G23" s="21">
        <v>37146</v>
      </c>
      <c r="H23" s="27">
        <v>38660</v>
      </c>
      <c r="I23" s="22"/>
    </row>
    <row r="24" spans="1:9" ht="12.75">
      <c r="A24" s="53"/>
      <c r="B24" s="51"/>
      <c r="C24" s="51"/>
      <c r="D24" s="51"/>
      <c r="E24" s="51"/>
      <c r="F24" s="51"/>
      <c r="G24" s="51"/>
      <c r="H24" s="51"/>
      <c r="I24" s="52"/>
    </row>
    <row r="25" spans="1:9" ht="12.75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2.75">
      <c r="A26" s="50" t="s">
        <v>21</v>
      </c>
      <c r="B26" s="51"/>
      <c r="C26" s="51"/>
      <c r="D26" s="51"/>
      <c r="E26" s="51"/>
      <c r="F26" s="51"/>
      <c r="G26" s="51"/>
      <c r="H26" s="51"/>
      <c r="I26" s="52"/>
    </row>
    <row r="27" spans="1:9" ht="12.75">
      <c r="A27" s="54" t="s">
        <v>87</v>
      </c>
      <c r="B27" s="55"/>
      <c r="C27" s="55"/>
      <c r="D27" s="55"/>
      <c r="E27" s="55"/>
      <c r="F27" s="55"/>
      <c r="G27" s="55"/>
      <c r="H27" s="55"/>
      <c r="I27" s="56"/>
    </row>
    <row r="29" spans="1:2" ht="12.75">
      <c r="A29" t="s">
        <v>88</v>
      </c>
      <c r="B29" s="40" t="s">
        <v>108</v>
      </c>
    </row>
    <row r="30" ht="12.75">
      <c r="B30" s="38" t="s">
        <v>109</v>
      </c>
    </row>
    <row r="31" ht="12.75">
      <c r="B31" s="38" t="s">
        <v>110</v>
      </c>
    </row>
    <row r="32" ht="12.75">
      <c r="B32" s="38"/>
    </row>
    <row r="33" ht="12.75">
      <c r="B33" s="38"/>
    </row>
    <row r="34" ht="12.75">
      <c r="B34" s="38"/>
    </row>
    <row r="35" ht="12.75">
      <c r="B35" s="38"/>
    </row>
    <row r="36" ht="12.75">
      <c r="B36" s="38"/>
    </row>
  </sheetData>
  <mergeCells count="1">
    <mergeCell ref="B1:C1"/>
  </mergeCells>
  <printOptions gridLines="1" horizontalCentered="1"/>
  <pageMargins left="0.75" right="0.75" top="1.5" bottom="1" header="0.75" footer="0.5"/>
  <pageSetup fitToHeight="1" fitToWidth="1" horizontalDpi="300" verticalDpi="300" orientation="portrait" scale="88" r:id="rId1"/>
  <headerFooter alignWithMargins="0">
    <oddHeader>&amp;CMAWG AIRCRAFT DATA SUMMARY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7" max="7" width="9.8515625" style="0" bestFit="1" customWidth="1"/>
    <col min="8" max="8" width="9.8515625" style="0" customWidth="1"/>
  </cols>
  <sheetData>
    <row r="1" spans="1:7" ht="12.75">
      <c r="A1" s="6" t="s">
        <v>69</v>
      </c>
      <c r="B1" s="65">
        <f>QuickRefCard!B1</f>
        <v>38888</v>
      </c>
      <c r="C1" s="65"/>
      <c r="D1" s="65"/>
      <c r="E1" s="1"/>
      <c r="F1" s="1"/>
      <c r="G1" s="1"/>
    </row>
    <row r="2" spans="2:7" ht="13.5" thickBot="1">
      <c r="B2" s="1"/>
      <c r="C2" s="1"/>
      <c r="D2" s="1"/>
      <c r="E2" s="1"/>
      <c r="F2" s="1"/>
      <c r="G2" s="1"/>
    </row>
    <row r="3" spans="1:8" ht="13.5" thickBot="1">
      <c r="A3" s="60" t="s">
        <v>55</v>
      </c>
      <c r="B3" s="61"/>
      <c r="C3" s="61"/>
      <c r="D3" s="61"/>
      <c r="E3" s="61"/>
      <c r="F3" s="61"/>
      <c r="G3" s="61"/>
      <c r="H3" s="62"/>
    </row>
    <row r="4" spans="1:8" ht="12.75">
      <c r="A4" s="11"/>
      <c r="B4" s="58" t="s">
        <v>85</v>
      </c>
      <c r="C4" s="58"/>
      <c r="D4" s="58"/>
      <c r="E4" s="58"/>
      <c r="F4" s="59"/>
      <c r="G4" s="63"/>
      <c r="H4" s="64"/>
    </row>
    <row r="5" spans="1:8" ht="12.75">
      <c r="A5" s="41" t="s">
        <v>65</v>
      </c>
      <c r="B5" s="9">
        <v>1921</v>
      </c>
      <c r="C5" s="10" t="s">
        <v>56</v>
      </c>
      <c r="D5" s="9">
        <v>1924</v>
      </c>
      <c r="E5" s="10">
        <v>1926</v>
      </c>
      <c r="F5" s="26">
        <v>1929</v>
      </c>
      <c r="G5" s="10">
        <v>1928</v>
      </c>
      <c r="H5" s="30">
        <v>1930</v>
      </c>
    </row>
    <row r="6" spans="1:8" ht="12.75">
      <c r="A6" s="42" t="s">
        <v>58</v>
      </c>
      <c r="B6" s="9" t="s">
        <v>59</v>
      </c>
      <c r="C6" s="10" t="s">
        <v>68</v>
      </c>
      <c r="D6" s="9" t="s">
        <v>61</v>
      </c>
      <c r="E6" s="10" t="s">
        <v>62</v>
      </c>
      <c r="F6" s="26" t="s">
        <v>64</v>
      </c>
      <c r="G6" s="10" t="s">
        <v>63</v>
      </c>
      <c r="H6" s="30" t="s">
        <v>77</v>
      </c>
    </row>
    <row r="7" spans="1:8" ht="12.75">
      <c r="A7" s="43" t="s">
        <v>23</v>
      </c>
      <c r="B7" s="9">
        <v>55</v>
      </c>
      <c r="C7" s="10">
        <v>55</v>
      </c>
      <c r="D7" s="9">
        <v>55</v>
      </c>
      <c r="E7" s="10">
        <v>55</v>
      </c>
      <c r="F7" s="26">
        <v>55</v>
      </c>
      <c r="G7" s="10">
        <v>50</v>
      </c>
      <c r="H7" s="33">
        <v>50</v>
      </c>
    </row>
    <row r="8" spans="1:8" ht="12.75">
      <c r="A8" s="43" t="s">
        <v>24</v>
      </c>
      <c r="B8" s="9">
        <v>50</v>
      </c>
      <c r="C8" s="10">
        <v>50</v>
      </c>
      <c r="D8" s="9">
        <v>48</v>
      </c>
      <c r="E8" s="10">
        <v>50</v>
      </c>
      <c r="F8" s="26">
        <v>50</v>
      </c>
      <c r="G8" s="10">
        <v>50</v>
      </c>
      <c r="H8" s="33">
        <v>51</v>
      </c>
    </row>
    <row r="9" spans="1:8" ht="12.75">
      <c r="A9" s="43" t="s">
        <v>25</v>
      </c>
      <c r="B9" s="9">
        <v>40</v>
      </c>
      <c r="C9" s="10">
        <v>40</v>
      </c>
      <c r="D9" s="9">
        <v>40</v>
      </c>
      <c r="E9" s="10">
        <v>40</v>
      </c>
      <c r="F9" s="26">
        <v>40</v>
      </c>
      <c r="G9" s="10">
        <v>40</v>
      </c>
      <c r="H9" s="33">
        <v>41</v>
      </c>
    </row>
    <row r="10" spans="1:8" ht="12.75">
      <c r="A10" s="43" t="s">
        <v>27</v>
      </c>
      <c r="B10" s="9">
        <v>62</v>
      </c>
      <c r="C10" s="10">
        <v>62</v>
      </c>
      <c r="D10" s="9">
        <v>62</v>
      </c>
      <c r="E10" s="10">
        <v>62</v>
      </c>
      <c r="F10" s="26">
        <v>62</v>
      </c>
      <c r="G10" s="10">
        <v>59</v>
      </c>
      <c r="H10" s="33">
        <v>58</v>
      </c>
    </row>
    <row r="11" spans="1:8" ht="12.75">
      <c r="A11" s="43" t="s">
        <v>26</v>
      </c>
      <c r="B11" s="9">
        <v>76</v>
      </c>
      <c r="C11" s="10">
        <v>76</v>
      </c>
      <c r="D11" s="9">
        <v>74</v>
      </c>
      <c r="E11" s="10">
        <v>76</v>
      </c>
      <c r="F11" s="26">
        <v>76</v>
      </c>
      <c r="G11" s="10">
        <v>81</v>
      </c>
      <c r="H11" s="33">
        <v>80</v>
      </c>
    </row>
    <row r="12" spans="1:8" ht="12.75">
      <c r="A12" s="43" t="s">
        <v>28</v>
      </c>
      <c r="B12" s="9" t="s">
        <v>35</v>
      </c>
      <c r="C12" s="10" t="s">
        <v>35</v>
      </c>
      <c r="D12" s="9" t="s">
        <v>35</v>
      </c>
      <c r="E12" s="10" t="s">
        <v>35</v>
      </c>
      <c r="F12" s="26" t="s">
        <v>35</v>
      </c>
      <c r="G12" s="10" t="s">
        <v>46</v>
      </c>
      <c r="H12" s="35" t="s">
        <v>80</v>
      </c>
    </row>
    <row r="13" spans="1:8" ht="12.75">
      <c r="A13" s="43" t="s">
        <v>28</v>
      </c>
      <c r="B13" s="9" t="s">
        <v>43</v>
      </c>
      <c r="C13" s="10" t="s">
        <v>43</v>
      </c>
      <c r="D13" s="9" t="s">
        <v>43</v>
      </c>
      <c r="E13" s="10" t="s">
        <v>43</v>
      </c>
      <c r="F13" s="26" t="s">
        <v>43</v>
      </c>
      <c r="G13" s="10" t="s">
        <v>47</v>
      </c>
      <c r="H13" s="35" t="s">
        <v>81</v>
      </c>
    </row>
    <row r="14" spans="1:8" ht="12.75">
      <c r="A14" s="43" t="s">
        <v>28</v>
      </c>
      <c r="B14" s="9" t="s">
        <v>44</v>
      </c>
      <c r="C14" s="10" t="s">
        <v>44</v>
      </c>
      <c r="D14" s="9" t="s">
        <v>44</v>
      </c>
      <c r="E14" s="10" t="s">
        <v>44</v>
      </c>
      <c r="F14" s="26" t="s">
        <v>44</v>
      </c>
      <c r="G14" s="10" t="s">
        <v>48</v>
      </c>
      <c r="H14" s="35" t="s">
        <v>82</v>
      </c>
    </row>
    <row r="15" spans="1:8" ht="12.75">
      <c r="A15" s="43" t="s">
        <v>45</v>
      </c>
      <c r="B15" s="9">
        <v>57</v>
      </c>
      <c r="C15" s="10">
        <v>57</v>
      </c>
      <c r="D15" s="9">
        <v>56</v>
      </c>
      <c r="E15" s="10">
        <v>57</v>
      </c>
      <c r="F15" s="26">
        <v>57</v>
      </c>
      <c r="G15" s="10" t="s">
        <v>54</v>
      </c>
      <c r="H15" s="36" t="s">
        <v>83</v>
      </c>
    </row>
    <row r="16" spans="1:8" ht="12.75">
      <c r="A16" s="43" t="s">
        <v>29</v>
      </c>
      <c r="B16" s="9" t="s">
        <v>36</v>
      </c>
      <c r="C16" s="10" t="s">
        <v>36</v>
      </c>
      <c r="D16" s="9" t="s">
        <v>37</v>
      </c>
      <c r="E16" s="10" t="s">
        <v>36</v>
      </c>
      <c r="F16" s="26" t="s">
        <v>36</v>
      </c>
      <c r="G16" s="10" t="s">
        <v>36</v>
      </c>
      <c r="H16" s="33" t="s">
        <v>36</v>
      </c>
    </row>
    <row r="17" spans="1:8" ht="12.75">
      <c r="A17" s="43" t="s">
        <v>30</v>
      </c>
      <c r="B17" s="9" t="s">
        <v>37</v>
      </c>
      <c r="C17" s="10" t="s">
        <v>37</v>
      </c>
      <c r="D17" s="9" t="s">
        <v>37</v>
      </c>
      <c r="E17" s="10" t="s">
        <v>37</v>
      </c>
      <c r="F17" s="26" t="s">
        <v>37</v>
      </c>
      <c r="G17" s="10" t="s">
        <v>37</v>
      </c>
      <c r="H17" s="36" t="s">
        <v>84</v>
      </c>
    </row>
    <row r="18" spans="1:8" ht="12.75">
      <c r="A18" s="43" t="s">
        <v>31</v>
      </c>
      <c r="B18" s="9" t="s">
        <v>39</v>
      </c>
      <c r="C18" s="10" t="s">
        <v>39</v>
      </c>
      <c r="D18" s="9" t="s">
        <v>39</v>
      </c>
      <c r="E18" s="10" t="s">
        <v>39</v>
      </c>
      <c r="F18" s="26" t="s">
        <v>39</v>
      </c>
      <c r="G18" s="10" t="s">
        <v>39</v>
      </c>
      <c r="H18" s="33" t="s">
        <v>36</v>
      </c>
    </row>
    <row r="19" spans="1:8" ht="12.75">
      <c r="A19" s="43" t="s">
        <v>38</v>
      </c>
      <c r="B19" s="9" t="s">
        <v>40</v>
      </c>
      <c r="C19" s="10" t="s">
        <v>40</v>
      </c>
      <c r="D19" s="9" t="s">
        <v>40</v>
      </c>
      <c r="E19" s="10" t="s">
        <v>40</v>
      </c>
      <c r="F19" s="26" t="s">
        <v>40</v>
      </c>
      <c r="G19" s="10" t="s">
        <v>40</v>
      </c>
      <c r="H19" s="33" t="s">
        <v>40</v>
      </c>
    </row>
    <row r="20" spans="1:8" ht="12.75">
      <c r="A20" s="43" t="s">
        <v>32</v>
      </c>
      <c r="B20" s="9">
        <v>62</v>
      </c>
      <c r="C20" s="10">
        <v>62</v>
      </c>
      <c r="D20" s="9">
        <v>61</v>
      </c>
      <c r="E20" s="10">
        <v>62</v>
      </c>
      <c r="F20" s="26">
        <v>62</v>
      </c>
      <c r="G20" s="10">
        <v>62</v>
      </c>
      <c r="H20" s="33">
        <v>60</v>
      </c>
    </row>
    <row r="21" spans="1:8" ht="12.75">
      <c r="A21" s="43" t="s">
        <v>33</v>
      </c>
      <c r="B21" s="9">
        <v>76</v>
      </c>
      <c r="C21" s="10">
        <v>76</v>
      </c>
      <c r="D21" s="9">
        <v>76</v>
      </c>
      <c r="E21" s="10">
        <v>76</v>
      </c>
      <c r="F21" s="26">
        <v>76</v>
      </c>
      <c r="G21" s="10">
        <v>78</v>
      </c>
      <c r="H21" s="33">
        <v>78</v>
      </c>
    </row>
    <row r="22" spans="1:8" ht="12.75">
      <c r="A22" s="44" t="s">
        <v>51</v>
      </c>
      <c r="B22" s="28" t="s">
        <v>52</v>
      </c>
      <c r="C22" s="10" t="s">
        <v>52</v>
      </c>
      <c r="D22" s="28" t="s">
        <v>52</v>
      </c>
      <c r="E22" s="10" t="s">
        <v>52</v>
      </c>
      <c r="F22" s="26" t="s">
        <v>52</v>
      </c>
      <c r="G22" s="10" t="s">
        <v>53</v>
      </c>
      <c r="H22" s="32" t="s">
        <v>53</v>
      </c>
    </row>
    <row r="23" spans="1:8" ht="12.75">
      <c r="A23" s="44" t="s">
        <v>34</v>
      </c>
      <c r="B23" s="28" t="s">
        <v>41</v>
      </c>
      <c r="C23" s="10" t="s">
        <v>41</v>
      </c>
      <c r="D23" s="28" t="s">
        <v>41</v>
      </c>
      <c r="E23" s="10" t="s">
        <v>41</v>
      </c>
      <c r="F23" s="26" t="s">
        <v>41</v>
      </c>
      <c r="G23" s="10" t="s">
        <v>49</v>
      </c>
      <c r="H23" s="32" t="s">
        <v>49</v>
      </c>
    </row>
    <row r="24" spans="1:8" ht="12.75">
      <c r="A24" s="44" t="s">
        <v>34</v>
      </c>
      <c r="B24" s="28" t="s">
        <v>42</v>
      </c>
      <c r="C24" s="10" t="s">
        <v>42</v>
      </c>
      <c r="D24" s="28" t="s">
        <v>42</v>
      </c>
      <c r="E24" s="10" t="s">
        <v>42</v>
      </c>
      <c r="F24" s="26" t="s">
        <v>42</v>
      </c>
      <c r="G24" s="10" t="s">
        <v>50</v>
      </c>
      <c r="H24" s="32" t="s">
        <v>50</v>
      </c>
    </row>
    <row r="25" spans="1:8" ht="12.75">
      <c r="A25" s="45"/>
      <c r="B25" s="26"/>
      <c r="C25" s="10"/>
      <c r="D25" s="26"/>
      <c r="E25" s="10"/>
      <c r="F25" s="26"/>
      <c r="G25" s="10"/>
      <c r="H25" s="33"/>
    </row>
    <row r="26" spans="1:8" ht="12.75">
      <c r="A26" s="46" t="s">
        <v>3</v>
      </c>
      <c r="B26" s="23">
        <f>Listing!B15</f>
        <v>1617</v>
      </c>
      <c r="C26" s="29">
        <f>Listing!C15</f>
        <v>1584.7</v>
      </c>
      <c r="D26" s="24">
        <f>Listing!D15</f>
        <v>1686.9</v>
      </c>
      <c r="E26" s="29">
        <f>Listing!E15</f>
        <v>1608.97</v>
      </c>
      <c r="F26" s="24">
        <f>Listing!G15</f>
        <v>1586.7</v>
      </c>
      <c r="G26" s="29">
        <f>Listing!F15</f>
        <v>1902</v>
      </c>
      <c r="H26" s="37">
        <f>Listing!H15</f>
        <v>2056.9</v>
      </c>
    </row>
    <row r="27" spans="1:8" ht="12.75">
      <c r="A27" s="46" t="s">
        <v>72</v>
      </c>
      <c r="B27" s="23">
        <f>Listing!B17</f>
        <v>59.634</v>
      </c>
      <c r="C27" s="29">
        <f>Listing!C17</f>
        <v>60.29952</v>
      </c>
      <c r="D27" s="24">
        <f>Listing!D17</f>
        <v>67.5</v>
      </c>
      <c r="E27" s="29">
        <f>Listing!E17</f>
        <v>64.03191</v>
      </c>
      <c r="F27" s="24">
        <f>Listing!G17</f>
        <v>59.4</v>
      </c>
      <c r="G27" s="29">
        <f>Listing!F17</f>
        <v>72.9</v>
      </c>
      <c r="H27" s="37">
        <f>Listing!H17</f>
        <v>81.5</v>
      </c>
    </row>
    <row r="28" spans="1:8" ht="12.75">
      <c r="A28" s="42" t="s">
        <v>73</v>
      </c>
      <c r="B28" s="23">
        <f>Listing!B18</f>
        <v>20</v>
      </c>
      <c r="C28" s="29">
        <f>Listing!C18</f>
        <v>24</v>
      </c>
      <c r="D28" s="24">
        <f>Listing!D18</f>
        <v>24</v>
      </c>
      <c r="E28" s="29">
        <f>Listing!E18</f>
        <v>26</v>
      </c>
      <c r="F28" s="24">
        <f>Listing!G18</f>
        <v>25</v>
      </c>
      <c r="G28" s="29">
        <f>Listing!F18</f>
        <v>24</v>
      </c>
      <c r="H28" s="37">
        <f>Listing!H18</f>
        <v>25</v>
      </c>
    </row>
    <row r="29" spans="1:8" ht="12.75">
      <c r="A29" s="43" t="s">
        <v>70</v>
      </c>
      <c r="B29" s="23">
        <f>Listing!B20</f>
        <v>673</v>
      </c>
      <c r="C29" s="29">
        <f>Listing!C20</f>
        <v>641.3</v>
      </c>
      <c r="D29" s="24">
        <f>Listing!D20</f>
        <v>521.0999999999999</v>
      </c>
      <c r="E29" s="29">
        <f>Listing!E20</f>
        <v>615.03</v>
      </c>
      <c r="F29" s="24">
        <f>Listing!G20</f>
        <v>638.3</v>
      </c>
      <c r="G29" s="29">
        <f>Listing!F20</f>
        <v>646</v>
      </c>
      <c r="H29" s="37">
        <f>Listing!H20</f>
        <v>476.0999999999999</v>
      </c>
    </row>
    <row r="30" spans="1:8" ht="13.5" thickBot="1">
      <c r="A30" s="5" t="s">
        <v>57</v>
      </c>
      <c r="B30" s="3"/>
      <c r="C30" s="3"/>
      <c r="D30" s="3"/>
      <c r="E30" s="3"/>
      <c r="F30" s="3"/>
      <c r="G30" s="3"/>
      <c r="H30" s="4"/>
    </row>
  </sheetData>
  <mergeCells count="4">
    <mergeCell ref="B4:F4"/>
    <mergeCell ref="A3:H3"/>
    <mergeCell ref="G4:H4"/>
    <mergeCell ref="B1:D1"/>
  </mergeCells>
  <hyperlinks>
    <hyperlink ref="E12" r:id="rId1" display="105@2550"/>
    <hyperlink ref="E13:E14" r:id="rId2" display="105@2550"/>
    <hyperlink ref="E13" r:id="rId3" display="95@2150"/>
    <hyperlink ref="E14" r:id="rId4" display="85@1750"/>
    <hyperlink ref="E23" r:id="rId5" display="68@2550"/>
    <hyperlink ref="E24" r:id="rId6" display="62@2150"/>
    <hyperlink ref="B12" r:id="rId7" display="105@2550"/>
    <hyperlink ref="B13:B14" r:id="rId8" display="105@2550"/>
    <hyperlink ref="B13" r:id="rId9" display="95@2150"/>
    <hyperlink ref="B14" r:id="rId10" display="85@1750"/>
    <hyperlink ref="B23" r:id="rId11" display="68@2550"/>
    <hyperlink ref="B24" r:id="rId12" display="62@2150"/>
    <hyperlink ref="C12" r:id="rId13" display="105@2550"/>
    <hyperlink ref="C13:C14" r:id="rId14" display="105@2550"/>
    <hyperlink ref="C13" r:id="rId15" display="95@2150"/>
    <hyperlink ref="C14" r:id="rId16" display="85@1750"/>
    <hyperlink ref="C23" r:id="rId17" display="68@2550"/>
    <hyperlink ref="C24" r:id="rId18" display="62@2150"/>
    <hyperlink ref="D12" r:id="rId19" display="105@2550"/>
    <hyperlink ref="D13:D14" r:id="rId20" display="105@2550"/>
    <hyperlink ref="D13" r:id="rId21" display="95@2150"/>
    <hyperlink ref="D14" r:id="rId22" display="85@1750"/>
    <hyperlink ref="D23" r:id="rId23" display="68@2550"/>
    <hyperlink ref="D24" r:id="rId24" display="62@2150"/>
    <hyperlink ref="F12" r:id="rId25" display="105@2550"/>
    <hyperlink ref="F13:F14" r:id="rId26" display="105@2550"/>
    <hyperlink ref="F13" r:id="rId27" display="95@2150"/>
    <hyperlink ref="F14" r:id="rId28" display="85@1750"/>
    <hyperlink ref="F23" r:id="rId29" display="68@2550"/>
    <hyperlink ref="F24" r:id="rId30" display="62@2150"/>
    <hyperlink ref="G24" r:id="rId31" display="70@2600"/>
    <hyperlink ref="G23" r:id="rId32" display="76@3100"/>
    <hyperlink ref="G14" r:id="rId33" display="88@2000"/>
    <hyperlink ref="G13" r:id="rId34" display="102@2600"/>
    <hyperlink ref="G12" r:id="rId35" display="111@3100"/>
  </hyperlinks>
  <printOptions horizontalCentered="1"/>
  <pageMargins left="0.75" right="0.75" top="1" bottom="1" header="0.5" footer="0.5"/>
  <pageSetup fitToHeight="1" fitToWidth="1" horizontalDpi="300" verticalDpi="300" orientation="portrait" r:id="rId36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2.140625" style="1" bestFit="1" customWidth="1"/>
    <col min="3" max="9" width="10.28125" style="1" bestFit="1" customWidth="1"/>
    <col min="10" max="10" width="10.28125" style="1" customWidth="1"/>
  </cols>
  <sheetData>
    <row r="1" spans="1:3" ht="12.75">
      <c r="A1" s="6" t="s">
        <v>69</v>
      </c>
      <c r="B1" s="65">
        <f>+Listing!B1</f>
        <v>38888</v>
      </c>
      <c r="C1" s="65"/>
    </row>
    <row r="3" spans="1:10" ht="12.75">
      <c r="A3" s="13" t="s">
        <v>65</v>
      </c>
      <c r="B3" s="14">
        <v>1921</v>
      </c>
      <c r="C3" s="14">
        <v>1923</v>
      </c>
      <c r="D3" s="14">
        <v>1924</v>
      </c>
      <c r="E3" s="14">
        <v>1926</v>
      </c>
      <c r="F3" s="14">
        <v>1928</v>
      </c>
      <c r="G3" s="14">
        <v>1929</v>
      </c>
      <c r="H3" s="14">
        <v>1930</v>
      </c>
      <c r="I3" s="14">
        <v>9173</v>
      </c>
      <c r="J3"/>
    </row>
    <row r="4" spans="1:10" ht="12.75">
      <c r="A4" s="15" t="s">
        <v>58</v>
      </c>
      <c r="B4" s="9" t="str">
        <f>+Listing!B4</f>
        <v>N98323</v>
      </c>
      <c r="C4" s="9" t="str">
        <f>+Listing!C4</f>
        <v>N97313</v>
      </c>
      <c r="D4" s="9" t="str">
        <f>+Listing!D4</f>
        <v>N980CP</v>
      </c>
      <c r="E4" s="9" t="str">
        <f>+Listing!E4</f>
        <v>N66MA</v>
      </c>
      <c r="F4" s="9" t="str">
        <f>+Listing!F4</f>
        <v>N9633X</v>
      </c>
      <c r="G4" s="9" t="str">
        <f>+Listing!G4</f>
        <v>N96227</v>
      </c>
      <c r="H4" s="9" t="str">
        <f>+Listing!H4</f>
        <v>N658CP</v>
      </c>
      <c r="I4" s="9" t="str">
        <f>+Listing!I4</f>
        <v>N732NS</v>
      </c>
      <c r="J4"/>
    </row>
    <row r="5" spans="1:10" ht="12.75">
      <c r="A5" s="39" t="s">
        <v>89</v>
      </c>
      <c r="B5" s="9" t="str">
        <f>+Listing!B5</f>
        <v>CPF1921</v>
      </c>
      <c r="C5" s="9" t="str">
        <f>+Listing!C5</f>
        <v>CPF1923</v>
      </c>
      <c r="D5" s="9" t="str">
        <f>+Listing!D5</f>
        <v>CPF1924</v>
      </c>
      <c r="E5" s="9" t="str">
        <f>+Listing!E5</f>
        <v>CPF1926</v>
      </c>
      <c r="F5" s="9" t="str">
        <f>+Listing!F5</f>
        <v>CPF1928</v>
      </c>
      <c r="G5" s="9" t="str">
        <f>+Listing!G5</f>
        <v>CPF1929</v>
      </c>
      <c r="H5" s="9" t="str">
        <f>+Listing!H5</f>
        <v>CPF1930</v>
      </c>
      <c r="I5" s="9" t="str">
        <f>+Listing!I5</f>
        <v>CPF9173</v>
      </c>
      <c r="J5"/>
    </row>
    <row r="6" spans="1:10" ht="12.75">
      <c r="A6" s="39" t="s">
        <v>98</v>
      </c>
      <c r="B6" s="9" t="str">
        <f>+Listing!B6</f>
        <v>KFIT</v>
      </c>
      <c r="C6" s="9" t="str">
        <f>+Listing!C6</f>
        <v>7B2</v>
      </c>
      <c r="D6" s="9" t="str">
        <f>+Listing!D6</f>
        <v>KTAN</v>
      </c>
      <c r="E6" s="9" t="str">
        <f>+Listing!E6</f>
        <v>KBED</v>
      </c>
      <c r="F6" s="9" t="str">
        <f>+Listing!F6</f>
        <v>KCEF</v>
      </c>
      <c r="G6" s="9" t="str">
        <f>+Listing!G6</f>
        <v>1B9</v>
      </c>
      <c r="H6" s="9" t="str">
        <f>+Listing!H6</f>
        <v>KBED</v>
      </c>
      <c r="I6" s="9" t="str">
        <f>+Listing!I6</f>
        <v>KASH</v>
      </c>
      <c r="J6"/>
    </row>
    <row r="7" spans="1:10" ht="12.75">
      <c r="A7" s="16" t="s">
        <v>0</v>
      </c>
      <c r="B7" s="9" t="str">
        <f>+Listing!B7</f>
        <v>172P</v>
      </c>
      <c r="C7" s="9" t="str">
        <f>+Listing!C7</f>
        <v>172P</v>
      </c>
      <c r="D7" s="9" t="str">
        <f>+Listing!D7</f>
        <v>172R</v>
      </c>
      <c r="E7" s="9" t="str">
        <f>+Listing!E7</f>
        <v>172P</v>
      </c>
      <c r="F7" s="9" t="str">
        <f>+Listing!F7</f>
        <v>182R</v>
      </c>
      <c r="G7" s="9" t="str">
        <f>+Listing!G7</f>
        <v>172Q</v>
      </c>
      <c r="H7" s="9" t="str">
        <f>+Listing!H7</f>
        <v>182T</v>
      </c>
      <c r="I7" s="9" t="str">
        <f>+Listing!I7</f>
        <v>U206G</v>
      </c>
      <c r="J7"/>
    </row>
    <row r="8" spans="1:10" ht="12.75">
      <c r="A8" s="16" t="s">
        <v>1</v>
      </c>
      <c r="B8" s="9">
        <f>+Listing!B8</f>
        <v>1985</v>
      </c>
      <c r="C8" s="9">
        <f>+Listing!C8</f>
        <v>1984</v>
      </c>
      <c r="D8" s="9">
        <f>+Listing!D8</f>
        <v>1997</v>
      </c>
      <c r="E8" s="9">
        <f>+Listing!E8</f>
        <v>1985</v>
      </c>
      <c r="F8" s="9">
        <f>+Listing!F8</f>
        <v>1986</v>
      </c>
      <c r="G8" s="9">
        <f>+Listing!G8</f>
        <v>1983</v>
      </c>
      <c r="H8" s="9">
        <f>+Listing!H8</f>
        <v>2005</v>
      </c>
      <c r="I8" s="9">
        <f>+Listing!I8</f>
        <v>1978</v>
      </c>
      <c r="J8"/>
    </row>
    <row r="9" spans="1:10" ht="12.75">
      <c r="A9" s="16" t="s">
        <v>106</v>
      </c>
      <c r="B9" s="9" t="str">
        <f>+Listing!B9</f>
        <v>W/B/R</v>
      </c>
      <c r="C9" s="9" t="str">
        <f>+Listing!C9</f>
        <v>W/B/R</v>
      </c>
      <c r="D9" s="9" t="str">
        <f>+Listing!D9</f>
        <v>W/B/R</v>
      </c>
      <c r="E9" s="9" t="str">
        <f>+Listing!E9</f>
        <v>W/B/R</v>
      </c>
      <c r="F9" s="9" t="str">
        <f>+Listing!F9</f>
        <v>W/B/R</v>
      </c>
      <c r="G9" s="9" t="str">
        <f>+Listing!G9</f>
        <v>W/B</v>
      </c>
      <c r="H9" s="9" t="str">
        <f>+Listing!H9</f>
        <v>W/B/R</v>
      </c>
      <c r="I9" s="9" t="str">
        <f>+Listing!I9</f>
        <v>W/B/R</v>
      </c>
      <c r="J9"/>
    </row>
    <row r="10" spans="1:10" ht="12.75">
      <c r="A10" s="16" t="s">
        <v>2</v>
      </c>
      <c r="B10" s="9">
        <f>+Listing!B10</f>
        <v>180</v>
      </c>
      <c r="C10" s="9">
        <f>+Listing!C10</f>
        <v>180</v>
      </c>
      <c r="D10" s="9">
        <f>+Listing!D10</f>
        <v>180</v>
      </c>
      <c r="E10" s="9">
        <f>+Listing!E10</f>
        <v>180</v>
      </c>
      <c r="F10" s="9">
        <f>+Listing!F10</f>
        <v>230</v>
      </c>
      <c r="G10" s="9">
        <f>+Listing!G10</f>
        <v>180</v>
      </c>
      <c r="H10" s="9">
        <f>+Listing!H10</f>
        <v>230</v>
      </c>
      <c r="I10" s="9">
        <f>+Listing!I10</f>
        <v>285</v>
      </c>
      <c r="J10"/>
    </row>
    <row r="11" spans="1:10" ht="12.75">
      <c r="A11" s="16" t="s">
        <v>9</v>
      </c>
      <c r="B11" s="9">
        <f>+Listing!B11</f>
        <v>40</v>
      </c>
      <c r="C11" s="9">
        <f>+Listing!C11</f>
        <v>50</v>
      </c>
      <c r="D11" s="9">
        <f>+Listing!D11</f>
        <v>53</v>
      </c>
      <c r="E11" s="9">
        <f>+Listing!E11</f>
        <v>50</v>
      </c>
      <c r="F11" s="9">
        <f>+Listing!F11</f>
        <v>88</v>
      </c>
      <c r="G11" s="9">
        <f>+Listing!G11</f>
        <v>50</v>
      </c>
      <c r="H11" s="9">
        <f>+Listing!H11</f>
        <v>87</v>
      </c>
      <c r="I11" s="9">
        <f>+Listing!I11</f>
        <v>88</v>
      </c>
      <c r="J11"/>
    </row>
    <row r="12" spans="1:10" ht="12.75">
      <c r="A12" s="16" t="s">
        <v>10</v>
      </c>
      <c r="B12" s="9">
        <f>+Listing!B12</f>
        <v>40</v>
      </c>
      <c r="C12" s="9">
        <f>+Listing!C12</f>
        <v>50</v>
      </c>
      <c r="D12" s="9">
        <f>+Listing!D12</f>
        <v>53</v>
      </c>
      <c r="E12" s="9">
        <f>+Listing!E12</f>
        <v>50</v>
      </c>
      <c r="F12" s="9">
        <f>+Listing!F12</f>
        <v>88</v>
      </c>
      <c r="G12" s="9">
        <f>+Listing!G12</f>
        <v>50</v>
      </c>
      <c r="H12" s="9">
        <f>+Listing!H12</f>
        <v>92</v>
      </c>
      <c r="I12" s="9">
        <f>+Listing!I12</f>
        <v>88</v>
      </c>
      <c r="J12"/>
    </row>
    <row r="13" spans="1:10" ht="12.75">
      <c r="A13" s="16" t="s">
        <v>11</v>
      </c>
      <c r="B13" s="9">
        <f>+Listing!B13</f>
        <v>2550</v>
      </c>
      <c r="C13" s="9">
        <f>+Listing!C13</f>
        <v>2550</v>
      </c>
      <c r="D13" s="9">
        <f>+Listing!D13</f>
        <v>2550</v>
      </c>
      <c r="E13" s="9">
        <f>+Listing!E13</f>
        <v>2550</v>
      </c>
      <c r="F13" s="9">
        <f>+Listing!F13</f>
        <v>3100</v>
      </c>
      <c r="G13" s="9">
        <f>+Listing!G13</f>
        <v>2550</v>
      </c>
      <c r="H13" s="9">
        <f>+Listing!H13</f>
        <v>3110</v>
      </c>
      <c r="I13" s="9">
        <f>+Listing!I13</f>
        <v>3600</v>
      </c>
      <c r="J13"/>
    </row>
    <row r="14" spans="1:10" ht="12.75">
      <c r="A14" s="16" t="s">
        <v>66</v>
      </c>
      <c r="B14" s="9">
        <f>+Listing!B14</f>
        <v>2550</v>
      </c>
      <c r="C14" s="9">
        <f>+Listing!C14</f>
        <v>2550</v>
      </c>
      <c r="D14" s="9">
        <f>+Listing!D14</f>
        <v>2550</v>
      </c>
      <c r="E14" s="9">
        <f>+Listing!E14</f>
        <v>2550</v>
      </c>
      <c r="F14" s="9">
        <f>+Listing!F14</f>
        <v>2950</v>
      </c>
      <c r="G14" s="9">
        <f>+Listing!G14</f>
        <v>2550</v>
      </c>
      <c r="H14" s="9">
        <f>+Listing!H14</f>
        <v>2950</v>
      </c>
      <c r="I14" s="9">
        <f>+Listing!I14</f>
        <v>3600</v>
      </c>
      <c r="J14"/>
    </row>
    <row r="15" spans="1:10" ht="12.75">
      <c r="A15" s="16" t="s">
        <v>3</v>
      </c>
      <c r="B15" s="17">
        <f>+Listing!B15</f>
        <v>1617</v>
      </c>
      <c r="C15" s="17">
        <f>+Listing!C15</f>
        <v>1584.7</v>
      </c>
      <c r="D15" s="17">
        <f>+Listing!D15</f>
        <v>1686.9</v>
      </c>
      <c r="E15" s="17">
        <f>+Listing!E15</f>
        <v>1608.97</v>
      </c>
      <c r="F15" s="17">
        <f>+Listing!F15</f>
        <v>1902</v>
      </c>
      <c r="G15" s="17">
        <f>+Listing!G15</f>
        <v>1586.7</v>
      </c>
      <c r="H15" s="9">
        <f>+Listing!H15</f>
        <v>2056.9</v>
      </c>
      <c r="I15" s="17">
        <f>+Listing!I15</f>
        <v>2085</v>
      </c>
      <c r="J15"/>
    </row>
    <row r="16" spans="1:10" ht="12.75">
      <c r="A16" s="18" t="s">
        <v>74</v>
      </c>
      <c r="B16" s="17">
        <f>+Listing!B16</f>
        <v>933</v>
      </c>
      <c r="C16" s="17">
        <f>+Listing!C16</f>
        <v>965.3</v>
      </c>
      <c r="D16" s="17">
        <f>+Listing!D16</f>
        <v>863.0999999999999</v>
      </c>
      <c r="E16" s="17">
        <f>+Listing!E16</f>
        <v>941.03</v>
      </c>
      <c r="F16" s="17">
        <f>+Listing!F16</f>
        <v>1198</v>
      </c>
      <c r="G16" s="17">
        <f>+Listing!G16</f>
        <v>963.3</v>
      </c>
      <c r="H16" s="17">
        <f>+Listing!H16</f>
        <v>1053.1</v>
      </c>
      <c r="I16" s="17">
        <f>+Listing!I16</f>
        <v>1515</v>
      </c>
      <c r="J16"/>
    </row>
    <row r="17" spans="1:10" ht="12.75">
      <c r="A17" s="16" t="s">
        <v>67</v>
      </c>
      <c r="B17" s="17">
        <f>+Listing!B17</f>
        <v>59.634</v>
      </c>
      <c r="C17" s="17">
        <f>+Listing!C17</f>
        <v>60.29952</v>
      </c>
      <c r="D17" s="17">
        <f>+Listing!D17</f>
        <v>67.5</v>
      </c>
      <c r="E17" s="17">
        <f>+Listing!E17</f>
        <v>64.03191</v>
      </c>
      <c r="F17" s="17">
        <f>+Listing!F17</f>
        <v>72.9</v>
      </c>
      <c r="G17" s="17">
        <f>+Listing!G17</f>
        <v>59.4</v>
      </c>
      <c r="H17" s="17">
        <f>+Listing!H17</f>
        <v>81.5</v>
      </c>
      <c r="I17" s="19"/>
      <c r="J17"/>
    </row>
    <row r="18" spans="1:10" ht="12.75">
      <c r="A18" s="16" t="s">
        <v>4</v>
      </c>
      <c r="B18" s="17">
        <f>+Listing!B18</f>
        <v>20</v>
      </c>
      <c r="C18" s="17">
        <f>+Listing!C18</f>
        <v>24</v>
      </c>
      <c r="D18" s="17">
        <f>+Listing!D18</f>
        <v>24</v>
      </c>
      <c r="E18" s="17">
        <f>+Listing!E18</f>
        <v>26</v>
      </c>
      <c r="F18" s="17">
        <f>+Listing!F18</f>
        <v>24</v>
      </c>
      <c r="G18" s="17">
        <f>+Listing!G18</f>
        <v>25</v>
      </c>
      <c r="H18" s="17">
        <f>+Listing!H18</f>
        <v>25</v>
      </c>
      <c r="I18" s="17">
        <f>+Listing!I18</f>
        <v>25</v>
      </c>
      <c r="J18"/>
    </row>
    <row r="19" spans="1:10" ht="12.75">
      <c r="A19" s="16" t="s">
        <v>5</v>
      </c>
      <c r="B19" s="17" t="str">
        <f>+Listing!B19</f>
        <v>area # 1</v>
      </c>
      <c r="C19" s="17" t="str">
        <f>+Listing!C19</f>
        <v>area # 1</v>
      </c>
      <c r="D19" s="17" t="str">
        <f>+Listing!D19</f>
        <v>area # 1</v>
      </c>
      <c r="E19" s="17" t="str">
        <f>+Listing!E19</f>
        <v>area # 1</v>
      </c>
      <c r="F19" s="17" t="str">
        <f>+Listing!F19</f>
        <v>area # 1</v>
      </c>
      <c r="G19" s="17" t="str">
        <f>+Listing!G19</f>
        <v>area # 1</v>
      </c>
      <c r="H19" s="17" t="str">
        <f>+Listing!H19</f>
        <v>area # 1</v>
      </c>
      <c r="I19" s="17" t="str">
        <f>+Listing!I19</f>
        <v>area # 1</v>
      </c>
      <c r="J19"/>
    </row>
    <row r="20" spans="1:10" ht="12.75">
      <c r="A20" s="16" t="s">
        <v>8</v>
      </c>
      <c r="B20" s="17">
        <f>+Listing!B20</f>
        <v>673</v>
      </c>
      <c r="C20" s="17">
        <f>+Listing!C20</f>
        <v>641.3</v>
      </c>
      <c r="D20" s="17">
        <f>+Listing!D20</f>
        <v>521.0999999999999</v>
      </c>
      <c r="E20" s="17">
        <f>+Listing!E20</f>
        <v>615.03</v>
      </c>
      <c r="F20" s="17">
        <f>+Listing!F20</f>
        <v>646</v>
      </c>
      <c r="G20" s="17">
        <f>+Listing!G20</f>
        <v>638.3</v>
      </c>
      <c r="H20" s="17">
        <f>+Listing!H20</f>
        <v>476.0999999999999</v>
      </c>
      <c r="I20" s="17">
        <f>+Listing!I20</f>
        <v>962</v>
      </c>
      <c r="J20"/>
    </row>
    <row r="21" spans="1:10" ht="12.75">
      <c r="A21" s="16" t="s">
        <v>17</v>
      </c>
      <c r="B21" s="20" t="str">
        <f>+Listing!B21</f>
        <v>GX55</v>
      </c>
      <c r="C21" s="17" t="str">
        <f>+Listing!C21</f>
        <v>GX55</v>
      </c>
      <c r="D21" s="9" t="str">
        <f>+Listing!D21</f>
        <v>KLN 89B</v>
      </c>
      <c r="E21" s="9" t="str">
        <f>+Listing!E21</f>
        <v>GX55</v>
      </c>
      <c r="F21" s="9" t="str">
        <f>+Listing!F21</f>
        <v>GX55</v>
      </c>
      <c r="G21" s="9" t="str">
        <f>+Listing!G21</f>
        <v>GX55</v>
      </c>
      <c r="H21" s="17" t="str">
        <f>+Listing!H21</f>
        <v>G1000</v>
      </c>
      <c r="I21" s="17" t="str">
        <f>+Listing!I21</f>
        <v>GX55</v>
      </c>
      <c r="J21"/>
    </row>
    <row r="22" spans="1:10" ht="12.75">
      <c r="A22" s="16" t="s">
        <v>6</v>
      </c>
      <c r="B22" s="9" t="str">
        <f>+Listing!B22</f>
        <v>top</v>
      </c>
      <c r="C22" s="9" t="str">
        <f>+Listing!C22</f>
        <v>top</v>
      </c>
      <c r="D22" s="9" t="str">
        <f>+Listing!D22</f>
        <v>bottom</v>
      </c>
      <c r="E22" s="9" t="str">
        <f>+Listing!E22</f>
        <v>top</v>
      </c>
      <c r="F22" s="9" t="str">
        <f>+Listing!F22</f>
        <v>bottom</v>
      </c>
      <c r="G22" s="9" t="str">
        <f>+Listing!G22</f>
        <v>top</v>
      </c>
      <c r="H22" s="17" t="str">
        <f>+Listing!H22</f>
        <v>bottom</v>
      </c>
      <c r="I22" s="17" t="str">
        <f>+Listing!I22</f>
        <v>bottom</v>
      </c>
      <c r="J22"/>
    </row>
    <row r="23" spans="1:10" ht="12.75">
      <c r="A23" s="16" t="s">
        <v>20</v>
      </c>
      <c r="B23" s="21">
        <f>+Listing!B23</f>
        <v>37595</v>
      </c>
      <c r="C23" s="21">
        <f>+Listing!C23</f>
        <v>38331</v>
      </c>
      <c r="D23" s="21">
        <f>+Listing!D23</f>
        <v>36846</v>
      </c>
      <c r="E23" s="21">
        <f>+Listing!E23</f>
        <v>37680</v>
      </c>
      <c r="F23" s="21">
        <f>+Listing!F23</f>
        <v>38303</v>
      </c>
      <c r="G23" s="21">
        <f>+Listing!G23</f>
        <v>37146</v>
      </c>
      <c r="H23" s="21">
        <f>+Listing!H23</f>
        <v>38660</v>
      </c>
      <c r="I23" s="22"/>
      <c r="J23"/>
    </row>
    <row r="24" ht="12.75">
      <c r="A24" s="2"/>
    </row>
    <row r="26" ht="12.75">
      <c r="A26" t="s">
        <v>21</v>
      </c>
    </row>
    <row r="27" ht="12.75">
      <c r="A27" s="12" t="s">
        <v>87</v>
      </c>
    </row>
    <row r="30" spans="1:11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ht="12.75">
      <c r="K31" s="1"/>
    </row>
    <row r="33" spans="1:3" ht="12.75">
      <c r="A33" s="6" t="s">
        <v>69</v>
      </c>
      <c r="B33" s="65">
        <f>B1</f>
        <v>38888</v>
      </c>
      <c r="C33" s="65"/>
    </row>
    <row r="34" ht="13.5" thickBot="1"/>
    <row r="35" spans="1:8" ht="13.5" thickBot="1">
      <c r="A35" s="60" t="s">
        <v>55</v>
      </c>
      <c r="B35" s="61"/>
      <c r="C35" s="61"/>
      <c r="D35" s="61"/>
      <c r="E35" s="61"/>
      <c r="F35" s="61"/>
      <c r="G35" s="61"/>
      <c r="H35" s="62"/>
    </row>
    <row r="36" spans="1:8" ht="12.75">
      <c r="A36" s="11"/>
      <c r="B36" s="66" t="s">
        <v>85</v>
      </c>
      <c r="C36" s="67"/>
      <c r="D36" s="67"/>
      <c r="E36" s="67"/>
      <c r="F36" s="67"/>
      <c r="G36" s="66" t="s">
        <v>86</v>
      </c>
      <c r="H36" s="68"/>
    </row>
    <row r="37" spans="1:8" ht="12.75">
      <c r="A37" s="41" t="s">
        <v>65</v>
      </c>
      <c r="B37" s="9">
        <f>+'V Speeds'!B5</f>
        <v>1921</v>
      </c>
      <c r="C37" s="10" t="str">
        <f>+'V Speeds'!C5</f>
        <v>1923*</v>
      </c>
      <c r="D37" s="9">
        <f>+'V Speeds'!D5</f>
        <v>1924</v>
      </c>
      <c r="E37" s="9">
        <f>+'V Speeds'!E5</f>
        <v>1926</v>
      </c>
      <c r="F37" s="10">
        <f>+'V Speeds'!F5</f>
        <v>1929</v>
      </c>
      <c r="G37" s="10">
        <f>+'V Speeds'!G5</f>
        <v>1928</v>
      </c>
      <c r="H37" s="30">
        <f>+'V Speeds'!H5</f>
        <v>1930</v>
      </c>
    </row>
    <row r="38" spans="1:8" ht="12.75">
      <c r="A38" s="42" t="s">
        <v>58</v>
      </c>
      <c r="B38" s="9" t="str">
        <f>+'V Speeds'!B6</f>
        <v>N98323</v>
      </c>
      <c r="C38" s="10" t="str">
        <f>+'V Speeds'!C6</f>
        <v>N97313*</v>
      </c>
      <c r="D38" s="9" t="str">
        <f>+'V Speeds'!D6</f>
        <v>N980CP</v>
      </c>
      <c r="E38" s="9" t="str">
        <f>+'V Speeds'!E6</f>
        <v>N66MA</v>
      </c>
      <c r="F38" s="10" t="str">
        <f>+'V Speeds'!F6</f>
        <v>N96227</v>
      </c>
      <c r="G38" s="10" t="str">
        <f>+'V Speeds'!G6</f>
        <v>N9633X</v>
      </c>
      <c r="H38" s="30" t="str">
        <f>+'V Speeds'!H6</f>
        <v>N658CP</v>
      </c>
    </row>
    <row r="39" spans="1:8" ht="12.75">
      <c r="A39" s="43" t="s">
        <v>23</v>
      </c>
      <c r="B39" s="9">
        <f>+'V Speeds'!B7</f>
        <v>55</v>
      </c>
      <c r="C39" s="10">
        <f>+'V Speeds'!C7</f>
        <v>55</v>
      </c>
      <c r="D39" s="9">
        <f>+'V Speeds'!D7</f>
        <v>55</v>
      </c>
      <c r="E39" s="9">
        <f>+'V Speeds'!E7</f>
        <v>55</v>
      </c>
      <c r="F39" s="10">
        <f>+'V Speeds'!F7</f>
        <v>55</v>
      </c>
      <c r="G39" s="10">
        <f>+'V Speeds'!G7</f>
        <v>50</v>
      </c>
      <c r="H39" s="30">
        <f>+'V Speeds'!H7</f>
        <v>50</v>
      </c>
    </row>
    <row r="40" spans="1:8" ht="12.75">
      <c r="A40" s="43" t="s">
        <v>24</v>
      </c>
      <c r="B40" s="9">
        <f>+'V Speeds'!B8</f>
        <v>50</v>
      </c>
      <c r="C40" s="10">
        <f>+'V Speeds'!C8</f>
        <v>50</v>
      </c>
      <c r="D40" s="9">
        <f>+'V Speeds'!D8</f>
        <v>48</v>
      </c>
      <c r="E40" s="9">
        <f>+'V Speeds'!E8</f>
        <v>50</v>
      </c>
      <c r="F40" s="10">
        <f>+'V Speeds'!F8</f>
        <v>50</v>
      </c>
      <c r="G40" s="10">
        <f>+'V Speeds'!G8</f>
        <v>50</v>
      </c>
      <c r="H40" s="30">
        <f>+'V Speeds'!H8</f>
        <v>51</v>
      </c>
    </row>
    <row r="41" spans="1:8" ht="12.75">
      <c r="A41" s="43" t="s">
        <v>25</v>
      </c>
      <c r="B41" s="9">
        <f>+'V Speeds'!B9</f>
        <v>40</v>
      </c>
      <c r="C41" s="10">
        <f>+'V Speeds'!C9</f>
        <v>40</v>
      </c>
      <c r="D41" s="9">
        <f>+'V Speeds'!D9</f>
        <v>40</v>
      </c>
      <c r="E41" s="9">
        <f>+'V Speeds'!E9</f>
        <v>40</v>
      </c>
      <c r="F41" s="10">
        <f>+'V Speeds'!F9</f>
        <v>40</v>
      </c>
      <c r="G41" s="10">
        <f>+'V Speeds'!G9</f>
        <v>40</v>
      </c>
      <c r="H41" s="30">
        <f>+'V Speeds'!H9</f>
        <v>41</v>
      </c>
    </row>
    <row r="42" spans="1:8" ht="12.75">
      <c r="A42" s="43" t="s">
        <v>27</v>
      </c>
      <c r="B42" s="9">
        <f>+'V Speeds'!B10</f>
        <v>62</v>
      </c>
      <c r="C42" s="10">
        <f>+'V Speeds'!C10</f>
        <v>62</v>
      </c>
      <c r="D42" s="9">
        <f>+'V Speeds'!D10</f>
        <v>62</v>
      </c>
      <c r="E42" s="9">
        <f>+'V Speeds'!E10</f>
        <v>62</v>
      </c>
      <c r="F42" s="10">
        <f>+'V Speeds'!F10</f>
        <v>62</v>
      </c>
      <c r="G42" s="10">
        <f>+'V Speeds'!G10</f>
        <v>59</v>
      </c>
      <c r="H42" s="30">
        <f>+'V Speeds'!H10</f>
        <v>58</v>
      </c>
    </row>
    <row r="43" spans="1:8" ht="12.75">
      <c r="A43" s="43" t="s">
        <v>26</v>
      </c>
      <c r="B43" s="9">
        <f>+'V Speeds'!B11</f>
        <v>76</v>
      </c>
      <c r="C43" s="10">
        <f>+'V Speeds'!C11</f>
        <v>76</v>
      </c>
      <c r="D43" s="9">
        <f>+'V Speeds'!D11</f>
        <v>74</v>
      </c>
      <c r="E43" s="9">
        <f>+'V Speeds'!E11</f>
        <v>76</v>
      </c>
      <c r="F43" s="10">
        <f>+'V Speeds'!F11</f>
        <v>76</v>
      </c>
      <c r="G43" s="10">
        <f>+'V Speeds'!G11</f>
        <v>81</v>
      </c>
      <c r="H43" s="30">
        <f>+'V Speeds'!H11</f>
        <v>80</v>
      </c>
    </row>
    <row r="44" spans="1:8" ht="12.75">
      <c r="A44" s="43" t="s">
        <v>28</v>
      </c>
      <c r="B44" s="9" t="str">
        <f>+'V Speeds'!B12</f>
        <v>105@2550</v>
      </c>
      <c r="C44" s="10" t="str">
        <f>+'V Speeds'!C12</f>
        <v>105@2550</v>
      </c>
      <c r="D44" s="9" t="str">
        <f>+'V Speeds'!D12</f>
        <v>105@2550</v>
      </c>
      <c r="E44" s="9" t="str">
        <f>+'V Speeds'!E12</f>
        <v>105@2550</v>
      </c>
      <c r="F44" s="10" t="str">
        <f>+'V Speeds'!F12</f>
        <v>105@2550</v>
      </c>
      <c r="G44" s="10" t="str">
        <f>+'V Speeds'!G12</f>
        <v>111@3100</v>
      </c>
      <c r="H44" s="30" t="str">
        <f>+'V Speeds'!H12</f>
        <v>110@3100</v>
      </c>
    </row>
    <row r="45" spans="1:8" ht="12.75">
      <c r="A45" s="43" t="s">
        <v>28</v>
      </c>
      <c r="B45" s="9" t="str">
        <f>+'V Speeds'!B13</f>
        <v>95@2150</v>
      </c>
      <c r="C45" s="10" t="str">
        <f>+'V Speeds'!C13</f>
        <v>95@2150</v>
      </c>
      <c r="D45" s="9" t="str">
        <f>+'V Speeds'!D13</f>
        <v>95@2150</v>
      </c>
      <c r="E45" s="9" t="str">
        <f>+'V Speeds'!E13</f>
        <v>95@2150</v>
      </c>
      <c r="F45" s="10" t="str">
        <f>+'V Speeds'!F13</f>
        <v>95@2150</v>
      </c>
      <c r="G45" s="10" t="str">
        <f>+'V Speeds'!G13</f>
        <v>102@2600</v>
      </c>
      <c r="H45" s="30" t="str">
        <f>+'V Speeds'!H13</f>
        <v>101@2600</v>
      </c>
    </row>
    <row r="46" spans="1:8" ht="12.75">
      <c r="A46" s="43" t="s">
        <v>28</v>
      </c>
      <c r="B46" s="9" t="str">
        <f>+'V Speeds'!B14</f>
        <v>85@1750</v>
      </c>
      <c r="C46" s="10" t="str">
        <f>+'V Speeds'!C14</f>
        <v>85@1750</v>
      </c>
      <c r="D46" s="9" t="str">
        <f>+'V Speeds'!D14</f>
        <v>85@1750</v>
      </c>
      <c r="E46" s="9" t="str">
        <f>+'V Speeds'!E14</f>
        <v>85@1750</v>
      </c>
      <c r="F46" s="10" t="str">
        <f>+'V Speeds'!F14</f>
        <v>85@1750</v>
      </c>
      <c r="G46" s="10" t="str">
        <f>+'V Speeds'!G14</f>
        <v>88@2000</v>
      </c>
      <c r="H46" s="30" t="str">
        <f>+'V Speeds'!H14</f>
        <v>91@2100</v>
      </c>
    </row>
    <row r="47" spans="1:8" ht="12.75">
      <c r="A47" s="43" t="s">
        <v>45</v>
      </c>
      <c r="B47" s="9">
        <f>+'V Speeds'!B15</f>
        <v>57</v>
      </c>
      <c r="C47" s="10">
        <f>+'V Speeds'!C15</f>
        <v>57</v>
      </c>
      <c r="D47" s="9">
        <f>+'V Speeds'!D15</f>
        <v>56</v>
      </c>
      <c r="E47" s="9">
        <f>+'V Speeds'!E15</f>
        <v>57</v>
      </c>
      <c r="F47" s="10">
        <f>+'V Speeds'!F15</f>
        <v>57</v>
      </c>
      <c r="G47" s="10" t="str">
        <f>+'V Speeds'!G15</f>
        <v>59 w/fl 20</v>
      </c>
      <c r="H47" s="31" t="str">
        <f>+'V Speeds'!H15</f>
        <v>58 w/fl 20</v>
      </c>
    </row>
    <row r="48" spans="1:8" ht="12.75">
      <c r="A48" s="43" t="s">
        <v>29</v>
      </c>
      <c r="B48" s="9" t="str">
        <f>+'V Speeds'!B16</f>
        <v>70 - 80</v>
      </c>
      <c r="C48" s="10" t="str">
        <f>+'V Speeds'!C16</f>
        <v>70 - 80</v>
      </c>
      <c r="D48" s="9" t="str">
        <f>+'V Speeds'!D16</f>
        <v>75 - 85</v>
      </c>
      <c r="E48" s="9" t="str">
        <f>+'V Speeds'!E16</f>
        <v>70 - 80</v>
      </c>
      <c r="F48" s="10" t="str">
        <f>+'V Speeds'!F16</f>
        <v>70 - 80</v>
      </c>
      <c r="G48" s="10" t="str">
        <f>+'V Speeds'!G16</f>
        <v>70 - 80</v>
      </c>
      <c r="H48" s="30" t="str">
        <f>+'V Speeds'!H16</f>
        <v>70 - 80</v>
      </c>
    </row>
    <row r="49" spans="1:8" ht="12.75">
      <c r="A49" s="43" t="s">
        <v>30</v>
      </c>
      <c r="B49" s="9" t="str">
        <f>+'V Speeds'!B17</f>
        <v>75 - 85</v>
      </c>
      <c r="C49" s="10" t="str">
        <f>+'V Speeds'!C17</f>
        <v>75 - 85</v>
      </c>
      <c r="D49" s="9" t="str">
        <f>+'V Speeds'!D17</f>
        <v>75 - 85</v>
      </c>
      <c r="E49" s="9" t="str">
        <f>+'V Speeds'!E17</f>
        <v>75 - 85</v>
      </c>
      <c r="F49" s="10" t="str">
        <f>+'V Speeds'!F17</f>
        <v>75 - 85</v>
      </c>
      <c r="G49" s="10" t="str">
        <f>+'V Speeds'!G17</f>
        <v>75 - 85</v>
      </c>
      <c r="H49" s="30" t="str">
        <f>+'V Speeds'!H17</f>
        <v>85 - 95</v>
      </c>
    </row>
    <row r="50" spans="1:8" ht="12.75">
      <c r="A50" s="43" t="s">
        <v>31</v>
      </c>
      <c r="B50" s="9" t="str">
        <f>+'V Speeds'!B18</f>
        <v>65 - 75</v>
      </c>
      <c r="C50" s="10" t="str">
        <f>+'V Speeds'!C18</f>
        <v>65 - 75</v>
      </c>
      <c r="D50" s="9" t="str">
        <f>+'V Speeds'!D18</f>
        <v>65 - 75</v>
      </c>
      <c r="E50" s="9" t="str">
        <f>+'V Speeds'!E18</f>
        <v>65 - 75</v>
      </c>
      <c r="F50" s="10" t="str">
        <f>+'V Speeds'!F18</f>
        <v>65 - 75</v>
      </c>
      <c r="G50" s="10" t="str">
        <f>+'V Speeds'!G18</f>
        <v>65 - 75</v>
      </c>
      <c r="H50" s="30" t="str">
        <f>+'V Speeds'!H18</f>
        <v>70 - 80</v>
      </c>
    </row>
    <row r="51" spans="1:8" ht="12.75">
      <c r="A51" s="43" t="s">
        <v>38</v>
      </c>
      <c r="B51" s="9" t="str">
        <f>+'V Speeds'!B19</f>
        <v>60 - 70</v>
      </c>
      <c r="C51" s="10" t="str">
        <f>+'V Speeds'!C19</f>
        <v>60 - 70</v>
      </c>
      <c r="D51" s="9" t="str">
        <f>+'V Speeds'!D19</f>
        <v>60 - 70</v>
      </c>
      <c r="E51" s="9" t="str">
        <f>+'V Speeds'!E19</f>
        <v>60 - 70</v>
      </c>
      <c r="F51" s="10" t="str">
        <f>+'V Speeds'!F19</f>
        <v>60 - 70</v>
      </c>
      <c r="G51" s="10" t="str">
        <f>+'V Speeds'!G19</f>
        <v>60 - 70</v>
      </c>
      <c r="H51" s="30" t="str">
        <f>+'V Speeds'!H19</f>
        <v>60 - 70</v>
      </c>
    </row>
    <row r="52" spans="1:8" ht="12.75">
      <c r="A52" s="43" t="s">
        <v>32</v>
      </c>
      <c r="B52" s="9">
        <f>+'V Speeds'!B20</f>
        <v>62</v>
      </c>
      <c r="C52" s="10">
        <f>+'V Speeds'!C20</f>
        <v>62</v>
      </c>
      <c r="D52" s="9">
        <f>+'V Speeds'!D20</f>
        <v>61</v>
      </c>
      <c r="E52" s="9">
        <f>+'V Speeds'!E20</f>
        <v>62</v>
      </c>
      <c r="F52" s="10">
        <f>+'V Speeds'!F20</f>
        <v>62</v>
      </c>
      <c r="G52" s="10">
        <f>+'V Speeds'!G20</f>
        <v>62</v>
      </c>
      <c r="H52" s="30">
        <f>+'V Speeds'!H20</f>
        <v>60</v>
      </c>
    </row>
    <row r="53" spans="1:8" ht="12.75">
      <c r="A53" s="43" t="s">
        <v>33</v>
      </c>
      <c r="B53" s="9">
        <f>+'V Speeds'!B21</f>
        <v>76</v>
      </c>
      <c r="C53" s="10">
        <f>+'V Speeds'!C21</f>
        <v>76</v>
      </c>
      <c r="D53" s="9">
        <f>+'V Speeds'!D21</f>
        <v>76</v>
      </c>
      <c r="E53" s="9">
        <f>+'V Speeds'!E21</f>
        <v>76</v>
      </c>
      <c r="F53" s="10">
        <f>+'V Speeds'!F21</f>
        <v>76</v>
      </c>
      <c r="G53" s="10">
        <f>+'V Speeds'!G21</f>
        <v>78</v>
      </c>
      <c r="H53" s="30">
        <f>+'V Speeds'!H21</f>
        <v>78</v>
      </c>
    </row>
    <row r="54" spans="1:8" ht="12.75">
      <c r="A54" s="44" t="s">
        <v>51</v>
      </c>
      <c r="B54" s="28" t="str">
        <f>+'V Speeds'!B22</f>
        <v>70 cl/65 fl</v>
      </c>
      <c r="C54" s="10" t="str">
        <f>+'V Speeds'!C22</f>
        <v>70 cl/65 fl</v>
      </c>
      <c r="D54" s="28" t="str">
        <f>+'V Speeds'!D22</f>
        <v>70 cl/65 fl</v>
      </c>
      <c r="E54" s="28" t="str">
        <f>+'V Speeds'!E22</f>
        <v>70 cl/65 fl</v>
      </c>
      <c r="F54" s="10" t="str">
        <f>+'V Speeds'!F22</f>
        <v>70 cl/65 fl</v>
      </c>
      <c r="G54" s="10" t="str">
        <f>+'V Speeds'!G22</f>
        <v>75 cl/70 fl</v>
      </c>
      <c r="H54" s="32" t="str">
        <f>+'V Speeds'!H22</f>
        <v>75 cl/70 fl</v>
      </c>
    </row>
    <row r="55" spans="1:8" ht="12.75">
      <c r="A55" s="44" t="s">
        <v>34</v>
      </c>
      <c r="B55" s="28" t="str">
        <f>+'V Speeds'!B23</f>
        <v>68@2550</v>
      </c>
      <c r="C55" s="10" t="str">
        <f>+'V Speeds'!C23</f>
        <v>68@2550</v>
      </c>
      <c r="D55" s="28" t="str">
        <f>+'V Speeds'!D23</f>
        <v>68@2550</v>
      </c>
      <c r="E55" s="28" t="str">
        <f>+'V Speeds'!E23</f>
        <v>68@2550</v>
      </c>
      <c r="F55" s="10" t="str">
        <f>+'V Speeds'!F23</f>
        <v>68@2550</v>
      </c>
      <c r="G55" s="10" t="str">
        <f>+'V Speeds'!G23</f>
        <v>76@3100</v>
      </c>
      <c r="H55" s="32" t="str">
        <f>+'V Speeds'!H23</f>
        <v>76@3100</v>
      </c>
    </row>
    <row r="56" spans="1:8" ht="12.75">
      <c r="A56" s="44" t="s">
        <v>34</v>
      </c>
      <c r="B56" s="28" t="str">
        <f>+'V Speeds'!B24</f>
        <v>62@2150</v>
      </c>
      <c r="C56" s="10" t="str">
        <f>+'V Speeds'!C24</f>
        <v>62@2150</v>
      </c>
      <c r="D56" s="28" t="str">
        <f>+'V Speeds'!D24</f>
        <v>62@2150</v>
      </c>
      <c r="E56" s="28" t="str">
        <f>+'V Speeds'!E24</f>
        <v>62@2150</v>
      </c>
      <c r="F56" s="10" t="str">
        <f>+'V Speeds'!F24</f>
        <v>62@2150</v>
      </c>
      <c r="G56" s="10" t="str">
        <f>+'V Speeds'!G24</f>
        <v>70@2600</v>
      </c>
      <c r="H56" s="32" t="str">
        <f>+'V Speeds'!H24</f>
        <v>70@2600</v>
      </c>
    </row>
    <row r="57" spans="1:8" ht="12.75">
      <c r="A57" s="45"/>
      <c r="B57" s="26"/>
      <c r="C57" s="10"/>
      <c r="D57" s="26"/>
      <c r="E57" s="26"/>
      <c r="F57" s="10"/>
      <c r="G57" s="10"/>
      <c r="H57" s="33"/>
    </row>
    <row r="58" spans="1:8" ht="12.75">
      <c r="A58" s="46" t="s">
        <v>3</v>
      </c>
      <c r="B58" s="23">
        <f>+'V Speeds'!B26</f>
        <v>1617</v>
      </c>
      <c r="C58" s="29">
        <f>+'V Speeds'!C26</f>
        <v>1584.7</v>
      </c>
      <c r="D58" s="24">
        <f>+'V Speeds'!D26</f>
        <v>1686.9</v>
      </c>
      <c r="E58" s="24">
        <f>+'V Speeds'!E26</f>
        <v>1608.97</v>
      </c>
      <c r="F58" s="29">
        <f>+'V Speeds'!F26</f>
        <v>1586.7</v>
      </c>
      <c r="G58" s="29">
        <f>+'V Speeds'!G26</f>
        <v>1902</v>
      </c>
      <c r="H58" s="34">
        <f>+'V Speeds'!H26</f>
        <v>2056.9</v>
      </c>
    </row>
    <row r="59" spans="1:8" ht="12.75">
      <c r="A59" s="46" t="s">
        <v>71</v>
      </c>
      <c r="B59" s="23">
        <f>+'V Speeds'!B27</f>
        <v>59.634</v>
      </c>
      <c r="C59" s="29">
        <f>+'V Speeds'!C27</f>
        <v>60.29952</v>
      </c>
      <c r="D59" s="24">
        <f>+'V Speeds'!D27</f>
        <v>67.5</v>
      </c>
      <c r="E59" s="24">
        <f>+'V Speeds'!E27</f>
        <v>64.03191</v>
      </c>
      <c r="F59" s="29">
        <f>+'V Speeds'!F27</f>
        <v>59.4</v>
      </c>
      <c r="G59" s="29">
        <f>+'V Speeds'!G27</f>
        <v>72.9</v>
      </c>
      <c r="H59" s="34">
        <f>+'V Speeds'!H27</f>
        <v>81.5</v>
      </c>
    </row>
    <row r="60" spans="1:8" ht="12.75">
      <c r="A60" s="42" t="s">
        <v>73</v>
      </c>
      <c r="B60" s="23">
        <f>+'V Speeds'!B28</f>
        <v>20</v>
      </c>
      <c r="C60" s="29">
        <f>+'V Speeds'!C28</f>
        <v>24</v>
      </c>
      <c r="D60" s="24">
        <f>+'V Speeds'!D28</f>
        <v>24</v>
      </c>
      <c r="E60" s="24">
        <f>+'V Speeds'!E28</f>
        <v>26</v>
      </c>
      <c r="F60" s="29">
        <f>+'V Speeds'!F28</f>
        <v>25</v>
      </c>
      <c r="G60" s="29">
        <f>+'V Speeds'!G28</f>
        <v>24</v>
      </c>
      <c r="H60" s="34">
        <f>+'V Speeds'!H28</f>
        <v>25</v>
      </c>
    </row>
    <row r="61" spans="1:8" ht="12.75">
      <c r="A61" s="43" t="s">
        <v>70</v>
      </c>
      <c r="B61" s="23">
        <f>+'V Speeds'!B29</f>
        <v>673</v>
      </c>
      <c r="C61" s="29">
        <f>+'V Speeds'!C29</f>
        <v>641.3</v>
      </c>
      <c r="D61" s="24">
        <f>+'V Speeds'!D29</f>
        <v>521.0999999999999</v>
      </c>
      <c r="E61" s="24">
        <f>+'V Speeds'!E29</f>
        <v>615.03</v>
      </c>
      <c r="F61" s="29">
        <f>+'V Speeds'!F29</f>
        <v>638.3</v>
      </c>
      <c r="G61" s="29">
        <f>+'V Speeds'!G29</f>
        <v>646</v>
      </c>
      <c r="H61" s="34">
        <f>+'V Speeds'!H29</f>
        <v>476.0999999999999</v>
      </c>
    </row>
    <row r="62" spans="1:8" ht="13.5" thickBot="1">
      <c r="A62" s="5" t="s">
        <v>57</v>
      </c>
      <c r="B62" s="3"/>
      <c r="C62" s="3"/>
      <c r="D62" s="3"/>
      <c r="E62" s="3"/>
      <c r="F62" s="3"/>
      <c r="G62" s="3"/>
      <c r="H62" s="4"/>
    </row>
  </sheetData>
  <mergeCells count="5">
    <mergeCell ref="B1:C1"/>
    <mergeCell ref="B33:C33"/>
    <mergeCell ref="B36:F36"/>
    <mergeCell ref="G36:H36"/>
    <mergeCell ref="A35:H35"/>
  </mergeCells>
  <hyperlinks>
    <hyperlink ref="E44" r:id="rId1" display="105@2550"/>
    <hyperlink ref="E45:E46" r:id="rId2" display="105@2550"/>
    <hyperlink ref="E45" r:id="rId3" display="95@2150"/>
    <hyperlink ref="E46" r:id="rId4" display="85@1750"/>
    <hyperlink ref="E55" r:id="rId5" display="68@2550"/>
    <hyperlink ref="E56" r:id="rId6" display="62@2150"/>
    <hyperlink ref="B44" r:id="rId7" display="105@2550"/>
    <hyperlink ref="B45:B46" r:id="rId8" display="105@2550"/>
    <hyperlink ref="B45" r:id="rId9" display="95@2150"/>
    <hyperlink ref="B46" r:id="rId10" display="85@1750"/>
    <hyperlink ref="B55" r:id="rId11" display="68@2550"/>
    <hyperlink ref="B56" r:id="rId12" display="62@2150"/>
    <hyperlink ref="C44" r:id="rId13" display="105@2550"/>
    <hyperlink ref="C45:C46" r:id="rId14" display="105@2550"/>
    <hyperlink ref="C45" r:id="rId15" display="95@2150"/>
    <hyperlink ref="C46" r:id="rId16" display="85@1750"/>
    <hyperlink ref="C55" r:id="rId17" display="68@2550"/>
    <hyperlink ref="C56" r:id="rId18" display="62@2150"/>
    <hyperlink ref="D44" r:id="rId19" display="105@2550"/>
    <hyperlink ref="D45:D46" r:id="rId20" display="105@2550"/>
    <hyperlink ref="D45" r:id="rId21" display="95@2150"/>
    <hyperlink ref="D46" r:id="rId22" display="85@1750"/>
    <hyperlink ref="D55" r:id="rId23" display="68@2550"/>
    <hyperlink ref="D56" r:id="rId24" display="62@2150"/>
    <hyperlink ref="F44" r:id="rId25" display="105@2550"/>
    <hyperlink ref="F45:F46" r:id="rId26" display="105@2550"/>
    <hyperlink ref="F45" r:id="rId27" display="95@2150"/>
    <hyperlink ref="F46" r:id="rId28" display="85@1750"/>
    <hyperlink ref="F55" r:id="rId29" display="68@2550"/>
    <hyperlink ref="F56" r:id="rId30" display="62@2150"/>
    <hyperlink ref="G44" r:id="rId31" display="111@3100"/>
    <hyperlink ref="G45" r:id="rId32" display="102@2600"/>
    <hyperlink ref="G46" r:id="rId33" display="88@2000"/>
    <hyperlink ref="G55" r:id="rId34" display="76@3100"/>
    <hyperlink ref="G56" r:id="rId35" display="70@2600"/>
    <hyperlink ref="H44" r:id="rId36" display="112@3100"/>
    <hyperlink ref="H45" r:id="rId37" display="101@2550"/>
    <hyperlink ref="H46" r:id="rId38" display="89@2000"/>
    <hyperlink ref="H55" r:id="rId39" display="80@3100"/>
    <hyperlink ref="H56" r:id="rId40" display="72@2550"/>
  </hyperlinks>
  <printOptions horizontalCentered="1"/>
  <pageMargins left="0.5" right="0.5" top="0.75" bottom="0.75" header="0.35" footer="0.5"/>
  <pageSetup fitToHeight="1" fitToWidth="1" horizontalDpi="300" verticalDpi="300" orientation="portrait" scale="77" r:id="rId41"/>
  <headerFooter alignWithMargins="0">
    <oddHeader>&amp;CMAWG AIRCRAFT DATA SUMMARY QUICK REFERENCE CARD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FliteSim,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 Col Don Desfosse</dc:creator>
  <cp:keywords/>
  <dc:description/>
  <cp:lastModifiedBy>Don Desfosse</cp:lastModifiedBy>
  <cp:lastPrinted>2006-06-20T17:02:02Z</cp:lastPrinted>
  <dcterms:created xsi:type="dcterms:W3CDTF">1998-01-26T23:01:54Z</dcterms:created>
  <dcterms:modified xsi:type="dcterms:W3CDTF">2006-06-20T17:25:27Z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