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<sst xmlns="http://schemas.openxmlformats.org/spreadsheetml/2006/main" count="84" uniqueCount="79">
  <si>
    <t>Base</t>
  </si>
  <si>
    <t>EQUAL</t>
  </si>
  <si>
    <t>RURAL</t>
  </si>
  <si>
    <t>FARM</t>
  </si>
  <si>
    <t>Total</t>
  </si>
  <si>
    <t>$1Million</t>
  </si>
  <si>
    <t>FY Current</t>
  </si>
  <si>
    <t>00 Census</t>
  </si>
  <si>
    <t>Factor</t>
  </si>
  <si>
    <t>Amount</t>
  </si>
  <si>
    <t>Increase</t>
  </si>
  <si>
    <t>Dollar</t>
  </si>
  <si>
    <t>Decrease</t>
  </si>
  <si>
    <t>Table</t>
  </si>
  <si>
    <t>Auburn University</t>
  </si>
  <si>
    <t>WORKSHEET:</t>
  </si>
  <si>
    <t>University of Alaska</t>
  </si>
  <si>
    <t>FY 2005</t>
  </si>
  <si>
    <t>University of Arizona</t>
  </si>
  <si>
    <t>FY 2004</t>
  </si>
  <si>
    <t>Appropriation minus fed admin</t>
  </si>
  <si>
    <t>University of Arkansas</t>
  </si>
  <si>
    <t>INC/DEC</t>
  </si>
  <si>
    <t>University of California</t>
  </si>
  <si>
    <t>Colorado State University</t>
  </si>
  <si>
    <t>University of Connecticut</t>
  </si>
  <si>
    <t>University of Delaware</t>
  </si>
  <si>
    <t>University of the District of Columbia</t>
  </si>
  <si>
    <t>University of Florida</t>
  </si>
  <si>
    <t>University of Georgia</t>
  </si>
  <si>
    <t>University of Hawaii</t>
  </si>
  <si>
    <t>University of Idaho</t>
  </si>
  <si>
    <t>University of Illinois</t>
  </si>
  <si>
    <t>Purdue University</t>
  </si>
  <si>
    <t>Iowa State University</t>
  </si>
  <si>
    <t>Kansas State University</t>
  </si>
  <si>
    <t xml:space="preserve"> </t>
  </si>
  <si>
    <t>University of Kentucky</t>
  </si>
  <si>
    <t>Louisiana State University</t>
  </si>
  <si>
    <t>University of Maine</t>
  </si>
  <si>
    <t>University of Maryland</t>
  </si>
  <si>
    <t>University of Massachusetts</t>
  </si>
  <si>
    <t>Michigan State University</t>
  </si>
  <si>
    <t>University of Minnesota</t>
  </si>
  <si>
    <t>Mississippi State University</t>
  </si>
  <si>
    <t>University of Missouri</t>
  </si>
  <si>
    <t>Montana State University</t>
  </si>
  <si>
    <t>University of Nebraska</t>
  </si>
  <si>
    <t>University of Nevada</t>
  </si>
  <si>
    <t>University of New Hampshire</t>
  </si>
  <si>
    <t>Rutgers University</t>
  </si>
  <si>
    <t>New Mexico State University</t>
  </si>
  <si>
    <t>Cornell University</t>
  </si>
  <si>
    <t>North Carolina State University</t>
  </si>
  <si>
    <t>North Dakota State University</t>
  </si>
  <si>
    <t>Ohio State University</t>
  </si>
  <si>
    <t>Oklahoma State University</t>
  </si>
  <si>
    <t>Oregon State University</t>
  </si>
  <si>
    <t>Pennsylvania State University</t>
  </si>
  <si>
    <t>University of Puerto Rico</t>
  </si>
  <si>
    <t>University of Rhode Island</t>
  </si>
  <si>
    <t>Clemson University</t>
  </si>
  <si>
    <t>South Dakota State University</t>
  </si>
  <si>
    <t>University of Tennessee</t>
  </si>
  <si>
    <t>Texas A&amp;M University</t>
  </si>
  <si>
    <t>Utah State University</t>
  </si>
  <si>
    <t>University of Vermont</t>
  </si>
  <si>
    <t>Virginia Polytechnic Inst. &amp; State U.</t>
  </si>
  <si>
    <t>Washington State University</t>
  </si>
  <si>
    <t>West Virginia University</t>
  </si>
  <si>
    <t>University of Wisconsin</t>
  </si>
  <si>
    <t>University of Wyoming</t>
  </si>
  <si>
    <t>University of the Virgin Islands</t>
  </si>
  <si>
    <t>University of Guam</t>
  </si>
  <si>
    <t>American Samoa Community College</t>
  </si>
  <si>
    <t>College of Micronesia</t>
  </si>
  <si>
    <t>Northern Marianas College</t>
  </si>
  <si>
    <t>FY Previous</t>
  </si>
  <si>
    <t xml:space="preserve">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</si>
</sst>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,##0.00000000000_);_(* \(#,##0.00000000000\);_(* &quot;-&quot;??_);_(@_)"/>
    <numFmt numFmtId="167" formatCode="_(* #,##0.0000_);_(* \(#,##0.0000\);_(* &quot;-&quot;??_);_(@_)"/>
    <numFmt numFmtId="168" formatCode="_(* #,##0.0000000000_);_(* \(#,##0.0000000000\);_(* &quot;-&quot;??_);_(@_)"/>
  </numFmts>
  <fonts count="3">
    <font>
      <sz val="10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15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15" applyNumberForma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7" fontId="0" fillId="0" borderId="0" xfId="15" applyNumberFormat="1" applyAlignment="1">
      <alignment/>
    </xf>
    <xf numFmtId="168" fontId="0" fillId="0" borderId="0" xfId="15" applyNumberFormat="1" applyAlignment="1">
      <alignment/>
    </xf>
    <xf numFmtId="43" fontId="0" fillId="0" borderId="0" xfId="15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1">
      <selection activeCell="D4" sqref="D4"/>
    </sheetView>
  </sheetViews>
  <sheetFormatPr defaultColWidth="9.140625" defaultRowHeight="12.75"/>
  <cols>
    <col min="1" max="1" width="37.421875" style="0" customWidth="1"/>
    <col min="2" max="2" width="11.7109375" style="0" bestFit="1" customWidth="1"/>
    <col min="4" max="4" width="11.00390625" style="0" customWidth="1"/>
    <col min="7" max="7" width="11.7109375" style="0" customWidth="1"/>
    <col min="10" max="10" width="13.421875" style="0" customWidth="1"/>
    <col min="11" max="11" width="15.421875" style="0" customWidth="1"/>
    <col min="12" max="12" width="14.140625" style="0" customWidth="1"/>
    <col min="13" max="13" width="13.8515625" style="0" customWidth="1"/>
  </cols>
  <sheetData>
    <row r="1" ht="12.75">
      <c r="B1" s="13" t="s">
        <v>78</v>
      </c>
    </row>
    <row r="2" spans="2:13" ht="12.75">
      <c r="B2" s="1" t="s">
        <v>77</v>
      </c>
      <c r="C2" s="2" t="s">
        <v>1</v>
      </c>
      <c r="D2" s="2" t="s">
        <v>2</v>
      </c>
      <c r="E2" s="2"/>
      <c r="F2" s="2"/>
      <c r="G2" s="2" t="s">
        <v>3</v>
      </c>
      <c r="H2" s="2"/>
      <c r="I2" s="2"/>
      <c r="J2" s="2" t="s">
        <v>4</v>
      </c>
      <c r="K2" s="2" t="s">
        <v>5</v>
      </c>
      <c r="L2" s="2" t="s">
        <v>6</v>
      </c>
      <c r="M2" s="2" t="s">
        <v>6</v>
      </c>
    </row>
    <row r="3" spans="2:13" ht="12.75">
      <c r="B3" s="12" t="s">
        <v>0</v>
      </c>
      <c r="C3" s="2"/>
      <c r="D3" s="2" t="s">
        <v>7</v>
      </c>
      <c r="E3" s="2" t="s">
        <v>8</v>
      </c>
      <c r="F3" s="2" t="s">
        <v>9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4</v>
      </c>
    </row>
    <row r="4" spans="3:13" ht="12.75">
      <c r="C4" s="3">
        <v>277778</v>
      </c>
      <c r="D4" s="2"/>
      <c r="E4" s="2"/>
      <c r="F4" s="3">
        <v>361111</v>
      </c>
      <c r="G4" s="2"/>
      <c r="H4" s="2"/>
      <c r="I4" s="3">
        <v>361111</v>
      </c>
      <c r="J4" s="2"/>
      <c r="K4" s="2" t="s">
        <v>13</v>
      </c>
      <c r="L4" s="3"/>
      <c r="M4" s="2"/>
    </row>
    <row r="5" spans="3:13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2.75">
      <c r="A6" t="s">
        <v>14</v>
      </c>
      <c r="B6" s="4">
        <v>22769.527038668242</v>
      </c>
      <c r="C6" s="5">
        <f aca="true" t="shared" si="0" ref="C6:C62">+$C$4/57</f>
        <v>4873.298245614035</v>
      </c>
      <c r="D6" s="5">
        <v>1981561</v>
      </c>
      <c r="E6" s="6">
        <f aca="true" t="shared" si="1" ref="E6:E62">+D6/$D$63</f>
        <v>0.03324408512149773</v>
      </c>
      <c r="F6" s="5">
        <f aca="true" t="shared" si="2" ref="F6:F62">+E6*$F$4</f>
        <v>12004.804822309166</v>
      </c>
      <c r="G6" s="5">
        <v>54171</v>
      </c>
      <c r="H6" s="6">
        <f aca="true" t="shared" si="3" ref="H6:H62">+G6/$G$63</f>
        <v>0.01806426183325697</v>
      </c>
      <c r="I6" s="5">
        <f aca="true" t="shared" si="4" ref="I6:I62">+H6*$I$4</f>
        <v>6523.203654869257</v>
      </c>
      <c r="J6" s="7">
        <f aca="true" t="shared" si="5" ref="J6:J62">+C6+F6+I6</f>
        <v>23401.30672279246</v>
      </c>
      <c r="K6" s="8">
        <f>+J6/1000000</f>
        <v>0.023401306722792458</v>
      </c>
      <c r="L6" s="7">
        <f>+K6*$Q$9</f>
        <v>0</v>
      </c>
      <c r="M6" s="7">
        <f aca="true" t="shared" si="6" ref="M6:M37">+B6+L6</f>
        <v>22769.527038668242</v>
      </c>
      <c r="P6" t="s">
        <v>15</v>
      </c>
    </row>
    <row r="7" spans="1:17" ht="12.75">
      <c r="A7" t="s">
        <v>16</v>
      </c>
      <c r="B7" s="4">
        <v>6230.92199561745</v>
      </c>
      <c r="C7" s="5">
        <f t="shared" si="0"/>
        <v>4873.298245614035</v>
      </c>
      <c r="D7" s="5">
        <v>214977</v>
      </c>
      <c r="E7" s="6">
        <f t="shared" si="1"/>
        <v>0.0036066079657220834</v>
      </c>
      <c r="F7" s="5">
        <f t="shared" si="2"/>
        <v>1302.3858091098673</v>
      </c>
      <c r="G7" s="5">
        <v>1224</v>
      </c>
      <c r="H7" s="6">
        <f t="shared" si="3"/>
        <v>0.0004081640819609483</v>
      </c>
      <c r="I7" s="5">
        <f t="shared" si="4"/>
        <v>147.392539801</v>
      </c>
      <c r="J7" s="7">
        <f t="shared" si="5"/>
        <v>6323.076594524902</v>
      </c>
      <c r="K7" s="8">
        <f aca="true" t="shared" si="7" ref="K7:K62">+J7/1000000</f>
        <v>0.006323076594524902</v>
      </c>
      <c r="L7" s="7">
        <f aca="true" t="shared" si="8" ref="L7:L62">+K7*$Q$9</f>
        <v>0</v>
      </c>
      <c r="M7" s="7">
        <f t="shared" si="6"/>
        <v>6230.92199561745</v>
      </c>
      <c r="P7" t="s">
        <v>17</v>
      </c>
      <c r="Q7">
        <v>1000000</v>
      </c>
    </row>
    <row r="8" spans="1:18" ht="12.75">
      <c r="A8" t="s">
        <v>18</v>
      </c>
      <c r="B8" s="4">
        <v>8602.44534308592</v>
      </c>
      <c r="C8" s="5">
        <f t="shared" si="0"/>
        <v>4873.298245614035</v>
      </c>
      <c r="D8" s="5">
        <v>607119</v>
      </c>
      <c r="E8" s="6">
        <f t="shared" si="1"/>
        <v>0.01018546273108856</v>
      </c>
      <c r="F8" s="5">
        <f t="shared" si="2"/>
        <v>3678.082632286121</v>
      </c>
      <c r="G8" s="5">
        <v>8581</v>
      </c>
      <c r="H8" s="6">
        <f t="shared" si="3"/>
        <v>0.002861483649760537</v>
      </c>
      <c r="I8" s="5">
        <f t="shared" si="4"/>
        <v>1033.3132222486774</v>
      </c>
      <c r="J8" s="7">
        <f t="shared" si="5"/>
        <v>9584.694100148834</v>
      </c>
      <c r="K8" s="8">
        <f t="shared" si="7"/>
        <v>0.009584694100148833</v>
      </c>
      <c r="L8" s="7">
        <f t="shared" si="8"/>
        <v>0</v>
      </c>
      <c r="M8" s="7">
        <f t="shared" si="6"/>
        <v>8602.44534308592</v>
      </c>
      <c r="P8" t="s">
        <v>19</v>
      </c>
      <c r="Q8">
        <v>1000000</v>
      </c>
      <c r="R8" t="s">
        <v>20</v>
      </c>
    </row>
    <row r="9" spans="1:17" ht="12.75">
      <c r="A9" t="s">
        <v>21</v>
      </c>
      <c r="B9" s="4">
        <v>19661.529340085235</v>
      </c>
      <c r="C9" s="5">
        <f t="shared" si="0"/>
        <v>4873.298245614035</v>
      </c>
      <c r="D9" s="5">
        <v>1271560</v>
      </c>
      <c r="E9" s="6">
        <f t="shared" si="1"/>
        <v>0.021332600347449132</v>
      </c>
      <c r="F9" s="5">
        <f t="shared" si="2"/>
        <v>7703.436644067703</v>
      </c>
      <c r="G9" s="5">
        <v>51377</v>
      </c>
      <c r="H9" s="6">
        <f t="shared" si="3"/>
        <v>0.017132553953355917</v>
      </c>
      <c r="I9" s="5">
        <f t="shared" si="4"/>
        <v>6186.753690650308</v>
      </c>
      <c r="J9" s="7">
        <f t="shared" si="5"/>
        <v>18763.488580332047</v>
      </c>
      <c r="K9" s="8">
        <f t="shared" si="7"/>
        <v>0.018763488580332048</v>
      </c>
      <c r="L9" s="7">
        <f t="shared" si="8"/>
        <v>0</v>
      </c>
      <c r="M9" s="7">
        <f t="shared" si="6"/>
        <v>19661.529340085235</v>
      </c>
      <c r="P9" t="s">
        <v>22</v>
      </c>
      <c r="Q9">
        <f>Q7-Q8</f>
        <v>0</v>
      </c>
    </row>
    <row r="10" spans="1:17" ht="12.75">
      <c r="A10" t="s">
        <v>23</v>
      </c>
      <c r="B10" s="4">
        <v>26429.273269121735</v>
      </c>
      <c r="C10" s="5">
        <f t="shared" si="0"/>
        <v>4873.298245614035</v>
      </c>
      <c r="D10" s="5">
        <v>1876753</v>
      </c>
      <c r="E10" s="6">
        <f t="shared" si="1"/>
        <v>0.03148575112450549</v>
      </c>
      <c r="F10" s="5">
        <f t="shared" si="2"/>
        <v>11369.851074321301</v>
      </c>
      <c r="G10" s="5">
        <v>112296</v>
      </c>
      <c r="H10" s="6">
        <f t="shared" si="3"/>
        <v>0.03744705371559367</v>
      </c>
      <c r="I10" s="5">
        <f t="shared" si="4"/>
        <v>13522.543014291745</v>
      </c>
      <c r="J10" s="7">
        <f t="shared" si="5"/>
        <v>29765.692334227082</v>
      </c>
      <c r="K10" s="8">
        <f t="shared" si="7"/>
        <v>0.029765692334227083</v>
      </c>
      <c r="L10" s="7">
        <f t="shared" si="8"/>
        <v>0</v>
      </c>
      <c r="M10" s="7">
        <f t="shared" si="6"/>
        <v>26429.273269121735</v>
      </c>
      <c r="P10">
        <v>0.2</v>
      </c>
      <c r="Q10">
        <f>Q9*0.2</f>
        <v>0</v>
      </c>
    </row>
    <row r="11" spans="1:17" ht="12.75">
      <c r="A11" t="s">
        <v>24</v>
      </c>
      <c r="B11" s="4">
        <v>11731.321335333809</v>
      </c>
      <c r="C11" s="5">
        <f t="shared" si="0"/>
        <v>4873.298245614035</v>
      </c>
      <c r="D11" s="5">
        <v>666515</v>
      </c>
      <c r="E11" s="6">
        <f t="shared" si="1"/>
        <v>0.011181932524285176</v>
      </c>
      <c r="F11" s="5">
        <f t="shared" si="2"/>
        <v>4037.9188357771445</v>
      </c>
      <c r="G11" s="5">
        <v>46341</v>
      </c>
      <c r="H11" s="6">
        <f t="shared" si="3"/>
        <v>0.015453212191300903</v>
      </c>
      <c r="I11" s="5">
        <f t="shared" si="4"/>
        <v>5580.32490761286</v>
      </c>
      <c r="J11" s="7">
        <f t="shared" si="5"/>
        <v>14491.54198900404</v>
      </c>
      <c r="K11" s="8">
        <f t="shared" si="7"/>
        <v>0.014491541989004039</v>
      </c>
      <c r="L11" s="7">
        <f t="shared" si="8"/>
        <v>0</v>
      </c>
      <c r="M11" s="7">
        <f t="shared" si="6"/>
        <v>11731.321335333809</v>
      </c>
      <c r="P11">
        <v>0.26</v>
      </c>
      <c r="Q11">
        <f>Q9*0.4</f>
        <v>0</v>
      </c>
    </row>
    <row r="12" spans="1:17" ht="12.75">
      <c r="A12" t="s">
        <v>25</v>
      </c>
      <c r="B12" s="4">
        <v>9770.696398339749</v>
      </c>
      <c r="C12" s="5">
        <f t="shared" si="0"/>
        <v>4873.298245614035</v>
      </c>
      <c r="D12" s="5">
        <v>418715</v>
      </c>
      <c r="E12" s="6">
        <f t="shared" si="1"/>
        <v>0.00702466242606103</v>
      </c>
      <c r="F12" s="5">
        <f t="shared" si="2"/>
        <v>2536.6828733373245</v>
      </c>
      <c r="G12" s="5">
        <v>4377</v>
      </c>
      <c r="H12" s="6">
        <f t="shared" si="3"/>
        <v>0.0014595867538750578</v>
      </c>
      <c r="I12" s="5">
        <f t="shared" si="4"/>
        <v>527.072832278576</v>
      </c>
      <c r="J12" s="7">
        <f t="shared" si="5"/>
        <v>7937.0539512299365</v>
      </c>
      <c r="K12" s="8">
        <f t="shared" si="7"/>
        <v>0.007937053951229936</v>
      </c>
      <c r="L12" s="7">
        <f t="shared" si="8"/>
        <v>0</v>
      </c>
      <c r="M12" s="7">
        <f t="shared" si="6"/>
        <v>9770.696398339749</v>
      </c>
      <c r="P12">
        <v>0.26</v>
      </c>
      <c r="Q12">
        <f>Q9*0.4</f>
        <v>0</v>
      </c>
    </row>
    <row r="13" spans="1:13" ht="12.75">
      <c r="A13" t="s">
        <v>26</v>
      </c>
      <c r="B13" s="4">
        <v>6755.474879317177</v>
      </c>
      <c r="C13" s="5">
        <f t="shared" si="0"/>
        <v>4873.298245614035</v>
      </c>
      <c r="D13" s="5">
        <v>156555</v>
      </c>
      <c r="E13" s="6">
        <f t="shared" si="1"/>
        <v>0.00262647869341195</v>
      </c>
      <c r="F13" s="5">
        <f t="shared" si="2"/>
        <v>948.4503474566827</v>
      </c>
      <c r="G13" s="5">
        <v>4851</v>
      </c>
      <c r="H13" s="6">
        <f t="shared" si="3"/>
        <v>0.0016176502954187582</v>
      </c>
      <c r="I13" s="5">
        <f t="shared" si="4"/>
        <v>584.1513158289632</v>
      </c>
      <c r="J13" s="7">
        <f t="shared" si="5"/>
        <v>6405.899908899682</v>
      </c>
      <c r="K13" s="8">
        <f t="shared" si="7"/>
        <v>0.006405899908899682</v>
      </c>
      <c r="L13" s="7">
        <f t="shared" si="8"/>
        <v>0</v>
      </c>
      <c r="M13" s="7">
        <f t="shared" si="6"/>
        <v>6755.474879317177</v>
      </c>
    </row>
    <row r="14" spans="1:13" ht="12.75">
      <c r="A14" t="s">
        <v>27</v>
      </c>
      <c r="B14" s="4">
        <v>4276.420355142756</v>
      </c>
      <c r="C14" s="5">
        <f t="shared" si="0"/>
        <v>4873.298245614035</v>
      </c>
      <c r="D14" s="5">
        <v>0</v>
      </c>
      <c r="E14" s="6">
        <f t="shared" si="1"/>
        <v>0</v>
      </c>
      <c r="F14" s="5">
        <f t="shared" si="2"/>
        <v>0</v>
      </c>
      <c r="G14" s="5">
        <v>0</v>
      </c>
      <c r="H14" s="6">
        <f t="shared" si="3"/>
        <v>0</v>
      </c>
      <c r="I14" s="5">
        <f t="shared" si="4"/>
        <v>0</v>
      </c>
      <c r="J14" s="7">
        <f t="shared" si="5"/>
        <v>4873.298245614035</v>
      </c>
      <c r="K14" s="8">
        <f t="shared" si="7"/>
        <v>0.004873298245614035</v>
      </c>
      <c r="L14" s="7">
        <f t="shared" si="8"/>
        <v>0</v>
      </c>
      <c r="M14" s="7">
        <f t="shared" si="6"/>
        <v>4276.420355142756</v>
      </c>
    </row>
    <row r="15" spans="1:13" ht="12.75">
      <c r="A15" t="s">
        <v>28</v>
      </c>
      <c r="B15" s="4">
        <v>16782.47793765285</v>
      </c>
      <c r="C15" s="5">
        <f t="shared" si="0"/>
        <v>4873.298245614035</v>
      </c>
      <c r="D15" s="5">
        <v>1707986</v>
      </c>
      <c r="E15" s="6">
        <f t="shared" si="1"/>
        <v>0.02865439518153941</v>
      </c>
      <c r="F15" s="5">
        <f t="shared" si="2"/>
        <v>10347.417298400878</v>
      </c>
      <c r="G15" s="5">
        <v>38567</v>
      </c>
      <c r="H15" s="6">
        <f t="shared" si="3"/>
        <v>0.012860836723029324</v>
      </c>
      <c r="I15" s="5">
        <f t="shared" si="4"/>
        <v>4644.189609889842</v>
      </c>
      <c r="J15" s="7">
        <f t="shared" si="5"/>
        <v>19864.905153904758</v>
      </c>
      <c r="K15" s="8">
        <f t="shared" si="7"/>
        <v>0.01986490515390476</v>
      </c>
      <c r="L15" s="7">
        <f t="shared" si="8"/>
        <v>0</v>
      </c>
      <c r="M15" s="7">
        <f t="shared" si="6"/>
        <v>16782.47793765285</v>
      </c>
    </row>
    <row r="16" spans="1:13" ht="12.75">
      <c r="A16" t="s">
        <v>29</v>
      </c>
      <c r="B16" s="4">
        <v>25844.129212646436</v>
      </c>
      <c r="C16" s="5">
        <f t="shared" si="0"/>
        <v>4873.298245614035</v>
      </c>
      <c r="D16" s="5">
        <v>2318886</v>
      </c>
      <c r="E16" s="6">
        <f t="shared" si="1"/>
        <v>0.03890329067389264</v>
      </c>
      <c r="F16" s="5">
        <f t="shared" si="2"/>
        <v>14048.406198540046</v>
      </c>
      <c r="G16" s="5">
        <v>63480</v>
      </c>
      <c r="H16" s="6">
        <f t="shared" si="3"/>
        <v>0.021168509740915848</v>
      </c>
      <c r="I16" s="5">
        <f t="shared" si="4"/>
        <v>7644.181721051863</v>
      </c>
      <c r="J16" s="7">
        <f t="shared" si="5"/>
        <v>26565.886165205946</v>
      </c>
      <c r="K16" s="8">
        <f t="shared" si="7"/>
        <v>0.026565886165205947</v>
      </c>
      <c r="L16" s="7">
        <f t="shared" si="8"/>
        <v>0</v>
      </c>
      <c r="M16" s="7">
        <f t="shared" si="6"/>
        <v>25844.129212646436</v>
      </c>
    </row>
    <row r="17" spans="1:13" ht="12.75">
      <c r="A17" t="s">
        <v>30</v>
      </c>
      <c r="B17" s="4">
        <v>6664.324004791066</v>
      </c>
      <c r="C17" s="5">
        <f t="shared" si="0"/>
        <v>4873.298245614035</v>
      </c>
      <c r="D17" s="5">
        <v>102358</v>
      </c>
      <c r="E17" s="6">
        <f t="shared" si="1"/>
        <v>0.001717231044043693</v>
      </c>
      <c r="F17" s="5">
        <f t="shared" si="2"/>
        <v>620.111019545662</v>
      </c>
      <c r="G17" s="5">
        <v>5838</v>
      </c>
      <c r="H17" s="6">
        <f t="shared" si="3"/>
        <v>0.0019467826066078564</v>
      </c>
      <c r="I17" s="5">
        <f t="shared" si="4"/>
        <v>703.0046138547697</v>
      </c>
      <c r="J17" s="7">
        <f t="shared" si="5"/>
        <v>6196.413879014467</v>
      </c>
      <c r="K17" s="8">
        <f t="shared" si="7"/>
        <v>0.006196413879014467</v>
      </c>
      <c r="L17" s="7">
        <f t="shared" si="8"/>
        <v>0</v>
      </c>
      <c r="M17" s="7">
        <f t="shared" si="6"/>
        <v>6664.324004791066</v>
      </c>
    </row>
    <row r="18" spans="1:13" ht="12.75">
      <c r="A18" t="s">
        <v>31</v>
      </c>
      <c r="B18" s="4">
        <v>11036.454361001566</v>
      </c>
      <c r="C18" s="5">
        <f t="shared" si="0"/>
        <v>4873.298245614035</v>
      </c>
      <c r="D18" s="5">
        <v>434849</v>
      </c>
      <c r="E18" s="6">
        <f t="shared" si="1"/>
        <v>0.007295337953763808</v>
      </c>
      <c r="F18" s="5">
        <f t="shared" si="2"/>
        <v>2634.4267838216024</v>
      </c>
      <c r="G18" s="5">
        <v>38939</v>
      </c>
      <c r="H18" s="6">
        <f t="shared" si="3"/>
        <v>0.01298488659107628</v>
      </c>
      <c r="I18" s="5">
        <f t="shared" si="4"/>
        <v>4688.985381790147</v>
      </c>
      <c r="J18" s="7">
        <f t="shared" si="5"/>
        <v>12196.710411225784</v>
      </c>
      <c r="K18" s="8">
        <f t="shared" si="7"/>
        <v>0.012196710411225784</v>
      </c>
      <c r="L18" s="7">
        <f t="shared" si="8"/>
        <v>0</v>
      </c>
      <c r="M18" s="7">
        <f t="shared" si="6"/>
        <v>11036.454361001566</v>
      </c>
    </row>
    <row r="19" spans="1:13" ht="12.75">
      <c r="A19" t="s">
        <v>32</v>
      </c>
      <c r="B19" s="4">
        <v>33032.315393366946</v>
      </c>
      <c r="C19" s="5">
        <f t="shared" si="0"/>
        <v>4873.298245614035</v>
      </c>
      <c r="D19" s="5">
        <v>1508962</v>
      </c>
      <c r="E19" s="6">
        <f t="shared" si="1"/>
        <v>0.02531542615801656</v>
      </c>
      <c r="F19" s="5">
        <f t="shared" si="2"/>
        <v>9141.678855347518</v>
      </c>
      <c r="G19" s="5">
        <v>127879</v>
      </c>
      <c r="H19" s="6">
        <f t="shared" si="3"/>
        <v>0.04264347601068963</v>
      </c>
      <c r="I19" s="5">
        <f t="shared" si="4"/>
        <v>15399.028265696143</v>
      </c>
      <c r="J19" s="7">
        <f t="shared" si="5"/>
        <v>29414.005366657697</v>
      </c>
      <c r="K19" s="8">
        <f t="shared" si="7"/>
        <v>0.029414005366657697</v>
      </c>
      <c r="L19" s="7">
        <f t="shared" si="8"/>
        <v>0</v>
      </c>
      <c r="M19" s="7">
        <f t="shared" si="6"/>
        <v>33032.315393366946</v>
      </c>
    </row>
    <row r="20" spans="1:13" ht="12.75">
      <c r="A20" t="s">
        <v>33</v>
      </c>
      <c r="B20" s="4">
        <v>30359.40132343821</v>
      </c>
      <c r="C20" s="5">
        <f t="shared" si="0"/>
        <v>4873.298245614035</v>
      </c>
      <c r="D20" s="5">
        <v>1777305</v>
      </c>
      <c r="E20" s="6">
        <f t="shared" si="1"/>
        <v>0.029817340322535375</v>
      </c>
      <c r="F20" s="5">
        <f t="shared" si="2"/>
        <v>10767.36958121107</v>
      </c>
      <c r="G20" s="5">
        <v>125698</v>
      </c>
      <c r="H20" s="6">
        <f t="shared" si="3"/>
        <v>0.04191618363915627</v>
      </c>
      <c r="I20" s="5">
        <f t="shared" si="4"/>
        <v>15136.394990119361</v>
      </c>
      <c r="J20" s="7">
        <f t="shared" si="5"/>
        <v>30777.062816944468</v>
      </c>
      <c r="K20" s="8">
        <f t="shared" si="7"/>
        <v>0.030777062816944468</v>
      </c>
      <c r="L20" s="7">
        <f t="shared" si="8"/>
        <v>0</v>
      </c>
      <c r="M20" s="7">
        <f t="shared" si="6"/>
        <v>30359.40132343821</v>
      </c>
    </row>
    <row r="21" spans="1:13" ht="12.75">
      <c r="A21" t="s">
        <v>34</v>
      </c>
      <c r="B21" s="4">
        <v>31804.126031421456</v>
      </c>
      <c r="C21" s="5">
        <f t="shared" si="0"/>
        <v>4873.298245614035</v>
      </c>
      <c r="D21" s="5">
        <v>1139641</v>
      </c>
      <c r="E21" s="6">
        <f t="shared" si="1"/>
        <v>0.01911943281682915</v>
      </c>
      <c r="F21" s="5">
        <f t="shared" si="2"/>
        <v>6904.2375039179915</v>
      </c>
      <c r="G21" s="5">
        <v>171374</v>
      </c>
      <c r="H21" s="6">
        <f t="shared" si="3"/>
        <v>0.05714764001795388</v>
      </c>
      <c r="I21" s="5">
        <f t="shared" si="4"/>
        <v>20636.641434523342</v>
      </c>
      <c r="J21" s="7">
        <f t="shared" si="5"/>
        <v>32414.17718405537</v>
      </c>
      <c r="K21" s="8">
        <f t="shared" si="7"/>
        <v>0.03241417718405537</v>
      </c>
      <c r="L21" s="7">
        <f t="shared" si="8"/>
        <v>0</v>
      </c>
      <c r="M21" s="7">
        <f t="shared" si="6"/>
        <v>31804.126031421456</v>
      </c>
    </row>
    <row r="22" spans="1:15" ht="12.75">
      <c r="A22" t="s">
        <v>35</v>
      </c>
      <c r="B22" s="4">
        <v>19198.517433505127</v>
      </c>
      <c r="C22" s="5">
        <f t="shared" si="0"/>
        <v>4873.298245614035</v>
      </c>
      <c r="D22" s="5">
        <v>768337</v>
      </c>
      <c r="E22" s="6">
        <f t="shared" si="1"/>
        <v>0.012890171248826658</v>
      </c>
      <c r="F22" s="5">
        <f t="shared" si="2"/>
        <v>4654.782629835043</v>
      </c>
      <c r="G22" s="5">
        <v>89758</v>
      </c>
      <c r="H22" s="6">
        <f t="shared" si="3"/>
        <v>0.029931365742361764</v>
      </c>
      <c r="I22" s="5">
        <f t="shared" si="4"/>
        <v>10808.545414589998</v>
      </c>
      <c r="J22" s="7">
        <f t="shared" si="5"/>
        <v>20336.62629003908</v>
      </c>
      <c r="K22" s="8">
        <f t="shared" si="7"/>
        <v>0.02033662629003908</v>
      </c>
      <c r="L22" s="7">
        <f t="shared" si="8"/>
        <v>0</v>
      </c>
      <c r="M22" s="7">
        <f t="shared" si="6"/>
        <v>19198.517433505127</v>
      </c>
      <c r="O22" t="s">
        <v>36</v>
      </c>
    </row>
    <row r="23" spans="1:13" ht="12.75">
      <c r="A23" t="s">
        <v>37</v>
      </c>
      <c r="B23" s="4">
        <v>30390.404890574096</v>
      </c>
      <c r="C23" s="5">
        <f t="shared" si="0"/>
        <v>4873.298245614035</v>
      </c>
      <c r="D23" s="5">
        <v>1789802</v>
      </c>
      <c r="E23" s="6">
        <f t="shared" si="1"/>
        <v>0.030026998936003926</v>
      </c>
      <c r="F23" s="5">
        <f t="shared" si="2"/>
        <v>10843.079612779315</v>
      </c>
      <c r="G23" s="5">
        <v>129056</v>
      </c>
      <c r="H23" s="6">
        <f t="shared" si="3"/>
        <v>0.043035967125451095</v>
      </c>
      <c r="I23" s="5">
        <f t="shared" si="4"/>
        <v>15540.76112463877</v>
      </c>
      <c r="J23" s="7">
        <f t="shared" si="5"/>
        <v>31257.13898303212</v>
      </c>
      <c r="K23" s="8">
        <f t="shared" si="7"/>
        <v>0.03125713898303212</v>
      </c>
      <c r="L23" s="7">
        <f t="shared" si="8"/>
        <v>0</v>
      </c>
      <c r="M23" s="7">
        <f t="shared" si="6"/>
        <v>30390.404890574096</v>
      </c>
    </row>
    <row r="24" spans="1:13" ht="12.75">
      <c r="A24" t="s">
        <v>38</v>
      </c>
      <c r="B24" s="4">
        <v>18197.34304105169</v>
      </c>
      <c r="C24" s="5">
        <f t="shared" si="0"/>
        <v>4873.298245614035</v>
      </c>
      <c r="D24" s="5">
        <v>1221982</v>
      </c>
      <c r="E24" s="6">
        <f t="shared" si="1"/>
        <v>0.0205008443469255</v>
      </c>
      <c r="F24" s="5">
        <f t="shared" si="2"/>
        <v>7403.080402962614</v>
      </c>
      <c r="G24" s="5">
        <v>29860</v>
      </c>
      <c r="H24" s="6">
        <f t="shared" si="3"/>
        <v>0.009957336182478689</v>
      </c>
      <c r="I24" s="5">
        <f t="shared" si="4"/>
        <v>3595.703626191062</v>
      </c>
      <c r="J24" s="7">
        <f t="shared" si="5"/>
        <v>15872.082274767712</v>
      </c>
      <c r="K24" s="8">
        <f t="shared" si="7"/>
        <v>0.01587208227476771</v>
      </c>
      <c r="L24" s="7">
        <f t="shared" si="8"/>
        <v>0</v>
      </c>
      <c r="M24" s="7">
        <f t="shared" si="6"/>
        <v>18197.34304105169</v>
      </c>
    </row>
    <row r="25" spans="1:13" ht="12.75">
      <c r="A25" t="s">
        <v>39</v>
      </c>
      <c r="B25" s="4">
        <v>9603.808592378531</v>
      </c>
      <c r="C25" s="5">
        <f t="shared" si="0"/>
        <v>4873.298245614035</v>
      </c>
      <c r="D25" s="5">
        <v>762331</v>
      </c>
      <c r="E25" s="6">
        <f t="shared" si="1"/>
        <v>0.012789410295598514</v>
      </c>
      <c r="F25" s="5">
        <f t="shared" si="2"/>
        <v>4618.396741253875</v>
      </c>
      <c r="G25" s="5">
        <v>11016</v>
      </c>
      <c r="H25" s="6">
        <f t="shared" si="3"/>
        <v>0.003673476737648535</v>
      </c>
      <c r="I25" s="5">
        <f t="shared" si="4"/>
        <v>1326.532858209</v>
      </c>
      <c r="J25" s="7">
        <f t="shared" si="5"/>
        <v>10818.227845076912</v>
      </c>
      <c r="K25" s="8">
        <f t="shared" si="7"/>
        <v>0.010818227845076911</v>
      </c>
      <c r="L25" s="7">
        <f t="shared" si="8"/>
        <v>0</v>
      </c>
      <c r="M25" s="7">
        <f t="shared" si="6"/>
        <v>9603.808592378531</v>
      </c>
    </row>
    <row r="26" spans="1:13" ht="12.75">
      <c r="A26" t="s">
        <v>40</v>
      </c>
      <c r="B26" s="4">
        <v>13240.837085112576</v>
      </c>
      <c r="C26" s="5">
        <f t="shared" si="0"/>
        <v>4873.298245614035</v>
      </c>
      <c r="D26" s="5">
        <v>738038</v>
      </c>
      <c r="E26" s="6">
        <f t="shared" si="1"/>
        <v>0.012381853546219339</v>
      </c>
      <c r="F26" s="5">
        <f t="shared" si="2"/>
        <v>4471.223515928812</v>
      </c>
      <c r="G26" s="5">
        <v>23871</v>
      </c>
      <c r="H26" s="6">
        <f t="shared" si="3"/>
        <v>0.007960200000400161</v>
      </c>
      <c r="I26" s="5">
        <f t="shared" si="4"/>
        <v>2874.515782344503</v>
      </c>
      <c r="J26" s="7">
        <f t="shared" si="5"/>
        <v>12219.03754388735</v>
      </c>
      <c r="K26" s="8">
        <f t="shared" si="7"/>
        <v>0.01221903754388735</v>
      </c>
      <c r="L26" s="7">
        <f t="shared" si="8"/>
        <v>0</v>
      </c>
      <c r="M26" s="7">
        <f t="shared" si="6"/>
        <v>13240.837085112576</v>
      </c>
    </row>
    <row r="27" spans="1:13" ht="12.75">
      <c r="A27" t="s">
        <v>41</v>
      </c>
      <c r="B27" s="4">
        <v>11562.256563627847</v>
      </c>
      <c r="C27" s="5">
        <f t="shared" si="0"/>
        <v>4873.298245614035</v>
      </c>
      <c r="D27" s="5">
        <v>545646</v>
      </c>
      <c r="E27" s="6">
        <f t="shared" si="1"/>
        <v>0.009154147699820873</v>
      </c>
      <c r="F27" s="5">
        <f t="shared" si="2"/>
        <v>3305.663430030015</v>
      </c>
      <c r="G27" s="5">
        <v>6360</v>
      </c>
      <c r="H27" s="6">
        <f t="shared" si="3"/>
        <v>0.0021208525827382608</v>
      </c>
      <c r="I27" s="5">
        <f t="shared" si="4"/>
        <v>765.8631970051961</v>
      </c>
      <c r="J27" s="7">
        <f t="shared" si="5"/>
        <v>8944.824872649246</v>
      </c>
      <c r="K27" s="8">
        <f t="shared" si="7"/>
        <v>0.008944824872649245</v>
      </c>
      <c r="L27" s="7">
        <f t="shared" si="8"/>
        <v>0</v>
      </c>
      <c r="M27" s="7">
        <f t="shared" si="6"/>
        <v>11562.256563627847</v>
      </c>
    </row>
    <row r="28" spans="1:13" ht="12.75">
      <c r="A28" t="s">
        <v>42</v>
      </c>
      <c r="B28" s="4">
        <v>30362.677692060843</v>
      </c>
      <c r="C28" s="5">
        <f t="shared" si="0"/>
        <v>4873.298245614035</v>
      </c>
      <c r="D28" s="5">
        <v>2518920</v>
      </c>
      <c r="E28" s="6">
        <f t="shared" si="1"/>
        <v>0.04225920418005959</v>
      </c>
      <c r="F28" s="5">
        <f t="shared" si="2"/>
        <v>15260.263480665497</v>
      </c>
      <c r="G28" s="5">
        <v>94192</v>
      </c>
      <c r="H28" s="6">
        <f t="shared" si="3"/>
        <v>0.03140996013730853</v>
      </c>
      <c r="I28" s="5">
        <f t="shared" si="4"/>
        <v>11342.482115143623</v>
      </c>
      <c r="J28" s="7">
        <f t="shared" si="5"/>
        <v>31476.043841423154</v>
      </c>
      <c r="K28" s="8">
        <f t="shared" si="7"/>
        <v>0.031476043841423156</v>
      </c>
      <c r="L28" s="7">
        <f t="shared" si="8"/>
        <v>0</v>
      </c>
      <c r="M28" s="7">
        <f t="shared" si="6"/>
        <v>30362.677692060843</v>
      </c>
    </row>
    <row r="29" spans="1:13" ht="12.75">
      <c r="A29" t="s">
        <v>43</v>
      </c>
      <c r="B29" s="4">
        <v>29757.081169148667</v>
      </c>
      <c r="C29" s="5">
        <f t="shared" si="0"/>
        <v>4873.298245614035</v>
      </c>
      <c r="D29" s="5">
        <v>1430160</v>
      </c>
      <c r="E29" s="6">
        <f t="shared" si="1"/>
        <v>0.023993387424036502</v>
      </c>
      <c r="F29" s="5">
        <f t="shared" si="2"/>
        <v>8664.276126081246</v>
      </c>
      <c r="G29" s="5">
        <v>149204</v>
      </c>
      <c r="H29" s="6">
        <f t="shared" si="3"/>
        <v>0.04975466804322004</v>
      </c>
      <c r="I29" s="5">
        <f t="shared" si="4"/>
        <v>17966.95793175523</v>
      </c>
      <c r="J29" s="7">
        <f t="shared" si="5"/>
        <v>31504.532303450513</v>
      </c>
      <c r="K29" s="8">
        <f t="shared" si="7"/>
        <v>0.03150453230345051</v>
      </c>
      <c r="L29" s="7">
        <f t="shared" si="8"/>
        <v>0</v>
      </c>
      <c r="M29" s="7">
        <f t="shared" si="6"/>
        <v>29757.081169148667</v>
      </c>
    </row>
    <row r="30" spans="1:13" ht="12.75">
      <c r="A30" t="s">
        <v>44</v>
      </c>
      <c r="B30" s="4">
        <v>23344.592199799576</v>
      </c>
      <c r="C30" s="5">
        <f t="shared" si="0"/>
        <v>4873.298245614035</v>
      </c>
      <c r="D30" s="5">
        <v>1456098</v>
      </c>
      <c r="E30" s="6">
        <f t="shared" si="1"/>
        <v>0.02442854187039541</v>
      </c>
      <c r="F30" s="5">
        <f t="shared" si="2"/>
        <v>8821.415183360357</v>
      </c>
      <c r="G30" s="5">
        <v>46359</v>
      </c>
      <c r="H30" s="6">
        <f t="shared" si="3"/>
        <v>0.015459214604270917</v>
      </c>
      <c r="I30" s="5">
        <f t="shared" si="4"/>
        <v>5582.492444962875</v>
      </c>
      <c r="J30" s="7">
        <f t="shared" si="5"/>
        <v>19277.205873937266</v>
      </c>
      <c r="K30" s="8">
        <f t="shared" si="7"/>
        <v>0.019277205873937265</v>
      </c>
      <c r="L30" s="7">
        <f t="shared" si="8"/>
        <v>0</v>
      </c>
      <c r="M30" s="7">
        <f t="shared" si="6"/>
        <v>23344.592199799576</v>
      </c>
    </row>
    <row r="31" spans="1:13" ht="12.75">
      <c r="A31" t="s">
        <v>45</v>
      </c>
      <c r="B31" s="4">
        <v>28774.848056631017</v>
      </c>
      <c r="C31" s="5">
        <f t="shared" si="0"/>
        <v>4873.298245614035</v>
      </c>
      <c r="D31" s="5">
        <v>1714078</v>
      </c>
      <c r="E31" s="6">
        <f t="shared" si="1"/>
        <v>0.028756598932299628</v>
      </c>
      <c r="F31" s="5">
        <f t="shared" si="2"/>
        <v>10384.324197041651</v>
      </c>
      <c r="G31" s="5">
        <v>141155</v>
      </c>
      <c r="H31" s="6">
        <f t="shared" si="3"/>
        <v>0.04707058904346214</v>
      </c>
      <c r="I31" s="5">
        <f t="shared" si="4"/>
        <v>16997.707480073655</v>
      </c>
      <c r="J31" s="7">
        <f t="shared" si="5"/>
        <v>32255.329922729343</v>
      </c>
      <c r="K31" s="8">
        <f t="shared" si="7"/>
        <v>0.032255329922729344</v>
      </c>
      <c r="L31" s="7">
        <f t="shared" si="8"/>
        <v>0</v>
      </c>
      <c r="M31" s="7">
        <f t="shared" si="6"/>
        <v>28774.848056631017</v>
      </c>
    </row>
    <row r="32" spans="1:13" ht="12.75">
      <c r="A32" t="s">
        <v>46</v>
      </c>
      <c r="B32" s="4">
        <v>10435.51440913595</v>
      </c>
      <c r="C32" s="5">
        <f t="shared" si="0"/>
        <v>4873.298245614035</v>
      </c>
      <c r="D32" s="5">
        <v>414730</v>
      </c>
      <c r="E32" s="6">
        <f t="shared" si="1"/>
        <v>0.0069578072148365625</v>
      </c>
      <c r="F32" s="5">
        <f t="shared" si="2"/>
        <v>2512.540721156846</v>
      </c>
      <c r="G32" s="5">
        <v>39930</v>
      </c>
      <c r="H32" s="6">
        <f t="shared" si="3"/>
        <v>0.01331535277181427</v>
      </c>
      <c r="I32" s="5">
        <f t="shared" si="4"/>
        <v>4808.320354782622</v>
      </c>
      <c r="J32" s="7">
        <f t="shared" si="5"/>
        <v>12194.159321553503</v>
      </c>
      <c r="K32" s="8">
        <f t="shared" si="7"/>
        <v>0.012194159321553504</v>
      </c>
      <c r="L32" s="7">
        <f t="shared" si="8"/>
        <v>0</v>
      </c>
      <c r="M32" s="7">
        <f t="shared" si="6"/>
        <v>10435.51440913595</v>
      </c>
    </row>
    <row r="33" spans="1:13" ht="12.75">
      <c r="A33" t="s">
        <v>47</v>
      </c>
      <c r="B33" s="4">
        <v>17848.77528818561</v>
      </c>
      <c r="C33" s="5">
        <f t="shared" si="0"/>
        <v>4873.298245614035</v>
      </c>
      <c r="D33" s="5">
        <v>518557</v>
      </c>
      <c r="E33" s="6">
        <f t="shared" si="1"/>
        <v>0.008699683253933893</v>
      </c>
      <c r="F33" s="5">
        <f t="shared" si="2"/>
        <v>3141.551319511322</v>
      </c>
      <c r="G33" s="5">
        <v>88936</v>
      </c>
      <c r="H33" s="6">
        <f t="shared" si="3"/>
        <v>0.02965725555006446</v>
      </c>
      <c r="I33" s="5">
        <f t="shared" si="4"/>
        <v>10709.561208939327</v>
      </c>
      <c r="J33" s="7">
        <f t="shared" si="5"/>
        <v>18724.410774064687</v>
      </c>
      <c r="K33" s="8">
        <f t="shared" si="7"/>
        <v>0.018724410774064688</v>
      </c>
      <c r="L33" s="7">
        <f t="shared" si="8"/>
        <v>0</v>
      </c>
      <c r="M33" s="7">
        <f t="shared" si="6"/>
        <v>17848.77528818561</v>
      </c>
    </row>
    <row r="34" spans="1:13" ht="12.75">
      <c r="A34" t="s">
        <v>48</v>
      </c>
      <c r="B34" s="4">
        <v>6184.926703546676</v>
      </c>
      <c r="C34" s="5">
        <f t="shared" si="0"/>
        <v>4873.298245614035</v>
      </c>
      <c r="D34" s="5">
        <v>168476</v>
      </c>
      <c r="E34" s="6">
        <f t="shared" si="1"/>
        <v>0.002826473918758722</v>
      </c>
      <c r="F34" s="5">
        <f t="shared" si="2"/>
        <v>1020.6708232768808</v>
      </c>
      <c r="G34" s="5">
        <v>4023</v>
      </c>
      <c r="H34" s="6">
        <f t="shared" si="3"/>
        <v>0.0013415392987981168</v>
      </c>
      <c r="I34" s="5">
        <f t="shared" si="4"/>
        <v>484.44459772828674</v>
      </c>
      <c r="J34" s="7">
        <f t="shared" si="5"/>
        <v>6378.413666619203</v>
      </c>
      <c r="K34" s="8">
        <f t="shared" si="7"/>
        <v>0.006378413666619203</v>
      </c>
      <c r="L34" s="7">
        <f t="shared" si="8"/>
        <v>0</v>
      </c>
      <c r="M34" s="7">
        <f t="shared" si="6"/>
        <v>6184.926703546676</v>
      </c>
    </row>
    <row r="35" spans="1:13" ht="12.75">
      <c r="A35" t="s">
        <v>49</v>
      </c>
      <c r="B35" s="4">
        <v>7826.38646728958</v>
      </c>
      <c r="C35" s="5">
        <f t="shared" si="0"/>
        <v>4873.298245614035</v>
      </c>
      <c r="D35" s="5">
        <v>504434</v>
      </c>
      <c r="E35" s="6">
        <f t="shared" si="1"/>
        <v>0.008462745701079898</v>
      </c>
      <c r="F35" s="5">
        <f t="shared" si="2"/>
        <v>3055.990562862663</v>
      </c>
      <c r="G35" s="5">
        <v>4599</v>
      </c>
      <c r="H35" s="6">
        <f t="shared" si="3"/>
        <v>0.001533616513838563</v>
      </c>
      <c r="I35" s="5">
        <f t="shared" si="4"/>
        <v>553.8057929287573</v>
      </c>
      <c r="J35" s="7">
        <f t="shared" si="5"/>
        <v>8483.094601405455</v>
      </c>
      <c r="K35" s="8">
        <f t="shared" si="7"/>
        <v>0.008483094601405455</v>
      </c>
      <c r="L35" s="7">
        <f t="shared" si="8"/>
        <v>0</v>
      </c>
      <c r="M35" s="7">
        <f t="shared" si="6"/>
        <v>7826.38646728958</v>
      </c>
    </row>
    <row r="36" spans="1:13" ht="12.75">
      <c r="A36" t="s">
        <v>50</v>
      </c>
      <c r="B36" s="4">
        <v>11379.550820560486</v>
      </c>
      <c r="C36" s="5">
        <f t="shared" si="0"/>
        <v>4873.298245614035</v>
      </c>
      <c r="D36" s="5">
        <v>475500</v>
      </c>
      <c r="E36" s="6">
        <f t="shared" si="1"/>
        <v>0.007977328215115341</v>
      </c>
      <c r="F36" s="5">
        <f t="shared" si="2"/>
        <v>2880.700969088516</v>
      </c>
      <c r="G36" s="5">
        <v>12563</v>
      </c>
      <c r="H36" s="6">
        <f t="shared" si="3"/>
        <v>0.004189350785682511</v>
      </c>
      <c r="I36" s="5">
        <f t="shared" si="4"/>
        <v>1512.8206515685972</v>
      </c>
      <c r="J36" s="7">
        <f t="shared" si="5"/>
        <v>9266.81986627115</v>
      </c>
      <c r="K36" s="8">
        <f t="shared" si="7"/>
        <v>0.00926681986627115</v>
      </c>
      <c r="L36" s="7">
        <f t="shared" si="8"/>
        <v>0</v>
      </c>
      <c r="M36" s="7">
        <f t="shared" si="6"/>
        <v>11379.550820560486</v>
      </c>
    </row>
    <row r="37" spans="1:13" ht="12.75">
      <c r="A37" t="s">
        <v>51</v>
      </c>
      <c r="B37" s="4">
        <v>8879.269864394988</v>
      </c>
      <c r="C37" s="5">
        <f t="shared" si="0"/>
        <v>4873.298245614035</v>
      </c>
      <c r="D37" s="5">
        <v>454211</v>
      </c>
      <c r="E37" s="6">
        <f t="shared" si="1"/>
        <v>0.007620168719065729</v>
      </c>
      <c r="F37" s="5">
        <f t="shared" si="2"/>
        <v>2751.7267463105445</v>
      </c>
      <c r="G37" s="5">
        <v>15792</v>
      </c>
      <c r="H37" s="6">
        <f t="shared" si="3"/>
        <v>0.0052661169790255685</v>
      </c>
      <c r="I37" s="5">
        <f t="shared" si="4"/>
        <v>1901.652768412902</v>
      </c>
      <c r="J37" s="7">
        <f t="shared" si="5"/>
        <v>9526.677760337481</v>
      </c>
      <c r="K37" s="8">
        <f t="shared" si="7"/>
        <v>0.009526677760337481</v>
      </c>
      <c r="L37" s="7">
        <f t="shared" si="8"/>
        <v>0</v>
      </c>
      <c r="M37" s="7">
        <f t="shared" si="6"/>
        <v>8879.269864394988</v>
      </c>
    </row>
    <row r="38" spans="1:13" ht="12.75">
      <c r="A38" t="s">
        <v>52</v>
      </c>
      <c r="B38" s="4">
        <v>28924.584772985316</v>
      </c>
      <c r="C38" s="5">
        <f t="shared" si="0"/>
        <v>4873.298245614035</v>
      </c>
      <c r="D38" s="5">
        <v>2375331</v>
      </c>
      <c r="E38" s="6">
        <f t="shared" si="1"/>
        <v>0.03985025237968062</v>
      </c>
      <c r="F38" s="5">
        <f t="shared" si="2"/>
        <v>14390.36448707885</v>
      </c>
      <c r="G38" s="5">
        <v>61503</v>
      </c>
      <c r="H38" s="6">
        <f t="shared" si="3"/>
        <v>0.020509244716375982</v>
      </c>
      <c r="I38" s="5">
        <f t="shared" si="4"/>
        <v>7406.113868775247</v>
      </c>
      <c r="J38" s="7">
        <f t="shared" si="5"/>
        <v>26669.776601468133</v>
      </c>
      <c r="K38" s="8">
        <f t="shared" si="7"/>
        <v>0.02666977660146813</v>
      </c>
      <c r="L38" s="7">
        <f t="shared" si="8"/>
        <v>0</v>
      </c>
      <c r="M38" s="7">
        <f aca="true" t="shared" si="9" ref="M38:M62">+B38+L38</f>
        <v>28924.584772985316</v>
      </c>
    </row>
    <row r="39" spans="1:13" ht="12.75">
      <c r="A39" t="s">
        <v>53</v>
      </c>
      <c r="B39" s="4">
        <v>38779.457352245874</v>
      </c>
      <c r="C39" s="5">
        <f t="shared" si="0"/>
        <v>4873.298245614035</v>
      </c>
      <c r="D39" s="5">
        <v>3202238</v>
      </c>
      <c r="E39" s="6">
        <f t="shared" si="1"/>
        <v>0.05372303585470982</v>
      </c>
      <c r="F39" s="5">
        <f t="shared" si="2"/>
        <v>19399.979200530117</v>
      </c>
      <c r="G39" s="5">
        <v>80533</v>
      </c>
      <c r="H39" s="6">
        <f t="shared" si="3"/>
        <v>0.026855129095229614</v>
      </c>
      <c r="I39" s="5">
        <f t="shared" si="4"/>
        <v>9697.68252270746</v>
      </c>
      <c r="J39" s="7">
        <f t="shared" si="5"/>
        <v>33970.95996885161</v>
      </c>
      <c r="K39" s="8">
        <f t="shared" si="7"/>
        <v>0.03397095996885161</v>
      </c>
      <c r="L39" s="7">
        <f t="shared" si="8"/>
        <v>0</v>
      </c>
      <c r="M39" s="7">
        <f t="shared" si="9"/>
        <v>38779.457352245874</v>
      </c>
    </row>
    <row r="40" spans="1:13" ht="12.75">
      <c r="A40" t="s">
        <v>54</v>
      </c>
      <c r="B40" s="4">
        <v>13081.126649396794</v>
      </c>
      <c r="C40" s="5">
        <f t="shared" si="0"/>
        <v>4873.298245614035</v>
      </c>
      <c r="D40" s="5">
        <v>283806</v>
      </c>
      <c r="E40" s="6">
        <f t="shared" si="1"/>
        <v>0.004761332516128337</v>
      </c>
      <c r="F40" s="5">
        <f t="shared" si="2"/>
        <v>1719.36954623162</v>
      </c>
      <c r="G40" s="5">
        <v>43825</v>
      </c>
      <c r="H40" s="6">
        <f t="shared" si="3"/>
        <v>0.014614208245047843</v>
      </c>
      <c r="I40" s="5">
        <f t="shared" si="4"/>
        <v>5277.351353577472</v>
      </c>
      <c r="J40" s="7">
        <f t="shared" si="5"/>
        <v>11870.019145423128</v>
      </c>
      <c r="K40" s="8">
        <f t="shared" si="7"/>
        <v>0.011870019145423127</v>
      </c>
      <c r="L40" s="7">
        <f t="shared" si="8"/>
        <v>0</v>
      </c>
      <c r="M40" s="7">
        <f t="shared" si="9"/>
        <v>13081.126649396794</v>
      </c>
    </row>
    <row r="41" spans="1:13" ht="12.75">
      <c r="A41" t="s">
        <v>55</v>
      </c>
      <c r="B41" s="4">
        <v>36137.906892563566</v>
      </c>
      <c r="C41" s="5">
        <f t="shared" si="0"/>
        <v>4873.298245614035</v>
      </c>
      <c r="D41" s="5">
        <v>2572903</v>
      </c>
      <c r="E41" s="6">
        <f t="shared" si="1"/>
        <v>0.04316486161231316</v>
      </c>
      <c r="F41" s="5">
        <f t="shared" si="2"/>
        <v>15587.306341684016</v>
      </c>
      <c r="G41" s="5">
        <v>150871</v>
      </c>
      <c r="H41" s="6">
        <f t="shared" si="3"/>
        <v>0.050310558177720774</v>
      </c>
      <c r="I41" s="5">
        <f t="shared" si="4"/>
        <v>18167.695974114926</v>
      </c>
      <c r="J41" s="7">
        <f t="shared" si="5"/>
        <v>38628.30056141298</v>
      </c>
      <c r="K41" s="8">
        <f t="shared" si="7"/>
        <v>0.03862830056141298</v>
      </c>
      <c r="L41" s="7">
        <f t="shared" si="8"/>
        <v>0</v>
      </c>
      <c r="M41" s="7">
        <f t="shared" si="9"/>
        <v>36137.906892563566</v>
      </c>
    </row>
    <row r="42" spans="1:13" ht="12.75">
      <c r="A42" t="s">
        <v>56</v>
      </c>
      <c r="B42" s="4">
        <v>18276.000878032068</v>
      </c>
      <c r="C42" s="5">
        <f t="shared" si="0"/>
        <v>4873.298245614035</v>
      </c>
      <c r="D42" s="5">
        <v>1196088</v>
      </c>
      <c r="E42" s="6">
        <f t="shared" si="1"/>
        <v>0.020066428076048113</v>
      </c>
      <c r="F42" s="5">
        <f t="shared" si="2"/>
        <v>7246.20790896981</v>
      </c>
      <c r="G42" s="5">
        <v>78203</v>
      </c>
      <c r="H42" s="6">
        <f t="shared" si="3"/>
        <v>0.026078150083000032</v>
      </c>
      <c r="I42" s="5">
        <f t="shared" si="4"/>
        <v>9417.106854622225</v>
      </c>
      <c r="J42" s="7">
        <f t="shared" si="5"/>
        <v>21536.61300920607</v>
      </c>
      <c r="K42" s="8">
        <f t="shared" si="7"/>
        <v>0.02153661300920607</v>
      </c>
      <c r="L42" s="7">
        <f t="shared" si="8"/>
        <v>0</v>
      </c>
      <c r="M42" s="7">
        <f t="shared" si="9"/>
        <v>18276.000878032068</v>
      </c>
    </row>
    <row r="43" spans="1:13" ht="12.75">
      <c r="A43" t="s">
        <v>57</v>
      </c>
      <c r="B43" s="4">
        <v>13876.080485748367</v>
      </c>
      <c r="C43" s="5">
        <f t="shared" si="0"/>
        <v>4873.298245614035</v>
      </c>
      <c r="D43" s="5">
        <v>728719</v>
      </c>
      <c r="E43" s="6">
        <f t="shared" si="1"/>
        <v>0.01222551133457547</v>
      </c>
      <c r="F43" s="5">
        <f t="shared" si="2"/>
        <v>4414.766623539882</v>
      </c>
      <c r="G43" s="5">
        <v>64128</v>
      </c>
      <c r="H43" s="6">
        <f t="shared" si="3"/>
        <v>0.02138459660783635</v>
      </c>
      <c r="I43" s="5">
        <f t="shared" si="4"/>
        <v>7722.213065652392</v>
      </c>
      <c r="J43" s="7">
        <f t="shared" si="5"/>
        <v>17010.27793480631</v>
      </c>
      <c r="K43" s="8">
        <f t="shared" si="7"/>
        <v>0.01701027793480631</v>
      </c>
      <c r="L43" s="7">
        <f t="shared" si="8"/>
        <v>0</v>
      </c>
      <c r="M43" s="7">
        <f t="shared" si="9"/>
        <v>13876.080485748367</v>
      </c>
    </row>
    <row r="44" spans="1:13" ht="12.75">
      <c r="A44" t="s">
        <v>58</v>
      </c>
      <c r="B44" s="4">
        <v>35708.7606659993</v>
      </c>
      <c r="C44" s="5">
        <f t="shared" si="0"/>
        <v>4873.298245614035</v>
      </c>
      <c r="D44" s="5">
        <v>2819968</v>
      </c>
      <c r="E44" s="6">
        <f t="shared" si="1"/>
        <v>0.04730980082465274</v>
      </c>
      <c r="F44" s="5">
        <f t="shared" si="2"/>
        <v>17084.089485591176</v>
      </c>
      <c r="G44" s="5">
        <v>85362</v>
      </c>
      <c r="H44" s="6">
        <f t="shared" si="3"/>
        <v>0.028465443108129467</v>
      </c>
      <c r="I44" s="5">
        <f t="shared" si="4"/>
        <v>10279.18462621974</v>
      </c>
      <c r="J44" s="7">
        <f t="shared" si="5"/>
        <v>32236.57235742495</v>
      </c>
      <c r="K44" s="8">
        <f t="shared" si="7"/>
        <v>0.03223657235742495</v>
      </c>
      <c r="L44" s="7">
        <f t="shared" si="8"/>
        <v>0</v>
      </c>
      <c r="M44" s="7">
        <f t="shared" si="9"/>
        <v>35708.7606659993</v>
      </c>
    </row>
    <row r="45" spans="1:13" ht="12.75">
      <c r="A45" t="s">
        <v>59</v>
      </c>
      <c r="B45" s="4">
        <v>24457.82023300168</v>
      </c>
      <c r="C45" s="5">
        <f t="shared" si="0"/>
        <v>4873.298245614035</v>
      </c>
      <c r="D45" s="5">
        <v>213662</v>
      </c>
      <c r="E45" s="6">
        <f t="shared" si="1"/>
        <v>0.003584546584853783</v>
      </c>
      <c r="F45" s="5">
        <f t="shared" si="2"/>
        <v>1294.4192018031345</v>
      </c>
      <c r="G45" s="5">
        <v>5524</v>
      </c>
      <c r="H45" s="6">
        <f t="shared" si="3"/>
        <v>0.0018420738470198354</v>
      </c>
      <c r="I45" s="5">
        <f t="shared" si="4"/>
        <v>665.1931289711798</v>
      </c>
      <c r="J45" s="7">
        <f t="shared" si="5"/>
        <v>6832.91057638835</v>
      </c>
      <c r="K45" s="8">
        <f t="shared" si="7"/>
        <v>0.00683291057638835</v>
      </c>
      <c r="L45" s="7">
        <f t="shared" si="8"/>
        <v>0</v>
      </c>
      <c r="M45" s="7">
        <f t="shared" si="9"/>
        <v>24457.82023300168</v>
      </c>
    </row>
    <row r="46" spans="1:13" ht="12.75">
      <c r="A46" t="s">
        <v>60</v>
      </c>
      <c r="B46" s="4">
        <v>6182.772117473936</v>
      </c>
      <c r="C46" s="5">
        <f t="shared" si="0"/>
        <v>4873.298245614035</v>
      </c>
      <c r="D46" s="5">
        <v>95024</v>
      </c>
      <c r="E46" s="6">
        <f t="shared" si="1"/>
        <v>0.0015941906126458888</v>
      </c>
      <c r="F46" s="5">
        <f t="shared" si="2"/>
        <v>575.6797663231696</v>
      </c>
      <c r="G46" s="5">
        <v>1235</v>
      </c>
      <c r="H46" s="6">
        <f t="shared" si="3"/>
        <v>0.00041183222322040125</v>
      </c>
      <c r="I46" s="5">
        <f t="shared" si="4"/>
        <v>148.7171459593423</v>
      </c>
      <c r="J46" s="7">
        <f t="shared" si="5"/>
        <v>5597.695157896546</v>
      </c>
      <c r="K46" s="8">
        <f t="shared" si="7"/>
        <v>0.005597695157896546</v>
      </c>
      <c r="L46" s="7">
        <f t="shared" si="8"/>
        <v>0</v>
      </c>
      <c r="M46" s="7">
        <f t="shared" si="9"/>
        <v>6182.772117473936</v>
      </c>
    </row>
    <row r="47" spans="1:13" ht="12.75">
      <c r="A47" t="s">
        <v>61</v>
      </c>
      <c r="B47" s="4">
        <v>19880.83717081047</v>
      </c>
      <c r="C47" s="5">
        <f t="shared" si="0"/>
        <v>4873.298245614035</v>
      </c>
      <c r="D47" s="5">
        <v>1584991</v>
      </c>
      <c r="E47" s="6">
        <f t="shared" si="1"/>
        <v>0.026590943059945065</v>
      </c>
      <c r="F47" s="5">
        <f t="shared" si="2"/>
        <v>9602.282039319822</v>
      </c>
      <c r="G47" s="5">
        <v>37293</v>
      </c>
      <c r="H47" s="6">
        <f t="shared" si="3"/>
        <v>0.012435999271707226</v>
      </c>
      <c r="I47" s="5">
        <f t="shared" si="4"/>
        <v>4490.776133005468</v>
      </c>
      <c r="J47" s="7">
        <f t="shared" si="5"/>
        <v>18966.356417939325</v>
      </c>
      <c r="K47" s="8">
        <f t="shared" si="7"/>
        <v>0.018966356417939326</v>
      </c>
      <c r="L47" s="7">
        <f t="shared" si="8"/>
        <v>0</v>
      </c>
      <c r="M47" s="7">
        <f t="shared" si="9"/>
        <v>19880.83717081047</v>
      </c>
    </row>
    <row r="48" spans="1:13" ht="12.75">
      <c r="A48" t="s">
        <v>62</v>
      </c>
      <c r="B48" s="4">
        <v>13539.087535062545</v>
      </c>
      <c r="C48" s="5">
        <f t="shared" si="0"/>
        <v>4873.298245614035</v>
      </c>
      <c r="D48" s="5">
        <v>382908</v>
      </c>
      <c r="E48" s="6">
        <f t="shared" si="1"/>
        <v>0.00642393857453919</v>
      </c>
      <c r="F48" s="5">
        <f t="shared" si="2"/>
        <v>2319.7548825904214</v>
      </c>
      <c r="G48" s="5">
        <v>58240</v>
      </c>
      <c r="H48" s="6">
        <f t="shared" si="3"/>
        <v>0.019421140631867343</v>
      </c>
      <c r="I48" s="5">
        <f t="shared" si="4"/>
        <v>7013.187514714248</v>
      </c>
      <c r="J48" s="7">
        <f t="shared" si="5"/>
        <v>14206.240642918705</v>
      </c>
      <c r="K48" s="8">
        <f t="shared" si="7"/>
        <v>0.014206240642918705</v>
      </c>
      <c r="L48" s="7">
        <f t="shared" si="8"/>
        <v>0</v>
      </c>
      <c r="M48" s="7">
        <f t="shared" si="9"/>
        <v>13539.087535062545</v>
      </c>
    </row>
    <row r="49" spans="1:13" ht="12.75">
      <c r="A49" t="s">
        <v>63</v>
      </c>
      <c r="B49" s="4">
        <v>28797.67585725442</v>
      </c>
      <c r="C49" s="5">
        <f t="shared" si="0"/>
        <v>4873.298245614035</v>
      </c>
      <c r="D49" s="5">
        <v>2070315</v>
      </c>
      <c r="E49" s="6">
        <f t="shared" si="1"/>
        <v>0.034733085728026324</v>
      </c>
      <c r="F49" s="5">
        <f t="shared" si="2"/>
        <v>12542.499320333314</v>
      </c>
      <c r="G49" s="5">
        <v>91597</v>
      </c>
      <c r="H49" s="6">
        <f t="shared" si="3"/>
        <v>0.030544612267464855</v>
      </c>
      <c r="I49" s="5">
        <f t="shared" si="4"/>
        <v>11029.995480516502</v>
      </c>
      <c r="J49" s="7">
        <f t="shared" si="5"/>
        <v>28445.79304646385</v>
      </c>
      <c r="K49" s="8">
        <f t="shared" si="7"/>
        <v>0.028445793046463847</v>
      </c>
      <c r="L49" s="7">
        <f t="shared" si="8"/>
        <v>0</v>
      </c>
      <c r="M49" s="7">
        <f t="shared" si="9"/>
        <v>28797.67585725442</v>
      </c>
    </row>
    <row r="50" spans="1:13" ht="12.75">
      <c r="A50" t="s">
        <v>64</v>
      </c>
      <c r="B50" s="4">
        <v>37969.00488400559</v>
      </c>
      <c r="C50" s="5">
        <f t="shared" si="0"/>
        <v>4873.298245614035</v>
      </c>
      <c r="D50" s="5">
        <v>3647747</v>
      </c>
      <c r="E50" s="6">
        <f t="shared" si="1"/>
        <v>0.061197213595588516</v>
      </c>
      <c r="F50" s="5">
        <f t="shared" si="2"/>
        <v>22098.986998716566</v>
      </c>
      <c r="G50" s="5">
        <v>185803</v>
      </c>
      <c r="H50" s="6">
        <f t="shared" si="3"/>
        <v>0.06195924094819451</v>
      </c>
      <c r="I50" s="5">
        <f t="shared" si="4"/>
        <v>22374.163458043466</v>
      </c>
      <c r="J50" s="7">
        <f t="shared" si="5"/>
        <v>49346.448702374066</v>
      </c>
      <c r="K50" s="8">
        <f t="shared" si="7"/>
        <v>0.04934644870237406</v>
      </c>
      <c r="L50" s="7">
        <f t="shared" si="8"/>
        <v>0</v>
      </c>
      <c r="M50" s="7">
        <f t="shared" si="9"/>
        <v>37969.00488400559</v>
      </c>
    </row>
    <row r="51" spans="1:13" ht="12.75">
      <c r="A51" t="s">
        <v>65</v>
      </c>
      <c r="B51" s="4">
        <v>7781.798835523195</v>
      </c>
      <c r="C51" s="5">
        <f t="shared" si="0"/>
        <v>4873.298245614035</v>
      </c>
      <c r="D51" s="5">
        <v>262234</v>
      </c>
      <c r="E51" s="6">
        <f t="shared" si="1"/>
        <v>0.0043994252095952814</v>
      </c>
      <c r="F51" s="5">
        <f t="shared" si="2"/>
        <v>1588.6808368621616</v>
      </c>
      <c r="G51" s="5">
        <v>12682</v>
      </c>
      <c r="H51" s="6">
        <f t="shared" si="3"/>
        <v>0.004229033404762048</v>
      </c>
      <c r="I51" s="5">
        <f t="shared" si="4"/>
        <v>1527.1504818270278</v>
      </c>
      <c r="J51" s="7">
        <f t="shared" si="5"/>
        <v>7989.1295643032245</v>
      </c>
      <c r="K51" s="8">
        <f t="shared" si="7"/>
        <v>0.007989129564303225</v>
      </c>
      <c r="L51" s="7">
        <f t="shared" si="8"/>
        <v>0</v>
      </c>
      <c r="M51" s="7">
        <f t="shared" si="9"/>
        <v>7781.798835523195</v>
      </c>
    </row>
    <row r="52" spans="1:13" ht="12.75">
      <c r="A52" t="s">
        <v>66</v>
      </c>
      <c r="B52" s="4">
        <v>8227.317295303445</v>
      </c>
      <c r="C52" s="5">
        <f t="shared" si="0"/>
        <v>4873.298245614035</v>
      </c>
      <c r="D52" s="5">
        <v>377277</v>
      </c>
      <c r="E52" s="6">
        <f t="shared" si="1"/>
        <v>0.0063294688896194965</v>
      </c>
      <c r="F52" s="5">
        <f t="shared" si="2"/>
        <v>2285.640840199386</v>
      </c>
      <c r="G52" s="5">
        <v>11202</v>
      </c>
      <c r="H52" s="6">
        <f t="shared" si="3"/>
        <v>0.0037355016716720123</v>
      </c>
      <c r="I52" s="5">
        <f t="shared" si="4"/>
        <v>1348.930744159152</v>
      </c>
      <c r="J52" s="7">
        <f t="shared" si="5"/>
        <v>8507.869829972573</v>
      </c>
      <c r="K52" s="8">
        <f t="shared" si="7"/>
        <v>0.008507869829972573</v>
      </c>
      <c r="L52" s="7">
        <f t="shared" si="8"/>
        <v>0</v>
      </c>
      <c r="M52" s="7">
        <f t="shared" si="9"/>
        <v>8227.317295303445</v>
      </c>
    </row>
    <row r="53" spans="1:13" ht="12.75">
      <c r="A53" t="s">
        <v>67</v>
      </c>
      <c r="B53" s="4">
        <v>24631.224031517704</v>
      </c>
      <c r="C53" s="5">
        <f t="shared" si="0"/>
        <v>4873.298245614035</v>
      </c>
      <c r="D53" s="5">
        <v>1912088</v>
      </c>
      <c r="E53" s="6">
        <f t="shared" si="1"/>
        <v>0.03207855636631643</v>
      </c>
      <c r="F53" s="5">
        <f t="shared" si="2"/>
        <v>11583.919567996893</v>
      </c>
      <c r="G53" s="5">
        <v>63514</v>
      </c>
      <c r="H53" s="6">
        <f t="shared" si="3"/>
        <v>0.02117984763208143</v>
      </c>
      <c r="I53" s="5">
        <f t="shared" si="4"/>
        <v>7648.275958268558</v>
      </c>
      <c r="J53" s="7">
        <f t="shared" si="5"/>
        <v>24105.493771879486</v>
      </c>
      <c r="K53" s="8">
        <f t="shared" si="7"/>
        <v>0.024105493771879486</v>
      </c>
      <c r="L53" s="7">
        <f t="shared" si="8"/>
        <v>0</v>
      </c>
      <c r="M53" s="7">
        <f t="shared" si="9"/>
        <v>24631.224031517704</v>
      </c>
    </row>
    <row r="54" spans="1:13" ht="12.75">
      <c r="A54" t="s">
        <v>68</v>
      </c>
      <c r="B54" s="4">
        <v>15747.697095847116</v>
      </c>
      <c r="C54" s="5">
        <f t="shared" si="0"/>
        <v>4873.298245614035</v>
      </c>
      <c r="D54" s="5">
        <v>1061706</v>
      </c>
      <c r="E54" s="6">
        <f t="shared" si="1"/>
        <v>0.01781193949517823</v>
      </c>
      <c r="F54" s="5">
        <f t="shared" si="2"/>
        <v>6432.087283043306</v>
      </c>
      <c r="G54" s="5">
        <v>45474</v>
      </c>
      <c r="H54" s="6">
        <f t="shared" si="3"/>
        <v>0.015164095966578564</v>
      </c>
      <c r="I54" s="5">
        <f t="shared" si="4"/>
        <v>5475.921858587152</v>
      </c>
      <c r="J54" s="7">
        <f t="shared" si="5"/>
        <v>16781.307387244495</v>
      </c>
      <c r="K54" s="8">
        <f t="shared" si="7"/>
        <v>0.016781307387244496</v>
      </c>
      <c r="L54" s="7">
        <f t="shared" si="8"/>
        <v>0</v>
      </c>
      <c r="M54" s="7">
        <f t="shared" si="9"/>
        <v>15747.697095847116</v>
      </c>
    </row>
    <row r="55" spans="1:13" ht="12.75">
      <c r="A55" t="s">
        <v>69</v>
      </c>
      <c r="B55" s="4">
        <v>15509.9263561868</v>
      </c>
      <c r="C55" s="5">
        <f t="shared" si="0"/>
        <v>4873.298245614035</v>
      </c>
      <c r="D55" s="5">
        <v>974966</v>
      </c>
      <c r="E55" s="6">
        <f t="shared" si="1"/>
        <v>0.016356727193644886</v>
      </c>
      <c r="F55" s="5">
        <f t="shared" si="2"/>
        <v>5906.594113624298</v>
      </c>
      <c r="G55" s="5">
        <v>22114</v>
      </c>
      <c r="H55" s="6">
        <f t="shared" si="3"/>
        <v>0.0073742978010493555</v>
      </c>
      <c r="I55" s="5">
        <f t="shared" si="4"/>
        <v>2662.940053234734</v>
      </c>
      <c r="J55" s="7">
        <f t="shared" si="5"/>
        <v>13442.832412473066</v>
      </c>
      <c r="K55" s="8">
        <f t="shared" si="7"/>
        <v>0.013442832412473066</v>
      </c>
      <c r="L55" s="7">
        <f t="shared" si="8"/>
        <v>0</v>
      </c>
      <c r="M55" s="7">
        <f t="shared" si="9"/>
        <v>15509.9263561868</v>
      </c>
    </row>
    <row r="56" spans="1:13" ht="12.75">
      <c r="A56" t="s">
        <v>70</v>
      </c>
      <c r="B56" s="4">
        <v>29881.38263211526</v>
      </c>
      <c r="C56" s="5">
        <f t="shared" si="0"/>
        <v>4873.298245614035</v>
      </c>
      <c r="D56" s="5">
        <v>1698538</v>
      </c>
      <c r="E56" s="6">
        <f t="shared" si="1"/>
        <v>0.028495888773597437</v>
      </c>
      <c r="F56" s="5">
        <f t="shared" si="2"/>
        <v>10290.178890922543</v>
      </c>
      <c r="G56" s="5">
        <v>137115</v>
      </c>
      <c r="H56" s="6">
        <f t="shared" si="3"/>
        <v>0.04572338079908123</v>
      </c>
      <c r="I56" s="5">
        <f t="shared" si="4"/>
        <v>16511.215763737022</v>
      </c>
      <c r="J56" s="7">
        <f t="shared" si="5"/>
        <v>31674.6929002736</v>
      </c>
      <c r="K56" s="8">
        <f t="shared" si="7"/>
        <v>0.0316746929002736</v>
      </c>
      <c r="L56" s="7">
        <f t="shared" si="8"/>
        <v>0</v>
      </c>
      <c r="M56" s="7">
        <f t="shared" si="9"/>
        <v>29881.38263211526</v>
      </c>
    </row>
    <row r="57" spans="1:13" ht="12.75">
      <c r="A57" t="s">
        <v>71</v>
      </c>
      <c r="B57" s="4">
        <v>7346.329963816008</v>
      </c>
      <c r="C57" s="5">
        <f t="shared" si="0"/>
        <v>4873.298245614035</v>
      </c>
      <c r="D57" s="5">
        <v>171709</v>
      </c>
      <c r="E57" s="6">
        <f t="shared" si="1"/>
        <v>0.0028807130399353103</v>
      </c>
      <c r="F57" s="5">
        <f t="shared" si="2"/>
        <v>1040.2571665640799</v>
      </c>
      <c r="G57" s="5">
        <v>15150</v>
      </c>
      <c r="H57" s="6">
        <f t="shared" si="3"/>
        <v>0.005052030916428404</v>
      </c>
      <c r="I57" s="5">
        <f t="shared" si="4"/>
        <v>1824.3439362623776</v>
      </c>
      <c r="J57" s="7">
        <f t="shared" si="5"/>
        <v>7737.899348440493</v>
      </c>
      <c r="K57" s="8">
        <f t="shared" si="7"/>
        <v>0.007737899348440493</v>
      </c>
      <c r="L57" s="7">
        <f t="shared" si="8"/>
        <v>0</v>
      </c>
      <c r="M57" s="7">
        <f t="shared" si="9"/>
        <v>7346.329963816008</v>
      </c>
    </row>
    <row r="58" spans="1:13" ht="12.75">
      <c r="A58" t="s">
        <v>72</v>
      </c>
      <c r="B58" s="4">
        <v>5287.370762517204</v>
      </c>
      <c r="C58" s="5">
        <f t="shared" si="0"/>
        <v>4873.298245614035</v>
      </c>
      <c r="D58" s="5">
        <v>63924</v>
      </c>
      <c r="E58" s="6">
        <f t="shared" si="1"/>
        <v>0.0010724347609317203</v>
      </c>
      <c r="F58" s="5">
        <f t="shared" si="2"/>
        <v>387.2679889548145</v>
      </c>
      <c r="G58" s="5">
        <v>111</v>
      </c>
      <c r="H58" s="6">
        <f t="shared" si="3"/>
        <v>3.701487998175266E-05</v>
      </c>
      <c r="I58" s="5">
        <f t="shared" si="4"/>
        <v>13.366480325090686</v>
      </c>
      <c r="J58" s="7">
        <f t="shared" si="5"/>
        <v>5273.93271489394</v>
      </c>
      <c r="K58" s="8">
        <f t="shared" si="7"/>
        <v>0.00527393271489394</v>
      </c>
      <c r="L58" s="7">
        <f t="shared" si="8"/>
        <v>0</v>
      </c>
      <c r="M58" s="7">
        <f t="shared" si="9"/>
        <v>5287.370762517204</v>
      </c>
    </row>
    <row r="59" spans="1:13" ht="12.75">
      <c r="A59" t="s">
        <v>73</v>
      </c>
      <c r="B59" s="4">
        <v>5406.024688531543</v>
      </c>
      <c r="C59" s="5">
        <f t="shared" si="0"/>
        <v>4873.298245614035</v>
      </c>
      <c r="D59" s="5">
        <v>82351</v>
      </c>
      <c r="E59" s="6">
        <f t="shared" si="1"/>
        <v>0.0013815792972512375</v>
      </c>
      <c r="F59" s="5">
        <f t="shared" si="2"/>
        <v>498.9034816096916</v>
      </c>
      <c r="G59" s="5">
        <v>1113</v>
      </c>
      <c r="H59" s="6">
        <f t="shared" si="3"/>
        <v>0.0003711492019791956</v>
      </c>
      <c r="I59" s="5">
        <f t="shared" si="4"/>
        <v>134.0260594759093</v>
      </c>
      <c r="J59" s="7">
        <f t="shared" si="5"/>
        <v>5506.227786699636</v>
      </c>
      <c r="K59" s="8">
        <f t="shared" si="7"/>
        <v>0.005506227786699637</v>
      </c>
      <c r="L59" s="7">
        <f t="shared" si="8"/>
        <v>0</v>
      </c>
      <c r="M59" s="7">
        <f t="shared" si="9"/>
        <v>5406.024688531543</v>
      </c>
    </row>
    <row r="60" spans="1:13" ht="12.75">
      <c r="A60" t="s">
        <v>74</v>
      </c>
      <c r="B60" s="4">
        <v>5210.237025334027</v>
      </c>
      <c r="C60" s="5">
        <f t="shared" si="0"/>
        <v>4873.298245614035</v>
      </c>
      <c r="D60" s="5">
        <v>31174</v>
      </c>
      <c r="E60" s="6">
        <f t="shared" si="1"/>
        <v>0.0005229973286603694</v>
      </c>
      <c r="F60" s="5">
        <f t="shared" si="2"/>
        <v>188.86008834987464</v>
      </c>
      <c r="G60" s="5">
        <v>247</v>
      </c>
      <c r="H60" s="6">
        <f t="shared" si="3"/>
        <v>8.236644464408025E-05</v>
      </c>
      <c r="I60" s="5">
        <f t="shared" si="4"/>
        <v>29.743429191868465</v>
      </c>
      <c r="J60" s="7">
        <f t="shared" si="5"/>
        <v>5091.901763155778</v>
      </c>
      <c r="K60" s="8">
        <f t="shared" si="7"/>
        <v>0.005091901763155778</v>
      </c>
      <c r="L60" s="7">
        <f t="shared" si="8"/>
        <v>0</v>
      </c>
      <c r="M60" s="7">
        <f t="shared" si="9"/>
        <v>5210.237025334027</v>
      </c>
    </row>
    <row r="61" spans="1:13" ht="12.75">
      <c r="A61" t="s">
        <v>75</v>
      </c>
      <c r="B61" s="4">
        <v>5509.737598143739</v>
      </c>
      <c r="C61" s="5">
        <f t="shared" si="0"/>
        <v>4873.298245614035</v>
      </c>
      <c r="D61" s="5">
        <v>100520</v>
      </c>
      <c r="E61" s="6">
        <f t="shared" si="1"/>
        <v>0.0016863954409745406</v>
      </c>
      <c r="F61" s="5">
        <f t="shared" si="2"/>
        <v>608.9759440857573</v>
      </c>
      <c r="G61" s="5">
        <v>3368</v>
      </c>
      <c r="H61" s="6">
        <f t="shared" si="3"/>
        <v>0.0011231181601670539</v>
      </c>
      <c r="I61" s="5">
        <f t="shared" si="4"/>
        <v>405.570321936085</v>
      </c>
      <c r="J61" s="7">
        <f t="shared" si="5"/>
        <v>5887.844511635877</v>
      </c>
      <c r="K61" s="8">
        <f t="shared" si="7"/>
        <v>0.0058878445116358775</v>
      </c>
      <c r="L61" s="7">
        <f t="shared" si="8"/>
        <v>0</v>
      </c>
      <c r="M61" s="7">
        <f t="shared" si="9"/>
        <v>5509.737598143739</v>
      </c>
    </row>
    <row r="62" spans="1:13" ht="12.75">
      <c r="A62" t="s">
        <v>76</v>
      </c>
      <c r="B62" s="4">
        <v>5112.209724550114</v>
      </c>
      <c r="C62" s="5">
        <f t="shared" si="0"/>
        <v>4873.298245614035</v>
      </c>
      <c r="D62" s="5">
        <v>31194</v>
      </c>
      <c r="E62" s="6">
        <f t="shared" si="1"/>
        <v>0.0005233328629701534</v>
      </c>
      <c r="F62" s="5">
        <f t="shared" si="2"/>
        <v>188.98125348001506</v>
      </c>
      <c r="G62" s="5">
        <v>920</v>
      </c>
      <c r="H62" s="6">
        <f t="shared" si="3"/>
        <v>0.00030678999624515724</v>
      </c>
      <c r="I62" s="5">
        <f t="shared" si="4"/>
        <v>110.78524233408498</v>
      </c>
      <c r="J62" s="7">
        <f t="shared" si="5"/>
        <v>5173.064741428135</v>
      </c>
      <c r="K62" s="8">
        <f t="shared" si="7"/>
        <v>0.005173064741428135</v>
      </c>
      <c r="L62" s="7">
        <f t="shared" si="8"/>
        <v>0</v>
      </c>
      <c r="M62" s="7">
        <f t="shared" si="9"/>
        <v>5112.209724550114</v>
      </c>
    </row>
    <row r="63" spans="2:13" ht="12.75">
      <c r="B63" s="5">
        <f>SUM(B6:B62)</f>
        <v>1000000.0000000001</v>
      </c>
      <c r="C63" s="5">
        <f aca="true" t="shared" si="10" ref="C63:L63">SUM(C6:C62)</f>
        <v>277778.00000000023</v>
      </c>
      <c r="D63" s="5">
        <f t="shared" si="10"/>
        <v>59606423</v>
      </c>
      <c r="E63" s="9">
        <f t="shared" si="10"/>
        <v>0.9999999999999996</v>
      </c>
      <c r="F63" s="5">
        <f t="shared" si="10"/>
        <v>361110.99999999994</v>
      </c>
      <c r="G63" s="5">
        <f t="shared" si="10"/>
        <v>2998794</v>
      </c>
      <c r="H63" s="9">
        <f t="shared" si="10"/>
        <v>1</v>
      </c>
      <c r="I63" s="5">
        <f t="shared" si="10"/>
        <v>361111.00000000006</v>
      </c>
      <c r="J63" s="5">
        <f t="shared" si="10"/>
        <v>999999.9999999999</v>
      </c>
      <c r="K63" s="10">
        <f t="shared" si="10"/>
        <v>1.0000000000000002</v>
      </c>
      <c r="L63" s="11">
        <f t="shared" si="10"/>
        <v>0</v>
      </c>
      <c r="M63" s="11">
        <f>SUM(M6:M62)</f>
        <v>1000000.0000000001</v>
      </c>
    </row>
    <row r="64" spans="2:4" ht="12.75">
      <c r="B64" s="5"/>
      <c r="D64" s="5"/>
    </row>
    <row r="65" spans="2:4" ht="12.75">
      <c r="B65" s="5"/>
      <c r="D65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USDA/CSREES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Downey</dc:creator>
  <cp:keywords/>
  <dc:description/>
  <cp:lastModifiedBy>csrees</cp:lastModifiedBy>
  <dcterms:created xsi:type="dcterms:W3CDTF">2004-03-08T16:06:12Z</dcterms:created>
  <dcterms:modified xsi:type="dcterms:W3CDTF">2004-03-10T18:00:02Z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-1213475174</vt:i4>
  </property>
  <property fmtid="{D5CDD505-2E9C-101B-9397-08002B2CF9AE}" pid="3" name="_EmailSubject">
    <vt:lpwstr>Million Dollar</vt:lpwstr>
  </property>
  <property fmtid="{D5CDD505-2E9C-101B-9397-08002B2CF9AE}" pid="4" name="_AuthorEmail">
    <vt:lpwstr>jdowney@CSREES.USDA.GOV</vt:lpwstr>
  </property>
  <property fmtid="{D5CDD505-2E9C-101B-9397-08002B2CF9AE}" pid="5" name="_AuthorEmailDisplayName">
    <vt:lpwstr>Downey, Janet M.</vt:lpwstr>
  </property>
  <property fmtid="{D5CDD505-2E9C-101B-9397-08002B2CF9AE}" pid="6" name="_ReviewingToolsShownOnce">
    <vt:lpwstr/>
  </property>
</Properties>
</file>