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65476" windowWidth="11340" windowHeight="6285"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Mac Nelson</author>
  </authors>
  <commentList>
    <comment ref="C5" authorId="0">
      <text>
        <r>
          <rPr>
            <sz val="8"/>
            <rFont val="Tahoma"/>
            <family val="0"/>
          </rPr>
          <t xml:space="preserve">Enter the Case type for the edge shape. See the drawing below.
</t>
        </r>
      </text>
    </comment>
    <comment ref="D9" authorId="0">
      <text>
        <r>
          <rPr>
            <sz val="8"/>
            <rFont val="Tahoma"/>
            <family val="0"/>
          </rPr>
          <t xml:space="preserve">Enter the riprap layer thickness. It is assumed that the thickness of the sides and bottom are the same.
</t>
        </r>
      </text>
    </comment>
    <comment ref="E9" authorId="0">
      <text>
        <r>
          <rPr>
            <sz val="8"/>
            <rFont val="Tahoma"/>
            <family val="0"/>
          </rPr>
          <t xml:space="preserve">Enter the slope factor. 2 for 2:1, 3 for 3:1, etc. See the drawing below.
</t>
        </r>
      </text>
    </comment>
    <comment ref="F9" authorId="0">
      <text>
        <r>
          <rPr>
            <sz val="8"/>
            <rFont val="Tahoma"/>
            <family val="0"/>
          </rPr>
          <t xml:space="preserve">Enter the distance between sections. The program does not compute these.
</t>
        </r>
      </text>
    </comment>
    <comment ref="G9" authorId="0">
      <text>
        <r>
          <rPr>
            <b/>
            <sz val="8"/>
            <rFont val="Tahoma"/>
            <family val="0"/>
          </rPr>
          <t>Mac Nelson:</t>
        </r>
        <r>
          <rPr>
            <sz val="8"/>
            <rFont val="Tahoma"/>
            <family val="0"/>
          </rPr>
          <t xml:space="preserve">
This is the area for Case 1.</t>
        </r>
      </text>
    </comment>
    <comment ref="H9" authorId="0">
      <text>
        <r>
          <rPr>
            <b/>
            <sz val="8"/>
            <rFont val="Tahoma"/>
            <family val="0"/>
          </rPr>
          <t>Mac Nelson:This is the area for Case 2</t>
        </r>
        <r>
          <rPr>
            <sz val="8"/>
            <rFont val="Tahoma"/>
            <family val="0"/>
          </rPr>
          <t xml:space="preserve">
</t>
        </r>
      </text>
    </comment>
    <comment ref="I9" authorId="0">
      <text>
        <r>
          <rPr>
            <sz val="8"/>
            <rFont val="Tahoma"/>
            <family val="0"/>
          </rPr>
          <t xml:space="preserve">This is the computed cross sectional area for the selected edge case.
</t>
        </r>
      </text>
    </comment>
    <comment ref="J9" authorId="0">
      <text>
        <r>
          <rPr>
            <sz val="8"/>
            <rFont val="Tahoma"/>
            <family val="0"/>
          </rPr>
          <t xml:space="preserve">This is the total riprap volume through this section
</t>
        </r>
      </text>
    </comment>
    <comment ref="K9" authorId="0">
      <text>
        <r>
          <rPr>
            <sz val="8"/>
            <rFont val="Tahoma"/>
            <family val="0"/>
          </rPr>
          <t xml:space="preserve">This is the accumulated riprap vulume in tons through this section using the riprap conversion factor.
</t>
        </r>
      </text>
    </comment>
    <comment ref="L9" authorId="0">
      <text>
        <r>
          <rPr>
            <sz val="8"/>
            <rFont val="Tahoma"/>
            <family val="0"/>
          </rPr>
          <t xml:space="preserve">This is the perimeter of the bottom of the riprap section for Case 1.
</t>
        </r>
      </text>
    </comment>
    <comment ref="M9" authorId="0">
      <text>
        <r>
          <rPr>
            <sz val="8"/>
            <rFont val="Tahoma"/>
            <family val="0"/>
          </rPr>
          <t xml:space="preserve">This is the perimeter of the bottom of the riprap section for Case 2.
</t>
        </r>
      </text>
    </comment>
    <comment ref="N9" authorId="0">
      <text>
        <r>
          <rPr>
            <sz val="8"/>
            <rFont val="Tahoma"/>
            <family val="0"/>
          </rPr>
          <t xml:space="preserve">This is the perimeter of the bottom of the riprap section for the selected case.
</t>
        </r>
      </text>
    </comment>
    <comment ref="O9" authorId="0">
      <text>
        <r>
          <rPr>
            <sz val="8"/>
            <rFont val="Tahoma"/>
            <family val="0"/>
          </rPr>
          <t xml:space="preserve">This is the accumulated geotextile quantity, including extra for overlap, folds and waste. The total has been increased by the geotextile factor.
</t>
        </r>
      </text>
    </comment>
    <comment ref="A1" authorId="0">
      <text>
        <r>
          <rPr>
            <sz val="8"/>
            <rFont val="Tahoma"/>
            <family val="0"/>
          </rPr>
          <t>This program can be used for DOT 14 outlet basins, riprap flumes and other rock structures that are trapezoidal in shape.
Blue cells are for input. Yellow cells are computed values.</t>
        </r>
      </text>
    </comment>
    <comment ref="A9" authorId="0">
      <text>
        <r>
          <rPr>
            <sz val="8"/>
            <rFont val="Tahoma"/>
            <family val="0"/>
          </rPr>
          <t xml:space="preserve">Enter the cross section number or station. The program does not compute distance between sections so these can be numbers, stations or letter designations.
</t>
        </r>
      </text>
    </comment>
    <comment ref="B9" authorId="0">
      <text>
        <r>
          <rPr>
            <sz val="8"/>
            <rFont val="Tahoma"/>
            <family val="0"/>
          </rPr>
          <t xml:space="preserve">Enter the inside bottom width of the section.
</t>
        </r>
      </text>
    </comment>
    <comment ref="C9" authorId="0">
      <text>
        <r>
          <rPr>
            <sz val="8"/>
            <rFont val="Tahoma"/>
            <family val="0"/>
          </rPr>
          <t xml:space="preserve">Enter the inside height of the sides of the section.
</t>
        </r>
      </text>
    </comment>
    <comment ref="C6" authorId="0">
      <text>
        <r>
          <rPr>
            <sz val="8"/>
            <rFont val="Tahoma"/>
            <family val="0"/>
          </rPr>
          <t xml:space="preserve">Enter a multiplier factor to increase the geotextile quantity for overlap, folds and waste. Enter 1.25 to increase geotextile by 25 percent, 1.30 for a 30 % increase, etc.
</t>
        </r>
      </text>
    </comment>
    <comment ref="C7" authorId="0">
      <text>
        <r>
          <rPr>
            <sz val="8"/>
            <rFont val="Tahoma"/>
            <family val="2"/>
          </rPr>
          <t>Enter the riprap conversion factor for cu. yds. to tons. 1.65 is usually used.</t>
        </r>
      </text>
    </comment>
  </commentList>
</comments>
</file>

<file path=xl/sharedStrings.xml><?xml version="1.0" encoding="utf-8"?>
<sst xmlns="http://schemas.openxmlformats.org/spreadsheetml/2006/main" count="39" uniqueCount="29">
  <si>
    <t>SECTION</t>
  </si>
  <si>
    <t>BW</t>
  </si>
  <si>
    <t>D</t>
  </si>
  <si>
    <t>T</t>
  </si>
  <si>
    <t>Z</t>
  </si>
  <si>
    <t>DISTANCE</t>
  </si>
  <si>
    <t>AREA 1</t>
  </si>
  <si>
    <t>AREA 2</t>
  </si>
  <si>
    <t>AREA</t>
  </si>
  <si>
    <t>RIPRAP</t>
  </si>
  <si>
    <t>PER 1</t>
  </si>
  <si>
    <t>PER 2</t>
  </si>
  <si>
    <t>PERIM.</t>
  </si>
  <si>
    <t>GEOTEXTILE</t>
  </si>
  <si>
    <t>sq. yd.</t>
  </si>
  <si>
    <t>ft</t>
  </si>
  <si>
    <t>cu. yd.</t>
  </si>
  <si>
    <t>sq. ft.</t>
  </si>
  <si>
    <t>no.</t>
  </si>
  <si>
    <t>EDGE SHAPE CASE</t>
  </si>
  <si>
    <t>Total tns</t>
  </si>
  <si>
    <t>Project</t>
  </si>
  <si>
    <t>Designed By</t>
  </si>
  <si>
    <t>Date</t>
  </si>
  <si>
    <t>Checked By</t>
  </si>
  <si>
    <t>GEOTEXTILE FACTOR</t>
  </si>
  <si>
    <t>RIPRAP CONVERSION</t>
  </si>
  <si>
    <t>QUANTITIES FOR TRAPEZOIDAL RIPRAP STRUCTURES - Version 3</t>
  </si>
  <si>
    <t>Structure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</si>
</sst>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0.0000000"/>
    <numFmt numFmtId="166" formatCode="0.00000"/>
    <numFmt numFmtId="167" formatCode="0.0000"/>
    <numFmt numFmtId="168" formatCode="0.000"/>
  </numFmts>
  <fonts count="6">
    <font>
      <sz val="10"/>
      <name val="Arial"/>
      <family val="0"/>
    </font>
    <font>
      <sz val="8"/>
      <name val="Arial"/>
      <family val="2"/>
    </font>
    <font>
      <b/>
      <sz val="8"/>
      <name val="Arial"/>
      <family val="2"/>
    </font>
    <font>
      <b/>
      <sz val="10"/>
      <name val="Arial"/>
      <family val="2"/>
    </font>
    <font>
      <sz val="8"/>
      <name val="Tahoma"/>
      <family val="0"/>
    </font>
    <font>
      <b/>
      <sz val="8"/>
      <name val="Tahoma"/>
      <family val="0"/>
    </font>
  </fonts>
  <fills count="4">
    <fill>
      <patternFill/>
    </fill>
    <fill>
      <patternFill patternType="gray125"/>
    </fill>
    <fill>
      <patternFill patternType="solid">
        <fgColor indexed="44"/>
        <bgColor indexed="64"/>
      </patternFill>
    </fill>
    <fill>
      <patternFill patternType="solid">
        <fgColor indexed="43"/>
        <bgColor indexed="64"/>
      </patternFill>
    </fill>
  </fills>
  <borders count="7">
    <border>
      <left/>
      <right/>
      <top/>
      <bottom/>
      <diagonal/>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0" fillId="0" borderId="0" xfId="0" applyAlignment="1">
      <alignment horizontal="center"/>
    </xf>
    <xf numFmtId="0" fontId="2" fillId="0" borderId="0" xfId="0" applyFont="1" applyBorder="1" applyAlignment="1">
      <alignment horizontal="center" wrapText="1"/>
    </xf>
    <xf numFmtId="0" fontId="1" fillId="0" borderId="0" xfId="0" applyFont="1" applyBorder="1" applyAlignment="1">
      <alignment horizontal="center" wrapText="1"/>
    </xf>
    <xf numFmtId="0" fontId="0" fillId="2" borderId="1" xfId="0" applyFill="1" applyBorder="1" applyAlignment="1" applyProtection="1">
      <alignment horizontal="center"/>
      <protection locked="0"/>
    </xf>
    <xf numFmtId="2" fontId="0" fillId="3" borderId="1" xfId="0" applyNumberFormat="1" applyFill="1" applyBorder="1" applyAlignment="1">
      <alignment horizontal="center"/>
    </xf>
    <xf numFmtId="2" fontId="0" fillId="0" borderId="2" xfId="0" applyNumberFormat="1" applyFill="1" applyBorder="1" applyAlignment="1">
      <alignment horizontal="center"/>
    </xf>
    <xf numFmtId="2" fontId="0" fillId="0" borderId="3" xfId="0" applyNumberFormat="1" applyFill="1" applyBorder="1" applyAlignment="1">
      <alignment horizontal="center"/>
    </xf>
    <xf numFmtId="2" fontId="0" fillId="0" borderId="4" xfId="0" applyNumberFormat="1" applyFill="1" applyBorder="1" applyAlignment="1">
      <alignment horizontal="center"/>
    </xf>
    <xf numFmtId="0" fontId="0" fillId="0" borderId="0" xfId="0" applyAlignment="1" applyProtection="1">
      <alignment horizontal="center"/>
      <protection locked="0"/>
    </xf>
    <xf numFmtId="0" fontId="0" fillId="0" borderId="0" xfId="0" applyFill="1" applyBorder="1" applyAlignment="1" applyProtection="1">
      <alignment horizontal="center"/>
      <protection locked="0"/>
    </xf>
    <xf numFmtId="0" fontId="0" fillId="2" borderId="1" xfId="0" applyFill="1" applyBorder="1" applyAlignment="1" applyProtection="1">
      <alignment horizontal="center" wrapText="1"/>
      <protection locked="0"/>
    </xf>
    <xf numFmtId="0" fontId="2" fillId="0" borderId="0" xfId="0" applyFont="1" applyBorder="1" applyAlignment="1">
      <alignment horizontal="right" wrapText="1"/>
    </xf>
    <xf numFmtId="0" fontId="3" fillId="0" borderId="1" xfId="0" applyFont="1" applyBorder="1" applyAlignment="1">
      <alignment horizontal="center"/>
    </xf>
    <xf numFmtId="0" fontId="3" fillId="0" borderId="1" xfId="0" applyFont="1" applyBorder="1" applyAlignment="1">
      <alignment/>
    </xf>
    <xf numFmtId="0" fontId="0" fillId="0" borderId="1" xfId="0" applyFont="1" applyBorder="1" applyAlignment="1">
      <alignment horizontal="center"/>
    </xf>
    <xf numFmtId="0" fontId="0" fillId="0" borderId="1" xfId="0" applyBorder="1" applyAlignment="1">
      <alignment horizontal="center"/>
    </xf>
    <xf numFmtId="0" fontId="0" fillId="0" borderId="1" xfId="0" applyBorder="1" applyAlignment="1">
      <alignment/>
    </xf>
    <xf numFmtId="0" fontId="0" fillId="0" borderId="1" xfId="0" applyFill="1" applyBorder="1" applyAlignment="1" applyProtection="1">
      <alignment horizontal="center"/>
      <protection locked="0"/>
    </xf>
    <xf numFmtId="0" fontId="0" fillId="0" borderId="0" xfId="0" applyAlignment="1" applyProtection="1">
      <alignment/>
      <protection locked="0"/>
    </xf>
    <xf numFmtId="14" fontId="0" fillId="2" borderId="5" xfId="0" applyNumberFormat="1" applyFill="1" applyBorder="1" applyAlignment="1" applyProtection="1">
      <alignment horizontal="center"/>
      <protection locked="0"/>
    </xf>
    <xf numFmtId="0" fontId="0" fillId="2" borderId="5" xfId="0" applyFill="1" applyBorder="1" applyAlignment="1" applyProtection="1">
      <alignment horizontal="center"/>
      <protection locked="0"/>
    </xf>
    <xf numFmtId="0" fontId="2" fillId="0" borderId="0" xfId="0" applyFont="1" applyAlignment="1">
      <alignment horizontal="center"/>
    </xf>
    <xf numFmtId="0" fontId="2" fillId="0" borderId="5" xfId="0" applyFont="1" applyBorder="1" applyAlignment="1">
      <alignment horizontal="center" wrapText="1"/>
    </xf>
    <xf numFmtId="0" fontId="1" fillId="0" borderId="5" xfId="0" applyFont="1" applyBorder="1" applyAlignment="1">
      <alignment horizontal="center" wrapText="1"/>
    </xf>
    <xf numFmtId="0" fontId="2" fillId="0" borderId="0" xfId="0" applyFont="1" applyBorder="1" applyAlignment="1">
      <alignment horizontal="center" wrapText="1"/>
    </xf>
    <xf numFmtId="0" fontId="0" fillId="0" borderId="0" xfId="0" applyAlignment="1">
      <alignment horizontal="center" wrapText="1"/>
    </xf>
    <xf numFmtId="0" fontId="0" fillId="2" borderId="5" xfId="0" applyFill="1" applyBorder="1" applyAlignment="1" applyProtection="1">
      <alignment horizontal="center"/>
      <protection locked="0"/>
    </xf>
    <xf numFmtId="0" fontId="1" fillId="2" borderId="5" xfId="0" applyFont="1" applyFill="1" applyBorder="1" applyAlignment="1" applyProtection="1">
      <alignment horizontal="center" wrapText="1"/>
      <protection locked="0"/>
    </xf>
    <xf numFmtId="0" fontId="0" fillId="0" borderId="6" xfId="0" applyBorder="1" applyAlignment="1">
      <alignment horizontal="center" wrapText="1"/>
    </xf>
    <xf numFmtId="0" fontId="1" fillId="2" borderId="5" xfId="0" applyFont="1" applyFill="1" applyBorder="1" applyAlignment="1" applyProtection="1">
      <alignmen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561975</xdr:colOff>
      <xdr:row>50</xdr:row>
      <xdr:rowOff>85725</xdr:rowOff>
    </xdr:from>
    <xdr:to>
      <xdr:col>5</xdr:col>
      <xdr:colOff>476250</xdr:colOff>
      <xdr:row>59</xdr:row>
      <xdr:rowOff>95250</xdr:rowOff>
    </xdr:to>
    <xdr:pic>
      <xdr:nvPicPr>
        <xdr:cNvPr id="1" name="Picture 20"/>
        <xdr:cNvPicPr preferRelativeResize="1">
          <a:picLocks noChangeAspect="1"/>
        </xdr:cNvPicPr>
      </xdr:nvPicPr>
      <xdr:blipFill>
        <a:blip r:embed="rId1"/>
        <a:srcRect l="13854" t="37535" r="19441" b="23962"/>
        <a:stretch>
          <a:fillRect/>
        </a:stretch>
      </xdr:blipFill>
      <xdr:spPr>
        <a:xfrm>
          <a:off x="561975" y="8181975"/>
          <a:ext cx="3143250" cy="1466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9"/>
  <sheetViews>
    <sheetView tabSelected="1" workbookViewId="0" topLeftCell="A1">
      <selection activeCell="F15" sqref="F15"/>
    </sheetView>
  </sheetViews>
  <sheetFormatPr defaultColWidth="9.140625" defaultRowHeight="12.75"/>
  <cols>
    <col min="5" max="5" width="11.8515625" style="0" customWidth="1"/>
    <col min="6" max="6" width="10.7109375" style="0" customWidth="1"/>
    <col min="7" max="7" width="10.57421875" style="0" hidden="1" customWidth="1"/>
    <col min="8" max="8" width="9.57421875" style="0" hidden="1" customWidth="1"/>
    <col min="12" max="13" width="9.140625" style="0" hidden="1" customWidth="1"/>
    <col min="14" max="14" width="0" style="0" hidden="1" customWidth="1"/>
    <col min="15" max="15" width="12.7109375" style="0" customWidth="1"/>
  </cols>
  <sheetData>
    <row r="1" spans="1:7" ht="12.75">
      <c r="A1" s="23" t="s">
        <v>27</v>
      </c>
      <c r="B1" s="24"/>
      <c r="C1" s="24"/>
      <c r="D1" s="24"/>
      <c r="E1" s="24"/>
      <c r="F1" s="24"/>
      <c r="G1" s="24"/>
    </row>
    <row r="2" spans="1:7" ht="12.75">
      <c r="A2" s="2"/>
      <c r="B2" s="3"/>
      <c r="C2" s="3"/>
      <c r="D2" s="3"/>
      <c r="E2" s="3"/>
      <c r="F2" s="3"/>
      <c r="G2" s="3"/>
    </row>
    <row r="3" spans="1:15" ht="12.75">
      <c r="A3" s="2" t="s">
        <v>21</v>
      </c>
      <c r="B3" s="28"/>
      <c r="C3" s="28"/>
      <c r="D3" s="28"/>
      <c r="E3" s="22" t="s">
        <v>28</v>
      </c>
      <c r="F3" s="30"/>
      <c r="G3" s="30"/>
      <c r="H3" s="30"/>
      <c r="I3" s="30"/>
      <c r="J3" s="30"/>
      <c r="K3" s="30"/>
      <c r="L3" s="30"/>
      <c r="M3" s="30"/>
      <c r="N3" s="30"/>
      <c r="O3" s="30"/>
    </row>
    <row r="4" spans="1:4" ht="12.75">
      <c r="A4" s="2"/>
      <c r="B4" s="3"/>
      <c r="C4" s="3"/>
      <c r="D4" s="3"/>
    </row>
    <row r="5" spans="1:15" ht="12.75">
      <c r="A5" s="25" t="s">
        <v>19</v>
      </c>
      <c r="B5" s="26"/>
      <c r="C5" s="11"/>
      <c r="D5" s="3"/>
      <c r="E5" s="12" t="s">
        <v>22</v>
      </c>
      <c r="F5" s="21"/>
      <c r="G5" s="21"/>
      <c r="H5" s="21"/>
      <c r="I5" s="21"/>
      <c r="J5" s="21"/>
      <c r="K5" s="12" t="s">
        <v>23</v>
      </c>
      <c r="N5" s="20">
        <v>37686</v>
      </c>
      <c r="O5" s="21"/>
    </row>
    <row r="6" spans="1:7" ht="12.75">
      <c r="A6" s="25" t="s">
        <v>25</v>
      </c>
      <c r="B6" s="26"/>
      <c r="C6" s="11"/>
      <c r="D6" s="3"/>
      <c r="E6" s="3"/>
      <c r="F6" s="3"/>
      <c r="G6" s="3"/>
    </row>
    <row r="7" spans="1:15" ht="12.75">
      <c r="A7" s="25" t="s">
        <v>26</v>
      </c>
      <c r="B7" s="29"/>
      <c r="C7" s="11"/>
      <c r="D7" s="3"/>
      <c r="E7" s="12" t="s">
        <v>24</v>
      </c>
      <c r="F7" s="27"/>
      <c r="G7" s="27"/>
      <c r="H7" s="27"/>
      <c r="I7" s="27"/>
      <c r="J7" s="27"/>
      <c r="K7" s="12" t="s">
        <v>23</v>
      </c>
      <c r="N7" s="27"/>
      <c r="O7" s="27"/>
    </row>
    <row r="9" spans="1:15" ht="12.75">
      <c r="A9" s="13" t="s">
        <v>0</v>
      </c>
      <c r="B9" s="13" t="s">
        <v>1</v>
      </c>
      <c r="C9" s="13" t="s">
        <v>2</v>
      </c>
      <c r="D9" s="13" t="s">
        <v>3</v>
      </c>
      <c r="E9" s="13" t="s">
        <v>4</v>
      </c>
      <c r="F9" s="14" t="s">
        <v>5</v>
      </c>
      <c r="G9" s="15" t="s">
        <v>6</v>
      </c>
      <c r="H9" s="15" t="s">
        <v>7</v>
      </c>
      <c r="I9" s="13" t="s">
        <v>8</v>
      </c>
      <c r="J9" s="13" t="s">
        <v>9</v>
      </c>
      <c r="K9" s="13" t="s">
        <v>9</v>
      </c>
      <c r="L9" s="16" t="s">
        <v>10</v>
      </c>
      <c r="M9" s="16" t="s">
        <v>11</v>
      </c>
      <c r="N9" s="13" t="s">
        <v>12</v>
      </c>
      <c r="O9" s="14" t="s">
        <v>13</v>
      </c>
    </row>
    <row r="10" spans="1:15" ht="12.75">
      <c r="A10" s="13" t="s">
        <v>18</v>
      </c>
      <c r="B10" s="13" t="s">
        <v>15</v>
      </c>
      <c r="C10" s="13" t="s">
        <v>15</v>
      </c>
      <c r="D10" s="13" t="s">
        <v>15</v>
      </c>
      <c r="E10" s="17"/>
      <c r="F10" s="13" t="s">
        <v>15</v>
      </c>
      <c r="G10" s="16" t="s">
        <v>17</v>
      </c>
      <c r="H10" s="16" t="s">
        <v>17</v>
      </c>
      <c r="I10" s="13" t="s">
        <v>17</v>
      </c>
      <c r="J10" s="13" t="s">
        <v>16</v>
      </c>
      <c r="K10" s="13" t="s">
        <v>20</v>
      </c>
      <c r="L10" s="16" t="s">
        <v>15</v>
      </c>
      <c r="M10" s="16" t="s">
        <v>15</v>
      </c>
      <c r="N10" s="13" t="s">
        <v>15</v>
      </c>
      <c r="O10" s="13" t="s">
        <v>14</v>
      </c>
    </row>
    <row r="11" spans="1:14" ht="12.75">
      <c r="A11" s="4"/>
      <c r="B11" s="4"/>
      <c r="C11" s="4"/>
      <c r="D11" s="4"/>
      <c r="E11" s="4"/>
      <c r="F11" s="18"/>
      <c r="G11" s="5">
        <f>D11*(B11-(D11*E11)+2*(D11*(E11^2+1)^0.5))+2*D11*(C11^2+(E11*C11)^2)^0.5</f>
        <v>0</v>
      </c>
      <c r="H11" s="5">
        <f>G11-(E11*D11^2)</f>
        <v>0</v>
      </c>
      <c r="I11" s="5">
        <f>IF($C$5=1,G11,H11)</f>
        <v>0</v>
      </c>
      <c r="L11" s="5">
        <f>(B11+2*D11*((E11^2+1)^0.5-E11))+(2*((C11+D11)^2+((C11+D11)*E11)^2)^0.5)</f>
        <v>0</v>
      </c>
      <c r="M11" s="5">
        <f>L11+2*D11*(1-E11)</f>
        <v>0</v>
      </c>
      <c r="N11" s="5">
        <f>IF($C$5=1,L11,M11)</f>
        <v>0</v>
      </c>
    </row>
    <row r="12" spans="1:15" ht="12.75">
      <c r="A12" s="9"/>
      <c r="B12" s="9"/>
      <c r="C12" s="9"/>
      <c r="D12" s="9"/>
      <c r="E12" s="9"/>
      <c r="F12" s="9"/>
      <c r="G12" s="1"/>
      <c r="H12" s="1"/>
      <c r="I12" s="1"/>
      <c r="J12" s="5">
        <f>((I11+I13)/2*(F13/27))</f>
        <v>0</v>
      </c>
      <c r="K12" s="5">
        <f>J12*$C$7</f>
        <v>0</v>
      </c>
      <c r="M12" s="1"/>
      <c r="O12" s="5">
        <f>(((N11+N13)/2)*F13/9)*C6</f>
        <v>0</v>
      </c>
    </row>
    <row r="13" spans="1:14" ht="12.75">
      <c r="A13" s="4"/>
      <c r="B13" s="4"/>
      <c r="C13" s="4"/>
      <c r="D13" s="4"/>
      <c r="E13" s="4"/>
      <c r="F13" s="4"/>
      <c r="G13" s="5">
        <f>D13*(B13-(D13*E13)+2*(D13*(E13^2+1)^0.5))+2*D13*(C13^2+(E13*C13)^2)^0.5</f>
        <v>0</v>
      </c>
      <c r="H13" s="5">
        <f>G13-(E13*D13^2)</f>
        <v>0</v>
      </c>
      <c r="I13" s="5">
        <f>IF($C$5=1,G13,H13)</f>
        <v>0</v>
      </c>
      <c r="L13" s="5">
        <f>(B13+2*D13*((E13^2+1)^0.5-E13))+(2*((C13+D13)^2+((C13+D13)*E13)^2)^0.5)</f>
        <v>0</v>
      </c>
      <c r="M13" s="5">
        <f>L13+2*D13*(1-E13)</f>
        <v>0</v>
      </c>
      <c r="N13" s="5">
        <f>IF($C$5=1,L13,M13)</f>
        <v>0</v>
      </c>
    </row>
    <row r="14" spans="1:15" ht="12.75">
      <c r="A14" s="9"/>
      <c r="B14" s="9"/>
      <c r="C14" s="9"/>
      <c r="D14" s="9"/>
      <c r="E14" s="9"/>
      <c r="F14" s="9"/>
      <c r="G14" s="6"/>
      <c r="H14" s="6"/>
      <c r="I14" s="6"/>
      <c r="J14" s="5">
        <f>IF(A15=0,0,((I13+I15)/2*(F15/27))+J12)</f>
        <v>0</v>
      </c>
      <c r="K14" s="5">
        <f>J14*$C$7</f>
        <v>0</v>
      </c>
      <c r="M14" s="1"/>
      <c r="O14" s="5">
        <f>IF(F15=0,0,(((N13+N15)/2)*F15/9)*$C$6+O12)</f>
        <v>0</v>
      </c>
    </row>
    <row r="15" spans="1:14" ht="12.75">
      <c r="A15" s="4"/>
      <c r="B15" s="4"/>
      <c r="C15" s="4"/>
      <c r="D15" s="4"/>
      <c r="E15" s="4"/>
      <c r="F15" s="4"/>
      <c r="G15" s="5">
        <f aca="true" t="shared" si="0" ref="G15:G33">D15*(B15-(D15*E15)+2*(D15*(E15^2+1)^0.5))+2*D15*(C15^2+(E15*C15)^2)^0.5</f>
        <v>0</v>
      </c>
      <c r="H15" s="5">
        <f aca="true" t="shared" si="1" ref="H15:H33">G15-(E15*D15^2)</f>
        <v>0</v>
      </c>
      <c r="I15" s="5">
        <f>IF($C$5=1,G15,H15)</f>
        <v>0</v>
      </c>
      <c r="L15" s="5">
        <f>(B15+2*D15*((E15^2+1)^0.5-E15))+(2*((C15+D15)^2+((C15+D15)*E15)^2)^0.5)</f>
        <v>0</v>
      </c>
      <c r="M15" s="5">
        <f>L15+2*D15*(1-E15)</f>
        <v>0</v>
      </c>
      <c r="N15" s="5">
        <f>IF($C$5=1,L15,M15)</f>
        <v>0</v>
      </c>
    </row>
    <row r="16" spans="1:15" ht="12.75">
      <c r="A16" s="9"/>
      <c r="B16" s="9"/>
      <c r="C16" s="9"/>
      <c r="D16" s="9"/>
      <c r="E16" s="9"/>
      <c r="F16" s="9"/>
      <c r="G16" s="6"/>
      <c r="H16" s="6"/>
      <c r="I16" s="6"/>
      <c r="J16" s="5">
        <f>IF(A17=0,0,((I15+I17)/2*(F17/27))+J14)</f>
        <v>0</v>
      </c>
      <c r="K16" s="5">
        <f>J16*$C$7</f>
        <v>0</v>
      </c>
      <c r="M16" s="1"/>
      <c r="O16" s="5">
        <f>IF(F17=0,0,(((N15+N17)/2)*F17/9)*$C$6+O14)</f>
        <v>0</v>
      </c>
    </row>
    <row r="17" spans="1:14" ht="12.75">
      <c r="A17" s="4"/>
      <c r="B17" s="4"/>
      <c r="C17" s="4"/>
      <c r="D17" s="4"/>
      <c r="E17" s="4"/>
      <c r="F17" s="4"/>
      <c r="G17" s="5">
        <f t="shared" si="0"/>
        <v>0</v>
      </c>
      <c r="H17" s="5">
        <f t="shared" si="1"/>
        <v>0</v>
      </c>
      <c r="I17" s="5">
        <f>IF($C$5=1,G17,H17)</f>
        <v>0</v>
      </c>
      <c r="L17" s="5">
        <f>(B17+2*D17*((E17^2+1)^0.5-E17))+(2*((C17+D17)^2+((C17+D17)*E17)^2)^0.5)</f>
        <v>0</v>
      </c>
      <c r="M17" s="5">
        <f>L17+2*D17*(1-E17)</f>
        <v>0</v>
      </c>
      <c r="N17" s="5">
        <f>IF($C$5=1,L17,M17)</f>
        <v>0</v>
      </c>
    </row>
    <row r="18" spans="1:15" ht="12.75">
      <c r="A18" s="9"/>
      <c r="B18" s="9"/>
      <c r="C18" s="9"/>
      <c r="D18" s="9"/>
      <c r="E18" s="9"/>
      <c r="F18" s="9"/>
      <c r="G18" s="6"/>
      <c r="H18" s="6"/>
      <c r="I18" s="6"/>
      <c r="J18" s="5">
        <f>IF(A19=0,0,((I17+I19)/2*(F19/27))+J16)</f>
        <v>0</v>
      </c>
      <c r="K18" s="5">
        <f>J18*$C$7</f>
        <v>0</v>
      </c>
      <c r="M18" s="1"/>
      <c r="O18" s="5">
        <f>IF(F19=0,0,(((N17+N19)/2)*F19/9)*$C$6+O16)</f>
        <v>0</v>
      </c>
    </row>
    <row r="19" spans="1:14" ht="12.75">
      <c r="A19" s="4"/>
      <c r="B19" s="4"/>
      <c r="C19" s="4"/>
      <c r="D19" s="4"/>
      <c r="E19" s="4"/>
      <c r="F19" s="4"/>
      <c r="G19" s="5">
        <f t="shared" si="0"/>
        <v>0</v>
      </c>
      <c r="H19" s="5">
        <f t="shared" si="1"/>
        <v>0</v>
      </c>
      <c r="I19" s="5">
        <f>IF($C$5=1,G19,H19)</f>
        <v>0</v>
      </c>
      <c r="L19" s="5">
        <f>(B19+2*D19*((E19^2+1)^0.5-E19))+(2*((C19+D19)^2+((C19+D19)*E19)^2)^0.5)</f>
        <v>0</v>
      </c>
      <c r="M19" s="5">
        <f>L19+2*D19*(1-E19)</f>
        <v>0</v>
      </c>
      <c r="N19" s="5">
        <f>IF($C$5=1,L19,M19)</f>
        <v>0</v>
      </c>
    </row>
    <row r="20" spans="1:15" ht="12.75">
      <c r="A20" s="9"/>
      <c r="B20" s="9"/>
      <c r="C20" s="9"/>
      <c r="D20" s="9"/>
      <c r="E20" s="9"/>
      <c r="F20" s="9"/>
      <c r="G20" s="6"/>
      <c r="H20" s="6"/>
      <c r="I20" s="6"/>
      <c r="J20" s="5">
        <f>IF(A21=0,0,((I19+I21)/2*(F21/27))+J18)</f>
        <v>0</v>
      </c>
      <c r="K20" s="5">
        <f>J20*$C$7</f>
        <v>0</v>
      </c>
      <c r="M20" s="1"/>
      <c r="O20" s="5">
        <f>IF(F21=0,0,(((N19+N21)/2)*F21/9)*$C$6+O18)</f>
        <v>0</v>
      </c>
    </row>
    <row r="21" spans="1:14" ht="12.75">
      <c r="A21" s="4"/>
      <c r="B21" s="4"/>
      <c r="C21" s="4"/>
      <c r="D21" s="4"/>
      <c r="E21" s="4"/>
      <c r="F21" s="4"/>
      <c r="G21" s="5">
        <f t="shared" si="0"/>
        <v>0</v>
      </c>
      <c r="H21" s="5">
        <f t="shared" si="1"/>
        <v>0</v>
      </c>
      <c r="I21" s="5">
        <f>IF($C$5=1,G21,H21)</f>
        <v>0</v>
      </c>
      <c r="L21" s="5">
        <f>(B21+2*D21*((E21^2+1)^0.5-E21))+(2*((C21+D21)^2+((C21+D21)*E21)^2)^0.5)</f>
        <v>0</v>
      </c>
      <c r="M21" s="5">
        <f>L21+2*D21*(1-E21)</f>
        <v>0</v>
      </c>
      <c r="N21" s="5">
        <f>IF($C$5=1,L21,M21)</f>
        <v>0</v>
      </c>
    </row>
    <row r="22" spans="1:15" ht="12.75">
      <c r="A22" s="9"/>
      <c r="B22" s="9"/>
      <c r="C22" s="9"/>
      <c r="D22" s="9"/>
      <c r="E22" s="9"/>
      <c r="F22" s="9"/>
      <c r="G22" s="6"/>
      <c r="H22" s="6"/>
      <c r="I22" s="6"/>
      <c r="J22" s="5">
        <f>IF(A23=0,0,((I21+I23)/2*(F23/27))+J20)</f>
        <v>0</v>
      </c>
      <c r="K22" s="5">
        <f>J22*$C$7</f>
        <v>0</v>
      </c>
      <c r="M22" s="1"/>
      <c r="O22" s="5">
        <f>IF(F23=0,0,(((N21+N23)/2)*F23/9)*$C$6+O20)</f>
        <v>0</v>
      </c>
    </row>
    <row r="23" spans="1:14" ht="12.75">
      <c r="A23" s="4"/>
      <c r="B23" s="4"/>
      <c r="C23" s="4"/>
      <c r="D23" s="4"/>
      <c r="E23" s="4"/>
      <c r="F23" s="4"/>
      <c r="G23" s="5">
        <f t="shared" si="0"/>
        <v>0</v>
      </c>
      <c r="H23" s="5">
        <f t="shared" si="1"/>
        <v>0</v>
      </c>
      <c r="I23" s="5">
        <f>IF($C$5=1,G23,H23)</f>
        <v>0</v>
      </c>
      <c r="L23" s="5">
        <f>(B23+2*D23*((E23^2+1)^0.5-E23))+(2*((C23+D23)^2+((C23+D23)*E23)^2)^0.5)</f>
        <v>0</v>
      </c>
      <c r="M23" s="5">
        <f>L23+2*D23*(1-E23)</f>
        <v>0</v>
      </c>
      <c r="N23" s="5">
        <f>IF($C$5=1,L23,M23)</f>
        <v>0</v>
      </c>
    </row>
    <row r="24" spans="1:15" ht="12.75">
      <c r="A24" s="9"/>
      <c r="B24" s="9"/>
      <c r="C24" s="9"/>
      <c r="D24" s="9"/>
      <c r="E24" s="9"/>
      <c r="F24" s="9"/>
      <c r="G24" s="6"/>
      <c r="H24" s="6"/>
      <c r="I24" s="6"/>
      <c r="J24" s="5">
        <f>IF(A25=0,0,((I23+I25)/2*(F25/27))+J22)</f>
        <v>0</v>
      </c>
      <c r="K24" s="5">
        <f>J24*$C$7</f>
        <v>0</v>
      </c>
      <c r="M24" s="1"/>
      <c r="O24" s="5">
        <f>IF(F25=0,0,(((N23+N25)/2)*F25/9)*$C$6+O22)</f>
        <v>0</v>
      </c>
    </row>
    <row r="25" spans="1:14" ht="12.75">
      <c r="A25" s="4"/>
      <c r="B25" s="4"/>
      <c r="C25" s="4"/>
      <c r="D25" s="4"/>
      <c r="E25" s="4"/>
      <c r="F25" s="4"/>
      <c r="G25" s="5">
        <f t="shared" si="0"/>
        <v>0</v>
      </c>
      <c r="H25" s="5">
        <f t="shared" si="1"/>
        <v>0</v>
      </c>
      <c r="I25" s="5">
        <f>IF($C$5=1,G25,H25)</f>
        <v>0</v>
      </c>
      <c r="L25" s="5">
        <f>(B25+2*D25*((E25^2+1)^0.5-E25))+(2*((C25+D25)^2+((C25+D25)*E25)^2)^0.5)</f>
        <v>0</v>
      </c>
      <c r="M25" s="5">
        <f>L25+2*D25*(1-E25)</f>
        <v>0</v>
      </c>
      <c r="N25" s="5">
        <f>IF($C$5=1,L25,M25)</f>
        <v>0</v>
      </c>
    </row>
    <row r="26" spans="1:15" ht="12.75">
      <c r="A26" s="9"/>
      <c r="B26" s="9"/>
      <c r="C26" s="9"/>
      <c r="D26" s="9"/>
      <c r="E26" s="9"/>
      <c r="F26" s="9"/>
      <c r="G26" s="6"/>
      <c r="H26" s="6"/>
      <c r="I26" s="6"/>
      <c r="J26" s="5">
        <f>IF(A27=0,0,((I25+I27)/2*(F27/27))+J24)</f>
        <v>0</v>
      </c>
      <c r="K26" s="5">
        <f>J26*$C$7</f>
        <v>0</v>
      </c>
      <c r="M26" s="1"/>
      <c r="O26" s="5">
        <f>IF(F27=0,0,(((N25+N27)/2)*F27/9)*$C$6+O24)</f>
        <v>0</v>
      </c>
    </row>
    <row r="27" spans="1:14" ht="12.75">
      <c r="A27" s="4"/>
      <c r="B27" s="4"/>
      <c r="C27" s="4"/>
      <c r="D27" s="4"/>
      <c r="E27" s="4"/>
      <c r="F27" s="4"/>
      <c r="G27" s="5">
        <f t="shared" si="0"/>
        <v>0</v>
      </c>
      <c r="H27" s="5">
        <f t="shared" si="1"/>
        <v>0</v>
      </c>
      <c r="I27" s="5">
        <f>IF($C$5=1,G27,H27)</f>
        <v>0</v>
      </c>
      <c r="L27" s="5">
        <f>(B27+2*D27*((E27^2+1)^0.5-E27))+(2*((C27+D27)^2+((C27+D27)*E27)^2)^0.5)</f>
        <v>0</v>
      </c>
      <c r="M27" s="5">
        <f>L27+2*D27*(1-E27)</f>
        <v>0</v>
      </c>
      <c r="N27" s="5">
        <f>IF($C$5=1,L27,M27)</f>
        <v>0</v>
      </c>
    </row>
    <row r="28" spans="1:15" ht="12.75">
      <c r="A28" s="9"/>
      <c r="B28" s="9"/>
      <c r="C28" s="9"/>
      <c r="D28" s="9"/>
      <c r="E28" s="9"/>
      <c r="F28" s="10"/>
      <c r="G28" s="6"/>
      <c r="H28" s="6"/>
      <c r="I28" s="6"/>
      <c r="J28" s="5">
        <f>IF(A29=0,0,((I27+I29)/2*(F29/27))+J26)</f>
        <v>0</v>
      </c>
      <c r="K28" s="5">
        <f>J28*$C$7</f>
        <v>0</v>
      </c>
      <c r="M28" s="1"/>
      <c r="O28" s="5">
        <f>IF(F29=0,0,(((N27+N29)/2)*F29/9)*$C$6+O26)</f>
        <v>0</v>
      </c>
    </row>
    <row r="29" spans="1:14" ht="12.75">
      <c r="A29" s="4"/>
      <c r="B29" s="4"/>
      <c r="C29" s="4"/>
      <c r="D29" s="4"/>
      <c r="E29" s="4"/>
      <c r="F29" s="4"/>
      <c r="G29" s="5">
        <f t="shared" si="0"/>
        <v>0</v>
      </c>
      <c r="H29" s="5">
        <f t="shared" si="1"/>
        <v>0</v>
      </c>
      <c r="I29" s="5">
        <f>IF($C$5=1,G29,H29)</f>
        <v>0</v>
      </c>
      <c r="L29" s="5">
        <f>(B29+2*D29*((E29^2+1)^0.5-E29))+(2*((C29+D29)^2+((C29+D29)*E29)^2)^0.5)</f>
        <v>0</v>
      </c>
      <c r="M29" s="5">
        <f>L29+2*D29*(1-E29)</f>
        <v>0</v>
      </c>
      <c r="N29" s="5">
        <f>IF($C$5=1,L29,M29)</f>
        <v>0</v>
      </c>
    </row>
    <row r="30" spans="1:15" ht="12.75">
      <c r="A30" s="9"/>
      <c r="B30" s="9"/>
      <c r="C30" s="9"/>
      <c r="D30" s="9"/>
      <c r="E30" s="9"/>
      <c r="F30" s="9"/>
      <c r="G30" s="6"/>
      <c r="H30" s="6"/>
      <c r="I30" s="6"/>
      <c r="J30" s="5">
        <f>IF(A31=0,0,((I29+I31)/2*(F31/27))+J28)</f>
        <v>0</v>
      </c>
      <c r="K30" s="5">
        <f>J30*$C$7</f>
        <v>0</v>
      </c>
      <c r="M30" s="1"/>
      <c r="O30" s="5">
        <f>IF(F31=0,0,(((N29+N31)/2)*F31/9)*$C$6+O28)</f>
        <v>0</v>
      </c>
    </row>
    <row r="31" spans="1:14" ht="12.75">
      <c r="A31" s="4"/>
      <c r="B31" s="4"/>
      <c r="C31" s="4"/>
      <c r="D31" s="4"/>
      <c r="E31" s="4"/>
      <c r="F31" s="4"/>
      <c r="G31" s="5">
        <f t="shared" si="0"/>
        <v>0</v>
      </c>
      <c r="H31" s="5">
        <f t="shared" si="1"/>
        <v>0</v>
      </c>
      <c r="I31" s="5">
        <f>IF($C$5=1,G31,H31)</f>
        <v>0</v>
      </c>
      <c r="L31" s="5">
        <f>(B31+2*D31*((E31^2+1)^0.5-E31))+(2*((C31+D31)^2+((C31+D31)*E31)^2)^0.5)</f>
        <v>0</v>
      </c>
      <c r="M31" s="5">
        <f>L31+2*D31*(1-E31)</f>
        <v>0</v>
      </c>
      <c r="N31" s="5">
        <f>IF($C$5=1,L31,M31)</f>
        <v>0</v>
      </c>
    </row>
    <row r="32" spans="1:15" ht="12.75">
      <c r="A32" s="9"/>
      <c r="B32" s="9"/>
      <c r="C32" s="9"/>
      <c r="D32" s="9"/>
      <c r="E32" s="9"/>
      <c r="F32" s="9"/>
      <c r="G32" s="6"/>
      <c r="H32" s="6"/>
      <c r="I32" s="6"/>
      <c r="J32" s="5">
        <f>IF(A33=0,0,((I31+I33)/2*(F33/27))+J30)</f>
        <v>0</v>
      </c>
      <c r="K32" s="5">
        <f>J32*$C$7</f>
        <v>0</v>
      </c>
      <c r="M32" s="1"/>
      <c r="O32" s="5">
        <f>IF(F33=0,0,(((N31+N33)/2)*F33/9)*$C$6+O30)</f>
        <v>0</v>
      </c>
    </row>
    <row r="33" spans="1:14" ht="12.75">
      <c r="A33" s="4"/>
      <c r="B33" s="4"/>
      <c r="C33" s="4"/>
      <c r="D33" s="4"/>
      <c r="E33" s="4"/>
      <c r="F33" s="4"/>
      <c r="G33" s="5">
        <f t="shared" si="0"/>
        <v>0</v>
      </c>
      <c r="H33" s="5">
        <f t="shared" si="1"/>
        <v>0</v>
      </c>
      <c r="I33" s="5">
        <f>IF($C$5=1,G33,H33)</f>
        <v>0</v>
      </c>
      <c r="L33" s="5">
        <f>(B33+2*D33*((E33^2+1)^0.5-E33))+(2*((C33+D33)^2+((C33+D33)*E33)^2)^0.5)</f>
        <v>0</v>
      </c>
      <c r="M33" s="5">
        <f>L33+2*D33*(1-E33)</f>
        <v>0</v>
      </c>
      <c r="N33" s="5">
        <f>IF($C$5=1,L33,M33)</f>
        <v>0</v>
      </c>
    </row>
    <row r="34" spans="1:15" ht="12.75">
      <c r="A34" s="9"/>
      <c r="B34" s="9"/>
      <c r="C34" s="9"/>
      <c r="D34" s="9"/>
      <c r="E34" s="9"/>
      <c r="F34" s="9"/>
      <c r="G34" s="7"/>
      <c r="H34" s="7"/>
      <c r="I34" s="8"/>
      <c r="J34" s="5">
        <f>IF(A35=0,0,((I33+I35)/2*(F35/27))+J32)</f>
        <v>0</v>
      </c>
      <c r="K34" s="5">
        <f>J34*$C$7</f>
        <v>0</v>
      </c>
      <c r="M34" s="1"/>
      <c r="O34" s="5">
        <f>IF(F35=0,0,(((N33+N35)/2)*F35/9)*$C$6+O32)</f>
        <v>0</v>
      </c>
    </row>
    <row r="35" spans="1:14" ht="12.75">
      <c r="A35" s="4"/>
      <c r="B35" s="4"/>
      <c r="C35" s="4"/>
      <c r="D35" s="4"/>
      <c r="E35" s="4"/>
      <c r="F35" s="4"/>
      <c r="G35" s="5">
        <f>D35*(B35-(D35*E35)+2*(D35*(E35^2+1)^0.5))+2*D35*(C35^2+(E35*C35)^2)^0.5</f>
        <v>0</v>
      </c>
      <c r="H35" s="5">
        <f>G35-(E35*D35^2)</f>
        <v>0</v>
      </c>
      <c r="I35" s="5">
        <f>IF($C$5=1,G35,H35)</f>
        <v>0</v>
      </c>
      <c r="L35" s="5">
        <f>(B35+2*D35*((E35^2+1)^0.5-E35))+(2*((C35+D35)^2+((C35+D35)*E35)^2)^0.5)</f>
        <v>0</v>
      </c>
      <c r="M35" s="5">
        <f>L35+2*D35*(1-E35)</f>
        <v>0</v>
      </c>
      <c r="N35" s="5">
        <f>IF($C$5=1,L35,M35)</f>
        <v>0</v>
      </c>
    </row>
    <row r="36" spans="1:15" ht="12.75">
      <c r="A36" s="19"/>
      <c r="B36" s="19"/>
      <c r="C36" s="19"/>
      <c r="D36" s="19"/>
      <c r="E36" s="19"/>
      <c r="F36" s="19"/>
      <c r="J36" s="5">
        <f>IF(A37=0,0,((I35+I37)/2*(F37/27))+J34)</f>
        <v>0</v>
      </c>
      <c r="K36" s="5">
        <f>J36*$C$7</f>
        <v>0</v>
      </c>
      <c r="M36" s="1"/>
      <c r="O36" s="5">
        <f>IF(F37=0,0,(((N35+N37)/2)*F37/9)*$C$6+O34)</f>
        <v>0</v>
      </c>
    </row>
    <row r="37" spans="1:14" ht="12.75">
      <c r="A37" s="4"/>
      <c r="B37" s="4"/>
      <c r="C37" s="4"/>
      <c r="D37" s="4"/>
      <c r="E37" s="4"/>
      <c r="F37" s="4"/>
      <c r="G37" s="5">
        <f>D37*(B37-(D37*E37)+2*(D37*(E37^2+1)^0.5))+2*D37*(C37^2+(E37*C37)^2)^0.5</f>
        <v>0</v>
      </c>
      <c r="H37" s="5">
        <f>G37-(E37*D37^2)</f>
        <v>0</v>
      </c>
      <c r="I37" s="5">
        <f>IF($C$5=1,G37,H37)</f>
        <v>0</v>
      </c>
      <c r="L37" s="5">
        <f>(B37+2*D37*((E37^2+1)^0.5-E37))+(2*((C37+D37)^2+((C37+D37)*E37)^2)^0.5)</f>
        <v>0</v>
      </c>
      <c r="M37" s="5">
        <f>L37+2*D37*(1-E37)</f>
        <v>0</v>
      </c>
      <c r="N37" s="5">
        <f>IF($C$5=1,L37,M37)</f>
        <v>0</v>
      </c>
    </row>
    <row r="38" spans="1:15" ht="12.75">
      <c r="A38" s="19"/>
      <c r="B38" s="19"/>
      <c r="C38" s="19"/>
      <c r="D38" s="19"/>
      <c r="E38" s="19"/>
      <c r="F38" s="19"/>
      <c r="J38" s="5">
        <f>IF(A39=0,0,((I37+I39)/2*(F39/27))+J36)</f>
        <v>0</v>
      </c>
      <c r="K38" s="5">
        <f>J38*$C$7</f>
        <v>0</v>
      </c>
      <c r="M38" s="1"/>
      <c r="O38" s="5">
        <f>IF(F39=0,0,(((N37+N39)/2)*F39/9)*$C$6+O36)</f>
        <v>0</v>
      </c>
    </row>
    <row r="39" spans="1:14" ht="12.75">
      <c r="A39" s="4"/>
      <c r="B39" s="4"/>
      <c r="C39" s="4"/>
      <c r="D39" s="4"/>
      <c r="E39" s="4"/>
      <c r="F39" s="4"/>
      <c r="G39" s="5">
        <f>D39*(B39-(D39*E39)+2*(D39*(E39^2+1)^0.5))+2*D39*(C39^2+(E39*C39)^2)^0.5</f>
        <v>0</v>
      </c>
      <c r="H39" s="5">
        <f>G39-(E39*D39^2)</f>
        <v>0</v>
      </c>
      <c r="I39" s="5">
        <f>IF($C$5=1,G39,H39)</f>
        <v>0</v>
      </c>
      <c r="L39" s="5">
        <f>(B39+2*D39*((E39^2+1)^0.5-E39))+(2*((C39+D39)^2+((C39+D39)*E39)^2)^0.5)</f>
        <v>0</v>
      </c>
      <c r="M39" s="5">
        <f>L39+2*D39*(1-E39)</f>
        <v>0</v>
      </c>
      <c r="N39" s="5">
        <f>IF($C$5=1,L39,M39)</f>
        <v>0</v>
      </c>
    </row>
    <row r="40" spans="1:15" ht="12.75">
      <c r="A40" s="19"/>
      <c r="B40" s="19"/>
      <c r="C40" s="19"/>
      <c r="D40" s="19"/>
      <c r="E40" s="19"/>
      <c r="F40" s="19"/>
      <c r="J40" s="5">
        <f>IF(A41=0,0,((I39+I41)/2*(F41/27))+J38)</f>
        <v>0</v>
      </c>
      <c r="K40" s="5">
        <f>J40*$C$7</f>
        <v>0</v>
      </c>
      <c r="M40" s="1"/>
      <c r="O40" s="5">
        <f>IF(F41=0,0,(((N39+N41)/2)*F41/9)*$C$6+O38)</f>
        <v>0</v>
      </c>
    </row>
    <row r="41" spans="1:14" ht="12.75">
      <c r="A41" s="4"/>
      <c r="B41" s="4"/>
      <c r="C41" s="4"/>
      <c r="D41" s="4"/>
      <c r="E41" s="4"/>
      <c r="F41" s="4"/>
      <c r="G41" s="5">
        <f>D41*(B41-(D41*E41)+2*(D41*(E41^2+1)^0.5))+2*D41*(C41^2+(E41*C41)^2)^0.5</f>
        <v>0</v>
      </c>
      <c r="H41" s="5">
        <f>G41-(E41*D41^2)</f>
        <v>0</v>
      </c>
      <c r="I41" s="5">
        <f>IF($C$5=1,G41,H41)</f>
        <v>0</v>
      </c>
      <c r="L41" s="5">
        <f>(B41+2*D41*((E41^2+1)^0.5-E41))+(2*((C41+D41)^2+((C41+D41)*E41)^2)^0.5)</f>
        <v>0</v>
      </c>
      <c r="M41" s="5">
        <f>L41+2*D41*(1-E41)</f>
        <v>0</v>
      </c>
      <c r="N41" s="5">
        <f>IF($C$5=1,L41,M41)</f>
        <v>0</v>
      </c>
    </row>
    <row r="42" spans="1:15" ht="12.75">
      <c r="A42" s="19"/>
      <c r="B42" s="19"/>
      <c r="C42" s="19"/>
      <c r="D42" s="19"/>
      <c r="E42" s="19"/>
      <c r="F42" s="19"/>
      <c r="J42" s="5">
        <f>IF(A43=0,0,((I41+I43)/2*(F43/27))+J40)</f>
        <v>0</v>
      </c>
      <c r="K42" s="5">
        <f>J42*$C$7</f>
        <v>0</v>
      </c>
      <c r="M42" s="1"/>
      <c r="O42" s="5">
        <f>IF(F43=0,0,(((N41+N43)/2)*F43/9)*$C$6+O40)</f>
        <v>0</v>
      </c>
    </row>
    <row r="43" spans="1:14" ht="12.75">
      <c r="A43" s="4"/>
      <c r="B43" s="4"/>
      <c r="C43" s="4"/>
      <c r="D43" s="4"/>
      <c r="E43" s="4"/>
      <c r="F43" s="4"/>
      <c r="G43" s="5">
        <f>D43*(B43-(D43*E43)+2*(D43*(E43^2+1)^0.5))+2*D43*(C43^2+(E43*C43)^2)^0.5</f>
        <v>0</v>
      </c>
      <c r="H43" s="5">
        <f>G43-(E43*D43^2)</f>
        <v>0</v>
      </c>
      <c r="I43" s="5">
        <f>IF($C$5=1,G43,H43)</f>
        <v>0</v>
      </c>
      <c r="L43" s="5">
        <f>(B43+2*D43*((E43^2+1)^0.5-E43))+(2*((C43+D43)^2+((C43+D43)*E43)^2)^0.5)</f>
        <v>0</v>
      </c>
      <c r="M43" s="5">
        <f>L43+2*D43*(1-E43)</f>
        <v>0</v>
      </c>
      <c r="N43" s="5">
        <f>IF($C$5=1,L43,M43)</f>
        <v>0</v>
      </c>
    </row>
    <row r="44" spans="1:15" ht="12.75">
      <c r="A44" s="19"/>
      <c r="B44" s="19"/>
      <c r="C44" s="19"/>
      <c r="D44" s="19"/>
      <c r="E44" s="19"/>
      <c r="F44" s="19"/>
      <c r="J44" s="5">
        <f>IF(A45=0,0,((I43+I45)/2*(F45/27))+J42)</f>
        <v>0</v>
      </c>
      <c r="K44" s="5">
        <f>J44*$C$7</f>
        <v>0</v>
      </c>
      <c r="M44" s="1"/>
      <c r="O44" s="5">
        <f>IF(F45=0,0,(((N43+N45)/2)*F45/9)*$C$6+O42)</f>
        <v>0</v>
      </c>
    </row>
    <row r="45" spans="1:14" ht="12.75">
      <c r="A45" s="4"/>
      <c r="B45" s="4"/>
      <c r="C45" s="4"/>
      <c r="D45" s="4"/>
      <c r="E45" s="4"/>
      <c r="F45" s="4"/>
      <c r="G45" s="5">
        <f>D45*(B45-(D45*E45)+2*(D45*(E45^2+1)^0.5))+2*D45*(C45^2+(E45*C45)^2)^0.5</f>
        <v>0</v>
      </c>
      <c r="H45" s="5">
        <f>G45-(E45*D45^2)</f>
        <v>0</v>
      </c>
      <c r="I45" s="5">
        <f>IF($C$5=1,G45,H45)</f>
        <v>0</v>
      </c>
      <c r="L45" s="5">
        <f>(B45+2*D45*((E45^2+1)^0.5-E45))+(2*((C45+D45)^2+((C45+D45)*E45)^2)^0.5)</f>
        <v>0</v>
      </c>
      <c r="M45" s="5">
        <f>L45+2*D45*(1-E45)</f>
        <v>0</v>
      </c>
      <c r="N45" s="5">
        <f>IF($C$5=1,L45,M45)</f>
        <v>0</v>
      </c>
    </row>
    <row r="46" spans="1:15" ht="12.75">
      <c r="A46" s="19"/>
      <c r="B46" s="19"/>
      <c r="C46" s="19"/>
      <c r="D46" s="19"/>
      <c r="E46" s="19"/>
      <c r="F46" s="19"/>
      <c r="J46" s="5">
        <f>IF(A47=0,0,((I45+I47)/2*(F47/27))+J44)</f>
        <v>0</v>
      </c>
      <c r="K46" s="5">
        <f>J46*$C$7</f>
        <v>0</v>
      </c>
      <c r="M46" s="1"/>
      <c r="O46" s="5">
        <f>IF(F47=0,0,(((N45+N47)/2)*F47/9)*$C$6+O44)</f>
        <v>0</v>
      </c>
    </row>
    <row r="47" spans="1:14" ht="12.75">
      <c r="A47" s="4"/>
      <c r="B47" s="4"/>
      <c r="C47" s="4"/>
      <c r="D47" s="4"/>
      <c r="E47" s="4"/>
      <c r="F47" s="4"/>
      <c r="G47" s="5">
        <f>D47*(B47-(D47*E47)+2*(D47*(E47^2+1)^0.5))+2*D47*(C47^2+(E47*C47)^2)^0.5</f>
        <v>0</v>
      </c>
      <c r="H47" s="5">
        <f>G47-(E47*D47^2)</f>
        <v>0</v>
      </c>
      <c r="I47" s="5">
        <f>IF($C$5=1,G47,H47)</f>
        <v>0</v>
      </c>
      <c r="L47" s="5">
        <f>(B47+2*D47*((E47^2+1)^0.5-E47))+(2*((C47+D47)^2+((C47+D47)*E47)^2)^0.5)</f>
        <v>0</v>
      </c>
      <c r="M47" s="5">
        <f>L47+2*D47*(1-E47)</f>
        <v>0</v>
      </c>
      <c r="N47" s="5">
        <f>IF($C$5=1,L47,M47)</f>
        <v>0</v>
      </c>
    </row>
    <row r="48" spans="1:15" ht="12.75">
      <c r="A48" s="19"/>
      <c r="B48" s="19"/>
      <c r="C48" s="19"/>
      <c r="D48" s="19"/>
      <c r="E48" s="19"/>
      <c r="F48" s="19"/>
      <c r="J48" s="5">
        <f>IF(A49=0,0,((I47+I49)/2*(F49/27))+J46)</f>
        <v>0</v>
      </c>
      <c r="K48" s="5">
        <f>J48*$C$7</f>
        <v>0</v>
      </c>
      <c r="M48" s="1"/>
      <c r="O48" s="5">
        <f>IF(F49=0,0,(((N47+N49)/2)*F49/9)*$C$6+O46)</f>
        <v>0</v>
      </c>
    </row>
    <row r="49" spans="1:14" ht="12.75">
      <c r="A49" s="4"/>
      <c r="B49" s="4"/>
      <c r="C49" s="4"/>
      <c r="D49" s="4"/>
      <c r="E49" s="4"/>
      <c r="F49" s="4"/>
      <c r="G49" s="5">
        <f>D49*(B49-(D49*E49)+2*(D49*(E49^2+1)^0.5))+2*D49*(C49^2+(E49*C49)^2)^0.5</f>
        <v>0</v>
      </c>
      <c r="H49" s="5">
        <f>G49-(E49*D49^2)</f>
        <v>0</v>
      </c>
      <c r="I49" s="5">
        <f>IF($C$5=1,G49,H49)</f>
        <v>0</v>
      </c>
      <c r="L49" s="5">
        <f>(B49+2*D49*((E49^2+1)^0.5-E49))+(2*((C49+D49)^2+((C49+D49)*E49)^2)^0.5)</f>
        <v>0</v>
      </c>
      <c r="M49" s="5">
        <f>L49+2*D49*(1-E49)</f>
        <v>0</v>
      </c>
      <c r="N49" s="5">
        <f>IF($C$5=1,L49,M49)</f>
        <v>0</v>
      </c>
    </row>
  </sheetData>
  <sheetProtection password="CF19" sheet="1" objects="1" scenarios="1"/>
  <mergeCells count="8">
    <mergeCell ref="A1:G1"/>
    <mergeCell ref="A5:B5"/>
    <mergeCell ref="F7:J7"/>
    <mergeCell ref="B3:D3"/>
    <mergeCell ref="A7:B7"/>
    <mergeCell ref="F3:O3"/>
    <mergeCell ref="N7:O7"/>
    <mergeCell ref="A6:B6"/>
  </mergeCells>
  <printOptions/>
  <pageMargins left="0.75" right="0.75" top="1" bottom="1" header="0.5" footer="0.5"/>
  <pageSetup fitToHeight="1" fitToWidth="1" horizontalDpi="600" verticalDpi="600" orientation="portrait" scale="86"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 Computer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Trapezoidal rock structure quantities</dc:title>
  <dc:subject/>
  <dc:creator>Mac Nelson</dc:creator>
  <cp:keywords/>
  <dc:description/>
  <cp:lastModifiedBy>susie l daniel</cp:lastModifiedBy>
  <cp:lastPrinted>2003-03-06T20:44:25Z</cp:lastPrinted>
  <dcterms:created xsi:type="dcterms:W3CDTF">2002-08-07T18:27:13Z</dcterms:created>
  <dcterms:modified xsi:type="dcterms:W3CDTF">2006-05-23T19:35:06Z</dcterms:modified>
  <cp:category/>
  <cp:version/>
  <cp:contentType/>
  <cp:contentStatus/>
</cp:coreProperties>
</file>