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45" tabRatio="735" activeTab="0"/>
  </bookViews>
  <sheets>
    <sheet name="IOS" sheetId="1" r:id="rId1"/>
    <sheet name="metadata" sheetId="2" r:id="rId2"/>
    <sheet name="data" sheetId="3" r:id="rId3"/>
    <sheet name="raw data" sheetId="4" r:id="rId4"/>
    <sheet name="D VS T" sheetId="5" r:id="rId5"/>
    <sheet name="D VS SAL" sheetId="6" r:id="rId6"/>
    <sheet name="D VS O2" sheetId="7" r:id="rId7"/>
    <sheet name="D VS PO4" sheetId="8" r:id="rId8"/>
    <sheet name="D VS NO3" sheetId="9" r:id="rId9"/>
    <sheet name="D VS SiO4" sheetId="10" r:id="rId10"/>
    <sheet name="T VS S" sheetId="11" r:id="rId11"/>
    <sheet name="T VS O2" sheetId="12" r:id="rId12"/>
    <sheet name="T VS PO4" sheetId="13" r:id="rId13"/>
    <sheet name="T VS NO3" sheetId="14" r:id="rId14"/>
    <sheet name="T VS SiO4" sheetId="15" r:id="rId15"/>
    <sheet name="S VS O2" sheetId="16" r:id="rId16"/>
    <sheet name="S VS PO4" sheetId="17" r:id="rId17"/>
    <sheet name="S VS NO3" sheetId="18" r:id="rId18"/>
    <sheet name="S VS SiO4" sheetId="19" r:id="rId19"/>
    <sheet name="O2 VS PO4" sheetId="20" r:id="rId20"/>
    <sheet name="O2 VS NO3" sheetId="21" r:id="rId21"/>
    <sheet name="O2 VS SiO4" sheetId="22" r:id="rId22"/>
    <sheet name="PO4 VS NO3" sheetId="23" r:id="rId23"/>
    <sheet name="NO3 VS SiO4" sheetId="24" r:id="rId24"/>
    <sheet name="PO4 VS SiO4" sheetId="25" r:id="rId25"/>
    <sheet name="O2 VS pH" sheetId="26" r:id="rId26"/>
    <sheet name="PO4 VS pH" sheetId="27" r:id="rId27"/>
    <sheet name="S VS pH" sheetId="28" r:id="rId28"/>
    <sheet name="NO3 VS PH" sheetId="29" r:id="rId29"/>
    <sheet name="T VS pH" sheetId="30" r:id="rId30"/>
    <sheet name="SiO4 VS pH" sheetId="31" r:id="rId31"/>
    <sheet name="D VS pH" sheetId="32" r:id="rId32"/>
    <sheet name="PO4 VS ALK" sheetId="33" r:id="rId33"/>
    <sheet name="SiO4 VS ALK" sheetId="34" r:id="rId34"/>
    <sheet name="S VS ALK" sheetId="35" r:id="rId35"/>
    <sheet name="O2 VS ALK" sheetId="36" r:id="rId36"/>
    <sheet name="NO3 VS ALK" sheetId="37" r:id="rId37"/>
    <sheet name="D VS ALK" sheetId="38" r:id="rId38"/>
    <sheet name="T VS ALK" sheetId="39" r:id="rId39"/>
    <sheet name="alk vs DIC" sheetId="40" r:id="rId40"/>
    <sheet name="pH VS ALK" sheetId="41" r:id="rId41"/>
    <sheet name="NO3 VS DIC" sheetId="42" r:id="rId42"/>
    <sheet name="SiO4 VS DIC" sheetId="43" r:id="rId43"/>
    <sheet name="O2 VS DIC" sheetId="44" r:id="rId44"/>
    <sheet name="D VS DIC" sheetId="45" r:id="rId45"/>
    <sheet name="PO4 VS DIC" sheetId="46" r:id="rId46"/>
    <sheet name="S VS DIC" sheetId="47" r:id="rId47"/>
    <sheet name="T VS DIC" sheetId="48" r:id="rId48"/>
    <sheet name="pH VS DIC" sheetId="49" r:id="rId49"/>
  </sheets>
  <definedNames/>
  <calcPr fullCalcOnLoad="1"/>
</workbook>
</file>

<file path=xl/sharedStrings.xml><?xml version="1.0" encoding="utf-8"?>
<sst xmlns="http://schemas.openxmlformats.org/spreadsheetml/2006/main" count="1351" uniqueCount="159">
  <si>
    <t>TABULATED AT SEA February 2001  M.R.</t>
  </si>
  <si>
    <t>Nutrient data added:</t>
  </si>
  <si>
    <t>Sigmat calculated from Frank's Cruise 9901 data formulas</t>
  </si>
  <si>
    <t>Nom.</t>
  </si>
  <si>
    <t>CTD</t>
  </si>
  <si>
    <t xml:space="preserve">CTD </t>
  </si>
  <si>
    <t>Bottle</t>
  </si>
  <si>
    <t>Alk</t>
  </si>
  <si>
    <t>DIC</t>
  </si>
  <si>
    <t>cast</t>
  </si>
  <si>
    <t>Depth</t>
  </si>
  <si>
    <t>Temp.</t>
  </si>
  <si>
    <t>Sal</t>
  </si>
  <si>
    <t>Fluo</t>
  </si>
  <si>
    <t>Sig-t</t>
  </si>
  <si>
    <t>Trans</t>
  </si>
  <si>
    <t>2nd Sal</t>
  </si>
  <si>
    <t>Sal.</t>
  </si>
  <si>
    <t>O2</t>
  </si>
  <si>
    <t>PO4</t>
  </si>
  <si>
    <t>NO3</t>
  </si>
  <si>
    <t>SiO4</t>
  </si>
  <si>
    <t>Si:N</t>
  </si>
  <si>
    <t>Chl a</t>
  </si>
  <si>
    <t>pH</t>
  </si>
  <si>
    <t>flag</t>
  </si>
  <si>
    <t>#</t>
  </si>
  <si>
    <t>SN</t>
  </si>
  <si>
    <t>(m)</t>
  </si>
  <si>
    <t>(dbar)</t>
  </si>
  <si>
    <t>(C)</t>
  </si>
  <si>
    <t>mL/L</t>
  </si>
  <si>
    <t>uM/kg</t>
  </si>
  <si>
    <t>uM/L</t>
  </si>
  <si>
    <t>ug/L</t>
  </si>
  <si>
    <t>umol/kg</t>
  </si>
  <si>
    <t>Comments</t>
  </si>
  <si>
    <t>-</t>
  </si>
  <si>
    <t>Not pickled</t>
  </si>
  <si>
    <t>end point unlikely to be found - titration aborted</t>
  </si>
  <si>
    <t>H2S</t>
  </si>
  <si>
    <t>Hydrogen sulphide, therefore could not run nitrate (ruins cd column)</t>
  </si>
  <si>
    <t>B-10</t>
  </si>
  <si>
    <t>Bot</t>
  </si>
  <si>
    <t>instrument unstable</t>
  </si>
  <si>
    <t>result of rerun</t>
  </si>
  <si>
    <t>Bot-10</t>
  </si>
  <si>
    <t>go-flo</t>
  </si>
  <si>
    <t>c</t>
  </si>
  <si>
    <t>nd</t>
  </si>
  <si>
    <t>Unpickled</t>
  </si>
  <si>
    <t>looks like it came from the other bottle ….</t>
  </si>
  <si>
    <t>Bot-5</t>
  </si>
  <si>
    <t>No stirrer</t>
  </si>
  <si>
    <t>Bot - 5</t>
  </si>
  <si>
    <t xml:space="preserve"> </t>
  </si>
  <si>
    <t xml:space="preserve">cruise </t>
  </si>
  <si>
    <t>2001-06</t>
  </si>
  <si>
    <t>ship</t>
  </si>
  <si>
    <t>Tully</t>
  </si>
  <si>
    <t xml:space="preserve">dates </t>
  </si>
  <si>
    <t>February 5 - February 23 2001</t>
  </si>
  <si>
    <t xml:space="preserve">Chief Scientist  </t>
  </si>
  <si>
    <t>Frank Whitney</t>
  </si>
  <si>
    <t xml:space="preserve">Total Alkalinity </t>
  </si>
  <si>
    <t xml:space="preserve">CRM used? </t>
  </si>
  <si>
    <t>lab reference water calibrated to CRM batch 48 and Dickson water</t>
  </si>
  <si>
    <t xml:space="preserve">batch numbers of CRMs </t>
  </si>
  <si>
    <t>SS11 and Dickson batch 48</t>
  </si>
  <si>
    <t>certified value</t>
  </si>
  <si>
    <t>avg CRM correction</t>
  </si>
  <si>
    <t>stdev CRM correction</t>
  </si>
  <si>
    <t xml:space="preserve">poisoning correction (dilution concentration applied or not) </t>
  </si>
  <si>
    <t>yes</t>
  </si>
  <si>
    <t xml:space="preserve">Acid batch </t>
  </si>
  <si>
    <t>acid concentration</t>
  </si>
  <si>
    <t xml:space="preserve">cell type, open or closed </t>
  </si>
  <si>
    <t>open</t>
  </si>
  <si>
    <t>sample volume</t>
  </si>
  <si>
    <t xml:space="preserve">70-80 grams </t>
  </si>
  <si>
    <t xml:space="preserve">magnitude of blank correction </t>
  </si>
  <si>
    <t xml:space="preserve">volume of poison added </t>
  </si>
  <si>
    <t>200 microlitres</t>
  </si>
  <si>
    <t>correction formula</t>
  </si>
  <si>
    <t>ALK was corrected using the following formula</t>
  </si>
  <si>
    <t>(determined standard value/daily standard) X analyzed sample value  X 1.0004 (HgCl2 correction)</t>
  </si>
  <si>
    <t>absolute</t>
  </si>
  <si>
    <t>average</t>
  </si>
  <si>
    <t>difference</t>
  </si>
  <si>
    <t>replicates</t>
  </si>
  <si>
    <t>136/137</t>
  </si>
  <si>
    <t>Questionable measurements due to large difference between replicates</t>
  </si>
  <si>
    <t>156/157</t>
  </si>
  <si>
    <t xml:space="preserve">Total dissolved inorganic carbon </t>
  </si>
  <si>
    <t xml:space="preserve">technique for standardization </t>
  </si>
  <si>
    <t xml:space="preserve">Na2CO3 </t>
  </si>
  <si>
    <t xml:space="preserve">sample volume </t>
  </si>
  <si>
    <t>29.679 ml</t>
  </si>
  <si>
    <t xml:space="preserve">data corrected using CRM? </t>
  </si>
  <si>
    <t>Yes</t>
  </si>
  <si>
    <t>DIC was corrected using the following formula</t>
  </si>
  <si>
    <t>Reference- DOE 1994 Handbook of Methods for the determination of the parameters of the oceanic carbon dioxide system,</t>
  </si>
  <si>
    <t xml:space="preserve">                 Version 2, A.G. Dickson and C.Goyet (editors),</t>
  </si>
  <si>
    <t>Cruise: 2001-06  Station:  SI03   UTC Date: 01 02 06  UTC Time: 2139</t>
  </si>
  <si>
    <t>Lat: 48:35.58N   Long: 123:30.05W   Cast No:1</t>
  </si>
  <si>
    <t>Cruise: 2001-06  Station:  P4   UTC Date: 01 02 07  UTC Time: 2143</t>
  </si>
  <si>
    <t>Lat: 48:39.03N   Long: 126:39.99W   Cast No:5</t>
  </si>
  <si>
    <t>Cruise: 2001-06  Station:  P12   UTC Date: 01 02 09  UTC Time: 0851</t>
  </si>
  <si>
    <t>Lat: 48:58.28N   Long: 130:40.02W   Cast No:15</t>
  </si>
  <si>
    <t xml:space="preserve">Cruise: 2001-06  Station:  P16   </t>
  </si>
  <si>
    <t>The rosette cast at station P16 got cancelled because of rough weather</t>
  </si>
  <si>
    <t>Cruise: 2001-06  Station:  P20   UTC Date: 01 02 12  UTC Time:0416</t>
  </si>
  <si>
    <t>Lat: 49:34.03N   Long: 138:40.07W   Cast No:26</t>
  </si>
  <si>
    <t>Cruise: 2001-06  Station:  P26   UTC Date: 01 02 14  UTC Time: 0356</t>
  </si>
  <si>
    <t>Lat: 50:00.04N   Long: 145:00.00W   Cast No:34</t>
  </si>
  <si>
    <t>Papa deep cast</t>
  </si>
  <si>
    <t>Cruise: 2001-06  Station:  P26   UTC Date: 01 02 14  UTC Time: 1347</t>
  </si>
  <si>
    <t>Lat: 50:00.00N   Long: 145:00.00W   Cast No:37</t>
  </si>
  <si>
    <t>Papa POC/N and Primary Production cast</t>
  </si>
  <si>
    <t>Cruise: 2001-06  Station:  EDout (ED1)   UTC Date: 01 02 16  UTC Time: 1336</t>
  </si>
  <si>
    <t>Lat: 53:48.07N   Long: 139:30.01W   Cast No:39</t>
  </si>
  <si>
    <t>Haida Eddy - outside station</t>
  </si>
  <si>
    <t>Cruise: 2001-06  Station:  EDin (ED4)   UTC Date: 01 02 17  UTC Time: 0505</t>
  </si>
  <si>
    <t>Lat: 53:47.97N   Long: 138:00.02W   Cast No:44</t>
  </si>
  <si>
    <t>Haida Eddy - centre (?) station</t>
  </si>
  <si>
    <t>Cruise: 2001-06  Station: ME1   UTC Date: 01 02 19  UTC Time: 0556</t>
  </si>
  <si>
    <t>Cruise: 2001-06  Station: ME1   UTC Date: 00 02 19  UTC Time: 0556</t>
  </si>
  <si>
    <t>Lat: 52:52.18N   Long: 132:47.96W   Cast No:49</t>
  </si>
  <si>
    <t>New Eddy ?  West Coast of the Charlottes</t>
  </si>
  <si>
    <t>CTD pH</t>
  </si>
  <si>
    <t>Cruise: 2001-06  Station: ME2   UTC Date: 01 02 19  UTC Time: 2301</t>
  </si>
  <si>
    <t>Cruise: 2001-06  Station: ME2   UTC Date: 00 02 19  UTC Time: 2301</t>
  </si>
  <si>
    <t>Lat: 51:48.10N   Long: 130:59.91W   Cast No:52/53</t>
  </si>
  <si>
    <t>South of Cape St. James</t>
  </si>
  <si>
    <r>
      <t>Note:</t>
    </r>
    <r>
      <rPr>
        <sz val="10"/>
        <rFont val="Arial MT"/>
        <family val="0"/>
      </rPr>
      <t xml:space="preserve"> Niskin no 3 was tripped during cast 52. Once it was realised that it was the wrong bottle, the cast was stopped</t>
    </r>
  </si>
  <si>
    <t>and cast 53 started. In cast 53, bottle 1 was tripped in deeper waters, and sample number 190 didn't get sampled</t>
  </si>
  <si>
    <t xml:space="preserve">since bottle 3 had already been closed at the bottom. </t>
  </si>
  <si>
    <t>Cruise: 2001-06  Station: SP5   UTC Date: 01 02 20  UTC Time: 1045</t>
  </si>
  <si>
    <t>Cruise: 2001-06  Station: SP5   UTC Date: 00 02 20  UTC Time: 1045</t>
  </si>
  <si>
    <t>Lat: 51:21.00N   Long: 128:47.04W   Cast No:56</t>
  </si>
  <si>
    <t>Cruise: 2001-06  Station: RI1   UTC Date: 01 02 20  UTC Time: 1717</t>
  </si>
  <si>
    <t>Cruise: 2001-06  Station: RI1   UTC Date: 00 02 20  UTC Time: 1717</t>
  </si>
  <si>
    <t>Lat: 51:26.41N   Long: 127:38.11W   Cast No:59</t>
  </si>
  <si>
    <t>Cruise: 2001-06  Station: RI4   UTC Date: 01 02 20  UTC Time: 2050</t>
  </si>
  <si>
    <t>Cruise: 2001-06  Station: RI4   UTC Date: 00 02 20  UTC Time: 2050</t>
  </si>
  <si>
    <t>Lat: 51:38.92N   Long: 127:26.63W   Cast No:62</t>
  </si>
  <si>
    <t>sample #</t>
  </si>
  <si>
    <t xml:space="preserve">alk </t>
  </si>
  <si>
    <t>standard</t>
  </si>
  <si>
    <t xml:space="preserve">DIC </t>
  </si>
  <si>
    <t>uncorr.</t>
  </si>
  <si>
    <t>corrected</t>
  </si>
  <si>
    <t>Corrected</t>
  </si>
  <si>
    <t>AD</t>
  </si>
  <si>
    <t>SS11</t>
  </si>
  <si>
    <t>uM</t>
  </si>
  <si>
    <t>JSP</t>
  </si>
  <si>
    <t xml:space="preserve">Total </t>
  </si>
  <si>
    <t>Scale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</si>
</sst>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0"/>
    <numFmt numFmtId="174" formatCode="0.000"/>
    <numFmt numFmtId="175" formatCode="0.0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0.00000000E+00"/>
    <numFmt numFmtId="182" formatCode="0.000000000E+00"/>
    <numFmt numFmtId="183" formatCode="0.0000000000E+00"/>
    <numFmt numFmtId="184" formatCode="0.00000000000E+00"/>
    <numFmt numFmtId="185" formatCode="0.000000000000E+00"/>
    <numFmt numFmtId="186" formatCode="0.0000000000000E+00"/>
    <numFmt numFmtId="187" formatCode="0.00000000000000E+00"/>
    <numFmt numFmtId="188" formatCode="0.000000000000000E+00"/>
    <numFmt numFmtId="189" formatCode="0.0E+00"/>
    <numFmt numFmtId="190" formatCode="0E+00"/>
    <numFmt numFmtId="191" formatCode="0.000_)"/>
    <numFmt numFmtId="192" formatCode="0.00_)"/>
    <numFmt numFmtId="193" formatCode="0.0_)"/>
    <numFmt numFmtId="194" formatCode="0_)"/>
    <numFmt numFmtId="195" formatCode="0.0%"/>
    <numFmt numFmtId="196" formatCode="0.00000"/>
  </numFmts>
  <fonts count="14">
    <font>
      <sz val="10"/>
      <name val="Arial"/>
      <family val="0"/>
    </font>
    <font>
      <sz val="10"/>
      <name val="Arial MT"/>
      <family val="0"/>
    </font>
    <font>
      <sz val="10"/>
      <color indexed="8"/>
      <name val="Arial MT"/>
      <family val="0"/>
    </font>
    <font>
      <sz val="10"/>
      <color indexed="8"/>
      <name val="Courier"/>
      <family val="0"/>
    </font>
    <font>
      <sz val="10"/>
      <name val="TimesNewRomanPS"/>
      <family val="0"/>
    </font>
    <font>
      <sz val="10"/>
      <color indexed="53"/>
      <name val="Arial MT"/>
      <family val="0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u val="single"/>
      <sz val="10"/>
      <name val="Arial MT"/>
      <family val="0"/>
    </font>
    <font>
      <sz val="10"/>
      <color indexed="40"/>
      <name val="Arial MT"/>
      <family val="0"/>
    </font>
    <font>
      <sz val="10"/>
      <color indexed="52"/>
      <name val="Arial MT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Helv"/>
      <family val="0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72" fontId="1" fillId="0" borderId="0" xfId="20" applyFont="1">
      <alignment/>
      <protection/>
    </xf>
    <xf numFmtId="2" fontId="1" fillId="0" borderId="0" xfId="20" applyNumberFormat="1" applyFont="1">
      <alignment/>
      <protection/>
    </xf>
    <xf numFmtId="175" fontId="1" fillId="0" borderId="0" xfId="20" applyNumberFormat="1" applyFont="1">
      <alignment/>
      <protection/>
    </xf>
    <xf numFmtId="172" fontId="2" fillId="0" borderId="0" xfId="20" applyFont="1">
      <alignment/>
      <protection/>
    </xf>
    <xf numFmtId="172" fontId="3" fillId="0" borderId="0" xfId="20" applyNumberFormat="1" applyFont="1" applyAlignment="1" applyProtection="1">
      <alignment horizontal="left"/>
      <protection locked="0"/>
    </xf>
    <xf numFmtId="191" fontId="2" fillId="0" borderId="0" xfId="20" applyNumberFormat="1" applyFont="1" applyProtection="1">
      <alignment/>
      <protection/>
    </xf>
    <xf numFmtId="2" fontId="2" fillId="0" borderId="0" xfId="20" applyNumberFormat="1" applyFont="1">
      <alignment/>
      <protection/>
    </xf>
    <xf numFmtId="175" fontId="2" fillId="0" borderId="0" xfId="20" applyNumberFormat="1" applyFont="1">
      <alignment/>
      <protection/>
    </xf>
    <xf numFmtId="191" fontId="1" fillId="0" borderId="0" xfId="20" applyNumberFormat="1" applyFont="1" applyProtection="1">
      <alignment/>
      <protection/>
    </xf>
    <xf numFmtId="172" fontId="1" fillId="0" borderId="0" xfId="20" applyNumberFormat="1" applyFont="1" applyAlignment="1" applyProtection="1">
      <alignment horizontal="right"/>
      <protection/>
    </xf>
    <xf numFmtId="172" fontId="1" fillId="0" borderId="0" xfId="20" applyNumberFormat="1" applyFont="1" applyAlignment="1" applyProtection="1">
      <alignment horizontal="center"/>
      <protection/>
    </xf>
    <xf numFmtId="172" fontId="1" fillId="0" borderId="0" xfId="20" applyFont="1" applyAlignment="1" applyProtection="1">
      <alignment horizontal="center"/>
      <protection/>
    </xf>
    <xf numFmtId="2" fontId="1" fillId="0" borderId="0" xfId="20" applyNumberFormat="1" applyFont="1" applyAlignment="1" applyProtection="1">
      <alignment horizontal="center"/>
      <protection/>
    </xf>
    <xf numFmtId="172" fontId="3" fillId="0" borderId="0" xfId="20" applyNumberFormat="1" applyFont="1" applyAlignment="1" applyProtection="1">
      <alignment horizontal="left"/>
      <protection locked="0"/>
    </xf>
    <xf numFmtId="175" fontId="1" fillId="0" borderId="0" xfId="20" applyNumberFormat="1" applyFont="1" applyAlignment="1" applyProtection="1">
      <alignment horizontal="right"/>
      <protection/>
    </xf>
    <xf numFmtId="2" fontId="1" fillId="0" borderId="0" xfId="20" applyNumberFormat="1" applyFont="1" applyAlignment="1" applyProtection="1">
      <alignment horizontal="right"/>
      <protection/>
    </xf>
    <xf numFmtId="172" fontId="1" fillId="0" borderId="0" xfId="20" applyNumberFormat="1" applyFont="1" applyAlignment="1" applyProtection="1">
      <alignment horizontal="left"/>
      <protection/>
    </xf>
    <xf numFmtId="175" fontId="2" fillId="0" borderId="0" xfId="19" applyNumberFormat="1" applyFont="1" applyAlignment="1" applyProtection="1">
      <alignment horizontal="right"/>
      <protection/>
    </xf>
    <xf numFmtId="172" fontId="1" fillId="0" borderId="0" xfId="20" applyNumberFormat="1" applyFont="1" applyAlignment="1" applyProtection="1">
      <alignment horizontal="fill"/>
      <protection/>
    </xf>
    <xf numFmtId="2" fontId="1" fillId="0" borderId="0" xfId="20" applyNumberFormat="1" applyFont="1" applyAlignment="1" applyProtection="1">
      <alignment horizontal="fill"/>
      <protection/>
    </xf>
    <xf numFmtId="175" fontId="1" fillId="0" borderId="0" xfId="20" applyNumberFormat="1" applyFont="1" applyAlignment="1" applyProtection="1">
      <alignment horizontal="fill"/>
      <protection/>
    </xf>
    <xf numFmtId="174" fontId="0" fillId="0" borderId="0" xfId="20" applyNumberFormat="1" applyFont="1">
      <alignment/>
      <protection/>
    </xf>
    <xf numFmtId="193" fontId="4" fillId="0" borderId="0" xfId="20" applyNumberFormat="1" applyFont="1" applyProtection="1">
      <alignment/>
      <protection/>
    </xf>
    <xf numFmtId="172" fontId="2" fillId="0" borderId="0" xfId="20" applyFont="1" applyAlignment="1">
      <alignment horizontal="center"/>
      <protection/>
    </xf>
    <xf numFmtId="172" fontId="1" fillId="0" borderId="0" xfId="20" applyFont="1" applyAlignment="1">
      <alignment horizontal="center"/>
      <protection/>
    </xf>
    <xf numFmtId="0" fontId="1" fillId="0" borderId="0" xfId="20" applyNumberFormat="1" applyFont="1" applyAlignment="1">
      <alignment horizontal="center"/>
      <protection/>
    </xf>
    <xf numFmtId="0" fontId="2" fillId="0" borderId="0" xfId="20" applyNumberFormat="1" applyFont="1" applyAlignment="1">
      <alignment horizontal="center"/>
      <protection/>
    </xf>
    <xf numFmtId="0" fontId="1" fillId="0" borderId="0" xfId="20" applyNumberFormat="1" applyFont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" fillId="0" borderId="0" xfId="20" applyNumberFormat="1" applyFont="1" applyAlignment="1">
      <alignment horizontal="left"/>
      <protection/>
    </xf>
    <xf numFmtId="0" fontId="1" fillId="0" borderId="0" xfId="20" applyNumberFormat="1" applyFont="1" applyAlignment="1" applyProtection="1">
      <alignment horizontal="fill"/>
      <protection/>
    </xf>
    <xf numFmtId="174" fontId="1" fillId="0" borderId="0" xfId="20" applyNumberFormat="1" applyFont="1" applyAlignment="1" applyProtection="1">
      <alignment horizontal="fill"/>
      <protection/>
    </xf>
    <xf numFmtId="174" fontId="1" fillId="0" borderId="0" xfId="20" applyNumberFormat="1" applyFont="1" applyAlignment="1">
      <alignment horizontal="right"/>
      <protection/>
    </xf>
    <xf numFmtId="174" fontId="2" fillId="0" borderId="0" xfId="20" applyNumberFormat="1" applyFont="1" applyAlignment="1">
      <alignment horizontal="right"/>
      <protection/>
    </xf>
    <xf numFmtId="174" fontId="1" fillId="0" borderId="0" xfId="20" applyNumberFormat="1" applyFont="1" applyAlignment="1" applyProtection="1">
      <alignment horizontal="right"/>
      <protection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175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175" fontId="1" fillId="0" borderId="0" xfId="20" applyNumberFormat="1" applyFont="1" applyAlignment="1" applyProtection="1">
      <alignment horizontal="center"/>
      <protection/>
    </xf>
    <xf numFmtId="174" fontId="1" fillId="0" borderId="0" xfId="20" applyNumberFormat="1" applyFont="1">
      <alignment/>
      <protection/>
    </xf>
    <xf numFmtId="174" fontId="2" fillId="0" borderId="0" xfId="20" applyNumberFormat="1" applyFont="1">
      <alignment/>
      <protection/>
    </xf>
    <xf numFmtId="174" fontId="1" fillId="0" borderId="0" xfId="20" applyNumberFormat="1" applyFont="1" applyAlignment="1" applyProtection="1">
      <alignment horizontal="center"/>
      <protection/>
    </xf>
    <xf numFmtId="174" fontId="0" fillId="0" borderId="0" xfId="0" applyNumberFormat="1" applyAlignment="1">
      <alignment/>
    </xf>
    <xf numFmtId="175" fontId="3" fillId="0" borderId="0" xfId="20" applyNumberFormat="1" applyFont="1" applyAlignment="1" applyProtection="1">
      <alignment horizontal="left"/>
      <protection locked="0"/>
    </xf>
    <xf numFmtId="2" fontId="0" fillId="0" borderId="0" xfId="0" applyNumberFormat="1" applyFill="1" applyAlignment="1">
      <alignment/>
    </xf>
    <xf numFmtId="191" fontId="1" fillId="0" borderId="0" xfId="20" applyNumberFormat="1" applyFont="1" applyFill="1" applyProtection="1">
      <alignment/>
      <protection/>
    </xf>
    <xf numFmtId="0" fontId="0" fillId="0" borderId="0" xfId="0" applyFill="1" applyAlignment="1">
      <alignment/>
    </xf>
    <xf numFmtId="172" fontId="1" fillId="0" borderId="0" xfId="20" applyFont="1" applyFill="1">
      <alignment/>
      <protection/>
    </xf>
    <xf numFmtId="173" fontId="1" fillId="0" borderId="0" xfId="20" applyNumberFormat="1" applyFont="1">
      <alignment/>
      <protection/>
    </xf>
    <xf numFmtId="0" fontId="2" fillId="0" borderId="0" xfId="20" applyNumberFormat="1" applyFont="1" applyFill="1" applyAlignment="1">
      <alignment horizontal="center"/>
      <protection/>
    </xf>
    <xf numFmtId="172" fontId="1" fillId="0" borderId="0" xfId="20" applyFont="1" applyFill="1" applyAlignment="1">
      <alignment horizontal="center"/>
      <protection/>
    </xf>
    <xf numFmtId="175" fontId="1" fillId="0" borderId="0" xfId="20" applyNumberFormat="1" applyFont="1" applyFill="1">
      <alignment/>
      <protection/>
    </xf>
    <xf numFmtId="174" fontId="1" fillId="0" borderId="0" xfId="20" applyNumberFormat="1" applyFont="1" applyFill="1">
      <alignment/>
      <protection/>
    </xf>
    <xf numFmtId="2" fontId="1" fillId="0" borderId="0" xfId="20" applyNumberFormat="1" applyFont="1" applyFill="1">
      <alignment/>
      <protection/>
    </xf>
    <xf numFmtId="174" fontId="1" fillId="0" borderId="0" xfId="20" applyNumberFormat="1" applyFont="1" applyFill="1" applyAlignment="1">
      <alignment horizontal="right"/>
      <protection/>
    </xf>
    <xf numFmtId="172" fontId="2" fillId="0" borderId="0" xfId="20" applyFont="1" applyFill="1" applyAlignment="1">
      <alignment horizontal="center"/>
      <protection/>
    </xf>
    <xf numFmtId="175" fontId="3" fillId="0" borderId="0" xfId="20" applyNumberFormat="1" applyFont="1" applyFill="1" applyAlignment="1" applyProtection="1">
      <alignment horizontal="left"/>
      <protection locked="0"/>
    </xf>
    <xf numFmtId="174" fontId="2" fillId="0" borderId="0" xfId="20" applyNumberFormat="1" applyFont="1" applyFill="1">
      <alignment/>
      <protection/>
    </xf>
    <xf numFmtId="191" fontId="2" fillId="0" borderId="0" xfId="20" applyNumberFormat="1" applyFont="1" applyFill="1" applyProtection="1">
      <alignment/>
      <protection/>
    </xf>
    <xf numFmtId="2" fontId="2" fillId="0" borderId="0" xfId="20" applyNumberFormat="1" applyFont="1" applyFill="1">
      <alignment/>
      <protection/>
    </xf>
    <xf numFmtId="175" fontId="2" fillId="0" borderId="0" xfId="20" applyNumberFormat="1" applyFont="1" applyFill="1">
      <alignment/>
      <protection/>
    </xf>
    <xf numFmtId="174" fontId="2" fillId="0" borderId="0" xfId="20" applyNumberFormat="1" applyFont="1" applyFill="1" applyAlignment="1">
      <alignment horizontal="right"/>
      <protection/>
    </xf>
    <xf numFmtId="0" fontId="1" fillId="0" borderId="0" xfId="20" applyNumberFormat="1" applyFont="1" applyFill="1" applyAlignment="1">
      <alignment horizontal="center"/>
      <protection/>
    </xf>
    <xf numFmtId="172" fontId="1" fillId="0" borderId="0" xfId="20" applyNumberFormat="1" applyFont="1" applyFill="1" applyAlignment="1" applyProtection="1">
      <alignment horizontal="center"/>
      <protection/>
    </xf>
    <xf numFmtId="175" fontId="1" fillId="0" borderId="0" xfId="20" applyNumberFormat="1" applyFont="1" applyFill="1" applyAlignment="1" applyProtection="1">
      <alignment horizontal="center"/>
      <protection/>
    </xf>
    <xf numFmtId="174" fontId="1" fillId="0" borderId="0" xfId="20" applyNumberFormat="1" applyFont="1" applyFill="1" applyAlignment="1" applyProtection="1">
      <alignment horizontal="center"/>
      <protection/>
    </xf>
    <xf numFmtId="172" fontId="1" fillId="0" borderId="0" xfId="20" applyFont="1" applyFill="1" applyAlignment="1" applyProtection="1">
      <alignment horizontal="center"/>
      <protection/>
    </xf>
    <xf numFmtId="2" fontId="1" fillId="0" borderId="0" xfId="20" applyNumberFormat="1" applyFont="1" applyFill="1" applyAlignment="1" applyProtection="1">
      <alignment horizontal="center"/>
      <protection/>
    </xf>
    <xf numFmtId="174" fontId="1" fillId="0" borderId="0" xfId="20" applyNumberFormat="1" applyFont="1" applyFill="1" applyAlignment="1" applyProtection="1">
      <alignment horizontal="right"/>
      <protection/>
    </xf>
    <xf numFmtId="175" fontId="1" fillId="0" borderId="0" xfId="20" applyNumberFormat="1" applyFont="1" applyFill="1" applyAlignment="1" applyProtection="1">
      <alignment horizontal="right"/>
      <protection/>
    </xf>
    <xf numFmtId="2" fontId="1" fillId="0" borderId="0" xfId="20" applyNumberFormat="1" applyFont="1" applyFill="1" applyAlignment="1" applyProtection="1">
      <alignment horizontal="right"/>
      <protection/>
    </xf>
    <xf numFmtId="0" fontId="1" fillId="0" borderId="0" xfId="20" applyNumberFormat="1" applyFont="1" applyFill="1" applyAlignment="1" applyProtection="1">
      <alignment horizontal="center"/>
      <protection/>
    </xf>
    <xf numFmtId="172" fontId="1" fillId="0" borderId="0" xfId="20" applyNumberFormat="1" applyFont="1" applyFill="1" applyAlignment="1" applyProtection="1">
      <alignment horizontal="left"/>
      <protection/>
    </xf>
    <xf numFmtId="0" fontId="1" fillId="0" borderId="0" xfId="20" applyNumberFormat="1" applyFont="1" applyFill="1" applyAlignment="1" applyProtection="1">
      <alignment horizontal="fill"/>
      <protection/>
    </xf>
    <xf numFmtId="172" fontId="1" fillId="0" borderId="0" xfId="20" applyNumberFormat="1" applyFont="1" applyFill="1" applyAlignment="1" applyProtection="1">
      <alignment horizontal="fill"/>
      <protection/>
    </xf>
    <xf numFmtId="175" fontId="1" fillId="0" borderId="0" xfId="20" applyNumberFormat="1" applyFont="1" applyFill="1" applyAlignment="1" applyProtection="1">
      <alignment horizontal="fill"/>
      <protection/>
    </xf>
    <xf numFmtId="174" fontId="1" fillId="0" borderId="0" xfId="20" applyNumberFormat="1" applyFont="1" applyFill="1" applyAlignment="1" applyProtection="1">
      <alignment horizontal="fill"/>
      <protection/>
    </xf>
    <xf numFmtId="2" fontId="1" fillId="0" borderId="0" xfId="20" applyNumberFormat="1" applyFont="1" applyFill="1" applyAlignment="1" applyProtection="1">
      <alignment horizontal="fill"/>
      <protection/>
    </xf>
    <xf numFmtId="173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173" fontId="0" fillId="0" borderId="0" xfId="0" applyNumberFormat="1" applyFill="1" applyAlignment="1">
      <alignment horizontal="left"/>
    </xf>
    <xf numFmtId="174" fontId="0" fillId="0" borderId="0" xfId="0" applyNumberFormat="1" applyFill="1" applyAlignment="1">
      <alignment/>
    </xf>
    <xf numFmtId="174" fontId="1" fillId="2" borderId="0" xfId="20" applyNumberFormat="1" applyFont="1" applyFill="1" applyAlignment="1">
      <alignment horizontal="right"/>
      <protection/>
    </xf>
    <xf numFmtId="172" fontId="5" fillId="0" borderId="0" xfId="20" applyFont="1" applyFill="1">
      <alignment/>
      <protection/>
    </xf>
    <xf numFmtId="173" fontId="6" fillId="0" borderId="0" xfId="0" applyNumberFormat="1" applyFont="1" applyAlignment="1">
      <alignment horizontal="left"/>
    </xf>
    <xf numFmtId="174" fontId="1" fillId="3" borderId="0" xfId="20" applyNumberFormat="1" applyFont="1" applyFill="1" applyAlignment="1">
      <alignment horizontal="right"/>
      <protection/>
    </xf>
    <xf numFmtId="174" fontId="1" fillId="0" borderId="0" xfId="20" applyNumberFormat="1" applyFont="1" applyFill="1" applyAlignment="1">
      <alignment horizontal="center"/>
      <protection/>
    </xf>
    <xf numFmtId="175" fontId="1" fillId="0" borderId="0" xfId="20" applyNumberFormat="1" applyFont="1" applyFill="1" applyAlignment="1">
      <alignment horizontal="right"/>
      <protection/>
    </xf>
    <xf numFmtId="0" fontId="2" fillId="0" borderId="0" xfId="20" applyNumberFormat="1" applyFont="1" applyFill="1" applyAlignment="1">
      <alignment horizontal="left"/>
      <protection/>
    </xf>
    <xf numFmtId="172" fontId="3" fillId="0" borderId="0" xfId="20" applyNumberFormat="1" applyFont="1" applyFill="1" applyAlignment="1" applyProtection="1">
      <alignment horizontal="left"/>
      <protection locked="0"/>
    </xf>
    <xf numFmtId="174" fontId="2" fillId="0" borderId="0" xfId="20" applyNumberFormat="1" applyFont="1" applyFill="1" applyProtection="1">
      <alignment/>
      <protection/>
    </xf>
    <xf numFmtId="175" fontId="2" fillId="0" borderId="0" xfId="20" applyNumberFormat="1" applyFont="1" applyFill="1" applyAlignment="1">
      <alignment horizontal="right"/>
      <protection/>
    </xf>
    <xf numFmtId="174" fontId="2" fillId="0" borderId="0" xfId="20" applyNumberFormat="1" applyFont="1" applyFill="1" applyAlignment="1">
      <alignment horizontal="center"/>
      <protection/>
    </xf>
    <xf numFmtId="174" fontId="1" fillId="0" borderId="0" xfId="20" applyNumberFormat="1" applyFont="1" applyFill="1" applyProtection="1">
      <alignment/>
      <protection/>
    </xf>
    <xf numFmtId="175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 horizontal="right"/>
    </xf>
    <xf numFmtId="174" fontId="0" fillId="0" borderId="0" xfId="0" applyNumberFormat="1" applyFill="1" applyAlignment="1">
      <alignment horizontal="center"/>
    </xf>
    <xf numFmtId="172" fontId="1" fillId="0" borderId="0" xfId="20" applyFont="1" applyFill="1" applyAlignment="1">
      <alignment horizontal="left"/>
      <protection/>
    </xf>
    <xf numFmtId="175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1" fillId="0" borderId="0" xfId="20" applyNumberFormat="1" applyFont="1" applyFill="1" applyAlignment="1">
      <alignment horizontal="left"/>
      <protection/>
    </xf>
    <xf numFmtId="0" fontId="8" fillId="0" borderId="0" xfId="20" applyNumberFormat="1" applyFont="1" applyFill="1" applyAlignment="1">
      <alignment horizontal="left"/>
      <protection/>
    </xf>
    <xf numFmtId="172" fontId="9" fillId="0" borderId="0" xfId="20" applyFont="1" applyFill="1">
      <alignment/>
      <protection/>
    </xf>
    <xf numFmtId="172" fontId="1" fillId="2" borderId="0" xfId="20" applyFont="1" applyFill="1">
      <alignment/>
      <protection/>
    </xf>
    <xf numFmtId="172" fontId="10" fillId="0" borderId="0" xfId="20" applyFont="1" applyFill="1">
      <alignment/>
      <protection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175" fontId="0" fillId="0" borderId="0" xfId="0" applyNumberFormat="1" applyAlignment="1" applyProtection="1">
      <alignment horizontal="right"/>
      <protection/>
    </xf>
    <xf numFmtId="0" fontId="0" fillId="5" borderId="0" xfId="0" applyFill="1" applyAlignment="1">
      <alignment/>
    </xf>
    <xf numFmtId="2" fontId="12" fillId="0" borderId="0" xfId="0" applyNumberFormat="1" applyFont="1" applyFill="1" applyAlignment="1">
      <alignment/>
    </xf>
    <xf numFmtId="0" fontId="13" fillId="5" borderId="0" xfId="0" applyFont="1" applyFill="1" applyAlignment="1">
      <alignment/>
    </xf>
    <xf numFmtId="2" fontId="1" fillId="0" borderId="0" xfId="20" applyNumberFormat="1" applyFont="1" applyFill="1" applyAlignment="1">
      <alignment horizontal="center"/>
      <protection/>
    </xf>
    <xf numFmtId="2" fontId="0" fillId="0" borderId="0" xfId="0" applyNumberFormat="1" applyAlignment="1">
      <alignment horizontal="center"/>
    </xf>
    <xf numFmtId="175" fontId="1" fillId="6" borderId="0" xfId="20" applyNumberFormat="1" applyFont="1" applyFill="1">
      <alignment/>
      <protection/>
    </xf>
    <xf numFmtId="175" fontId="1" fillId="6" borderId="0" xfId="20" applyNumberFormat="1" applyFont="1" applyFill="1" applyAlignment="1" applyProtection="1">
      <alignment horizontal="center"/>
      <protection/>
    </xf>
    <xf numFmtId="175" fontId="1" fillId="6" borderId="0" xfId="20" applyNumberFormat="1" applyFont="1" applyFill="1" applyAlignment="1" applyProtection="1">
      <alignment horizontal="right"/>
      <protection/>
    </xf>
    <xf numFmtId="175" fontId="1" fillId="6" borderId="0" xfId="20" applyNumberFormat="1" applyFont="1" applyFill="1" applyAlignment="1" applyProtection="1">
      <alignment horizontal="fill"/>
      <protection/>
    </xf>
    <xf numFmtId="175" fontId="0" fillId="6" borderId="0" xfId="0" applyNumberFormat="1" applyFill="1" applyAlignment="1">
      <alignment/>
    </xf>
    <xf numFmtId="175" fontId="0" fillId="6" borderId="0" xfId="0" applyNumberFormat="1" applyFill="1" applyAlignment="1">
      <alignment horizontal="right"/>
    </xf>
    <xf numFmtId="2" fontId="1" fillId="0" borderId="0" xfId="20" applyNumberFormat="1" applyFont="1" applyAlignment="1">
      <alignment horizontal="right"/>
      <protection/>
    </xf>
    <xf numFmtId="2" fontId="1" fillId="7" borderId="0" xfId="20" applyNumberFormat="1" applyFont="1" applyFill="1" applyAlignment="1" applyProtection="1">
      <alignment horizontal="right"/>
      <protection/>
    </xf>
    <xf numFmtId="2" fontId="1" fillId="7" borderId="0" xfId="20" applyNumberFormat="1" applyFont="1" applyFill="1" applyAlignment="1">
      <alignment horizontal="right"/>
      <protection/>
    </xf>
    <xf numFmtId="2" fontId="1" fillId="7" borderId="0" xfId="20" applyNumberFormat="1" applyFont="1" applyFill="1" applyAlignment="1" applyProtection="1">
      <alignment horizontal="fill"/>
      <protection/>
    </xf>
    <xf numFmtId="2" fontId="0" fillId="7" borderId="0" xfId="0" applyNumberFormat="1" applyFill="1" applyAlignment="1">
      <alignment/>
    </xf>
    <xf numFmtId="0" fontId="1" fillId="4" borderId="0" xfId="20" applyNumberFormat="1" applyFont="1" applyFill="1" applyAlignment="1">
      <alignment horizontal="center"/>
      <protection/>
    </xf>
    <xf numFmtId="2" fontId="0" fillId="4" borderId="0" xfId="0" applyNumberFormat="1" applyFill="1" applyAlignment="1">
      <alignment/>
    </xf>
    <xf numFmtId="2" fontId="0" fillId="4" borderId="0" xfId="0" applyNumberFormat="1" applyFill="1" applyAlignment="1">
      <alignment horizontal="center"/>
    </xf>
    <xf numFmtId="0" fontId="0" fillId="8" borderId="0" xfId="0" applyFill="1" applyAlignment="1">
      <alignment/>
    </xf>
    <xf numFmtId="175" fontId="1" fillId="8" borderId="0" xfId="20" applyNumberFormat="1" applyFont="1" applyFill="1">
      <alignment/>
      <protection/>
    </xf>
    <xf numFmtId="172" fontId="1" fillId="8" borderId="0" xfId="20" applyNumberFormat="1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Normal_WOCEP1E-HY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chartsheet" Target="chartsheets/sheet22.xml" /><Relationship Id="rId27" Type="http://schemas.openxmlformats.org/officeDocument/2006/relationships/chartsheet" Target="chartsheets/sheet23.xml" /><Relationship Id="rId28" Type="http://schemas.openxmlformats.org/officeDocument/2006/relationships/chartsheet" Target="chartsheets/sheet24.xml" /><Relationship Id="rId29" Type="http://schemas.openxmlformats.org/officeDocument/2006/relationships/chartsheet" Target="chartsheets/sheet25.xml" /><Relationship Id="rId30" Type="http://schemas.openxmlformats.org/officeDocument/2006/relationships/chartsheet" Target="chartsheets/sheet26.xml" /><Relationship Id="rId31" Type="http://schemas.openxmlformats.org/officeDocument/2006/relationships/chartsheet" Target="chartsheets/sheet27.xml" /><Relationship Id="rId32" Type="http://schemas.openxmlformats.org/officeDocument/2006/relationships/chartsheet" Target="chartsheets/sheet28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chartsheet" Target="chartsheets/sheet31.xml" /><Relationship Id="rId36" Type="http://schemas.openxmlformats.org/officeDocument/2006/relationships/chartsheet" Target="chartsheets/sheet32.xml" /><Relationship Id="rId37" Type="http://schemas.openxmlformats.org/officeDocument/2006/relationships/chartsheet" Target="chartsheets/sheet33.xml" /><Relationship Id="rId38" Type="http://schemas.openxmlformats.org/officeDocument/2006/relationships/chartsheet" Target="chartsheets/sheet34.xml" /><Relationship Id="rId39" Type="http://schemas.openxmlformats.org/officeDocument/2006/relationships/chartsheet" Target="chartsheets/sheet35.xml" /><Relationship Id="rId40" Type="http://schemas.openxmlformats.org/officeDocument/2006/relationships/chartsheet" Target="chartsheets/sheet36.xml" /><Relationship Id="rId41" Type="http://schemas.openxmlformats.org/officeDocument/2006/relationships/chartsheet" Target="chartsheets/sheet37.xml" /><Relationship Id="rId42" Type="http://schemas.openxmlformats.org/officeDocument/2006/relationships/chartsheet" Target="chartsheets/sheet38.xml" /><Relationship Id="rId43" Type="http://schemas.openxmlformats.org/officeDocument/2006/relationships/chartsheet" Target="chartsheets/sheet39.xml" /><Relationship Id="rId44" Type="http://schemas.openxmlformats.org/officeDocument/2006/relationships/chartsheet" Target="chartsheets/sheet40.xml" /><Relationship Id="rId45" Type="http://schemas.openxmlformats.org/officeDocument/2006/relationships/chartsheet" Target="chartsheets/sheet41.xml" /><Relationship Id="rId46" Type="http://schemas.openxmlformats.org/officeDocument/2006/relationships/chartsheet" Target="chartsheets/sheet42.xml" /><Relationship Id="rId47" Type="http://schemas.openxmlformats.org/officeDocument/2006/relationships/chartsheet" Target="chartsheets/sheet43.xml" /><Relationship Id="rId48" Type="http://schemas.openxmlformats.org/officeDocument/2006/relationships/chartsheet" Target="chartsheets/sheet44.xml" /><Relationship Id="rId49" Type="http://schemas.openxmlformats.org/officeDocument/2006/relationships/chartsheet" Target="chartsheets/sheet45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data!$F$250:$F$265</c:f>
              <c:numCache>
                <c:ptCount val="16"/>
                <c:pt idx="0">
                  <c:v>7.5291</c:v>
                </c:pt>
                <c:pt idx="1">
                  <c:v>7.5305</c:v>
                </c:pt>
                <c:pt idx="2">
                  <c:v>7.5337</c:v>
                </c:pt>
                <c:pt idx="3">
                  <c:v>7.537</c:v>
                </c:pt>
                <c:pt idx="4">
                  <c:v>7.5697</c:v>
                </c:pt>
                <c:pt idx="5">
                  <c:v>7.9116</c:v>
                </c:pt>
                <c:pt idx="6">
                  <c:v>7.7618</c:v>
                </c:pt>
                <c:pt idx="7">
                  <c:v>7.1229</c:v>
                </c:pt>
                <c:pt idx="8">
                  <c:v>6.3178</c:v>
                </c:pt>
                <c:pt idx="9">
                  <c:v>5.2864</c:v>
                </c:pt>
                <c:pt idx="10">
                  <c:v>4.4197</c:v>
                </c:pt>
                <c:pt idx="11">
                  <c:v>3.7986</c:v>
                </c:pt>
                <c:pt idx="12">
                  <c:v>3.3041</c:v>
                </c:pt>
                <c:pt idx="13">
                  <c:v>3.3037</c:v>
                </c:pt>
                <c:pt idx="14">
                  <c:v>2.6695</c:v>
                </c:pt>
                <c:pt idx="15">
                  <c:v>2.2803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data!$C$132:$C$155</c:f>
              <c:numCache>
                <c:ptCount val="24"/>
                <c:pt idx="0">
                  <c:v>2.59</c:v>
                </c:pt>
                <c:pt idx="1">
                  <c:v>10.229</c:v>
                </c:pt>
                <c:pt idx="2">
                  <c:v>27.462</c:v>
                </c:pt>
                <c:pt idx="3">
                  <c:v>49.929</c:v>
                </c:pt>
                <c:pt idx="4">
                  <c:v>74.631</c:v>
                </c:pt>
                <c:pt idx="5">
                  <c:v>100.769</c:v>
                </c:pt>
                <c:pt idx="6">
                  <c:v>150.352</c:v>
                </c:pt>
                <c:pt idx="7">
                  <c:v>197.439</c:v>
                </c:pt>
                <c:pt idx="8">
                  <c:v>299.592</c:v>
                </c:pt>
                <c:pt idx="9">
                  <c:v>400.864</c:v>
                </c:pt>
                <c:pt idx="10">
                  <c:v>600.227</c:v>
                </c:pt>
                <c:pt idx="11">
                  <c:v>800.3</c:v>
                </c:pt>
                <c:pt idx="12">
                  <c:v>1000.717</c:v>
                </c:pt>
                <c:pt idx="13">
                  <c:v>1252.373</c:v>
                </c:pt>
                <c:pt idx="14">
                  <c:v>1500.401</c:v>
                </c:pt>
                <c:pt idx="15">
                  <c:v>1750.49</c:v>
                </c:pt>
                <c:pt idx="16">
                  <c:v>1998.388</c:v>
                </c:pt>
                <c:pt idx="17">
                  <c:v>2248.101</c:v>
                </c:pt>
                <c:pt idx="18">
                  <c:v>2501.087</c:v>
                </c:pt>
                <c:pt idx="19">
                  <c:v>2751.457</c:v>
                </c:pt>
                <c:pt idx="20">
                  <c:v>2999.831</c:v>
                </c:pt>
                <c:pt idx="21">
                  <c:v>3500.523</c:v>
                </c:pt>
                <c:pt idx="22">
                  <c:v>4000.488</c:v>
                </c:pt>
                <c:pt idx="23">
                  <c:v>4316.385</c:v>
                </c:pt>
              </c:numCache>
            </c:numRef>
          </c:xVal>
          <c:yVal>
            <c:numRef>
              <c:f>data!$F$132:$F$155</c:f>
              <c:numCache>
                <c:ptCount val="24"/>
                <c:pt idx="0">
                  <c:v>5.4375</c:v>
                </c:pt>
                <c:pt idx="1">
                  <c:v>5.436</c:v>
                </c:pt>
                <c:pt idx="2">
                  <c:v>5.4362</c:v>
                </c:pt>
                <c:pt idx="3">
                  <c:v>5.4224</c:v>
                </c:pt>
                <c:pt idx="4">
                  <c:v>5.3566</c:v>
                </c:pt>
                <c:pt idx="5">
                  <c:v>5.2942</c:v>
                </c:pt>
                <c:pt idx="6">
                  <c:v>4.3709</c:v>
                </c:pt>
                <c:pt idx="7">
                  <c:v>4.261</c:v>
                </c:pt>
                <c:pt idx="8">
                  <c:v>4.0105</c:v>
                </c:pt>
                <c:pt idx="9">
                  <c:v>3.9039</c:v>
                </c:pt>
                <c:pt idx="10">
                  <c:v>3.5875</c:v>
                </c:pt>
                <c:pt idx="11">
                  <c:v>3.2094</c:v>
                </c:pt>
                <c:pt idx="12">
                  <c:v>2.8487</c:v>
                </c:pt>
                <c:pt idx="13">
                  <c:v>2.5141</c:v>
                </c:pt>
                <c:pt idx="14">
                  <c:v>2.2925</c:v>
                </c:pt>
                <c:pt idx="15">
                  <c:v>2.0726</c:v>
                </c:pt>
                <c:pt idx="16">
                  <c:v>1.9358</c:v>
                </c:pt>
                <c:pt idx="17">
                  <c:v>1.8237</c:v>
                </c:pt>
                <c:pt idx="18">
                  <c:v>1.7071</c:v>
                </c:pt>
                <c:pt idx="19">
                  <c:v>1.6235</c:v>
                </c:pt>
                <c:pt idx="20">
                  <c:v>1.5697</c:v>
                </c:pt>
                <c:pt idx="21">
                  <c:v>1.512</c:v>
                </c:pt>
                <c:pt idx="22">
                  <c:v>1.505</c:v>
                </c:pt>
                <c:pt idx="23">
                  <c:v>1.5135</c:v>
                </c:pt>
              </c:numCache>
            </c:numRef>
          </c:yVal>
          <c:smooth val="1"/>
        </c:ser>
        <c:axId val="4424686"/>
        <c:axId val="39822175"/>
      </c:scatterChart>
      <c:valAx>
        <c:axId val="4424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22175"/>
        <c:crosses val="autoZero"/>
        <c:crossBetween val="midCat"/>
        <c:dispUnits/>
      </c:valAx>
      <c:valAx>
        <c:axId val="3982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4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yVal>
          <c:smooth val="1"/>
        </c:ser>
        <c:ser>
          <c:idx val="2"/>
          <c:order val="2"/>
          <c:tx>
            <c:v>ME3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data!$F$250:$F$265</c:f>
              <c:numCache>
                <c:ptCount val="16"/>
                <c:pt idx="0">
                  <c:v>7.5291</c:v>
                </c:pt>
                <c:pt idx="1">
                  <c:v>7.5305</c:v>
                </c:pt>
                <c:pt idx="2">
                  <c:v>7.5337</c:v>
                </c:pt>
                <c:pt idx="3">
                  <c:v>7.537</c:v>
                </c:pt>
                <c:pt idx="4">
                  <c:v>7.5697</c:v>
                </c:pt>
                <c:pt idx="5">
                  <c:v>7.9116</c:v>
                </c:pt>
                <c:pt idx="6">
                  <c:v>7.7618</c:v>
                </c:pt>
                <c:pt idx="7">
                  <c:v>7.1229</c:v>
                </c:pt>
                <c:pt idx="8">
                  <c:v>6.3178</c:v>
                </c:pt>
                <c:pt idx="9">
                  <c:v>5.2864</c:v>
                </c:pt>
                <c:pt idx="10">
                  <c:v>4.4197</c:v>
                </c:pt>
                <c:pt idx="11">
                  <c:v>3.7986</c:v>
                </c:pt>
                <c:pt idx="12">
                  <c:v>3.3041</c:v>
                </c:pt>
                <c:pt idx="13">
                  <c:v>3.3037</c:v>
                </c:pt>
                <c:pt idx="14">
                  <c:v>2.6695</c:v>
                </c:pt>
                <c:pt idx="15">
                  <c:v>2.2803</c:v>
                </c:pt>
              </c:numCache>
            </c:numRef>
          </c:xVal>
          <c:y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yVal>
          <c:smooth val="1"/>
        </c:ser>
        <c:axId val="6881832"/>
        <c:axId val="61936489"/>
      </c:scatterChart>
      <c:valAx>
        <c:axId val="688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36489"/>
        <c:crosses val="autoZero"/>
        <c:crossBetween val="midCat"/>
        <c:dispUnits/>
      </c:valAx>
      <c:valAx>
        <c:axId val="6193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818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data!$D$250:$D$265</c:f>
              <c:numCache>
                <c:ptCount val="16"/>
                <c:pt idx="0">
                  <c:v>7.528</c:v>
                </c:pt>
                <c:pt idx="1">
                  <c:v>7.5294</c:v>
                </c:pt>
                <c:pt idx="2">
                  <c:v>7.5328</c:v>
                </c:pt>
                <c:pt idx="3">
                  <c:v>7.5358</c:v>
                </c:pt>
                <c:pt idx="4">
                  <c:v>7.5683</c:v>
                </c:pt>
                <c:pt idx="5">
                  <c:v>7.9144</c:v>
                </c:pt>
                <c:pt idx="6">
                  <c:v>7.7613</c:v>
                </c:pt>
                <c:pt idx="7">
                  <c:v>7.1228</c:v>
                </c:pt>
                <c:pt idx="8">
                  <c:v>6.3178</c:v>
                </c:pt>
                <c:pt idx="9">
                  <c:v>5.2766</c:v>
                </c:pt>
                <c:pt idx="10">
                  <c:v>4.418</c:v>
                </c:pt>
                <c:pt idx="11">
                  <c:v>3.7985</c:v>
                </c:pt>
                <c:pt idx="12">
                  <c:v>3.3031</c:v>
                </c:pt>
                <c:pt idx="13">
                  <c:v>3.303</c:v>
                </c:pt>
                <c:pt idx="14">
                  <c:v>2.6692</c:v>
                </c:pt>
                <c:pt idx="15">
                  <c:v>2.2798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20557490"/>
        <c:axId val="50799683"/>
      </c:scatterChart>
      <c:valAx>
        <c:axId val="20557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99683"/>
        <c:crosses val="autoZero"/>
        <c:crossBetween val="midCat"/>
        <c:dispUnits/>
      </c:valAx>
      <c:valAx>
        <c:axId val="50799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57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data!$L$276:$L$291</c:f>
              <c:numCache>
                <c:ptCount val="16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yVal>
          <c:smooth val="1"/>
        </c:ser>
        <c:axId val="54543964"/>
        <c:axId val="21133629"/>
      </c:scatterChart>
      <c:valAx>
        <c:axId val="5454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33629"/>
        <c:crosses val="autoZero"/>
        <c:crossBetween val="midCat"/>
        <c:dispUnits/>
      </c:valAx>
      <c:valAx>
        <c:axId val="21133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43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data!$N$276:$N$291</c:f>
              <c:numCache>
                <c:ptCount val="16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yVal>
          <c:smooth val="1"/>
        </c:ser>
        <c:axId val="55984934"/>
        <c:axId val="34102359"/>
      </c:scatterChart>
      <c:valAx>
        <c:axId val="55984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02359"/>
        <c:crosses val="autoZero"/>
        <c:crossBetween val="midCat"/>
        <c:dispUnits/>
      </c:valAx>
      <c:valAx>
        <c:axId val="34102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84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data!$O$276:$O$291</c:f>
              <c:numCache>
                <c:ptCount val="16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yVal>
          <c:smooth val="1"/>
        </c:ser>
        <c:axId val="38485776"/>
        <c:axId val="10827665"/>
      </c:scatterChart>
      <c:valAx>
        <c:axId val="38485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27665"/>
        <c:crosses val="autoZero"/>
        <c:crossBetween val="midCat"/>
        <c:dispUnits/>
      </c:valAx>
      <c:valAx>
        <c:axId val="10827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85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data!$P$276:$P$291</c:f>
              <c:numCache>
                <c:ptCount val="16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30340122"/>
        <c:axId val="4625643"/>
      </c:scatterChart>
      <c:valAx>
        <c:axId val="30340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643"/>
        <c:crosses val="autoZero"/>
        <c:crossBetween val="midCat"/>
        <c:dispUnits/>
      </c:valAx>
      <c:valAx>
        <c:axId val="462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40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data!$L$276:$L$290</c:f>
              <c:numCache>
                <c:ptCount val="15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xVal>
          <c:yVal>
            <c:numRef>
              <c:f>data!$N$276:$N$290</c:f>
              <c:numCache>
                <c:ptCount val="15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yVal>
          <c:smooth val="1"/>
        </c:ser>
        <c:axId val="41630788"/>
        <c:axId val="39132773"/>
      </c:scatterChart>
      <c:valAx>
        <c:axId val="4163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2773"/>
        <c:crosses val="autoZero"/>
        <c:crossBetween val="midCat"/>
        <c:dispUnits/>
      </c:valAx>
      <c:valAx>
        <c:axId val="3913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30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data!$L$276:$L$290</c:f>
              <c:numCache>
                <c:ptCount val="15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xVal>
          <c:yVal>
            <c:numRef>
              <c:f>data!$O$276:$O$290</c:f>
              <c:numCache>
                <c:ptCount val="15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yVal>
          <c:smooth val="1"/>
        </c:ser>
        <c:axId val="16650638"/>
        <c:axId val="15638015"/>
      </c:scatterChart>
      <c:valAx>
        <c:axId val="1665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38015"/>
        <c:crosses val="autoZero"/>
        <c:crossBetween val="midCat"/>
        <c:dispUnits/>
      </c:valAx>
      <c:valAx>
        <c:axId val="15638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50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data!$L$276:$L$289</c:f>
              <c:numCache>
                <c:ptCount val="14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xVal>
          <c:yVal>
            <c:numRef>
              <c:f>data!$P$276:$P$290</c:f>
              <c:numCache>
                <c:ptCount val="15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6524408"/>
        <c:axId val="58719673"/>
      </c:scatterChart>
      <c:valAx>
        <c:axId val="652440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19673"/>
        <c:crosses val="autoZero"/>
        <c:crossBetween val="midCat"/>
        <c:dispUnits/>
      </c:valAx>
      <c:valAx>
        <c:axId val="58719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4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xVal>
          <c:y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xVal>
          <c:y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xVal>
          <c:y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xVal>
          <c:y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yVal>
          <c:smooth val="1"/>
        </c:ser>
        <c:axId val="58715010"/>
        <c:axId val="58673043"/>
      </c:scatterChart>
      <c:valAx>
        <c:axId val="58715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73043"/>
        <c:crosses val="autoZero"/>
        <c:crossBetween val="midCat"/>
        <c:dispUnits/>
      </c:valAx>
      <c:valAx>
        <c:axId val="58673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150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yVal>
          <c:smooth val="1"/>
        </c:ser>
        <c:axId val="22855256"/>
        <c:axId val="4370713"/>
      </c:scatterChart>
      <c:valAx>
        <c:axId val="2285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0713"/>
        <c:crosses val="autoZero"/>
        <c:crossBetween val="midCat"/>
        <c:dispUnits/>
      </c:valAx>
      <c:valAx>
        <c:axId val="4370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55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867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xVal>
          <c:y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58295340"/>
        <c:axId val="54896013"/>
      </c:scatterChart>
      <c:valAx>
        <c:axId val="5829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96013"/>
        <c:crosses val="autoZero"/>
        <c:crossBetween val="midCat"/>
        <c:dispUnits/>
      </c:valAx>
      <c:valAx>
        <c:axId val="5489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95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xVal>
          <c:y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24302070"/>
        <c:axId val="17392039"/>
      </c:scatterChart>
      <c:valAx>
        <c:axId val="24302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92039"/>
        <c:crosses val="autoZero"/>
        <c:crossBetween val="midCat"/>
        <c:dispUnits/>
      </c:valAx>
      <c:valAx>
        <c:axId val="1739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02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data!$L$277:$L$289</c:f>
              <c:numCache>
                <c:ptCount val="13"/>
                <c:pt idx="0">
                  <c:v>6.656</c:v>
                </c:pt>
                <c:pt idx="1">
                  <c:v>6.612</c:v>
                </c:pt>
                <c:pt idx="2">
                  <c:v>6.371</c:v>
                </c:pt>
                <c:pt idx="3">
                  <c:v>6.183</c:v>
                </c:pt>
                <c:pt idx="4">
                  <c:v>6.048</c:v>
                </c:pt>
                <c:pt idx="5">
                  <c:v>5.489</c:v>
                </c:pt>
                <c:pt idx="6">
                  <c:v>2.969</c:v>
                </c:pt>
                <c:pt idx="7">
                  <c:v>1.989</c:v>
                </c:pt>
                <c:pt idx="8">
                  <c:v>1.688</c:v>
                </c:pt>
                <c:pt idx="9">
                  <c:v>0.683</c:v>
                </c:pt>
                <c:pt idx="11">
                  <c:v>0.348</c:v>
                </c:pt>
                <c:pt idx="12">
                  <c:v>0.395</c:v>
                </c:pt>
              </c:numCache>
            </c:numRef>
          </c:xVal>
          <c:yVal>
            <c:numRef>
              <c:f>data!$S$277:$S$289</c:f>
              <c:numCache>
                <c:ptCount val="13"/>
                <c:pt idx="0">
                  <c:v>7.857</c:v>
                </c:pt>
                <c:pt idx="1">
                  <c:v>7.852</c:v>
                </c:pt>
                <c:pt idx="2">
                  <c:v>7.832</c:v>
                </c:pt>
                <c:pt idx="3">
                  <c:v>7.82</c:v>
                </c:pt>
                <c:pt idx="4">
                  <c:v>7.807</c:v>
                </c:pt>
                <c:pt idx="5">
                  <c:v>7.758</c:v>
                </c:pt>
                <c:pt idx="6">
                  <c:v>7.567</c:v>
                </c:pt>
                <c:pt idx="7">
                  <c:v>7.47</c:v>
                </c:pt>
                <c:pt idx="8">
                  <c:v>7.437</c:v>
                </c:pt>
                <c:pt idx="9">
                  <c:v>7.356</c:v>
                </c:pt>
                <c:pt idx="10">
                  <c:v>7.349</c:v>
                </c:pt>
                <c:pt idx="11">
                  <c:v>7.349</c:v>
                </c:pt>
                <c:pt idx="12">
                  <c:v>7.358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22310624"/>
        <c:axId val="66577889"/>
      </c:scatterChart>
      <c:valAx>
        <c:axId val="22310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7889"/>
        <c:crosses val="autoZero"/>
        <c:crossBetween val="midCat"/>
        <c:dispUnits/>
      </c:valAx>
      <c:valAx>
        <c:axId val="66577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10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xVal>
          <c:yVal>
            <c:numRef>
              <c:f>data!$S$276:$S$289</c:f>
              <c:numCache>
                <c:ptCount val="14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62330090"/>
        <c:axId val="24099899"/>
      </c:scatterChart>
      <c:valAx>
        <c:axId val="6233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99899"/>
        <c:crosses val="autoZero"/>
        <c:crossBetween val="midCat"/>
        <c:dispUnits/>
      </c:valAx>
      <c:valAx>
        <c:axId val="24099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30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data!$S$276:$S$291</c:f>
              <c:numCache>
                <c:ptCount val="16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  <c:pt idx="14">
                  <c:v>7.358</c:v>
                </c:pt>
                <c:pt idx="15">
                  <c:v>7.383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15572500"/>
        <c:axId val="5934773"/>
      </c:scatterChart>
      <c:valAx>
        <c:axId val="1557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4773"/>
        <c:crosses val="autoZero"/>
        <c:crossBetween val="midCat"/>
        <c:dispUnits/>
      </c:valAx>
      <c:valAx>
        <c:axId val="5934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2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xVal>
          <c:yVal>
            <c:numRef>
              <c:f>data!$S$276:$S$289</c:f>
              <c:numCache>
                <c:ptCount val="14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53412958"/>
        <c:axId val="10954575"/>
      </c:scatterChart>
      <c:valAx>
        <c:axId val="5341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4575"/>
        <c:crosses val="autoZero"/>
        <c:crossBetween val="midCat"/>
        <c:dispUnits/>
      </c:valAx>
      <c:valAx>
        <c:axId val="10954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12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data!$S$276:$S$291</c:f>
              <c:numCache>
                <c:ptCount val="16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  <c:pt idx="14">
                  <c:v>7.358</c:v>
                </c:pt>
                <c:pt idx="15">
                  <c:v>7.383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data!$F$250:$F$265</c:f>
              <c:numCache>
                <c:ptCount val="16"/>
                <c:pt idx="0">
                  <c:v>7.5291</c:v>
                </c:pt>
                <c:pt idx="1">
                  <c:v>7.5305</c:v>
                </c:pt>
                <c:pt idx="2">
                  <c:v>7.5337</c:v>
                </c:pt>
                <c:pt idx="3">
                  <c:v>7.537</c:v>
                </c:pt>
                <c:pt idx="4">
                  <c:v>7.5697</c:v>
                </c:pt>
                <c:pt idx="5">
                  <c:v>7.9116</c:v>
                </c:pt>
                <c:pt idx="6">
                  <c:v>7.7618</c:v>
                </c:pt>
                <c:pt idx="7">
                  <c:v>7.1229</c:v>
                </c:pt>
                <c:pt idx="8">
                  <c:v>6.3178</c:v>
                </c:pt>
                <c:pt idx="9">
                  <c:v>5.2864</c:v>
                </c:pt>
                <c:pt idx="10">
                  <c:v>4.4197</c:v>
                </c:pt>
                <c:pt idx="11">
                  <c:v>3.7986</c:v>
                </c:pt>
                <c:pt idx="12">
                  <c:v>3.3041</c:v>
                </c:pt>
                <c:pt idx="13">
                  <c:v>3.3037</c:v>
                </c:pt>
                <c:pt idx="14">
                  <c:v>2.6695</c:v>
                </c:pt>
                <c:pt idx="15">
                  <c:v>2.2803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31482312"/>
        <c:axId val="14905353"/>
      </c:scatterChart>
      <c:valAx>
        <c:axId val="3148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05353"/>
        <c:crosses val="autoZero"/>
        <c:crossBetween val="midCat"/>
        <c:dispUnits/>
      </c:valAx>
      <c:valAx>
        <c:axId val="1490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82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xVal>
          <c:yVal>
            <c:numRef>
              <c:f>data!$S$276:$S$289</c:f>
              <c:numCache>
                <c:ptCount val="14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67039314"/>
        <c:axId val="66482915"/>
      </c:scatterChart>
      <c:valAx>
        <c:axId val="6703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82915"/>
        <c:crosses val="autoZero"/>
        <c:crossBetween val="midCat"/>
        <c:dispUnits/>
      </c:valAx>
      <c:valAx>
        <c:axId val="66482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39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data!$S$276:$S$291</c:f>
              <c:numCache>
                <c:ptCount val="16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  <c:pt idx="14">
                  <c:v>7.358</c:v>
                </c:pt>
                <c:pt idx="15">
                  <c:v>7.383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61475324"/>
        <c:axId val="16407005"/>
      </c:scatterChart>
      <c:valAx>
        <c:axId val="6147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07005"/>
        <c:crosses val="autoZero"/>
        <c:crossBetween val="midCat"/>
        <c:dispUnits/>
      </c:valAx>
      <c:valAx>
        <c:axId val="1640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5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xVal>
          <c:yVal>
            <c:numRef>
              <c:f>data!$U$276:$U$289</c:f>
              <c:numCache>
                <c:ptCount val="14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data!$N$132:$N$155</c:f>
              <c:numCache>
                <c:ptCount val="24"/>
                <c:pt idx="0">
                  <c:v>1.418999</c:v>
                </c:pt>
                <c:pt idx="1">
                  <c:v>1.423593</c:v>
                </c:pt>
                <c:pt idx="2">
                  <c:v>1.42819</c:v>
                </c:pt>
                <c:pt idx="3">
                  <c:v>1.428257</c:v>
                </c:pt>
                <c:pt idx="4">
                  <c:v>1.441917</c:v>
                </c:pt>
                <c:pt idx="5">
                  <c:v>1.469172</c:v>
                </c:pt>
                <c:pt idx="6">
                  <c:v>2.325639</c:v>
                </c:pt>
                <c:pt idx="7">
                  <c:v>2.837872</c:v>
                </c:pt>
                <c:pt idx="8">
                  <c:v>3.069329</c:v>
                </c:pt>
                <c:pt idx="9">
                  <c:v>3.133169</c:v>
                </c:pt>
                <c:pt idx="10">
                  <c:v>3.169846</c:v>
                </c:pt>
                <c:pt idx="11">
                  <c:v>3.247359</c:v>
                </c:pt>
                <c:pt idx="12">
                  <c:v>3.265942</c:v>
                </c:pt>
                <c:pt idx="13">
                  <c:v>3.257304</c:v>
                </c:pt>
                <c:pt idx="14">
                  <c:v>3.21234</c:v>
                </c:pt>
                <c:pt idx="15">
                  <c:v>3.135553</c:v>
                </c:pt>
                <c:pt idx="16">
                  <c:v>3.072362</c:v>
                </c:pt>
                <c:pt idx="17">
                  <c:v>3.004595</c:v>
                </c:pt>
                <c:pt idx="18">
                  <c:v>2.945882</c:v>
                </c:pt>
                <c:pt idx="19">
                  <c:v>2.859864</c:v>
                </c:pt>
                <c:pt idx="20">
                  <c:v>2.801092</c:v>
                </c:pt>
                <c:pt idx="21">
                  <c:v>2.719562</c:v>
                </c:pt>
                <c:pt idx="22">
                  <c:v>2.678924</c:v>
                </c:pt>
                <c:pt idx="23">
                  <c:v>2.647367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13445318"/>
        <c:axId val="53898999"/>
      </c:scatterChart>
      <c:valAx>
        <c:axId val="134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98999"/>
        <c:crosses val="autoZero"/>
        <c:crossBetween val="midCat"/>
        <c:dispUnits/>
      </c:valAx>
      <c:valAx>
        <c:axId val="5389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453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data!$L$276:$L$290</c:f>
              <c:numCache>
                <c:ptCount val="15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yVal>
          <c:smooth val="1"/>
        </c:ser>
        <c:axId val="39336418"/>
        <c:axId val="18483443"/>
      </c:scatterChart>
      <c:valAx>
        <c:axId val="393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83443"/>
        <c:crosses val="autoZero"/>
        <c:crossBetween val="midCat"/>
        <c:dispUnits/>
      </c:valAx>
      <c:valAx>
        <c:axId val="18483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36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xVal>
          <c:yVal>
            <c:numRef>
              <c:f>data!$U$276:$U$289</c:f>
              <c:numCache>
                <c:ptCount val="14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data!$P$132:$P$155</c:f>
              <c:numCache>
                <c:ptCount val="24"/>
                <c:pt idx="0">
                  <c:v>19.03639</c:v>
                </c:pt>
                <c:pt idx="1">
                  <c:v>19.20952</c:v>
                </c:pt>
                <c:pt idx="2">
                  <c:v>19.20378</c:v>
                </c:pt>
                <c:pt idx="3">
                  <c:v>19.55534</c:v>
                </c:pt>
                <c:pt idx="4">
                  <c:v>19.37088</c:v>
                </c:pt>
                <c:pt idx="5">
                  <c:v>20.25808</c:v>
                </c:pt>
                <c:pt idx="6">
                  <c:v>49.86071</c:v>
                </c:pt>
                <c:pt idx="7">
                  <c:v>71.3854</c:v>
                </c:pt>
                <c:pt idx="8">
                  <c:v>88.58382</c:v>
                </c:pt>
                <c:pt idx="9">
                  <c:v>98.27733</c:v>
                </c:pt>
                <c:pt idx="10">
                  <c:v>115.5453</c:v>
                </c:pt>
                <c:pt idx="11">
                  <c:v>129.2083</c:v>
                </c:pt>
                <c:pt idx="12">
                  <c:v>142.1024</c:v>
                </c:pt>
                <c:pt idx="13">
                  <c:v>151.5989</c:v>
                </c:pt>
                <c:pt idx="14">
                  <c:v>159.2976</c:v>
                </c:pt>
                <c:pt idx="15">
                  <c:v>162.2499</c:v>
                </c:pt>
                <c:pt idx="16">
                  <c:v>163.1007</c:v>
                </c:pt>
                <c:pt idx="17">
                  <c:v>165.8543</c:v>
                </c:pt>
                <c:pt idx="18">
                  <c:v>164.6148</c:v>
                </c:pt>
                <c:pt idx="19">
                  <c:v>163.909</c:v>
                </c:pt>
                <c:pt idx="20">
                  <c:v>164.5724</c:v>
                </c:pt>
                <c:pt idx="21">
                  <c:v>163.685</c:v>
                </c:pt>
                <c:pt idx="22">
                  <c:v>159.8839</c:v>
                </c:pt>
                <c:pt idx="23">
                  <c:v>163.4595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15328944"/>
        <c:axId val="3742769"/>
      </c:scatterChart>
      <c:valAx>
        <c:axId val="15328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2769"/>
        <c:crosses val="autoZero"/>
        <c:crossBetween val="midCat"/>
        <c:dispUnits/>
      </c:valAx>
      <c:valAx>
        <c:axId val="3742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28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data!$U$276:$U$290</c:f>
              <c:numCache>
                <c:ptCount val="15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data!$K$132:$K$155</c:f>
              <c:numCache>
                <c:ptCount val="24"/>
                <c:pt idx="0">
                  <c:v>32.599</c:v>
                </c:pt>
                <c:pt idx="1">
                  <c:v>32.6</c:v>
                </c:pt>
                <c:pt idx="2">
                  <c:v>32.5989</c:v>
                </c:pt>
                <c:pt idx="3">
                  <c:v>32.6024</c:v>
                </c:pt>
                <c:pt idx="4">
                  <c:v>32.6126</c:v>
                </c:pt>
                <c:pt idx="5">
                  <c:v>32.6317</c:v>
                </c:pt>
                <c:pt idx="6">
                  <c:v>33.4225</c:v>
                </c:pt>
                <c:pt idx="7">
                  <c:v>33.8065</c:v>
                </c:pt>
                <c:pt idx="8">
                  <c:v>33.9524</c:v>
                </c:pt>
                <c:pt idx="9">
                  <c:v>34.052</c:v>
                </c:pt>
                <c:pt idx="10">
                  <c:v>34.2044</c:v>
                </c:pt>
                <c:pt idx="11">
                  <c:v>34.3142</c:v>
                </c:pt>
                <c:pt idx="12">
                  <c:v>34.3934</c:v>
                </c:pt>
                <c:pt idx="13">
                  <c:v>34.4648</c:v>
                </c:pt>
                <c:pt idx="14">
                  <c:v>34.5136</c:v>
                </c:pt>
                <c:pt idx="15">
                  <c:v>34.5606</c:v>
                </c:pt>
                <c:pt idx="16">
                  <c:v>34.5913</c:v>
                </c:pt>
                <c:pt idx="17">
                  <c:v>34.6142</c:v>
                </c:pt>
                <c:pt idx="18">
                  <c:v>34.6331</c:v>
                </c:pt>
                <c:pt idx="19">
                  <c:v>34.6506</c:v>
                </c:pt>
                <c:pt idx="20">
                  <c:v>34.6607</c:v>
                </c:pt>
                <c:pt idx="21">
                  <c:v>34.6743</c:v>
                </c:pt>
                <c:pt idx="22">
                  <c:v>34.6804</c:v>
                </c:pt>
                <c:pt idx="23">
                  <c:v>34.6866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33684922"/>
        <c:axId val="34728843"/>
      </c:scatterChart>
      <c:valAx>
        <c:axId val="3368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28843"/>
        <c:crosses val="autoZero"/>
        <c:crossBetween val="midCat"/>
        <c:dispUnits/>
      </c:valAx>
      <c:valAx>
        <c:axId val="3472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84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data!$L$276:$L$289</c:f>
              <c:numCache>
                <c:ptCount val="14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xVal>
          <c:yVal>
            <c:numRef>
              <c:f>data!$U$276:$U$290</c:f>
              <c:numCache>
                <c:ptCount val="15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data!$L$132:$L$155</c:f>
              <c:numCache>
                <c:ptCount val="24"/>
                <c:pt idx="0">
                  <c:v>7.192</c:v>
                </c:pt>
                <c:pt idx="1">
                  <c:v>7.194</c:v>
                </c:pt>
                <c:pt idx="2">
                  <c:v>7.224</c:v>
                </c:pt>
                <c:pt idx="3">
                  <c:v>7.167</c:v>
                </c:pt>
                <c:pt idx="4">
                  <c:v>7.141</c:v>
                </c:pt>
                <c:pt idx="5">
                  <c:v>7.097</c:v>
                </c:pt>
                <c:pt idx="6">
                  <c:v>4.264</c:v>
                </c:pt>
                <c:pt idx="7">
                  <c:v>2.138</c:v>
                </c:pt>
                <c:pt idx="8">
                  <c:v>1.234</c:v>
                </c:pt>
                <c:pt idx="9">
                  <c:v>1.007</c:v>
                </c:pt>
                <c:pt idx="10">
                  <c:v>0.659</c:v>
                </c:pt>
                <c:pt idx="11">
                  <c:v>0.491</c:v>
                </c:pt>
                <c:pt idx="12">
                  <c:v>0.417</c:v>
                </c:pt>
                <c:pt idx="13">
                  <c:v>0.479</c:v>
                </c:pt>
                <c:pt idx="14">
                  <c:v>0.702</c:v>
                </c:pt>
                <c:pt idx="15">
                  <c:v>1.042</c:v>
                </c:pt>
                <c:pt idx="16">
                  <c:v>1.331</c:v>
                </c:pt>
                <c:pt idx="17">
                  <c:v>1.644</c:v>
                </c:pt>
                <c:pt idx="18">
                  <c:v>2.006</c:v>
                </c:pt>
                <c:pt idx="19">
                  <c:v>2.348</c:v>
                </c:pt>
                <c:pt idx="20">
                  <c:v>2.645</c:v>
                </c:pt>
                <c:pt idx="21">
                  <c:v>2.961</c:v>
                </c:pt>
                <c:pt idx="22">
                  <c:v>3.198</c:v>
                </c:pt>
                <c:pt idx="23">
                  <c:v>3.358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44124132"/>
        <c:axId val="61572869"/>
      </c:scatterChart>
      <c:valAx>
        <c:axId val="4412413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72869"/>
        <c:crosses val="autoZero"/>
        <c:crossBetween val="midCat"/>
        <c:dispUnits/>
      </c:valAx>
      <c:valAx>
        <c:axId val="61572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24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xVal>
          <c:yVal>
            <c:numRef>
              <c:f>data!$U$276:$U$289</c:f>
              <c:numCache>
                <c:ptCount val="14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data!$O$132:$O$155</c:f>
              <c:numCache>
                <c:ptCount val="24"/>
                <c:pt idx="0">
                  <c:v>15.09062</c:v>
                </c:pt>
                <c:pt idx="1">
                  <c:v>15.2052</c:v>
                </c:pt>
                <c:pt idx="2">
                  <c:v>15.26247</c:v>
                </c:pt>
                <c:pt idx="3">
                  <c:v>15.14777</c:v>
                </c:pt>
                <c:pt idx="4">
                  <c:v>15.54905</c:v>
                </c:pt>
                <c:pt idx="5">
                  <c:v>15.77841</c:v>
                </c:pt>
                <c:pt idx="6">
                  <c:v>30.4863</c:v>
                </c:pt>
                <c:pt idx="7">
                  <c:v>38.86643</c:v>
                </c:pt>
                <c:pt idx="8">
                  <c:v>42.20008</c:v>
                </c:pt>
                <c:pt idx="9">
                  <c:v>42.67082</c:v>
                </c:pt>
                <c:pt idx="10">
                  <c:v>43.43478</c:v>
                </c:pt>
                <c:pt idx="11">
                  <c:v>44.25797</c:v>
                </c:pt>
                <c:pt idx="12">
                  <c:v>44.72991</c:v>
                </c:pt>
                <c:pt idx="13">
                  <c:v>44.73266</c:v>
                </c:pt>
                <c:pt idx="14">
                  <c:v>44.9</c:v>
                </c:pt>
                <c:pt idx="15">
                  <c:v>43.82029</c:v>
                </c:pt>
                <c:pt idx="16">
                  <c:v>43.03967</c:v>
                </c:pt>
                <c:pt idx="17">
                  <c:v>41.98722</c:v>
                </c:pt>
                <c:pt idx="18">
                  <c:v>41.05246</c:v>
                </c:pt>
                <c:pt idx="19">
                  <c:v>39.88404</c:v>
                </c:pt>
                <c:pt idx="20">
                  <c:v>39.47663</c:v>
                </c:pt>
                <c:pt idx="21">
                  <c:v>37.90016</c:v>
                </c:pt>
                <c:pt idx="22">
                  <c:v>37.78514</c:v>
                </c:pt>
                <c:pt idx="23">
                  <c:v>37.08594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17284910"/>
        <c:axId val="21346463"/>
      </c:scatterChart>
      <c:valAx>
        <c:axId val="17284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46463"/>
        <c:crosses val="autoZero"/>
        <c:crossBetween val="midCat"/>
        <c:dispUnits/>
      </c:valAx>
      <c:valAx>
        <c:axId val="21346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84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8672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data!$B$194:$B$211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600</c:v>
                </c:pt>
                <c:pt idx="11">
                  <c:v>800</c:v>
                </c:pt>
                <c:pt idx="12">
                  <c:v>1000</c:v>
                </c:pt>
                <c:pt idx="13">
                  <c:v>1250</c:v>
                </c:pt>
                <c:pt idx="14">
                  <c:v>1500</c:v>
                </c:pt>
                <c:pt idx="15">
                  <c:v>1750</c:v>
                </c:pt>
                <c:pt idx="16">
                  <c:v>1750</c:v>
                </c:pt>
                <c:pt idx="17">
                  <c:v>2000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data!$B$222:$B$239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600</c:v>
                </c:pt>
                <c:pt idx="11">
                  <c:v>800</c:v>
                </c:pt>
                <c:pt idx="12">
                  <c:v>1000</c:v>
                </c:pt>
                <c:pt idx="13">
                  <c:v>1250</c:v>
                </c:pt>
                <c:pt idx="14">
                  <c:v>1500</c:v>
                </c:pt>
                <c:pt idx="15">
                  <c:v>1500</c:v>
                </c:pt>
                <c:pt idx="16">
                  <c:v>1750</c:v>
                </c:pt>
                <c:pt idx="17">
                  <c:v>2000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data!$B$276:$B$289</c:f>
              <c:numCache>
                <c:ptCount val="14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600</c:v>
                </c:pt>
                <c:pt idx="11">
                  <c:v>800</c:v>
                </c:pt>
                <c:pt idx="12">
                  <c:v>1000</c:v>
                </c:pt>
                <c:pt idx="13">
                  <c:v>1000</c:v>
                </c:pt>
              </c:numCache>
            </c:numRef>
          </c:xVal>
          <c:yVal>
            <c:numRef>
              <c:f>data!$U$276:$U$290</c:f>
              <c:numCache>
                <c:ptCount val="15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data!$T$132:$T$155</c:f>
              <c:numCache>
                <c:ptCount val="24"/>
                <c:pt idx="0">
                  <c:v>2.59</c:v>
                </c:pt>
                <c:pt idx="1">
                  <c:v>10.229</c:v>
                </c:pt>
                <c:pt idx="2">
                  <c:v>27.462</c:v>
                </c:pt>
                <c:pt idx="3">
                  <c:v>49.929</c:v>
                </c:pt>
                <c:pt idx="4">
                  <c:v>74.631</c:v>
                </c:pt>
                <c:pt idx="5">
                  <c:v>100.769</c:v>
                </c:pt>
                <c:pt idx="6">
                  <c:v>150.352</c:v>
                </c:pt>
                <c:pt idx="7">
                  <c:v>197.439</c:v>
                </c:pt>
                <c:pt idx="8">
                  <c:v>299.592</c:v>
                </c:pt>
                <c:pt idx="9">
                  <c:v>400.864</c:v>
                </c:pt>
                <c:pt idx="10">
                  <c:v>600.227</c:v>
                </c:pt>
                <c:pt idx="11">
                  <c:v>800.3</c:v>
                </c:pt>
                <c:pt idx="12">
                  <c:v>1000.717</c:v>
                </c:pt>
                <c:pt idx="13">
                  <c:v>1252.373</c:v>
                </c:pt>
                <c:pt idx="14">
                  <c:v>1500.401</c:v>
                </c:pt>
                <c:pt idx="15">
                  <c:v>1750.49</c:v>
                </c:pt>
                <c:pt idx="16">
                  <c:v>1998.388</c:v>
                </c:pt>
                <c:pt idx="17">
                  <c:v>2248.101</c:v>
                </c:pt>
                <c:pt idx="18">
                  <c:v>2501.087</c:v>
                </c:pt>
                <c:pt idx="19">
                  <c:v>2751.457</c:v>
                </c:pt>
                <c:pt idx="20">
                  <c:v>2999.831</c:v>
                </c:pt>
                <c:pt idx="21">
                  <c:v>3500.523</c:v>
                </c:pt>
                <c:pt idx="22">
                  <c:v>4000.488</c:v>
                </c:pt>
                <c:pt idx="23">
                  <c:v>4316.385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57900440"/>
        <c:axId val="51341913"/>
      </c:scatterChart>
      <c:valAx>
        <c:axId val="5790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41913"/>
        <c:crosses val="autoZero"/>
        <c:crossBetween val="midCat"/>
        <c:dispUnits/>
      </c:valAx>
      <c:valAx>
        <c:axId val="5134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00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data!$U$276:$U$290</c:f>
              <c:numCache>
                <c:ptCount val="15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data!$D$250:$D$265</c:f>
              <c:numCache>
                <c:ptCount val="16"/>
                <c:pt idx="0">
                  <c:v>7.528</c:v>
                </c:pt>
                <c:pt idx="1">
                  <c:v>7.5294</c:v>
                </c:pt>
                <c:pt idx="2">
                  <c:v>7.5328</c:v>
                </c:pt>
                <c:pt idx="3">
                  <c:v>7.5358</c:v>
                </c:pt>
                <c:pt idx="4">
                  <c:v>7.5683</c:v>
                </c:pt>
                <c:pt idx="5">
                  <c:v>7.9144</c:v>
                </c:pt>
                <c:pt idx="6">
                  <c:v>7.7613</c:v>
                </c:pt>
                <c:pt idx="7">
                  <c:v>7.1228</c:v>
                </c:pt>
                <c:pt idx="8">
                  <c:v>6.3178</c:v>
                </c:pt>
                <c:pt idx="9">
                  <c:v>5.2766</c:v>
                </c:pt>
                <c:pt idx="10">
                  <c:v>4.418</c:v>
                </c:pt>
                <c:pt idx="11">
                  <c:v>3.7985</c:v>
                </c:pt>
                <c:pt idx="12">
                  <c:v>3.3031</c:v>
                </c:pt>
                <c:pt idx="13">
                  <c:v>3.303</c:v>
                </c:pt>
                <c:pt idx="14">
                  <c:v>2.6692</c:v>
                </c:pt>
                <c:pt idx="15">
                  <c:v>2.2798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data!$D$132:$D$155</c:f>
              <c:numCache>
                <c:ptCount val="24"/>
                <c:pt idx="0">
                  <c:v>5.4396</c:v>
                </c:pt>
                <c:pt idx="1">
                  <c:v>5.4352</c:v>
                </c:pt>
                <c:pt idx="2">
                  <c:v>5.4352</c:v>
                </c:pt>
                <c:pt idx="3">
                  <c:v>5.4211</c:v>
                </c:pt>
                <c:pt idx="4">
                  <c:v>5.3559</c:v>
                </c:pt>
                <c:pt idx="5">
                  <c:v>5.2904</c:v>
                </c:pt>
                <c:pt idx="6">
                  <c:v>4.3709</c:v>
                </c:pt>
                <c:pt idx="7">
                  <c:v>4.2602</c:v>
                </c:pt>
                <c:pt idx="8">
                  <c:v>4.01</c:v>
                </c:pt>
                <c:pt idx="9">
                  <c:v>3.9031</c:v>
                </c:pt>
                <c:pt idx="10">
                  <c:v>3.5867</c:v>
                </c:pt>
                <c:pt idx="11">
                  <c:v>3.2084</c:v>
                </c:pt>
                <c:pt idx="12">
                  <c:v>2.8479</c:v>
                </c:pt>
                <c:pt idx="13">
                  <c:v>2.5127</c:v>
                </c:pt>
                <c:pt idx="14">
                  <c:v>2.2917</c:v>
                </c:pt>
                <c:pt idx="15">
                  <c:v>2.0717</c:v>
                </c:pt>
                <c:pt idx="16">
                  <c:v>1.9363</c:v>
                </c:pt>
                <c:pt idx="17">
                  <c:v>1.8231</c:v>
                </c:pt>
                <c:pt idx="18">
                  <c:v>1.7067</c:v>
                </c:pt>
                <c:pt idx="19">
                  <c:v>1.6231</c:v>
                </c:pt>
                <c:pt idx="20">
                  <c:v>1.5694</c:v>
                </c:pt>
                <c:pt idx="21">
                  <c:v>1.5119</c:v>
                </c:pt>
                <c:pt idx="22">
                  <c:v>1.5055</c:v>
                </c:pt>
                <c:pt idx="23">
                  <c:v>1.5142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59424034"/>
        <c:axId val="65054259"/>
      </c:scatterChart>
      <c:valAx>
        <c:axId val="5942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54259"/>
        <c:crosses val="autoZero"/>
        <c:crossBetween val="midCat"/>
        <c:dispUnits/>
      </c:valAx>
      <c:valAx>
        <c:axId val="6505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24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data!$U$276:$U$289</c:f>
              <c:numCache>
                <c:ptCount val="14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48617420"/>
        <c:axId val="34903597"/>
      </c:scatterChart>
      <c:valAx>
        <c:axId val="4861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3597"/>
        <c:crosses val="autoZero"/>
        <c:crossBetween val="midCat"/>
        <c:dispUnits/>
      </c:valAx>
      <c:valAx>
        <c:axId val="34903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17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xVal>
          <c:yVal>
            <c:numRef>
              <c:f>data!$U$222:$U$238</c:f>
              <c:numCache>
                <c:ptCount val="17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data!$S$276:$S$289</c:f>
              <c:numCache>
                <c:ptCount val="14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</c:numCache>
            </c:numRef>
          </c:xVal>
          <c:yVal>
            <c:numRef>
              <c:f>data!$U$276:$U$289</c:f>
              <c:numCache>
                <c:ptCount val="14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data!$S$132:$S$155</c:f>
              <c:numCache>
                <c:ptCount val="24"/>
                <c:pt idx="1">
                  <c:v>7.768975419185841</c:v>
                </c:pt>
                <c:pt idx="2">
                  <c:v>7.774904706392322</c:v>
                </c:pt>
                <c:pt idx="3">
                  <c:v>7.761569613205839</c:v>
                </c:pt>
                <c:pt idx="4">
                  <c:v>7.756774570563915</c:v>
                </c:pt>
                <c:pt idx="5">
                  <c:v>7.745521999632276</c:v>
                </c:pt>
                <c:pt idx="6">
                  <c:v>7.482633310654331</c:v>
                </c:pt>
                <c:pt idx="7">
                  <c:v>7.346710268455482</c:v>
                </c:pt>
                <c:pt idx="8">
                  <c:v>7.2965845361920225</c:v>
                </c:pt>
                <c:pt idx="9">
                  <c:v>7.297855890307887</c:v>
                </c:pt>
                <c:pt idx="10">
                  <c:v>7.3043220514275795</c:v>
                </c:pt>
                <c:pt idx="11">
                  <c:v>7.30305400579299</c:v>
                </c:pt>
                <c:pt idx="12">
                  <c:v>7.302136545631216</c:v>
                </c:pt>
                <c:pt idx="13">
                  <c:v>7.304567609522428</c:v>
                </c:pt>
                <c:pt idx="14">
                  <c:v>7.346682540225965</c:v>
                </c:pt>
                <c:pt idx="15">
                  <c:v>7.365890658554471</c:v>
                </c:pt>
                <c:pt idx="16">
                  <c:v>7.391252326383737</c:v>
                </c:pt>
                <c:pt idx="18">
                  <c:v>7.456979665703595</c:v>
                </c:pt>
                <c:pt idx="19">
                  <c:v>7.487631239933869</c:v>
                </c:pt>
                <c:pt idx="20">
                  <c:v>7.50459549808648</c:v>
                </c:pt>
                <c:pt idx="21">
                  <c:v>7.533964298801179</c:v>
                </c:pt>
                <c:pt idx="22">
                  <c:v>7.560468125478291</c:v>
                </c:pt>
                <c:pt idx="23">
                  <c:v>7.570223140800088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45696918"/>
        <c:axId val="8619079"/>
      </c:scatterChart>
      <c:valAx>
        <c:axId val="45696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19079"/>
        <c:crosses val="autoZero"/>
        <c:crossBetween val="midCat"/>
        <c:dispUnits/>
      </c:valAx>
      <c:valAx>
        <c:axId val="8619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969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data!$O$132:$O$155</c:f>
              <c:numCache>
                <c:ptCount val="24"/>
                <c:pt idx="0">
                  <c:v>15.09062</c:v>
                </c:pt>
                <c:pt idx="1">
                  <c:v>15.2052</c:v>
                </c:pt>
                <c:pt idx="2">
                  <c:v>15.26247</c:v>
                </c:pt>
                <c:pt idx="3">
                  <c:v>15.14777</c:v>
                </c:pt>
                <c:pt idx="4">
                  <c:v>15.54905</c:v>
                </c:pt>
                <c:pt idx="5">
                  <c:v>15.77841</c:v>
                </c:pt>
                <c:pt idx="6">
                  <c:v>30.4863</c:v>
                </c:pt>
                <c:pt idx="7">
                  <c:v>38.86643</c:v>
                </c:pt>
                <c:pt idx="8">
                  <c:v>42.20008</c:v>
                </c:pt>
                <c:pt idx="9">
                  <c:v>42.67082</c:v>
                </c:pt>
                <c:pt idx="10">
                  <c:v>43.43478</c:v>
                </c:pt>
                <c:pt idx="11">
                  <c:v>44.25797</c:v>
                </c:pt>
                <c:pt idx="12">
                  <c:v>44.72991</c:v>
                </c:pt>
                <c:pt idx="13">
                  <c:v>44.73266</c:v>
                </c:pt>
                <c:pt idx="14">
                  <c:v>44.9</c:v>
                </c:pt>
                <c:pt idx="15">
                  <c:v>43.82029</c:v>
                </c:pt>
                <c:pt idx="16">
                  <c:v>43.03967</c:v>
                </c:pt>
                <c:pt idx="17">
                  <c:v>41.98722</c:v>
                </c:pt>
                <c:pt idx="18">
                  <c:v>41.05246</c:v>
                </c:pt>
                <c:pt idx="19">
                  <c:v>39.88404</c:v>
                </c:pt>
                <c:pt idx="20">
                  <c:v>39.47663</c:v>
                </c:pt>
                <c:pt idx="21">
                  <c:v>37.90016</c:v>
                </c:pt>
                <c:pt idx="22">
                  <c:v>37.78514</c:v>
                </c:pt>
                <c:pt idx="23">
                  <c:v>37.08594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10462848"/>
        <c:axId val="27056769"/>
      </c:scatterChart>
      <c:valAx>
        <c:axId val="1046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56769"/>
        <c:crosses val="autoZero"/>
        <c:crossBetween val="midCat"/>
        <c:dispUnits/>
      </c:valAx>
      <c:valAx>
        <c:axId val="27056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62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data!$P$132:$P$155</c:f>
              <c:numCache>
                <c:ptCount val="24"/>
                <c:pt idx="0">
                  <c:v>19.03639</c:v>
                </c:pt>
                <c:pt idx="1">
                  <c:v>19.20952</c:v>
                </c:pt>
                <c:pt idx="2">
                  <c:v>19.20378</c:v>
                </c:pt>
                <c:pt idx="3">
                  <c:v>19.55534</c:v>
                </c:pt>
                <c:pt idx="4">
                  <c:v>19.37088</c:v>
                </c:pt>
                <c:pt idx="5">
                  <c:v>20.25808</c:v>
                </c:pt>
                <c:pt idx="6">
                  <c:v>49.86071</c:v>
                </c:pt>
                <c:pt idx="7">
                  <c:v>71.3854</c:v>
                </c:pt>
                <c:pt idx="8">
                  <c:v>88.58382</c:v>
                </c:pt>
                <c:pt idx="9">
                  <c:v>98.27733</c:v>
                </c:pt>
                <c:pt idx="10">
                  <c:v>115.5453</c:v>
                </c:pt>
                <c:pt idx="11">
                  <c:v>129.2083</c:v>
                </c:pt>
                <c:pt idx="12">
                  <c:v>142.1024</c:v>
                </c:pt>
                <c:pt idx="13">
                  <c:v>151.5989</c:v>
                </c:pt>
                <c:pt idx="14">
                  <c:v>159.2976</c:v>
                </c:pt>
                <c:pt idx="15">
                  <c:v>162.2499</c:v>
                </c:pt>
                <c:pt idx="16">
                  <c:v>163.1007</c:v>
                </c:pt>
                <c:pt idx="17">
                  <c:v>165.8543</c:v>
                </c:pt>
                <c:pt idx="18">
                  <c:v>164.6148</c:v>
                </c:pt>
                <c:pt idx="19">
                  <c:v>163.909</c:v>
                </c:pt>
                <c:pt idx="20">
                  <c:v>164.5724</c:v>
                </c:pt>
                <c:pt idx="21">
                  <c:v>163.685</c:v>
                </c:pt>
                <c:pt idx="22">
                  <c:v>159.8839</c:v>
                </c:pt>
                <c:pt idx="23">
                  <c:v>163.4595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42184330"/>
        <c:axId val="44114651"/>
      </c:scatterChart>
      <c:valAx>
        <c:axId val="4218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14651"/>
        <c:crosses val="autoZero"/>
        <c:crossBetween val="midCat"/>
        <c:dispUnits/>
      </c:valAx>
      <c:valAx>
        <c:axId val="4411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84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data!$N$276:$N$290</c:f>
              <c:numCache>
                <c:ptCount val="15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yVal>
          <c:smooth val="1"/>
        </c:ser>
        <c:axId val="32133260"/>
        <c:axId val="20763885"/>
      </c:scatterChart>
      <c:valAx>
        <c:axId val="3213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63885"/>
        <c:crosses val="autoZero"/>
        <c:crossBetween val="midCat"/>
        <c:dispUnits/>
      </c:valAx>
      <c:valAx>
        <c:axId val="20763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332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data!$L$276:$L$289</c:f>
              <c:numCache>
                <c:ptCount val="14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xVal>
          <c:yVal>
            <c:numRef>
              <c:f>data!$W$276:$W$291</c:f>
              <c:numCache>
                <c:ptCount val="16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data!$L$132:$L$155</c:f>
              <c:numCache>
                <c:ptCount val="24"/>
                <c:pt idx="0">
                  <c:v>7.192</c:v>
                </c:pt>
                <c:pt idx="1">
                  <c:v>7.194</c:v>
                </c:pt>
                <c:pt idx="2">
                  <c:v>7.224</c:v>
                </c:pt>
                <c:pt idx="3">
                  <c:v>7.167</c:v>
                </c:pt>
                <c:pt idx="4">
                  <c:v>7.141</c:v>
                </c:pt>
                <c:pt idx="5">
                  <c:v>7.097</c:v>
                </c:pt>
                <c:pt idx="6">
                  <c:v>4.264</c:v>
                </c:pt>
                <c:pt idx="7">
                  <c:v>2.138</c:v>
                </c:pt>
                <c:pt idx="8">
                  <c:v>1.234</c:v>
                </c:pt>
                <c:pt idx="9">
                  <c:v>1.007</c:v>
                </c:pt>
                <c:pt idx="10">
                  <c:v>0.659</c:v>
                </c:pt>
                <c:pt idx="11">
                  <c:v>0.491</c:v>
                </c:pt>
                <c:pt idx="12">
                  <c:v>0.417</c:v>
                </c:pt>
                <c:pt idx="13">
                  <c:v>0.479</c:v>
                </c:pt>
                <c:pt idx="14">
                  <c:v>0.702</c:v>
                </c:pt>
                <c:pt idx="15">
                  <c:v>1.042</c:v>
                </c:pt>
                <c:pt idx="16">
                  <c:v>1.331</c:v>
                </c:pt>
                <c:pt idx="17">
                  <c:v>1.644</c:v>
                </c:pt>
                <c:pt idx="18">
                  <c:v>2.006</c:v>
                </c:pt>
                <c:pt idx="19">
                  <c:v>2.348</c:v>
                </c:pt>
                <c:pt idx="20">
                  <c:v>2.645</c:v>
                </c:pt>
                <c:pt idx="21">
                  <c:v>2.961</c:v>
                </c:pt>
                <c:pt idx="22">
                  <c:v>3.198</c:v>
                </c:pt>
                <c:pt idx="23">
                  <c:v>3.358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61487540"/>
        <c:axId val="16516949"/>
      </c:scatterChart>
      <c:valAx>
        <c:axId val="614875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6949"/>
        <c:crosses val="autoZero"/>
        <c:crossBetween val="midCat"/>
        <c:dispUnits/>
      </c:valAx>
      <c:valAx>
        <c:axId val="16516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875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8672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data!$T$194:$T$211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data!$T$222:$T$239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data!$T$276:$T$290</c:f>
              <c:numCache>
                <c:ptCount val="15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data!$T$132:$T$155</c:f>
              <c:numCache>
                <c:ptCount val="24"/>
                <c:pt idx="0">
                  <c:v>2.59</c:v>
                </c:pt>
                <c:pt idx="1">
                  <c:v>10.229</c:v>
                </c:pt>
                <c:pt idx="2">
                  <c:v>27.462</c:v>
                </c:pt>
                <c:pt idx="3">
                  <c:v>49.929</c:v>
                </c:pt>
                <c:pt idx="4">
                  <c:v>74.631</c:v>
                </c:pt>
                <c:pt idx="5">
                  <c:v>100.769</c:v>
                </c:pt>
                <c:pt idx="6">
                  <c:v>150.352</c:v>
                </c:pt>
                <c:pt idx="7">
                  <c:v>197.439</c:v>
                </c:pt>
                <c:pt idx="8">
                  <c:v>299.592</c:v>
                </c:pt>
                <c:pt idx="9">
                  <c:v>400.864</c:v>
                </c:pt>
                <c:pt idx="10">
                  <c:v>600.227</c:v>
                </c:pt>
                <c:pt idx="11">
                  <c:v>800.3</c:v>
                </c:pt>
                <c:pt idx="12">
                  <c:v>1000.717</c:v>
                </c:pt>
                <c:pt idx="13">
                  <c:v>1252.373</c:v>
                </c:pt>
                <c:pt idx="14">
                  <c:v>1500.401</c:v>
                </c:pt>
                <c:pt idx="15">
                  <c:v>1750.49</c:v>
                </c:pt>
                <c:pt idx="16">
                  <c:v>1998.388</c:v>
                </c:pt>
                <c:pt idx="17">
                  <c:v>2248.101</c:v>
                </c:pt>
                <c:pt idx="18">
                  <c:v>2501.087</c:v>
                </c:pt>
                <c:pt idx="19">
                  <c:v>2751.457</c:v>
                </c:pt>
                <c:pt idx="20">
                  <c:v>2999.831</c:v>
                </c:pt>
                <c:pt idx="21">
                  <c:v>3500.523</c:v>
                </c:pt>
                <c:pt idx="22">
                  <c:v>4000.488</c:v>
                </c:pt>
                <c:pt idx="23">
                  <c:v>4316.385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14434814"/>
        <c:axId val="62804463"/>
      </c:scatterChart>
      <c:valAx>
        <c:axId val="144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04463"/>
        <c:crosses val="autoZero"/>
        <c:crossBetween val="midCat"/>
        <c:dispUnits/>
      </c:valAx>
      <c:valAx>
        <c:axId val="6280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348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data!$N$132:$N$155</c:f>
              <c:numCache>
                <c:ptCount val="24"/>
                <c:pt idx="0">
                  <c:v>1.418999</c:v>
                </c:pt>
                <c:pt idx="1">
                  <c:v>1.423593</c:v>
                </c:pt>
                <c:pt idx="2">
                  <c:v>1.42819</c:v>
                </c:pt>
                <c:pt idx="3">
                  <c:v>1.428257</c:v>
                </c:pt>
                <c:pt idx="4">
                  <c:v>1.441917</c:v>
                </c:pt>
                <c:pt idx="5">
                  <c:v>1.469172</c:v>
                </c:pt>
                <c:pt idx="6">
                  <c:v>2.325639</c:v>
                </c:pt>
                <c:pt idx="7">
                  <c:v>2.837872</c:v>
                </c:pt>
                <c:pt idx="8">
                  <c:v>3.069329</c:v>
                </c:pt>
                <c:pt idx="9">
                  <c:v>3.133169</c:v>
                </c:pt>
                <c:pt idx="10">
                  <c:v>3.169846</c:v>
                </c:pt>
                <c:pt idx="11">
                  <c:v>3.247359</c:v>
                </c:pt>
                <c:pt idx="12">
                  <c:v>3.265942</c:v>
                </c:pt>
                <c:pt idx="13">
                  <c:v>3.257304</c:v>
                </c:pt>
                <c:pt idx="14">
                  <c:v>3.21234</c:v>
                </c:pt>
                <c:pt idx="15">
                  <c:v>3.135553</c:v>
                </c:pt>
                <c:pt idx="16">
                  <c:v>3.072362</c:v>
                </c:pt>
                <c:pt idx="17">
                  <c:v>3.004595</c:v>
                </c:pt>
                <c:pt idx="18">
                  <c:v>2.945882</c:v>
                </c:pt>
                <c:pt idx="19">
                  <c:v>2.859864</c:v>
                </c:pt>
                <c:pt idx="20">
                  <c:v>2.801092</c:v>
                </c:pt>
                <c:pt idx="21">
                  <c:v>2.719562</c:v>
                </c:pt>
                <c:pt idx="22">
                  <c:v>2.678924</c:v>
                </c:pt>
                <c:pt idx="23">
                  <c:v>2.647367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28369256"/>
        <c:axId val="53996713"/>
      </c:scatterChart>
      <c:valAx>
        <c:axId val="283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96713"/>
        <c:crosses val="autoZero"/>
        <c:crossBetween val="midCat"/>
        <c:dispUnits/>
      </c:valAx>
      <c:valAx>
        <c:axId val="5399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69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data!$W$276:$W$291</c:f>
              <c:numCache>
                <c:ptCount val="16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data!$K$132:$K$155</c:f>
              <c:numCache>
                <c:ptCount val="24"/>
                <c:pt idx="0">
                  <c:v>32.599</c:v>
                </c:pt>
                <c:pt idx="1">
                  <c:v>32.6</c:v>
                </c:pt>
                <c:pt idx="2">
                  <c:v>32.5989</c:v>
                </c:pt>
                <c:pt idx="3">
                  <c:v>32.6024</c:v>
                </c:pt>
                <c:pt idx="4">
                  <c:v>32.6126</c:v>
                </c:pt>
                <c:pt idx="5">
                  <c:v>32.6317</c:v>
                </c:pt>
                <c:pt idx="6">
                  <c:v>33.4225</c:v>
                </c:pt>
                <c:pt idx="7">
                  <c:v>33.8065</c:v>
                </c:pt>
                <c:pt idx="8">
                  <c:v>33.9524</c:v>
                </c:pt>
                <c:pt idx="9">
                  <c:v>34.052</c:v>
                </c:pt>
                <c:pt idx="10">
                  <c:v>34.2044</c:v>
                </c:pt>
                <c:pt idx="11">
                  <c:v>34.3142</c:v>
                </c:pt>
                <c:pt idx="12">
                  <c:v>34.3934</c:v>
                </c:pt>
                <c:pt idx="13">
                  <c:v>34.4648</c:v>
                </c:pt>
                <c:pt idx="14">
                  <c:v>34.5136</c:v>
                </c:pt>
                <c:pt idx="15">
                  <c:v>34.5606</c:v>
                </c:pt>
                <c:pt idx="16">
                  <c:v>34.5913</c:v>
                </c:pt>
                <c:pt idx="17">
                  <c:v>34.6142</c:v>
                </c:pt>
                <c:pt idx="18">
                  <c:v>34.6331</c:v>
                </c:pt>
                <c:pt idx="19">
                  <c:v>34.6506</c:v>
                </c:pt>
                <c:pt idx="20">
                  <c:v>34.6607</c:v>
                </c:pt>
                <c:pt idx="21">
                  <c:v>34.6743</c:v>
                </c:pt>
                <c:pt idx="22">
                  <c:v>34.6804</c:v>
                </c:pt>
                <c:pt idx="23">
                  <c:v>34.6866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16208370"/>
        <c:axId val="11657603"/>
      </c:scatterChart>
      <c:valAx>
        <c:axId val="1620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57603"/>
        <c:crosses val="autoZero"/>
        <c:crossBetween val="midCat"/>
        <c:dispUnits/>
      </c:valAx>
      <c:valAx>
        <c:axId val="11657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083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data!$W$276:$W$291</c:f>
              <c:numCache>
                <c:ptCount val="16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data!$F$250:$F$265</c:f>
              <c:numCache>
                <c:ptCount val="16"/>
                <c:pt idx="0">
                  <c:v>7.5291</c:v>
                </c:pt>
                <c:pt idx="1">
                  <c:v>7.5305</c:v>
                </c:pt>
                <c:pt idx="2">
                  <c:v>7.5337</c:v>
                </c:pt>
                <c:pt idx="3">
                  <c:v>7.537</c:v>
                </c:pt>
                <c:pt idx="4">
                  <c:v>7.5697</c:v>
                </c:pt>
                <c:pt idx="5">
                  <c:v>7.9116</c:v>
                </c:pt>
                <c:pt idx="6">
                  <c:v>7.7618</c:v>
                </c:pt>
                <c:pt idx="7">
                  <c:v>7.1229</c:v>
                </c:pt>
                <c:pt idx="8">
                  <c:v>6.3178</c:v>
                </c:pt>
                <c:pt idx="9">
                  <c:v>5.2864</c:v>
                </c:pt>
                <c:pt idx="10">
                  <c:v>4.4197</c:v>
                </c:pt>
                <c:pt idx="11">
                  <c:v>3.7986</c:v>
                </c:pt>
                <c:pt idx="12">
                  <c:v>3.3041</c:v>
                </c:pt>
                <c:pt idx="13">
                  <c:v>3.3037</c:v>
                </c:pt>
                <c:pt idx="14">
                  <c:v>2.6695</c:v>
                </c:pt>
                <c:pt idx="15">
                  <c:v>2.2803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data!$F$132:$F$155</c:f>
              <c:numCache>
                <c:ptCount val="24"/>
                <c:pt idx="0">
                  <c:v>5.4375</c:v>
                </c:pt>
                <c:pt idx="1">
                  <c:v>5.436</c:v>
                </c:pt>
                <c:pt idx="2">
                  <c:v>5.4362</c:v>
                </c:pt>
                <c:pt idx="3">
                  <c:v>5.4224</c:v>
                </c:pt>
                <c:pt idx="4">
                  <c:v>5.3566</c:v>
                </c:pt>
                <c:pt idx="5">
                  <c:v>5.2942</c:v>
                </c:pt>
                <c:pt idx="6">
                  <c:v>4.3709</c:v>
                </c:pt>
                <c:pt idx="7">
                  <c:v>4.261</c:v>
                </c:pt>
                <c:pt idx="8">
                  <c:v>4.0105</c:v>
                </c:pt>
                <c:pt idx="9">
                  <c:v>3.9039</c:v>
                </c:pt>
                <c:pt idx="10">
                  <c:v>3.5875</c:v>
                </c:pt>
                <c:pt idx="11">
                  <c:v>3.2094</c:v>
                </c:pt>
                <c:pt idx="12">
                  <c:v>2.8487</c:v>
                </c:pt>
                <c:pt idx="13">
                  <c:v>2.5141</c:v>
                </c:pt>
                <c:pt idx="14">
                  <c:v>2.2925</c:v>
                </c:pt>
                <c:pt idx="15">
                  <c:v>2.0726</c:v>
                </c:pt>
                <c:pt idx="16">
                  <c:v>1.9358</c:v>
                </c:pt>
                <c:pt idx="17">
                  <c:v>1.8237</c:v>
                </c:pt>
                <c:pt idx="18">
                  <c:v>1.7071</c:v>
                </c:pt>
                <c:pt idx="19">
                  <c:v>1.6235</c:v>
                </c:pt>
                <c:pt idx="20">
                  <c:v>1.5697</c:v>
                </c:pt>
                <c:pt idx="21">
                  <c:v>1.512</c:v>
                </c:pt>
                <c:pt idx="22">
                  <c:v>1.505</c:v>
                </c:pt>
                <c:pt idx="23">
                  <c:v>1.5135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37809564"/>
        <c:axId val="4741757"/>
      </c:scatterChart>
      <c:valAx>
        <c:axId val="37809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1757"/>
        <c:crosses val="autoZero"/>
        <c:crossBetween val="midCat"/>
        <c:dispUnits/>
      </c:valAx>
      <c:valAx>
        <c:axId val="4741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09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xVal>
          <c:yVal>
            <c:numRef>
              <c:f>data!$W$222:$W$238</c:f>
              <c:numCache>
                <c:ptCount val="17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data!$S$276:$S$289</c:f>
              <c:numCache>
                <c:ptCount val="14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data!$S$132:$S$155</c:f>
              <c:numCache>
                <c:ptCount val="24"/>
                <c:pt idx="1">
                  <c:v>7.768975419185841</c:v>
                </c:pt>
                <c:pt idx="2">
                  <c:v>7.774904706392322</c:v>
                </c:pt>
                <c:pt idx="3">
                  <c:v>7.761569613205839</c:v>
                </c:pt>
                <c:pt idx="4">
                  <c:v>7.756774570563915</c:v>
                </c:pt>
                <c:pt idx="5">
                  <c:v>7.745521999632276</c:v>
                </c:pt>
                <c:pt idx="6">
                  <c:v>7.482633310654331</c:v>
                </c:pt>
                <c:pt idx="7">
                  <c:v>7.346710268455482</c:v>
                </c:pt>
                <c:pt idx="8">
                  <c:v>7.2965845361920225</c:v>
                </c:pt>
                <c:pt idx="9">
                  <c:v>7.297855890307887</c:v>
                </c:pt>
                <c:pt idx="10">
                  <c:v>7.3043220514275795</c:v>
                </c:pt>
                <c:pt idx="11">
                  <c:v>7.30305400579299</c:v>
                </c:pt>
                <c:pt idx="12">
                  <c:v>7.302136545631216</c:v>
                </c:pt>
                <c:pt idx="13">
                  <c:v>7.304567609522428</c:v>
                </c:pt>
                <c:pt idx="14">
                  <c:v>7.346682540225965</c:v>
                </c:pt>
                <c:pt idx="15">
                  <c:v>7.365890658554471</c:v>
                </c:pt>
                <c:pt idx="16">
                  <c:v>7.391252326383737</c:v>
                </c:pt>
                <c:pt idx="18">
                  <c:v>7.456979665703595</c:v>
                </c:pt>
                <c:pt idx="19">
                  <c:v>7.487631239933869</c:v>
                </c:pt>
                <c:pt idx="20">
                  <c:v>7.50459549808648</c:v>
                </c:pt>
                <c:pt idx="21">
                  <c:v>7.533964298801179</c:v>
                </c:pt>
                <c:pt idx="22">
                  <c:v>7.560468125478291</c:v>
                </c:pt>
                <c:pt idx="23">
                  <c:v>7.570223140800088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42675814"/>
        <c:axId val="48538007"/>
      </c:scatterChart>
      <c:valAx>
        <c:axId val="42675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38007"/>
        <c:crosses val="autoZero"/>
        <c:crossBetween val="midCat"/>
        <c:dispUnits/>
      </c:valAx>
      <c:valAx>
        <c:axId val="48538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758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yVal>
          <c:smooth val="1"/>
        </c:ser>
        <c:axId val="52657238"/>
        <c:axId val="4153095"/>
      </c:scatterChart>
      <c:valAx>
        <c:axId val="52657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3095"/>
        <c:crosses val="autoZero"/>
        <c:crossBetween val="midCat"/>
        <c:dispUnits/>
      </c:valAx>
      <c:valAx>
        <c:axId val="415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57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37377856"/>
        <c:axId val="856385"/>
      </c:scatterChart>
      <c:valAx>
        <c:axId val="3737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6385"/>
        <c:crosses val="autoZero"/>
        <c:crossBetween val="midCat"/>
        <c:dispUnits/>
      </c:valAx>
      <c:valAx>
        <c:axId val="85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77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data!$F$250:$F$265</c:f>
              <c:numCache>
                <c:ptCount val="16"/>
                <c:pt idx="0">
                  <c:v>7.5291</c:v>
                </c:pt>
                <c:pt idx="1">
                  <c:v>7.5305</c:v>
                </c:pt>
                <c:pt idx="2">
                  <c:v>7.5337</c:v>
                </c:pt>
                <c:pt idx="3">
                  <c:v>7.537</c:v>
                </c:pt>
                <c:pt idx="4">
                  <c:v>7.5697</c:v>
                </c:pt>
                <c:pt idx="5">
                  <c:v>7.9116</c:v>
                </c:pt>
                <c:pt idx="6">
                  <c:v>7.7618</c:v>
                </c:pt>
                <c:pt idx="7">
                  <c:v>7.1229</c:v>
                </c:pt>
                <c:pt idx="8">
                  <c:v>6.3178</c:v>
                </c:pt>
                <c:pt idx="9">
                  <c:v>5.2864</c:v>
                </c:pt>
                <c:pt idx="10">
                  <c:v>4.4197</c:v>
                </c:pt>
                <c:pt idx="11">
                  <c:v>3.7986</c:v>
                </c:pt>
                <c:pt idx="12">
                  <c:v>3.3041</c:v>
                </c:pt>
                <c:pt idx="13">
                  <c:v>3.3037</c:v>
                </c:pt>
                <c:pt idx="14">
                  <c:v>2.6695</c:v>
                </c:pt>
                <c:pt idx="15">
                  <c:v>2.2803</c:v>
                </c:pt>
              </c:numCache>
            </c:numRef>
          </c:xVal>
          <c:y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yVal>
          <c:smooth val="1"/>
        </c:ser>
        <c:axId val="7707466"/>
        <c:axId val="2258331"/>
      </c:scatterChart>
      <c:valAx>
        <c:axId val="7707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8331"/>
        <c:crosses val="autoZero"/>
        <c:crossBetween val="midCat"/>
        <c:dispUnits/>
      </c:valAx>
      <c:valAx>
        <c:axId val="2258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07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data!$L$276:$L$291</c:f>
              <c:numCache>
                <c:ptCount val="16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data!$D$250:$D$265</c:f>
              <c:numCache>
                <c:ptCount val="16"/>
                <c:pt idx="0">
                  <c:v>7.528</c:v>
                </c:pt>
                <c:pt idx="1">
                  <c:v>7.5294</c:v>
                </c:pt>
                <c:pt idx="2">
                  <c:v>7.5328</c:v>
                </c:pt>
                <c:pt idx="3">
                  <c:v>7.5358</c:v>
                </c:pt>
                <c:pt idx="4">
                  <c:v>7.5683</c:v>
                </c:pt>
                <c:pt idx="5">
                  <c:v>7.9144</c:v>
                </c:pt>
                <c:pt idx="6">
                  <c:v>7.7613</c:v>
                </c:pt>
                <c:pt idx="7">
                  <c:v>7.1228</c:v>
                </c:pt>
                <c:pt idx="8">
                  <c:v>6.3178</c:v>
                </c:pt>
                <c:pt idx="9">
                  <c:v>5.2766</c:v>
                </c:pt>
                <c:pt idx="10">
                  <c:v>4.418</c:v>
                </c:pt>
                <c:pt idx="11">
                  <c:v>3.7985</c:v>
                </c:pt>
                <c:pt idx="12">
                  <c:v>3.3031</c:v>
                </c:pt>
                <c:pt idx="13">
                  <c:v>3.303</c:v>
                </c:pt>
                <c:pt idx="14">
                  <c:v>2.6692</c:v>
                </c:pt>
                <c:pt idx="15">
                  <c:v>2.2798</c:v>
                </c:pt>
              </c:numCache>
            </c:numRef>
          </c:xVal>
          <c:y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yVal>
          <c:smooth val="1"/>
        </c:ser>
        <c:axId val="20324980"/>
        <c:axId val="48707093"/>
      </c:scatterChart>
      <c:valAx>
        <c:axId val="2032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07093"/>
        <c:crosses val="autoZero"/>
        <c:crossBetween val="midCat"/>
        <c:dispUnits/>
      </c:valAx>
      <c:valAx>
        <c:axId val="48707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24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data!$D$250:$D$265</c:f>
              <c:numCache>
                <c:ptCount val="16"/>
                <c:pt idx="0">
                  <c:v>7.528</c:v>
                </c:pt>
                <c:pt idx="1">
                  <c:v>7.5294</c:v>
                </c:pt>
                <c:pt idx="2">
                  <c:v>7.5328</c:v>
                </c:pt>
                <c:pt idx="3">
                  <c:v>7.5358</c:v>
                </c:pt>
                <c:pt idx="4">
                  <c:v>7.5683</c:v>
                </c:pt>
                <c:pt idx="5">
                  <c:v>7.9144</c:v>
                </c:pt>
                <c:pt idx="6">
                  <c:v>7.7613</c:v>
                </c:pt>
                <c:pt idx="7">
                  <c:v>7.1228</c:v>
                </c:pt>
                <c:pt idx="8">
                  <c:v>6.3178</c:v>
                </c:pt>
                <c:pt idx="9">
                  <c:v>5.2766</c:v>
                </c:pt>
                <c:pt idx="10">
                  <c:v>4.418</c:v>
                </c:pt>
                <c:pt idx="11">
                  <c:v>3.7985</c:v>
                </c:pt>
                <c:pt idx="12">
                  <c:v>3.3031</c:v>
                </c:pt>
                <c:pt idx="13">
                  <c:v>3.303</c:v>
                </c:pt>
                <c:pt idx="14">
                  <c:v>2.6692</c:v>
                </c:pt>
                <c:pt idx="15">
                  <c:v>2.2798</c:v>
                </c:pt>
              </c:numCache>
            </c:numRef>
          </c:xVal>
          <c:y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yVal>
          <c:smooth val="1"/>
        </c:ser>
        <c:axId val="35710654"/>
        <c:axId val="52960431"/>
      </c:scatterChart>
      <c:valAx>
        <c:axId val="35710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60431"/>
        <c:crosses val="autoZero"/>
        <c:crossBetween val="midCat"/>
        <c:dispUnits/>
      </c:valAx>
      <c:valAx>
        <c:axId val="52960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106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5.140625" style="26" customWidth="1"/>
    <col min="3" max="3" width="6.421875" style="25" customWidth="1"/>
    <col min="4" max="4" width="8.28125" style="3" customWidth="1"/>
    <col min="5" max="5" width="7.57421875" style="41" customWidth="1"/>
    <col min="6" max="6" width="8.57421875" style="41" customWidth="1"/>
    <col min="7" max="7" width="6.57421875" style="41" customWidth="1"/>
    <col min="8" max="8" width="8.421875" style="41" customWidth="1"/>
    <col min="9" max="9" width="7.57421875" style="1" customWidth="1"/>
    <col min="10" max="10" width="6.8515625" style="2" customWidth="1"/>
    <col min="11" max="11" width="8.421875" style="3" customWidth="1"/>
    <col min="12" max="12" width="7.7109375" style="33" customWidth="1"/>
    <col min="13" max="13" width="7.00390625" style="33" customWidth="1"/>
    <col min="14" max="14" width="8.7109375" style="123" customWidth="1"/>
    <col min="15" max="15" width="8.7109375" style="1" customWidth="1"/>
    <col min="16" max="16" width="8.7109375" style="2" customWidth="1"/>
    <col min="17" max="18" width="8.7109375" style="1" customWidth="1"/>
    <col min="19" max="19" width="6.28125" style="1" customWidth="1"/>
    <col min="20" max="20" width="5.28125" style="1" customWidth="1"/>
    <col min="21" max="21" width="8.7109375" style="1" customWidth="1"/>
    <col min="22" max="22" width="9.7109375" style="3" customWidth="1"/>
    <col min="23" max="23" width="8.7109375" style="53" customWidth="1"/>
    <col min="24" max="24" width="7.421875" style="53" customWidth="1"/>
    <col min="25" max="25" width="8.7109375" style="53" customWidth="1"/>
    <col min="26" max="26" width="7.421875" style="3" customWidth="1"/>
    <col min="27" max="27" width="17.00390625" style="1" customWidth="1"/>
    <col min="28" max="28" width="5.28125" style="1" customWidth="1"/>
    <col min="29" max="29" width="7.8515625" style="1" customWidth="1"/>
    <col min="30" max="30" width="6.28125" style="1" customWidth="1"/>
    <col min="31" max="48" width="8.8515625" style="1" customWidth="1"/>
  </cols>
  <sheetData>
    <row r="1" spans="1:30" ht="12.75">
      <c r="A1" s="30" t="s">
        <v>0</v>
      </c>
      <c r="O1" s="3"/>
      <c r="Q1" s="3"/>
      <c r="R1" s="3"/>
      <c r="S1" s="3"/>
      <c r="T1" s="3"/>
      <c r="U1" s="3"/>
      <c r="AA1" s="3"/>
      <c r="AB1" s="3"/>
      <c r="AC1" s="3"/>
      <c r="AD1" s="3"/>
    </row>
    <row r="2" spans="1:30" ht="12.75">
      <c r="A2" s="30" t="s">
        <v>1</v>
      </c>
      <c r="O2" s="3"/>
      <c r="Q2" s="3"/>
      <c r="R2" s="3"/>
      <c r="S2" s="3"/>
      <c r="T2" s="3"/>
      <c r="U2" s="3"/>
      <c r="AA2" s="3"/>
      <c r="AB2" s="3"/>
      <c r="AC2" s="3"/>
      <c r="AD2" s="3"/>
    </row>
    <row r="3" spans="1:30" ht="12.75">
      <c r="A3" s="30" t="s">
        <v>2</v>
      </c>
      <c r="O3" s="3"/>
      <c r="Q3" s="3"/>
      <c r="R3" s="3"/>
      <c r="S3" s="3"/>
      <c r="T3" s="3"/>
      <c r="U3" s="3"/>
      <c r="AA3" s="3"/>
      <c r="AB3" s="3"/>
      <c r="AC3" s="3"/>
      <c r="AD3" s="3"/>
    </row>
    <row r="4" spans="2:30" ht="12.75">
      <c r="B4" s="30"/>
      <c r="O4" s="3"/>
      <c r="Q4" s="3"/>
      <c r="R4" s="3"/>
      <c r="S4" s="3"/>
      <c r="T4" s="3"/>
      <c r="U4" s="3"/>
      <c r="AA4" s="3"/>
      <c r="AB4" s="3"/>
      <c r="AC4" s="3"/>
      <c r="AD4" s="3"/>
    </row>
    <row r="5" spans="2:48" ht="12.75">
      <c r="B5"/>
      <c r="C5"/>
      <c r="D5"/>
      <c r="E5"/>
      <c r="F5"/>
      <c r="G5"/>
      <c r="H5"/>
      <c r="I5"/>
      <c r="J5"/>
      <c r="K5"/>
      <c r="L5"/>
      <c r="M5"/>
      <c r="N5" s="29"/>
      <c r="O5"/>
      <c r="P5"/>
      <c r="Q5"/>
      <c r="R5"/>
      <c r="S5"/>
      <c r="T5"/>
      <c r="U5"/>
      <c r="V5"/>
      <c r="W5" s="39"/>
      <c r="X5" s="48"/>
      <c r="Y5" s="39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2:48" ht="12.75">
      <c r="B6"/>
      <c r="C6"/>
      <c r="D6"/>
      <c r="E6"/>
      <c r="F6"/>
      <c r="G6"/>
      <c r="H6"/>
      <c r="I6"/>
      <c r="J6"/>
      <c r="K6"/>
      <c r="L6"/>
      <c r="M6"/>
      <c r="N6" s="29"/>
      <c r="O6"/>
      <c r="P6"/>
      <c r="Q6"/>
      <c r="R6"/>
      <c r="S6"/>
      <c r="T6"/>
      <c r="U6"/>
      <c r="V6"/>
      <c r="W6" s="39"/>
      <c r="X6" s="48"/>
      <c r="Y6" s="39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ht="12.75">
      <c r="B7"/>
      <c r="C7"/>
      <c r="D7"/>
      <c r="E7"/>
      <c r="F7"/>
      <c r="G7"/>
      <c r="H7"/>
      <c r="I7"/>
      <c r="J7"/>
      <c r="K7"/>
      <c r="L7"/>
      <c r="M7"/>
      <c r="N7" s="29"/>
      <c r="O7"/>
      <c r="P7"/>
      <c r="Q7"/>
      <c r="R7"/>
      <c r="S7"/>
      <c r="T7"/>
      <c r="U7"/>
      <c r="V7"/>
      <c r="W7" s="39"/>
      <c r="X7" s="48"/>
      <c r="Y7" s="39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ht="12.75">
      <c r="B8"/>
      <c r="C8"/>
      <c r="D8"/>
      <c r="E8"/>
      <c r="F8"/>
      <c r="G8"/>
      <c r="H8"/>
      <c r="I8"/>
      <c r="J8"/>
      <c r="K8"/>
      <c r="L8"/>
      <c r="M8"/>
      <c r="N8" s="29"/>
      <c r="O8"/>
      <c r="P8"/>
      <c r="Q8"/>
      <c r="R8"/>
      <c r="S8"/>
      <c r="T8"/>
      <c r="U8"/>
      <c r="V8"/>
      <c r="W8" s="39"/>
      <c r="X8" s="48"/>
      <c r="Y8" s="39"/>
      <c r="Z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48" ht="12.75">
      <c r="B9"/>
      <c r="C9"/>
      <c r="D9"/>
      <c r="E9"/>
      <c r="F9"/>
      <c r="G9"/>
      <c r="H9"/>
      <c r="I9"/>
      <c r="J9"/>
      <c r="K9"/>
      <c r="L9"/>
      <c r="M9"/>
      <c r="N9" s="29"/>
      <c r="O9"/>
      <c r="P9"/>
      <c r="Q9"/>
      <c r="R9"/>
      <c r="S9"/>
      <c r="T9"/>
      <c r="U9" s="131" t="s">
        <v>157</v>
      </c>
      <c r="V9"/>
      <c r="W9" s="39"/>
      <c r="X9" s="48"/>
      <c r="Y9" s="39"/>
      <c r="Z9"/>
      <c r="AA9" s="103" t="s">
        <v>129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3:36" ht="12.75">
      <c r="C10" s="11" t="s">
        <v>3</v>
      </c>
      <c r="D10" s="40" t="s">
        <v>4</v>
      </c>
      <c r="E10" s="43" t="s">
        <v>4</v>
      </c>
      <c r="F10" s="43" t="s">
        <v>4</v>
      </c>
      <c r="G10" s="43" t="s">
        <v>4</v>
      </c>
      <c r="H10" s="43" t="s">
        <v>4</v>
      </c>
      <c r="I10" s="12"/>
      <c r="J10" s="13"/>
      <c r="K10" s="40" t="s">
        <v>5</v>
      </c>
      <c r="L10" s="35" t="s">
        <v>6</v>
      </c>
      <c r="M10" s="35"/>
      <c r="N10" s="124" t="s">
        <v>156</v>
      </c>
      <c r="O10" s="3"/>
      <c r="Q10" s="3"/>
      <c r="R10" s="3"/>
      <c r="S10" s="3"/>
      <c r="T10" s="3"/>
      <c r="U10" s="132" t="s">
        <v>158</v>
      </c>
      <c r="V10" s="40" t="s">
        <v>4</v>
      </c>
      <c r="W10" s="118" t="s">
        <v>7</v>
      </c>
      <c r="X10" s="40" t="s">
        <v>7</v>
      </c>
      <c r="Y10" s="118" t="s">
        <v>8</v>
      </c>
      <c r="Z10" s="40" t="s">
        <v>8</v>
      </c>
      <c r="AA10" s="3"/>
      <c r="AB10" s="3"/>
      <c r="AC10" s="3"/>
      <c r="AD10" s="3"/>
      <c r="AE10" s="10"/>
      <c r="AJ10" s="14"/>
    </row>
    <row r="11" spans="1:36" ht="12.75">
      <c r="A11" t="s">
        <v>9</v>
      </c>
      <c r="C11" s="11" t="s">
        <v>10</v>
      </c>
      <c r="D11" s="15" t="s">
        <v>10</v>
      </c>
      <c r="E11" s="43" t="s">
        <v>11</v>
      </c>
      <c r="F11" s="43" t="s">
        <v>12</v>
      </c>
      <c r="G11" s="43" t="s">
        <v>11</v>
      </c>
      <c r="H11" s="43" t="s">
        <v>13</v>
      </c>
      <c r="I11" s="12" t="s">
        <v>14</v>
      </c>
      <c r="J11" s="13" t="s">
        <v>15</v>
      </c>
      <c r="K11" s="40" t="s">
        <v>16</v>
      </c>
      <c r="L11" s="35" t="s">
        <v>17</v>
      </c>
      <c r="M11" s="35" t="s">
        <v>18</v>
      </c>
      <c r="N11" s="124" t="s">
        <v>18</v>
      </c>
      <c r="O11" s="15" t="s">
        <v>18</v>
      </c>
      <c r="P11" s="16" t="s">
        <v>19</v>
      </c>
      <c r="Q11" s="15" t="s">
        <v>20</v>
      </c>
      <c r="R11" s="15" t="s">
        <v>21</v>
      </c>
      <c r="S11" s="15" t="s">
        <v>22</v>
      </c>
      <c r="T11" s="11" t="s">
        <v>23</v>
      </c>
      <c r="U11" s="133" t="s">
        <v>24</v>
      </c>
      <c r="V11" s="15" t="s">
        <v>10</v>
      </c>
      <c r="W11" s="119"/>
      <c r="X11" s="15" t="s">
        <v>25</v>
      </c>
      <c r="Y11" s="119"/>
      <c r="Z11" s="15" t="s">
        <v>25</v>
      </c>
      <c r="AB11" s="15"/>
      <c r="AC11" s="3"/>
      <c r="AD11" s="16"/>
      <c r="AE11" s="15"/>
      <c r="AF11" s="15"/>
      <c r="AJ11" s="14"/>
    </row>
    <row r="12" spans="1:36" ht="12.75">
      <c r="A12" t="s">
        <v>26</v>
      </c>
      <c r="B12" s="28" t="s">
        <v>27</v>
      </c>
      <c r="C12" s="11" t="s">
        <v>28</v>
      </c>
      <c r="D12" s="15" t="s">
        <v>29</v>
      </c>
      <c r="E12" s="43" t="s">
        <v>30</v>
      </c>
      <c r="F12" s="43"/>
      <c r="G12" s="43" t="s">
        <v>30</v>
      </c>
      <c r="H12" s="43"/>
      <c r="I12" s="12"/>
      <c r="J12" s="13"/>
      <c r="K12" s="40"/>
      <c r="M12" s="33" t="s">
        <v>31</v>
      </c>
      <c r="N12" s="125" t="s">
        <v>155</v>
      </c>
      <c r="O12" s="15" t="s">
        <v>32</v>
      </c>
      <c r="P12" s="16" t="s">
        <v>33</v>
      </c>
      <c r="Q12" s="15" t="s">
        <v>33</v>
      </c>
      <c r="R12" s="15" t="s">
        <v>33</v>
      </c>
      <c r="S12" s="15"/>
      <c r="T12" s="11" t="s">
        <v>34</v>
      </c>
      <c r="U12" s="11"/>
      <c r="V12" s="15" t="s">
        <v>29</v>
      </c>
      <c r="W12" s="119" t="s">
        <v>35</v>
      </c>
      <c r="X12" s="15"/>
      <c r="Y12" s="119" t="s">
        <v>35</v>
      </c>
      <c r="Z12" s="15"/>
      <c r="AA12" s="17" t="s">
        <v>36</v>
      </c>
      <c r="AB12" s="18"/>
      <c r="AC12" s="3"/>
      <c r="AD12" s="16"/>
      <c r="AE12" s="15"/>
      <c r="AF12" s="15"/>
      <c r="AJ12" s="14"/>
    </row>
    <row r="13" spans="2:36" ht="12.75">
      <c r="B13" s="31" t="s">
        <v>37</v>
      </c>
      <c r="C13" s="19" t="s">
        <v>37</v>
      </c>
      <c r="D13" s="21" t="s">
        <v>37</v>
      </c>
      <c r="E13" s="32" t="s">
        <v>37</v>
      </c>
      <c r="F13" s="32"/>
      <c r="G13" s="32" t="s">
        <v>37</v>
      </c>
      <c r="H13" s="32" t="s">
        <v>37</v>
      </c>
      <c r="I13" s="19"/>
      <c r="J13" s="20"/>
      <c r="K13" s="21"/>
      <c r="L13" s="32" t="s">
        <v>37</v>
      </c>
      <c r="M13" s="32" t="s">
        <v>37</v>
      </c>
      <c r="N13" s="126"/>
      <c r="O13" s="21" t="s">
        <v>37</v>
      </c>
      <c r="P13" s="20" t="s">
        <v>37</v>
      </c>
      <c r="Q13" s="21" t="s">
        <v>37</v>
      </c>
      <c r="R13" s="21" t="s">
        <v>37</v>
      </c>
      <c r="S13" s="21"/>
      <c r="T13" s="19" t="s">
        <v>37</v>
      </c>
      <c r="U13" s="19"/>
      <c r="V13" s="21" t="s">
        <v>37</v>
      </c>
      <c r="W13" s="120"/>
      <c r="X13" s="21"/>
      <c r="Y13" s="120"/>
      <c r="Z13" s="21"/>
      <c r="AA13" s="19" t="s">
        <v>37</v>
      </c>
      <c r="AB13" s="21"/>
      <c r="AC13" s="3"/>
      <c r="AD13" s="3"/>
      <c r="AE13" s="19"/>
      <c r="AJ13" s="14"/>
    </row>
    <row r="14" spans="1:36" ht="12.75">
      <c r="A14">
        <v>1</v>
      </c>
      <c r="B14" s="26">
        <v>10</v>
      </c>
      <c r="C14" s="25">
        <v>0</v>
      </c>
      <c r="D14" s="29">
        <v>1.139</v>
      </c>
      <c r="E14" s="36">
        <v>7.8232</v>
      </c>
      <c r="F14" s="36">
        <v>29.201</v>
      </c>
      <c r="G14" s="36">
        <v>7.8132</v>
      </c>
      <c r="H14" s="44">
        <v>0.40706</v>
      </c>
      <c r="I14" s="9">
        <f>((999.842594+6.794*10^-2*E14-9.0953*10^-3*E14^2+1.001685*10^-4*E14^3-1.12*10^-6*E14^4+6.536*10^-9*E14^5)+(0.8245-0.00409*E14+7.6438*10^-5*E14^2-8.2467*10^-7*E14^3+5.3875*10^-9*E14^4)*F14+(-5.72466*10^-3+1.0227*10^-4*E14-1.6546*10^-6*E14^2)*F14^1.5+4.8314*10^-4*F14^2)-1000</f>
        <v>22.747867981213062</v>
      </c>
      <c r="J14" s="29">
        <v>74.7842</v>
      </c>
      <c r="K14">
        <v>29.1661</v>
      </c>
      <c r="L14" s="33">
        <v>29.347</v>
      </c>
      <c r="M14" s="87"/>
      <c r="N14" s="125"/>
      <c r="O14" s="15"/>
      <c r="P14" s="29">
        <v>2.345053</v>
      </c>
      <c r="Q14" s="38">
        <v>26.97515</v>
      </c>
      <c r="R14" s="38">
        <v>55.13004</v>
      </c>
      <c r="S14" s="29"/>
      <c r="T14" s="22"/>
      <c r="U14" s="22"/>
      <c r="V14" s="29">
        <v>1.139</v>
      </c>
      <c r="W14" s="121"/>
      <c r="X14" s="29"/>
      <c r="Y14" s="121"/>
      <c r="Z14" s="29"/>
      <c r="AA14" s="86" t="s">
        <v>38</v>
      </c>
      <c r="AE14" s="23"/>
      <c r="AF14" s="23"/>
      <c r="AJ14" s="14"/>
    </row>
    <row r="15" spans="1:36" ht="12.75">
      <c r="A15">
        <v>1</v>
      </c>
      <c r="B15" s="26">
        <v>9</v>
      </c>
      <c r="C15" s="25">
        <v>10</v>
      </c>
      <c r="D15" s="29">
        <v>10.12</v>
      </c>
      <c r="E15" s="36">
        <v>8.1328</v>
      </c>
      <c r="F15" s="36">
        <v>29.7392</v>
      </c>
      <c r="G15" s="36">
        <v>8.1819</v>
      </c>
      <c r="H15" s="44">
        <v>0.39977</v>
      </c>
      <c r="I15" s="9">
        <f aca="true" t="shared" si="0" ref="I15:I23">((999.842594+6.794*10^-2*E15-9.0953*10^-3*E15^2+1.001685*10^-4*E15^3-1.12*10^-6*E15^4+6.536*10^-9*E15^5)+(0.8245-0.00409*E15+7.6438*10^-5*E15^2-8.2467*10^-7*E15^3+5.3875*10^-9*E15^4)*F15+(-5.72466*10^-3+1.0227*10^-4*E15-1.6546*10^-6*E15^2)*F15^1.5+4.8314*10^-4*F15^2)-1000</f>
        <v>23.127403978168104</v>
      </c>
      <c r="J15" s="29">
        <v>82.8929</v>
      </c>
      <c r="K15">
        <v>29.8374</v>
      </c>
      <c r="L15" s="33">
        <v>29.885</v>
      </c>
      <c r="M15" s="33">
        <v>4.691</v>
      </c>
      <c r="N15" s="125">
        <f>M15*(1000/22.4)</f>
        <v>209.41964285714286</v>
      </c>
      <c r="O15" s="111">
        <f>(M15*1000/22.4)/(1+I15/1000)</f>
        <v>204.68579186020077</v>
      </c>
      <c r="P15" s="29">
        <v>2.401157</v>
      </c>
      <c r="Q15" s="38">
        <v>27.45318</v>
      </c>
      <c r="R15" s="38">
        <v>55.71543</v>
      </c>
      <c r="S15" s="29"/>
      <c r="T15" s="22"/>
      <c r="U15" s="22"/>
      <c r="V15" s="29">
        <v>10.12</v>
      </c>
      <c r="W15" s="121"/>
      <c r="X15" s="29"/>
      <c r="Y15" s="121"/>
      <c r="Z15" s="29"/>
      <c r="AE15" s="23"/>
      <c r="AF15" s="23"/>
      <c r="AJ15" s="14"/>
    </row>
    <row r="16" spans="1:36" ht="12.75">
      <c r="A16">
        <v>1</v>
      </c>
      <c r="B16" s="26">
        <v>8</v>
      </c>
      <c r="C16" s="25">
        <v>25</v>
      </c>
      <c r="D16" s="29">
        <v>25.244</v>
      </c>
      <c r="E16" s="36">
        <v>8.4592</v>
      </c>
      <c r="F16" s="36">
        <v>30.1826</v>
      </c>
      <c r="G16" s="36">
        <v>8.4587</v>
      </c>
      <c r="H16" s="44">
        <v>0.18602</v>
      </c>
      <c r="I16" s="9">
        <f t="shared" si="0"/>
        <v>23.428499329395095</v>
      </c>
      <c r="J16" s="29">
        <v>85.0945</v>
      </c>
      <c r="K16">
        <v>30.1788</v>
      </c>
      <c r="L16" s="33">
        <v>30.196</v>
      </c>
      <c r="M16" s="56">
        <v>4.128</v>
      </c>
      <c r="N16" s="125">
        <f aca="true" t="shared" si="1" ref="N16:N79">M16*(1000/22.4)</f>
        <v>184.2857142857143</v>
      </c>
      <c r="O16" s="111">
        <f aca="true" t="shared" si="2" ref="O16:O23">(M16*1000/22.4)/(1+I16/1000)</f>
        <v>180.06701436052262</v>
      </c>
      <c r="P16" s="29">
        <v>2.457273</v>
      </c>
      <c r="Q16" s="38">
        <v>27.81203</v>
      </c>
      <c r="R16" s="38">
        <v>54.54466</v>
      </c>
      <c r="S16" s="46"/>
      <c r="T16" s="22"/>
      <c r="U16" s="22"/>
      <c r="V16" s="29">
        <v>25.244</v>
      </c>
      <c r="W16" s="121"/>
      <c r="X16" s="29"/>
      <c r="Y16" s="121"/>
      <c r="Z16" s="29"/>
      <c r="AE16" s="23"/>
      <c r="AF16" s="23"/>
      <c r="AJ16" s="14"/>
    </row>
    <row r="17" spans="1:36" ht="12.75">
      <c r="A17">
        <v>1</v>
      </c>
      <c r="B17" s="26">
        <v>7</v>
      </c>
      <c r="C17" s="25">
        <v>50</v>
      </c>
      <c r="D17" s="29">
        <v>50.488</v>
      </c>
      <c r="E17" s="36">
        <v>8.4141</v>
      </c>
      <c r="F17" s="36">
        <v>30.4128</v>
      </c>
      <c r="G17" s="36">
        <v>8.4154</v>
      </c>
      <c r="H17" s="44">
        <v>0.10664</v>
      </c>
      <c r="I17" s="9">
        <f t="shared" si="0"/>
        <v>23.61527211289149</v>
      </c>
      <c r="J17" s="29">
        <v>83.6271</v>
      </c>
      <c r="K17">
        <v>30.4103</v>
      </c>
      <c r="L17" s="33">
        <v>30.411</v>
      </c>
      <c r="M17" s="33">
        <v>3.946</v>
      </c>
      <c r="N17" s="125">
        <f t="shared" si="1"/>
        <v>176.1607142857143</v>
      </c>
      <c r="O17" s="111">
        <f t="shared" si="2"/>
        <v>172.09660610288947</v>
      </c>
      <c r="P17" s="29">
        <v>2.525877</v>
      </c>
      <c r="Q17" s="38">
        <v>27.63257</v>
      </c>
      <c r="R17" s="38">
        <v>56.00813</v>
      </c>
      <c r="S17" s="46"/>
      <c r="T17" s="22"/>
      <c r="U17" s="22"/>
      <c r="V17" s="29">
        <v>50.488</v>
      </c>
      <c r="W17" s="121"/>
      <c r="X17" s="29"/>
      <c r="Y17" s="121"/>
      <c r="Z17" s="29"/>
      <c r="AA17" s="37"/>
      <c r="AE17" s="23"/>
      <c r="AF17" s="23"/>
      <c r="AJ17" s="14"/>
    </row>
    <row r="18" spans="1:36" ht="12.75">
      <c r="A18">
        <v>1</v>
      </c>
      <c r="B18" s="26">
        <v>6</v>
      </c>
      <c r="C18" s="25">
        <v>75</v>
      </c>
      <c r="D18" s="29">
        <v>75.038</v>
      </c>
      <c r="E18" s="36">
        <v>8.2212</v>
      </c>
      <c r="F18" s="36">
        <v>30.489</v>
      </c>
      <c r="G18" s="36">
        <v>8.22</v>
      </c>
      <c r="H18" s="44">
        <v>0.1273</v>
      </c>
      <c r="I18" s="9">
        <f t="shared" si="0"/>
        <v>23.702573800463483</v>
      </c>
      <c r="J18" s="29">
        <v>80.7396</v>
      </c>
      <c r="K18">
        <v>30.4861</v>
      </c>
      <c r="L18" s="33">
        <v>30.493</v>
      </c>
      <c r="M18" s="33">
        <v>4.096</v>
      </c>
      <c r="N18" s="125">
        <f t="shared" si="1"/>
        <v>182.85714285714286</v>
      </c>
      <c r="O18" s="111">
        <f t="shared" si="2"/>
        <v>178.62331065388602</v>
      </c>
      <c r="P18" s="29">
        <v>2.550828</v>
      </c>
      <c r="Q18" s="38">
        <v>27.57276</v>
      </c>
      <c r="R18" s="38">
        <v>56.30082</v>
      </c>
      <c r="S18" s="46"/>
      <c r="T18" s="3"/>
      <c r="U18" s="3"/>
      <c r="V18" s="29">
        <v>75.038</v>
      </c>
      <c r="W18" s="121"/>
      <c r="X18" s="29"/>
      <c r="Y18" s="121"/>
      <c r="Z18" s="29"/>
      <c r="AA18" s="37"/>
      <c r="AE18" s="23"/>
      <c r="AF18" s="23"/>
      <c r="AJ18" s="5"/>
    </row>
    <row r="19" spans="1:36" ht="12.75">
      <c r="A19">
        <v>1</v>
      </c>
      <c r="B19" s="26">
        <v>5</v>
      </c>
      <c r="C19" s="25">
        <v>100</v>
      </c>
      <c r="D19" s="29">
        <v>100.689</v>
      </c>
      <c r="E19" s="36">
        <v>8.8908</v>
      </c>
      <c r="F19" s="36">
        <v>30.8414</v>
      </c>
      <c r="G19" s="36">
        <v>8.8921</v>
      </c>
      <c r="H19" s="44">
        <v>0.099453</v>
      </c>
      <c r="I19" s="9">
        <f t="shared" si="0"/>
        <v>23.880582144563732</v>
      </c>
      <c r="J19" s="29">
        <v>80.4298</v>
      </c>
      <c r="K19">
        <v>30.8382</v>
      </c>
      <c r="L19" s="33">
        <v>30.871</v>
      </c>
      <c r="M19" s="33">
        <v>1.556</v>
      </c>
      <c r="N19" s="125">
        <f t="shared" si="1"/>
        <v>69.46428571428572</v>
      </c>
      <c r="O19" s="111">
        <f t="shared" si="2"/>
        <v>67.84412843223343</v>
      </c>
      <c r="P19" s="29">
        <v>3.438166</v>
      </c>
      <c r="Q19" s="38">
        <v>23.58372</v>
      </c>
      <c r="R19" s="38">
        <v>68.30316</v>
      </c>
      <c r="S19" s="46"/>
      <c r="T19" s="3"/>
      <c r="U19" s="3"/>
      <c r="V19" s="29">
        <v>100.689</v>
      </c>
      <c r="W19" s="121"/>
      <c r="X19" s="29"/>
      <c r="Y19" s="121"/>
      <c r="Z19" s="29"/>
      <c r="AA19" s="37"/>
      <c r="AE19" s="23"/>
      <c r="AF19" s="23"/>
      <c r="AJ19" s="5"/>
    </row>
    <row r="20" spans="1:36" ht="12.75">
      <c r="A20">
        <v>1</v>
      </c>
      <c r="B20" s="26">
        <v>4</v>
      </c>
      <c r="C20" s="25">
        <v>150</v>
      </c>
      <c r="D20" s="29">
        <v>150.536</v>
      </c>
      <c r="E20" s="36">
        <v>9.299</v>
      </c>
      <c r="F20" s="36">
        <v>31.2798</v>
      </c>
      <c r="G20" s="36">
        <v>9.2994</v>
      </c>
      <c r="H20" s="44">
        <v>0.092325</v>
      </c>
      <c r="I20" s="9">
        <f t="shared" si="0"/>
        <v>24.16088218497248</v>
      </c>
      <c r="J20" s="29">
        <v>83.756</v>
      </c>
      <c r="K20">
        <v>31.2755</v>
      </c>
      <c r="L20" s="33">
        <v>31.281</v>
      </c>
      <c r="M20" s="33">
        <v>0.075</v>
      </c>
      <c r="N20" s="125">
        <f t="shared" si="1"/>
        <v>3.348214285714286</v>
      </c>
      <c r="O20" s="111">
        <f t="shared" si="2"/>
        <v>3.269226880225219</v>
      </c>
      <c r="P20" s="29">
        <v>4.730864</v>
      </c>
      <c r="Q20" s="38">
        <v>3.147757</v>
      </c>
      <c r="R20" s="38">
        <v>91.4389</v>
      </c>
      <c r="S20" s="46"/>
      <c r="T20" s="3"/>
      <c r="U20" s="3"/>
      <c r="V20" s="29">
        <v>150.536</v>
      </c>
      <c r="W20" s="121"/>
      <c r="X20" s="29"/>
      <c r="Y20" s="121"/>
      <c r="Z20" s="29"/>
      <c r="AA20" s="37"/>
      <c r="AE20" s="23"/>
      <c r="AF20" s="23"/>
      <c r="AJ20" s="14"/>
    </row>
    <row r="21" spans="1:36" ht="12.75">
      <c r="A21">
        <v>1</v>
      </c>
      <c r="B21" s="26">
        <v>3</v>
      </c>
      <c r="C21" s="25">
        <v>150</v>
      </c>
      <c r="D21" s="29">
        <v>150.309</v>
      </c>
      <c r="E21" s="36">
        <v>9.299</v>
      </c>
      <c r="F21" s="36">
        <v>31.2797</v>
      </c>
      <c r="G21" s="36">
        <v>9.2995</v>
      </c>
      <c r="H21" s="44">
        <v>0.094175</v>
      </c>
      <c r="I21" s="9">
        <f t="shared" si="0"/>
        <v>24.160804041839583</v>
      </c>
      <c r="J21" s="29">
        <v>83.8214</v>
      </c>
      <c r="K21">
        <v>31.2754</v>
      </c>
      <c r="L21" s="33">
        <v>31.281</v>
      </c>
      <c r="M21" s="87">
        <v>0</v>
      </c>
      <c r="N21" s="125">
        <f t="shared" si="1"/>
        <v>0</v>
      </c>
      <c r="O21" s="111">
        <f t="shared" si="2"/>
        <v>0</v>
      </c>
      <c r="P21" s="29">
        <v>4.76232</v>
      </c>
      <c r="Q21" s="38">
        <v>2.921783</v>
      </c>
      <c r="R21" s="38">
        <v>92.02477</v>
      </c>
      <c r="S21" s="46"/>
      <c r="T21" s="3"/>
      <c r="U21" s="3"/>
      <c r="V21" s="29">
        <v>150.309</v>
      </c>
      <c r="W21" s="121"/>
      <c r="X21" s="29"/>
      <c r="Y21" s="121"/>
      <c r="Z21" s="29"/>
      <c r="AA21" s="86" t="s">
        <v>39</v>
      </c>
      <c r="AE21" s="23"/>
      <c r="AF21" s="23"/>
      <c r="AJ21" s="14"/>
    </row>
    <row r="22" spans="1:36" ht="12.75">
      <c r="A22">
        <v>1</v>
      </c>
      <c r="B22" s="26">
        <v>2</v>
      </c>
      <c r="C22" s="25">
        <v>200</v>
      </c>
      <c r="D22" s="29">
        <v>200.952</v>
      </c>
      <c r="E22" s="36">
        <v>9.3107</v>
      </c>
      <c r="F22" s="36">
        <v>31.3118</v>
      </c>
      <c r="G22" s="36">
        <v>9.3115</v>
      </c>
      <c r="H22" s="44">
        <v>0.098449</v>
      </c>
      <c r="I22" s="9">
        <f t="shared" si="0"/>
        <v>24.18406491873884</v>
      </c>
      <c r="J22" s="29">
        <v>82.5949</v>
      </c>
      <c r="K22">
        <v>31.3073</v>
      </c>
      <c r="L22" s="33">
        <v>31.313</v>
      </c>
      <c r="M22" s="33">
        <v>0.066</v>
      </c>
      <c r="N22" s="125">
        <f t="shared" si="1"/>
        <v>2.9464285714285716</v>
      </c>
      <c r="O22" s="111">
        <f t="shared" si="2"/>
        <v>2.876854534601989</v>
      </c>
      <c r="P22" s="29">
        <v>5.177895</v>
      </c>
      <c r="Q22" s="96" t="s">
        <v>40</v>
      </c>
      <c r="R22" s="38">
        <v>101.6928</v>
      </c>
      <c r="S22" s="46"/>
      <c r="T22" s="3"/>
      <c r="U22" s="3"/>
      <c r="V22" s="29">
        <v>200.952</v>
      </c>
      <c r="W22" s="121"/>
      <c r="X22" s="29"/>
      <c r="Y22" s="121"/>
      <c r="Z22" s="29"/>
      <c r="AA22" s="97" t="s">
        <v>41</v>
      </c>
      <c r="AE22" s="23"/>
      <c r="AF22" s="23"/>
      <c r="AJ22" s="14"/>
    </row>
    <row r="23" spans="1:36" ht="12.75">
      <c r="A23">
        <v>1</v>
      </c>
      <c r="B23" s="26">
        <v>1</v>
      </c>
      <c r="C23" s="25" t="s">
        <v>42</v>
      </c>
      <c r="D23" s="29">
        <v>222.313</v>
      </c>
      <c r="E23" s="36">
        <v>9.3173</v>
      </c>
      <c r="F23" s="36">
        <v>31.3222</v>
      </c>
      <c r="G23" s="36">
        <v>9.3176</v>
      </c>
      <c r="H23" s="44">
        <v>0.10433</v>
      </c>
      <c r="I23" s="9">
        <f t="shared" si="0"/>
        <v>24.191162358859174</v>
      </c>
      <c r="J23" s="29">
        <v>83.0856</v>
      </c>
      <c r="K23">
        <v>31.3174</v>
      </c>
      <c r="L23" s="33">
        <v>31.321</v>
      </c>
      <c r="M23" s="87">
        <v>0</v>
      </c>
      <c r="N23" s="125">
        <f t="shared" si="1"/>
        <v>0</v>
      </c>
      <c r="O23" s="111">
        <f t="shared" si="2"/>
        <v>0</v>
      </c>
      <c r="P23" s="29">
        <v>5.758283</v>
      </c>
      <c r="Q23" s="96" t="s">
        <v>40</v>
      </c>
      <c r="R23" s="38">
        <v>109.3116</v>
      </c>
      <c r="S23" s="46"/>
      <c r="T23" s="3"/>
      <c r="U23" s="3"/>
      <c r="V23" s="29">
        <v>222.313</v>
      </c>
      <c r="W23" s="121"/>
      <c r="X23" s="29"/>
      <c r="Y23" s="121"/>
      <c r="Z23" s="29"/>
      <c r="AA23" s="86" t="s">
        <v>39</v>
      </c>
      <c r="AE23" s="23"/>
      <c r="AF23" s="23"/>
      <c r="AJ23" s="14"/>
    </row>
    <row r="24" spans="1:26" ht="12.75">
      <c r="A24">
        <v>5</v>
      </c>
      <c r="B24" s="26">
        <v>29</v>
      </c>
      <c r="C24" s="25">
        <v>0</v>
      </c>
      <c r="D24" s="29">
        <v>1.018</v>
      </c>
      <c r="E24" s="36">
        <v>8.9583</v>
      </c>
      <c r="F24" s="36">
        <v>32.6489</v>
      </c>
      <c r="G24" s="36">
        <v>8.9595</v>
      </c>
      <c r="H24" s="44">
        <v>0.58312</v>
      </c>
      <c r="I24" s="9">
        <f aca="true" t="shared" si="3" ref="I24:I39">((999.842594+6.794*10^-2*E24-9.0953*10^-3*E24^2+1.001685*10^-4*E24^3-1.12*10^-6*E24^4+6.536*10^-9*E24^5)+(0.8245-0.00409*E24+7.6438*10^-5*E24^2-8.2467*10^-7*E24^3+5.3875*10^-9*E24^4)*F24+(-5.72466*10^-3+1.0227*10^-4*E24-1.6546*10^-6*E24^2)*F24^1.5+4.8314*10^-4*F24^2)-1000</f>
        <v>25.284513976263952</v>
      </c>
      <c r="J24" s="29">
        <v>80.0826</v>
      </c>
      <c r="K24" s="36">
        <v>32.6429</v>
      </c>
      <c r="L24" s="41"/>
      <c r="M24" s="33">
        <v>6.529</v>
      </c>
      <c r="N24" s="125">
        <f t="shared" si="1"/>
        <v>291.4732142857143</v>
      </c>
      <c r="O24" s="111">
        <f aca="true" t="shared" si="4" ref="O24:O39">(M24*1000/22.4)/(1+I24/1000)</f>
        <v>284.2852011441403</v>
      </c>
      <c r="P24" s="29">
        <v>0.8699247</v>
      </c>
      <c r="Q24" s="38">
        <v>7.594518</v>
      </c>
      <c r="R24" s="38">
        <v>11.23179</v>
      </c>
      <c r="S24" s="39"/>
      <c r="U24" s="44">
        <v>7.98370269085876</v>
      </c>
      <c r="V24" s="29">
        <v>1.018</v>
      </c>
      <c r="W24" s="121"/>
      <c r="X24" s="29"/>
      <c r="Y24" s="121"/>
      <c r="Z24" s="29"/>
    </row>
    <row r="25" spans="1:26" ht="12.75">
      <c r="A25">
        <v>5</v>
      </c>
      <c r="B25" s="26">
        <v>28</v>
      </c>
      <c r="C25" s="25">
        <v>10</v>
      </c>
      <c r="D25" s="29">
        <v>9.314</v>
      </c>
      <c r="E25" s="36">
        <v>8.9533</v>
      </c>
      <c r="F25" s="36">
        <v>32.6496</v>
      </c>
      <c r="G25" s="36">
        <v>8.9541</v>
      </c>
      <c r="H25" s="44">
        <v>0.65624</v>
      </c>
      <c r="I25" s="9">
        <f t="shared" si="3"/>
        <v>25.285837494799807</v>
      </c>
      <c r="J25" s="29">
        <v>84.6549</v>
      </c>
      <c r="K25" s="36">
        <v>32.6441</v>
      </c>
      <c r="L25" s="41"/>
      <c r="M25" s="33">
        <v>6.536</v>
      </c>
      <c r="N25" s="125">
        <f t="shared" si="1"/>
        <v>291.7857142857143</v>
      </c>
      <c r="O25" s="111">
        <f t="shared" si="4"/>
        <v>284.5896272191453</v>
      </c>
      <c r="P25" s="29">
        <v>0.8654109</v>
      </c>
      <c r="Q25" s="38">
        <v>7.538468</v>
      </c>
      <c r="R25" s="38">
        <v>11.22644</v>
      </c>
      <c r="S25" s="39"/>
      <c r="U25" s="44">
        <v>7.807574324189265</v>
      </c>
      <c r="V25" s="29">
        <v>9.314</v>
      </c>
      <c r="W25" s="121"/>
      <c r="X25" s="29"/>
      <c r="Y25" s="121"/>
      <c r="Z25" s="29"/>
    </row>
    <row r="26" spans="1:26" ht="12.75">
      <c r="A26">
        <v>5</v>
      </c>
      <c r="B26" s="26">
        <v>27</v>
      </c>
      <c r="C26" s="25">
        <v>25</v>
      </c>
      <c r="D26" s="29">
        <v>25.051</v>
      </c>
      <c r="E26" s="36">
        <v>8.9543</v>
      </c>
      <c r="F26" s="36">
        <v>32.6504</v>
      </c>
      <c r="G26" s="36">
        <v>8.9552</v>
      </c>
      <c r="H26" s="44">
        <v>0.69059</v>
      </c>
      <c r="I26" s="9">
        <f t="shared" si="3"/>
        <v>25.28630849555475</v>
      </c>
      <c r="J26" s="29">
        <v>84.7463</v>
      </c>
      <c r="K26" s="36">
        <v>32.6451</v>
      </c>
      <c r="L26" s="41"/>
      <c r="M26" s="33">
        <v>6.515</v>
      </c>
      <c r="N26" s="125">
        <f t="shared" si="1"/>
        <v>290.8482142857143</v>
      </c>
      <c r="O26" s="111">
        <f t="shared" si="4"/>
        <v>283.67511774587916</v>
      </c>
      <c r="P26" s="29">
        <v>0.8880484</v>
      </c>
      <c r="Q26" s="38">
        <v>7.656683</v>
      </c>
      <c r="R26" s="38">
        <v>11.22083</v>
      </c>
      <c r="S26" s="38"/>
      <c r="U26" s="44">
        <v>7.806107288041748</v>
      </c>
      <c r="V26" s="29">
        <v>25.051</v>
      </c>
      <c r="W26" s="121"/>
      <c r="X26" s="29"/>
      <c r="Y26" s="121"/>
      <c r="Z26" s="29"/>
    </row>
    <row r="27" spans="1:26" ht="12.75">
      <c r="A27">
        <v>5</v>
      </c>
      <c r="B27" s="26">
        <v>26</v>
      </c>
      <c r="C27" s="25">
        <v>50</v>
      </c>
      <c r="D27" s="29">
        <v>50.738</v>
      </c>
      <c r="E27" s="36">
        <v>8.9539</v>
      </c>
      <c r="F27" s="36">
        <v>32.6522</v>
      </c>
      <c r="G27" s="36">
        <v>8.9548</v>
      </c>
      <c r="H27" s="44">
        <v>0.71408</v>
      </c>
      <c r="I27" s="9">
        <f t="shared" si="3"/>
        <v>25.287779302725312</v>
      </c>
      <c r="J27" s="29">
        <v>84.9148</v>
      </c>
      <c r="K27" s="36">
        <v>32.647</v>
      </c>
      <c r="L27" s="41"/>
      <c r="M27" s="33">
        <v>6.502</v>
      </c>
      <c r="N27" s="125">
        <f t="shared" si="1"/>
        <v>290.26785714285717</v>
      </c>
      <c r="O27" s="111">
        <f t="shared" si="4"/>
        <v>283.108667636965</v>
      </c>
      <c r="P27" s="29">
        <v>0.874484</v>
      </c>
      <c r="Q27" s="38">
        <v>7.658753</v>
      </c>
      <c r="R27" s="38">
        <v>11.21522</v>
      </c>
      <c r="S27" s="29"/>
      <c r="U27" s="44">
        <v>7.775794339437871</v>
      </c>
      <c r="V27" s="29">
        <v>50.738</v>
      </c>
      <c r="W27" s="121"/>
      <c r="X27" s="29"/>
      <c r="Y27" s="121"/>
      <c r="Z27" s="29"/>
    </row>
    <row r="28" spans="1:26" ht="12.75">
      <c r="A28">
        <v>5</v>
      </c>
      <c r="B28" s="26">
        <v>25</v>
      </c>
      <c r="C28" s="25">
        <v>75</v>
      </c>
      <c r="D28" s="29">
        <v>75.147</v>
      </c>
      <c r="E28" s="36">
        <v>8.9485</v>
      </c>
      <c r="F28" s="36">
        <v>32.6607</v>
      </c>
      <c r="G28" s="36">
        <v>8.9483</v>
      </c>
      <c r="H28" s="44">
        <v>0.64765</v>
      </c>
      <c r="I28" s="9">
        <f t="shared" si="3"/>
        <v>25.29526939313655</v>
      </c>
      <c r="J28" s="29">
        <v>85.119</v>
      </c>
      <c r="K28" s="36">
        <v>32.6557</v>
      </c>
      <c r="L28" s="41"/>
      <c r="M28" s="33">
        <v>6.448</v>
      </c>
      <c r="N28" s="125">
        <f t="shared" si="1"/>
        <v>287.8571428571429</v>
      </c>
      <c r="O28" s="111">
        <f t="shared" si="4"/>
        <v>280.75536038269547</v>
      </c>
      <c r="P28" s="29">
        <v>0.888071</v>
      </c>
      <c r="Q28" s="38">
        <v>8.009715</v>
      </c>
      <c r="R28" s="38">
        <v>11.56894</v>
      </c>
      <c r="S28" s="29"/>
      <c r="U28" s="44">
        <v>7.795820322023757</v>
      </c>
      <c r="V28" s="29">
        <v>75.147</v>
      </c>
      <c r="W28" s="121"/>
      <c r="X28" s="29"/>
      <c r="Y28" s="121"/>
      <c r="Z28" s="29"/>
    </row>
    <row r="29" spans="1:26" ht="12.75">
      <c r="A29">
        <v>5</v>
      </c>
      <c r="B29" s="26">
        <v>24</v>
      </c>
      <c r="C29" s="25">
        <v>100</v>
      </c>
      <c r="D29" s="29">
        <v>100.399</v>
      </c>
      <c r="E29" s="36">
        <v>8.3946</v>
      </c>
      <c r="F29" s="36">
        <v>33.4385</v>
      </c>
      <c r="G29" s="36">
        <v>8.3873</v>
      </c>
      <c r="H29" s="44">
        <v>0.085596</v>
      </c>
      <c r="I29" s="9">
        <f t="shared" si="3"/>
        <v>25.98936212086346</v>
      </c>
      <c r="J29" s="29">
        <v>86.486</v>
      </c>
      <c r="K29" s="36">
        <v>33.4353</v>
      </c>
      <c r="L29" s="41"/>
      <c r="M29" s="33">
        <v>4.157</v>
      </c>
      <c r="N29" s="125">
        <f t="shared" si="1"/>
        <v>185.58035714285717</v>
      </c>
      <c r="O29" s="111">
        <f t="shared" si="4"/>
        <v>180.87941648755168</v>
      </c>
      <c r="P29" s="29">
        <v>1.774188</v>
      </c>
      <c r="Q29" s="38">
        <v>22.16936</v>
      </c>
      <c r="R29" s="38">
        <v>26.53456</v>
      </c>
      <c r="S29" s="29"/>
      <c r="U29" s="44">
        <v>7.601556691048373</v>
      </c>
      <c r="V29" s="29">
        <v>100.399</v>
      </c>
      <c r="W29" s="121"/>
      <c r="X29" s="29"/>
      <c r="Y29" s="121"/>
      <c r="Z29" s="29"/>
    </row>
    <row r="30" spans="1:26" ht="12.75">
      <c r="A30">
        <v>5</v>
      </c>
      <c r="B30" s="26">
        <v>23</v>
      </c>
      <c r="C30" s="25">
        <v>150</v>
      </c>
      <c r="D30" s="29">
        <v>152.315</v>
      </c>
      <c r="E30" s="36">
        <v>7.6174</v>
      </c>
      <c r="F30" s="36">
        <v>33.8664</v>
      </c>
      <c r="G30" s="36">
        <v>7.6181</v>
      </c>
      <c r="H30" s="44">
        <v>0.061774</v>
      </c>
      <c r="I30" s="9">
        <f t="shared" si="3"/>
        <v>26.43974773317541</v>
      </c>
      <c r="J30" s="29">
        <v>86.7634</v>
      </c>
      <c r="K30" s="36">
        <v>33.8597</v>
      </c>
      <c r="L30" s="41"/>
      <c r="M30" s="33">
        <v>3.337</v>
      </c>
      <c r="N30" s="125">
        <f t="shared" si="1"/>
        <v>148.9732142857143</v>
      </c>
      <c r="O30" s="111">
        <f t="shared" si="4"/>
        <v>145.13585879221048</v>
      </c>
      <c r="P30" s="29">
        <v>2.01351</v>
      </c>
      <c r="Q30" s="38">
        <v>27.31074</v>
      </c>
      <c r="R30" s="38">
        <v>37.24147</v>
      </c>
      <c r="S30" s="29"/>
      <c r="U30" s="44">
        <v>7.560689519644183</v>
      </c>
      <c r="V30" s="29">
        <v>152.315</v>
      </c>
      <c r="W30" s="121"/>
      <c r="X30" s="29"/>
      <c r="Y30" s="121"/>
      <c r="Z30" s="29"/>
    </row>
    <row r="31" spans="1:26" ht="12.75">
      <c r="A31">
        <v>5</v>
      </c>
      <c r="B31" s="26">
        <v>22</v>
      </c>
      <c r="C31" s="25">
        <v>200</v>
      </c>
      <c r="D31" s="29">
        <v>201.356</v>
      </c>
      <c r="E31" s="36">
        <v>7.2164</v>
      </c>
      <c r="F31" s="36">
        <v>33.9634</v>
      </c>
      <c r="G31" s="36">
        <v>7.2174</v>
      </c>
      <c r="H31" s="44">
        <v>0.064575</v>
      </c>
      <c r="I31" s="9">
        <f t="shared" si="3"/>
        <v>26.572752560785602</v>
      </c>
      <c r="J31" s="29">
        <v>86.6755</v>
      </c>
      <c r="K31" s="36">
        <v>33.957</v>
      </c>
      <c r="L31" s="41"/>
      <c r="M31" s="33">
        <v>2.414</v>
      </c>
      <c r="N31" s="125">
        <f t="shared" si="1"/>
        <v>107.76785714285715</v>
      </c>
      <c r="O31" s="111">
        <f t="shared" si="4"/>
        <v>104.97829488853104</v>
      </c>
      <c r="P31" s="29">
        <v>2.34744</v>
      </c>
      <c r="Q31" s="38">
        <v>31.75468</v>
      </c>
      <c r="R31" s="38">
        <v>45.9929</v>
      </c>
      <c r="S31" s="29"/>
      <c r="U31" s="44">
        <v>7.4629231203607</v>
      </c>
      <c r="V31" s="29">
        <v>201.356</v>
      </c>
      <c r="W31" s="121"/>
      <c r="X31" s="29"/>
      <c r="Y31" s="121"/>
      <c r="Z31" s="29"/>
    </row>
    <row r="32" spans="1:26" ht="12.75">
      <c r="A32">
        <v>5</v>
      </c>
      <c r="B32" s="26">
        <v>21</v>
      </c>
      <c r="C32" s="25">
        <v>300</v>
      </c>
      <c r="D32" s="29">
        <v>300.554</v>
      </c>
      <c r="E32" s="36">
        <v>5.9122</v>
      </c>
      <c r="F32" s="36">
        <v>33.964</v>
      </c>
      <c r="G32" s="36">
        <v>5.9082</v>
      </c>
      <c r="H32" s="44">
        <v>0.069593</v>
      </c>
      <c r="I32" s="9">
        <f t="shared" si="3"/>
        <v>26.74538482825733</v>
      </c>
      <c r="J32" s="29">
        <v>86.8875</v>
      </c>
      <c r="K32" s="36">
        <v>33.9584</v>
      </c>
      <c r="L32" s="41"/>
      <c r="M32" s="33">
        <v>2.022</v>
      </c>
      <c r="N32" s="125">
        <f t="shared" si="1"/>
        <v>90.26785714285714</v>
      </c>
      <c r="O32" s="111">
        <f t="shared" si="4"/>
        <v>87.91649660831557</v>
      </c>
      <c r="P32" s="29">
        <v>2.608979</v>
      </c>
      <c r="Q32" s="38">
        <v>36.02494</v>
      </c>
      <c r="R32" s="38">
        <v>60.64834</v>
      </c>
      <c r="S32" s="29"/>
      <c r="U32" s="44">
        <v>7.4115431651540025</v>
      </c>
      <c r="V32" s="29">
        <v>300.554</v>
      </c>
      <c r="W32" s="121"/>
      <c r="X32" s="29"/>
      <c r="Y32" s="121"/>
      <c r="Z32" s="29"/>
    </row>
    <row r="33" spans="1:26" ht="12.75">
      <c r="A33">
        <v>5</v>
      </c>
      <c r="B33" s="26">
        <v>20</v>
      </c>
      <c r="C33" s="25">
        <v>400</v>
      </c>
      <c r="D33" s="29">
        <v>401.424</v>
      </c>
      <c r="E33" s="36">
        <v>5.3171</v>
      </c>
      <c r="F33" s="36">
        <v>34.0368</v>
      </c>
      <c r="G33" s="36">
        <v>5.3184</v>
      </c>
      <c r="H33" s="44">
        <v>0.071511</v>
      </c>
      <c r="I33" s="9">
        <f t="shared" si="3"/>
        <v>26.875157279315545</v>
      </c>
      <c r="J33" s="29">
        <v>86.8332</v>
      </c>
      <c r="K33" s="36">
        <v>34.0302</v>
      </c>
      <c r="M33" s="33">
        <v>1.175</v>
      </c>
      <c r="N33" s="125">
        <f t="shared" si="1"/>
        <v>52.455357142857146</v>
      </c>
      <c r="O33" s="111">
        <f t="shared" si="4"/>
        <v>51.082506739998</v>
      </c>
      <c r="P33" s="29">
        <v>2.919909</v>
      </c>
      <c r="Q33" s="38">
        <v>39.88622</v>
      </c>
      <c r="R33" s="38">
        <v>75.75682</v>
      </c>
      <c r="S33" s="29"/>
      <c r="U33" s="44">
        <v>7.348888927764908</v>
      </c>
      <c r="V33" s="29">
        <v>401.424</v>
      </c>
      <c r="W33" s="121"/>
      <c r="X33" s="29"/>
      <c r="Y33" s="121"/>
      <c r="Z33" s="29"/>
    </row>
    <row r="34" spans="1:26" ht="12.75">
      <c r="A34">
        <v>5</v>
      </c>
      <c r="B34" s="26">
        <v>19</v>
      </c>
      <c r="C34" s="25">
        <v>600</v>
      </c>
      <c r="D34" s="29">
        <v>599.182</v>
      </c>
      <c r="E34" s="36">
        <v>4.2738</v>
      </c>
      <c r="F34" s="36">
        <v>34.1368</v>
      </c>
      <c r="G34" s="36">
        <v>4.2744</v>
      </c>
      <c r="H34" s="44">
        <v>0.073277</v>
      </c>
      <c r="I34" s="9">
        <f t="shared" si="3"/>
        <v>27.071269810333888</v>
      </c>
      <c r="J34" s="29">
        <v>87.0374</v>
      </c>
      <c r="K34" s="36">
        <v>34.1306</v>
      </c>
      <c r="M34" s="33">
        <v>0.51</v>
      </c>
      <c r="N34" s="125">
        <f t="shared" si="1"/>
        <v>22.767857142857146</v>
      </c>
      <c r="O34" s="111">
        <f t="shared" si="4"/>
        <v>22.16774805419454</v>
      </c>
      <c r="P34" s="29">
        <v>3.172069</v>
      </c>
      <c r="Q34" s="38">
        <v>43.86395</v>
      </c>
      <c r="R34" s="38">
        <v>101.5515</v>
      </c>
      <c r="S34" s="29"/>
      <c r="U34" s="44">
        <v>7.299303137035364</v>
      </c>
      <c r="V34" s="29">
        <v>599.182</v>
      </c>
      <c r="W34" s="121"/>
      <c r="X34" s="29"/>
      <c r="Y34" s="121"/>
      <c r="Z34" s="29"/>
    </row>
    <row r="35" spans="1:26" ht="12.75">
      <c r="A35">
        <v>5</v>
      </c>
      <c r="B35" s="26">
        <v>18</v>
      </c>
      <c r="C35" s="25">
        <v>800</v>
      </c>
      <c r="D35" s="29">
        <v>799.011</v>
      </c>
      <c r="E35" s="36">
        <v>3.9255</v>
      </c>
      <c r="F35" s="36">
        <v>34.3201</v>
      </c>
      <c r="G35" s="36">
        <v>3.926</v>
      </c>
      <c r="H35" s="44">
        <v>0.074042</v>
      </c>
      <c r="I35" s="9">
        <f t="shared" si="3"/>
        <v>27.253271196203514</v>
      </c>
      <c r="J35" s="29">
        <v>86.7989</v>
      </c>
      <c r="K35" s="36">
        <v>34.3138</v>
      </c>
      <c r="L35" s="33">
        <v>34.318</v>
      </c>
      <c r="M35" s="33">
        <v>0.257</v>
      </c>
      <c r="N35" s="125">
        <f t="shared" si="1"/>
        <v>11.473214285714286</v>
      </c>
      <c r="O35" s="111">
        <f t="shared" si="4"/>
        <v>11.168827208848015</v>
      </c>
      <c r="P35" s="29">
        <v>3.302552</v>
      </c>
      <c r="Q35" s="38">
        <v>44.271</v>
      </c>
      <c r="R35" s="38">
        <v>118.9255</v>
      </c>
      <c r="S35" s="29"/>
      <c r="U35" s="44">
        <v>7.308859962488482</v>
      </c>
      <c r="V35" s="29">
        <v>799.011</v>
      </c>
      <c r="W35" s="121"/>
      <c r="X35" s="29"/>
      <c r="Y35" s="121"/>
      <c r="Z35" s="29"/>
    </row>
    <row r="36" spans="1:26" ht="12.75">
      <c r="A36">
        <v>5</v>
      </c>
      <c r="B36" s="26">
        <v>17</v>
      </c>
      <c r="C36" s="25">
        <v>800</v>
      </c>
      <c r="D36" s="29">
        <v>800.071</v>
      </c>
      <c r="E36" s="36">
        <v>3.9257</v>
      </c>
      <c r="F36" s="36">
        <v>34.3198</v>
      </c>
      <c r="G36" s="36">
        <v>3.9262</v>
      </c>
      <c r="H36" s="44">
        <v>0.076166</v>
      </c>
      <c r="I36" s="9">
        <f t="shared" si="3"/>
        <v>27.253012038366705</v>
      </c>
      <c r="J36" s="29">
        <v>86.8128</v>
      </c>
      <c r="K36" s="36">
        <v>34.3135</v>
      </c>
      <c r="L36" s="33">
        <v>34.319</v>
      </c>
      <c r="M36" s="33">
        <v>0.258</v>
      </c>
      <c r="N36" s="125">
        <f t="shared" si="1"/>
        <v>11.517857142857144</v>
      </c>
      <c r="O36" s="111">
        <f t="shared" si="4"/>
        <v>11.212288509139913</v>
      </c>
      <c r="P36" s="29">
        <v>3.297982</v>
      </c>
      <c r="Q36" s="38">
        <v>44.32689</v>
      </c>
      <c r="R36" s="38">
        <v>119.8431</v>
      </c>
      <c r="S36" s="29"/>
      <c r="U36" s="44">
        <v>7.3075616937853844</v>
      </c>
      <c r="V36" s="29">
        <v>800.071</v>
      </c>
      <c r="W36" s="121"/>
      <c r="X36" s="29"/>
      <c r="Y36" s="121"/>
      <c r="Z36" s="29"/>
    </row>
    <row r="37" spans="1:27" ht="12.75">
      <c r="A37">
        <v>5</v>
      </c>
      <c r="B37" s="26">
        <v>16</v>
      </c>
      <c r="C37" s="25">
        <v>1000</v>
      </c>
      <c r="D37" s="29">
        <v>997.829</v>
      </c>
      <c r="E37" s="36">
        <v>3.492</v>
      </c>
      <c r="F37" s="36">
        <v>34.4015</v>
      </c>
      <c r="G37" s="36">
        <v>3.4921</v>
      </c>
      <c r="H37" s="44">
        <v>0.074027</v>
      </c>
      <c r="I37" s="9">
        <f t="shared" si="3"/>
        <v>27.361300269587446</v>
      </c>
      <c r="J37" s="29">
        <v>86.7389</v>
      </c>
      <c r="K37" s="36">
        <v>34.3952</v>
      </c>
      <c r="L37" s="33">
        <v>34.4</v>
      </c>
      <c r="M37" s="33">
        <v>0.311</v>
      </c>
      <c r="N37" s="125">
        <f t="shared" si="1"/>
        <v>13.883928571428573</v>
      </c>
      <c r="O37" s="111">
        <f t="shared" si="4"/>
        <v>13.514163486385291</v>
      </c>
      <c r="P37" s="29">
        <v>3.311415</v>
      </c>
      <c r="Q37" s="38">
        <v>44.2658</v>
      </c>
      <c r="R37" s="38">
        <v>132.9596</v>
      </c>
      <c r="S37" s="46"/>
      <c r="T37" s="49"/>
      <c r="U37" s="44">
        <v>7.315217960847916</v>
      </c>
      <c r="V37" s="29">
        <v>997.829</v>
      </c>
      <c r="W37" s="121"/>
      <c r="X37" s="29"/>
      <c r="Y37" s="121"/>
      <c r="Z37" s="29"/>
      <c r="AA37" s="48"/>
    </row>
    <row r="38" spans="1:27" ht="12.75">
      <c r="A38">
        <v>5</v>
      </c>
      <c r="B38" s="26">
        <v>15</v>
      </c>
      <c r="C38" s="25">
        <v>1250</v>
      </c>
      <c r="D38" s="29">
        <v>1249.451</v>
      </c>
      <c r="E38" s="36">
        <v>2.971</v>
      </c>
      <c r="F38" s="36">
        <v>34.4726</v>
      </c>
      <c r="G38" s="36">
        <v>2.971</v>
      </c>
      <c r="H38" s="44">
        <v>0.073378</v>
      </c>
      <c r="I38" s="9">
        <f t="shared" si="3"/>
        <v>27.467012378434447</v>
      </c>
      <c r="J38" s="29">
        <v>86.7348</v>
      </c>
      <c r="K38" s="36">
        <v>34.4664</v>
      </c>
      <c r="L38" s="33">
        <v>34.472</v>
      </c>
      <c r="M38" s="33">
        <v>0.516</v>
      </c>
      <c r="N38" s="125">
        <f t="shared" si="1"/>
        <v>23.03571428571429</v>
      </c>
      <c r="O38" s="111">
        <f t="shared" si="4"/>
        <v>22.419906438056838</v>
      </c>
      <c r="P38" s="29">
        <v>3.270843</v>
      </c>
      <c r="Q38" s="38">
        <v>44.55527</v>
      </c>
      <c r="R38" s="38">
        <v>147.618</v>
      </c>
      <c r="S38" s="46"/>
      <c r="T38" s="49"/>
      <c r="U38" s="44">
        <v>7.332398182944606</v>
      </c>
      <c r="V38" s="29">
        <v>1249.451</v>
      </c>
      <c r="W38" s="121"/>
      <c r="X38" s="29"/>
      <c r="Y38" s="121"/>
      <c r="Z38" s="29"/>
      <c r="AA38" s="49"/>
    </row>
    <row r="39" spans="1:26" ht="12.75">
      <c r="A39">
        <v>5</v>
      </c>
      <c r="B39" s="26">
        <v>14</v>
      </c>
      <c r="C39" s="25" t="s">
        <v>43</v>
      </c>
      <c r="D39" s="29">
        <v>1312.026</v>
      </c>
      <c r="E39" s="36">
        <v>2.8327</v>
      </c>
      <c r="F39" s="36">
        <v>34.4893</v>
      </c>
      <c r="G39" s="36">
        <v>2.8328</v>
      </c>
      <c r="H39" s="44">
        <v>0.075582</v>
      </c>
      <c r="I39" s="9">
        <f t="shared" si="3"/>
        <v>27.49280925784865</v>
      </c>
      <c r="J39" s="29">
        <v>86.3768</v>
      </c>
      <c r="K39" s="36">
        <v>34.4832</v>
      </c>
      <c r="L39" s="33">
        <v>34.486</v>
      </c>
      <c r="M39" s="33">
        <v>0.574</v>
      </c>
      <c r="N39" s="125">
        <f t="shared" si="1"/>
        <v>25.625</v>
      </c>
      <c r="O39" s="111">
        <f t="shared" si="4"/>
        <v>24.93934728215643</v>
      </c>
      <c r="P39" s="29">
        <v>3.261774</v>
      </c>
      <c r="Q39" s="38">
        <v>44.31902</v>
      </c>
      <c r="R39" s="38">
        <v>150.9687</v>
      </c>
      <c r="S39" s="29"/>
      <c r="U39" s="44">
        <v>7.344368438202542</v>
      </c>
      <c r="V39" s="29">
        <v>1312.026</v>
      </c>
      <c r="W39" s="121"/>
      <c r="X39" s="29"/>
      <c r="Y39" s="121"/>
      <c r="Z39" s="29"/>
    </row>
    <row r="40" spans="1:48" ht="12.75">
      <c r="A40">
        <v>15</v>
      </c>
      <c r="B40" s="64">
        <v>60</v>
      </c>
      <c r="C40" s="49"/>
      <c r="D40" s="46">
        <v>1.042</v>
      </c>
      <c r="E40" s="80">
        <v>7.9307</v>
      </c>
      <c r="F40" s="80">
        <v>32.412</v>
      </c>
      <c r="G40" s="80">
        <v>7.9318</v>
      </c>
      <c r="H40" s="81">
        <v>1.301E-17</v>
      </c>
      <c r="I40" s="47">
        <f aca="true" t="shared" si="5" ref="I40:I63">((999.842594+6.794*10^-2*E40-9.0953*10^-3*E40^2+1.001685*10^-4*E40^3-1.12*10^-6*E40^4+6.536*10^-9*E40^5)+(0.8245-0.00409*E40+7.6438*10^-5*E40^2-8.2467*10^-7*E40^3+5.3875*10^-9*E40^4)*F40+(-5.72466*10^-3+1.0227*10^-4*E40-1.6546*10^-6*E40^2)*F40^1.5+4.8314*10^-4*F40^2)-1000</f>
        <v>25.25229714957959</v>
      </c>
      <c r="J40" s="46">
        <v>66.4508</v>
      </c>
      <c r="K40" s="80">
        <v>32.4278</v>
      </c>
      <c r="L40" s="56"/>
      <c r="M40" s="56">
        <v>6.786</v>
      </c>
      <c r="N40" s="125">
        <f t="shared" si="1"/>
        <v>302.94642857142856</v>
      </c>
      <c r="O40" s="111">
        <f aca="true" t="shared" si="6" ref="O40:O63">(M40*1000/22.4)/(1+I40/1000)</f>
        <v>295.48475961837335</v>
      </c>
      <c r="P40" s="46">
        <v>1.04</v>
      </c>
      <c r="Q40" s="39">
        <v>9.1</v>
      </c>
      <c r="R40" s="39">
        <v>12.1</v>
      </c>
      <c r="S40" s="46"/>
      <c r="T40" s="49"/>
      <c r="U40" s="49"/>
      <c r="V40" s="46">
        <v>1.042</v>
      </c>
      <c r="W40" s="121"/>
      <c r="X40" s="46"/>
      <c r="Y40" s="121"/>
      <c r="Z40" s="46"/>
      <c r="AA40" s="82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</row>
    <row r="41" spans="1:48" ht="12.75">
      <c r="A41">
        <v>15</v>
      </c>
      <c r="B41" s="64">
        <v>59</v>
      </c>
      <c r="C41" s="52">
        <v>0</v>
      </c>
      <c r="D41" s="46">
        <v>9.103</v>
      </c>
      <c r="E41" s="80">
        <v>7.9281</v>
      </c>
      <c r="F41" s="80">
        <v>32.4824</v>
      </c>
      <c r="G41" s="80">
        <v>7.9291</v>
      </c>
      <c r="H41" s="83">
        <v>0.24622</v>
      </c>
      <c r="I41" s="47">
        <f t="shared" si="5"/>
        <v>25.307931837510978</v>
      </c>
      <c r="J41" s="46">
        <v>84.5984</v>
      </c>
      <c r="K41" s="80">
        <v>32.477</v>
      </c>
      <c r="L41" s="56"/>
      <c r="M41" s="56">
        <v>6.761</v>
      </c>
      <c r="N41" s="125">
        <f t="shared" si="1"/>
        <v>301.83035714285717</v>
      </c>
      <c r="O41" s="111">
        <f t="shared" si="6"/>
        <v>294.38020303025485</v>
      </c>
      <c r="P41" s="29">
        <v>1.02732</v>
      </c>
      <c r="Q41" s="38">
        <v>8.982148</v>
      </c>
      <c r="R41" s="38">
        <v>12.11325</v>
      </c>
      <c r="S41" s="46"/>
      <c r="T41" s="49"/>
      <c r="U41" s="49"/>
      <c r="V41" s="46">
        <v>9.103</v>
      </c>
      <c r="W41" s="121"/>
      <c r="X41" s="46"/>
      <c r="Y41" s="121"/>
      <c r="Z41" s="46"/>
      <c r="AA41" s="82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</row>
    <row r="42" spans="1:48" ht="12.75">
      <c r="A42">
        <v>15</v>
      </c>
      <c r="B42" s="64">
        <v>58</v>
      </c>
      <c r="C42" s="52">
        <v>10</v>
      </c>
      <c r="D42" s="46">
        <v>23.773</v>
      </c>
      <c r="E42" s="80">
        <v>7.9318</v>
      </c>
      <c r="F42" s="80">
        <v>32.4829</v>
      </c>
      <c r="G42" s="80">
        <v>7.9322</v>
      </c>
      <c r="H42" s="83">
        <v>0.75623</v>
      </c>
      <c r="I42" s="47">
        <f t="shared" si="5"/>
        <v>25.307792919372105</v>
      </c>
      <c r="J42" s="46">
        <v>84.599</v>
      </c>
      <c r="K42" s="80">
        <v>32.4776</v>
      </c>
      <c r="L42" s="56"/>
      <c r="M42" s="56">
        <v>6.788</v>
      </c>
      <c r="N42" s="125">
        <f t="shared" si="1"/>
        <v>303.03571428571433</v>
      </c>
      <c r="O42" s="111">
        <f t="shared" si="6"/>
        <v>295.55584808623837</v>
      </c>
      <c r="P42" s="29">
        <v>1.036347</v>
      </c>
      <c r="Q42" s="38">
        <v>9.100498</v>
      </c>
      <c r="R42" s="38">
        <v>12.10922</v>
      </c>
      <c r="S42" s="46"/>
      <c r="T42" s="49"/>
      <c r="U42" s="49"/>
      <c r="V42" s="46">
        <v>23.773</v>
      </c>
      <c r="W42" s="121"/>
      <c r="X42" s="46"/>
      <c r="Y42" s="121"/>
      <c r="Z42" s="46"/>
      <c r="AA42" s="82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</row>
    <row r="43" spans="1:48" ht="12.75">
      <c r="A43">
        <v>15</v>
      </c>
      <c r="B43" s="64">
        <v>57</v>
      </c>
      <c r="C43" s="52">
        <v>25</v>
      </c>
      <c r="D43" s="46">
        <v>50.289</v>
      </c>
      <c r="E43" s="80">
        <v>7.9182</v>
      </c>
      <c r="F43" s="80">
        <v>32.4829</v>
      </c>
      <c r="G43" s="80">
        <v>7.9185</v>
      </c>
      <c r="H43" s="83">
        <v>0.70776</v>
      </c>
      <c r="I43" s="47">
        <f t="shared" si="5"/>
        <v>25.309745460305976</v>
      </c>
      <c r="J43" s="46">
        <v>84.6568</v>
      </c>
      <c r="K43" s="80">
        <v>32.4775</v>
      </c>
      <c r="L43" s="56"/>
      <c r="M43" s="56">
        <v>6.767</v>
      </c>
      <c r="N43" s="125">
        <f t="shared" si="1"/>
        <v>302.09821428571433</v>
      </c>
      <c r="O43" s="111">
        <f t="shared" si="6"/>
        <v>294.64092741075945</v>
      </c>
      <c r="P43" s="29">
        <v>1.040806</v>
      </c>
      <c r="Q43" s="38">
        <v>9.218868</v>
      </c>
      <c r="R43" s="38">
        <v>12.28341</v>
      </c>
      <c r="S43" s="46"/>
      <c r="T43" s="49"/>
      <c r="U43" s="49"/>
      <c r="V43" s="46">
        <v>50.289</v>
      </c>
      <c r="W43" s="121"/>
      <c r="X43" s="46"/>
      <c r="Y43" s="121"/>
      <c r="Z43" s="46"/>
      <c r="AA43" s="82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</row>
    <row r="44" spans="1:48" ht="12.75">
      <c r="A44">
        <v>15</v>
      </c>
      <c r="B44" s="64">
        <v>56</v>
      </c>
      <c r="C44" s="52">
        <v>50</v>
      </c>
      <c r="D44" s="46">
        <v>76.007</v>
      </c>
      <c r="E44" s="80">
        <v>7.9055</v>
      </c>
      <c r="F44" s="80">
        <v>32.4829</v>
      </c>
      <c r="G44" s="80">
        <v>7.9055</v>
      </c>
      <c r="H44" s="83">
        <v>0.7345</v>
      </c>
      <c r="I44" s="47">
        <f t="shared" si="5"/>
        <v>25.311566952396333</v>
      </c>
      <c r="J44" s="46">
        <v>84.7108</v>
      </c>
      <c r="K44" s="80">
        <v>32.4774</v>
      </c>
      <c r="L44" s="56"/>
      <c r="M44" s="56">
        <v>6.779</v>
      </c>
      <c r="N44" s="125">
        <f t="shared" si="1"/>
        <v>302.6339285714286</v>
      </c>
      <c r="O44" s="111">
        <f t="shared" si="6"/>
        <v>295.1628932373875</v>
      </c>
      <c r="P44" s="29">
        <v>1.049828</v>
      </c>
      <c r="Q44" s="38">
        <v>9.395142</v>
      </c>
      <c r="R44" s="38">
        <v>12.4575</v>
      </c>
      <c r="S44" s="46"/>
      <c r="T44" s="49"/>
      <c r="U44" s="49"/>
      <c r="V44" s="46">
        <v>76.007</v>
      </c>
      <c r="W44" s="121"/>
      <c r="X44" s="46"/>
      <c r="Y44" s="121"/>
      <c r="Z44" s="46"/>
      <c r="AA44" s="82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</row>
    <row r="45" spans="1:48" ht="12.75">
      <c r="A45">
        <v>15</v>
      </c>
      <c r="B45" s="64">
        <v>55</v>
      </c>
      <c r="C45" s="52">
        <v>75</v>
      </c>
      <c r="D45" s="46">
        <v>104.094</v>
      </c>
      <c r="E45" s="80">
        <v>7.7348</v>
      </c>
      <c r="F45" s="80">
        <v>32.5318</v>
      </c>
      <c r="G45" s="80">
        <v>7.7651</v>
      </c>
      <c r="H45" s="83">
        <v>0.40624</v>
      </c>
      <c r="I45" s="47">
        <f t="shared" si="5"/>
        <v>25.374285416292423</v>
      </c>
      <c r="J45" s="46">
        <v>85.2954</v>
      </c>
      <c r="K45" s="80">
        <v>32.517</v>
      </c>
      <c r="L45" s="56"/>
      <c r="M45" s="56">
        <v>6.693</v>
      </c>
      <c r="N45" s="125">
        <f t="shared" si="1"/>
        <v>298.79464285714283</v>
      </c>
      <c r="O45" s="111">
        <f t="shared" si="6"/>
        <v>291.4005618307807</v>
      </c>
      <c r="P45" s="29">
        <v>1.104505</v>
      </c>
      <c r="Q45" s="38">
        <v>10.26506</v>
      </c>
      <c r="R45" s="38">
        <v>13.52252</v>
      </c>
      <c r="S45" s="46"/>
      <c r="T45" s="49"/>
      <c r="U45" s="49"/>
      <c r="V45" s="46">
        <v>104.094</v>
      </c>
      <c r="W45" s="121"/>
      <c r="X45" s="46"/>
      <c r="Y45" s="121"/>
      <c r="Z45" s="46"/>
      <c r="AA45" s="82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</row>
    <row r="46" spans="1:48" ht="12.75">
      <c r="A46">
        <v>15</v>
      </c>
      <c r="B46" s="64">
        <v>54</v>
      </c>
      <c r="C46" s="52">
        <v>100</v>
      </c>
      <c r="D46" s="46">
        <v>104.041</v>
      </c>
      <c r="E46" s="80">
        <v>7.6977</v>
      </c>
      <c r="F46" s="80">
        <v>32.5398</v>
      </c>
      <c r="G46" s="80">
        <v>7.7135</v>
      </c>
      <c r="H46" s="83">
        <v>0.38913</v>
      </c>
      <c r="I46" s="47">
        <f t="shared" si="5"/>
        <v>25.38581513475333</v>
      </c>
      <c r="J46" s="46">
        <v>85.3179</v>
      </c>
      <c r="K46" s="80">
        <v>32.5297</v>
      </c>
      <c r="L46" s="56"/>
      <c r="M46" s="56">
        <v>6.643</v>
      </c>
      <c r="N46" s="125">
        <f t="shared" si="1"/>
        <v>296.5625</v>
      </c>
      <c r="O46" s="111">
        <f t="shared" si="6"/>
        <v>289.2204042836565</v>
      </c>
      <c r="P46" s="29">
        <v>1.118081</v>
      </c>
      <c r="Q46" s="38">
        <v>10.67333</v>
      </c>
      <c r="R46" s="38">
        <v>14.05267</v>
      </c>
      <c r="S46" s="46"/>
      <c r="T46" s="49"/>
      <c r="U46" s="49"/>
      <c r="V46" s="46">
        <v>104.041</v>
      </c>
      <c r="W46" s="121"/>
      <c r="X46" s="46"/>
      <c r="Y46" s="121"/>
      <c r="Z46" s="46"/>
      <c r="AA46" s="82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</row>
    <row r="47" spans="1:48" ht="12.75">
      <c r="A47">
        <v>15</v>
      </c>
      <c r="B47" s="64">
        <v>53</v>
      </c>
      <c r="C47" s="52">
        <v>150</v>
      </c>
      <c r="D47" s="46">
        <v>153.793</v>
      </c>
      <c r="E47" s="80">
        <v>7.0438</v>
      </c>
      <c r="F47" s="80">
        <v>33.6349</v>
      </c>
      <c r="G47" s="80">
        <v>7.0436</v>
      </c>
      <c r="H47" s="83">
        <v>0.063322</v>
      </c>
      <c r="I47" s="47">
        <f t="shared" si="5"/>
        <v>26.337933502371698</v>
      </c>
      <c r="J47" s="46">
        <v>85.9245</v>
      </c>
      <c r="K47" s="80">
        <v>33.6287</v>
      </c>
      <c r="L47" s="56"/>
      <c r="M47" s="56">
        <v>4.508</v>
      </c>
      <c r="N47" s="125">
        <f t="shared" si="1"/>
        <v>201.25</v>
      </c>
      <c r="O47" s="111">
        <f t="shared" si="6"/>
        <v>196.08551280301572</v>
      </c>
      <c r="P47" s="29">
        <v>1.748101</v>
      </c>
      <c r="Q47" s="38">
        <v>23.06725</v>
      </c>
      <c r="R47" s="38">
        <v>30.70168</v>
      </c>
      <c r="S47" s="46"/>
      <c r="T47" s="49"/>
      <c r="U47" s="49"/>
      <c r="V47" s="46">
        <v>153.793</v>
      </c>
      <c r="W47" s="121"/>
      <c r="X47" s="46"/>
      <c r="Y47" s="121"/>
      <c r="Z47" s="46"/>
      <c r="AA47" s="82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</row>
    <row r="48" spans="1:48" ht="12.75">
      <c r="A48">
        <v>15</v>
      </c>
      <c r="B48" s="64">
        <v>52</v>
      </c>
      <c r="C48" s="52">
        <v>200</v>
      </c>
      <c r="D48" s="46">
        <v>199.989</v>
      </c>
      <c r="E48" s="80">
        <v>6.926</v>
      </c>
      <c r="F48" s="80">
        <v>33.9158</v>
      </c>
      <c r="G48" s="80">
        <v>6.9273</v>
      </c>
      <c r="H48" s="83">
        <v>0.067236</v>
      </c>
      <c r="I48" s="47">
        <f t="shared" si="5"/>
        <v>26.575236933222413</v>
      </c>
      <c r="J48" s="46">
        <v>85.9353</v>
      </c>
      <c r="K48" s="80">
        <v>33.9093</v>
      </c>
      <c r="L48" s="56"/>
      <c r="M48" s="56">
        <v>3.589</v>
      </c>
      <c r="N48" s="125">
        <f t="shared" si="1"/>
        <v>160.2232142857143</v>
      </c>
      <c r="O48" s="111">
        <f t="shared" si="6"/>
        <v>156.07547164722487</v>
      </c>
      <c r="P48" s="29">
        <v>2.026533</v>
      </c>
      <c r="Q48" s="38">
        <v>28.05662</v>
      </c>
      <c r="R48" s="38">
        <v>42.24546</v>
      </c>
      <c r="S48" s="46"/>
      <c r="T48" s="49"/>
      <c r="U48" s="49"/>
      <c r="V48" s="46">
        <v>199.989</v>
      </c>
      <c r="W48" s="121"/>
      <c r="X48" s="46"/>
      <c r="Y48" s="121"/>
      <c r="Z48" s="46"/>
      <c r="AA48" s="82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</row>
    <row r="49" spans="1:48" ht="12.75">
      <c r="A49">
        <v>15</v>
      </c>
      <c r="B49" s="64">
        <v>51</v>
      </c>
      <c r="C49" s="52">
        <v>300</v>
      </c>
      <c r="D49" s="46">
        <v>300.398</v>
      </c>
      <c r="E49" s="80">
        <v>5.7362</v>
      </c>
      <c r="F49" s="80">
        <v>33.9343</v>
      </c>
      <c r="G49" s="80">
        <v>5.7363</v>
      </c>
      <c r="H49" s="83">
        <v>0.064678</v>
      </c>
      <c r="I49" s="47">
        <f t="shared" si="5"/>
        <v>26.743652392216518</v>
      </c>
      <c r="J49" s="46">
        <v>85.9461</v>
      </c>
      <c r="K49" s="80">
        <v>33.9278</v>
      </c>
      <c r="L49" s="56"/>
      <c r="M49" s="56">
        <v>2.56</v>
      </c>
      <c r="N49" s="125">
        <f t="shared" si="1"/>
        <v>114.28571428571429</v>
      </c>
      <c r="O49" s="111">
        <f t="shared" si="6"/>
        <v>111.30890755393452</v>
      </c>
      <c r="P49" s="29">
        <v>2.464911</v>
      </c>
      <c r="Q49" s="38">
        <v>34.36756</v>
      </c>
      <c r="R49" s="38">
        <v>59.89031</v>
      </c>
      <c r="S49" s="46"/>
      <c r="T49" s="49"/>
      <c r="U49" s="49"/>
      <c r="V49" s="46">
        <v>300.398</v>
      </c>
      <c r="W49" s="121"/>
      <c r="X49" s="46"/>
      <c r="Y49" s="121"/>
      <c r="Z49" s="46"/>
      <c r="AA49" s="82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</row>
    <row r="50" spans="1:48" ht="12.75">
      <c r="A50">
        <v>15</v>
      </c>
      <c r="B50" s="64">
        <v>50</v>
      </c>
      <c r="C50" s="52">
        <v>400</v>
      </c>
      <c r="D50" s="46">
        <v>397.16</v>
      </c>
      <c r="E50" s="80">
        <v>4.9197</v>
      </c>
      <c r="F50" s="80">
        <v>33.9932</v>
      </c>
      <c r="G50" s="80">
        <v>4.9204</v>
      </c>
      <c r="H50" s="83">
        <v>0.06447</v>
      </c>
      <c r="I50" s="47">
        <f t="shared" si="5"/>
        <v>26.886527368588986</v>
      </c>
      <c r="J50" s="46">
        <v>86.0283</v>
      </c>
      <c r="K50" s="80">
        <v>33.9868</v>
      </c>
      <c r="L50" s="56"/>
      <c r="M50" s="56">
        <v>1.43</v>
      </c>
      <c r="N50" s="125">
        <f t="shared" si="1"/>
        <v>63.839285714285715</v>
      </c>
      <c r="O50" s="111">
        <f t="shared" si="6"/>
        <v>62.16780921050233</v>
      </c>
      <c r="P50" s="29">
        <v>2.89423</v>
      </c>
      <c r="Q50" s="38">
        <v>40.12069</v>
      </c>
      <c r="R50" s="38">
        <v>77.15791</v>
      </c>
      <c r="S50" s="46"/>
      <c r="T50" s="49"/>
      <c r="U50" s="49"/>
      <c r="V50" s="46">
        <v>397.16</v>
      </c>
      <c r="W50" s="121"/>
      <c r="X50" s="46"/>
      <c r="Y50" s="121"/>
      <c r="Z50" s="46"/>
      <c r="AA50" s="82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</row>
    <row r="51" spans="1:48" ht="12.75">
      <c r="A51">
        <v>15</v>
      </c>
      <c r="B51" s="64">
        <v>49</v>
      </c>
      <c r="C51" s="52">
        <v>600</v>
      </c>
      <c r="D51" s="46">
        <v>601.799</v>
      </c>
      <c r="E51" s="80">
        <v>4.238</v>
      </c>
      <c r="F51" s="80">
        <v>34.1444</v>
      </c>
      <c r="G51" s="80">
        <v>4.2382</v>
      </c>
      <c r="H51" s="83">
        <v>0.066226</v>
      </c>
      <c r="I51" s="47">
        <f t="shared" si="5"/>
        <v>27.081093253003928</v>
      </c>
      <c r="J51" s="46">
        <v>86.0953</v>
      </c>
      <c r="K51" s="80">
        <v>34.1379</v>
      </c>
      <c r="L51" s="56"/>
      <c r="M51" s="56">
        <v>0.567</v>
      </c>
      <c r="N51" s="125">
        <f t="shared" si="1"/>
        <v>25.3125</v>
      </c>
      <c r="O51" s="111">
        <f t="shared" si="6"/>
        <v>24.64508417716993</v>
      </c>
      <c r="P51" s="29">
        <v>3.186452</v>
      </c>
      <c r="Q51" s="38">
        <v>43.2228</v>
      </c>
      <c r="R51" s="38">
        <v>100.9514</v>
      </c>
      <c r="S51" s="46"/>
      <c r="T51" s="49"/>
      <c r="U51" s="49"/>
      <c r="V51" s="46">
        <v>601.799</v>
      </c>
      <c r="W51" s="121"/>
      <c r="X51" s="46"/>
      <c r="Y51" s="121"/>
      <c r="Z51" s="46"/>
      <c r="AA51" s="82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</row>
    <row r="52" spans="1:48" ht="12.75">
      <c r="A52">
        <v>15</v>
      </c>
      <c r="B52" s="64">
        <v>48</v>
      </c>
      <c r="C52" s="52">
        <v>800</v>
      </c>
      <c r="D52" s="46">
        <v>800.616</v>
      </c>
      <c r="E52" s="80">
        <v>3.664</v>
      </c>
      <c r="F52" s="80">
        <v>34.2601</v>
      </c>
      <c r="G52" s="80">
        <v>3.6704</v>
      </c>
      <c r="H52" s="83">
        <v>0.068592</v>
      </c>
      <c r="I52" s="47">
        <f t="shared" si="5"/>
        <v>27.231791909757703</v>
      </c>
      <c r="J52" s="46">
        <v>86.082</v>
      </c>
      <c r="K52" s="80">
        <v>34.2532</v>
      </c>
      <c r="L52" s="56"/>
      <c r="M52" s="56">
        <v>0.379</v>
      </c>
      <c r="N52" s="125">
        <f t="shared" si="1"/>
        <v>16.919642857142858</v>
      </c>
      <c r="O52" s="111">
        <f t="shared" si="6"/>
        <v>16.471105149196205</v>
      </c>
      <c r="P52" s="29">
        <v>3.277473</v>
      </c>
      <c r="Q52" s="38">
        <v>44.66445</v>
      </c>
      <c r="R52" s="38">
        <v>119.951</v>
      </c>
      <c r="S52" s="46"/>
      <c r="T52" s="49"/>
      <c r="U52" s="49"/>
      <c r="V52" s="46">
        <v>800.616</v>
      </c>
      <c r="W52" s="121"/>
      <c r="X52" s="46"/>
      <c r="Y52" s="121"/>
      <c r="Z52" s="46"/>
      <c r="AA52" s="82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</row>
    <row r="53" spans="1:48" ht="12.75">
      <c r="A53">
        <v>15</v>
      </c>
      <c r="B53" s="64">
        <v>47</v>
      </c>
      <c r="C53" s="52">
        <v>1000</v>
      </c>
      <c r="D53" s="46">
        <v>999.604</v>
      </c>
      <c r="E53" s="80">
        <v>3.1969</v>
      </c>
      <c r="F53" s="80">
        <v>34.3633</v>
      </c>
      <c r="G53" s="80">
        <v>3.1989</v>
      </c>
      <c r="H53" s="83">
        <v>0.067881</v>
      </c>
      <c r="I53" s="47">
        <f t="shared" si="5"/>
        <v>27.35895805977634</v>
      </c>
      <c r="J53" s="46">
        <v>86.0616</v>
      </c>
      <c r="K53" s="80">
        <v>34.3562</v>
      </c>
      <c r="L53" s="56"/>
      <c r="M53" s="56">
        <v>0.323</v>
      </c>
      <c r="N53" s="125">
        <f t="shared" si="1"/>
        <v>14.41964285714286</v>
      </c>
      <c r="O53" s="111">
        <f t="shared" si="6"/>
        <v>14.035642307899025</v>
      </c>
      <c r="P53" s="29">
        <v>3.30447</v>
      </c>
      <c r="Q53" s="38">
        <v>45.09469</v>
      </c>
      <c r="R53" s="38">
        <v>138.5834</v>
      </c>
      <c r="S53" s="46"/>
      <c r="T53" s="49"/>
      <c r="U53" s="49"/>
      <c r="V53" s="46">
        <v>999.604</v>
      </c>
      <c r="W53" s="121"/>
      <c r="X53" s="46"/>
      <c r="Y53" s="121"/>
      <c r="Z53" s="46"/>
      <c r="AA53" s="82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</row>
    <row r="54" spans="1:48" ht="12.75">
      <c r="A54">
        <v>15</v>
      </c>
      <c r="B54" s="64">
        <v>46</v>
      </c>
      <c r="C54" s="52">
        <v>1250</v>
      </c>
      <c r="D54" s="46">
        <v>1250.443</v>
      </c>
      <c r="E54" s="80">
        <v>2.7717</v>
      </c>
      <c r="F54" s="80">
        <v>34.4444</v>
      </c>
      <c r="G54" s="80">
        <v>2.7723</v>
      </c>
      <c r="H54" s="83">
        <v>0.070458</v>
      </c>
      <c r="I54" s="47">
        <f t="shared" si="5"/>
        <v>27.462355052694647</v>
      </c>
      <c r="J54" s="46">
        <v>86.0661</v>
      </c>
      <c r="K54" s="80">
        <v>34.4374</v>
      </c>
      <c r="L54" s="56"/>
      <c r="M54" s="56">
        <v>0.413</v>
      </c>
      <c r="N54" s="125">
        <f t="shared" si="1"/>
        <v>18.4375</v>
      </c>
      <c r="O54" s="111">
        <f t="shared" si="6"/>
        <v>17.94469637678785</v>
      </c>
      <c r="P54" s="29">
        <v>3.285749</v>
      </c>
      <c r="Q54" s="38">
        <v>45.28669</v>
      </c>
      <c r="R54" s="38">
        <v>152.0117</v>
      </c>
      <c r="S54" s="46"/>
      <c r="T54" s="49"/>
      <c r="U54" s="49"/>
      <c r="V54" s="46">
        <v>1250.443</v>
      </c>
      <c r="W54" s="121"/>
      <c r="X54" s="46"/>
      <c r="Y54" s="121"/>
      <c r="Z54" s="46"/>
      <c r="AA54" s="82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</row>
    <row r="55" spans="1:48" ht="12.75">
      <c r="A55">
        <v>15</v>
      </c>
      <c r="B55" s="64">
        <v>45</v>
      </c>
      <c r="C55" s="52">
        <v>1500</v>
      </c>
      <c r="D55" s="46">
        <v>1499.605</v>
      </c>
      <c r="E55" s="80">
        <v>2.433</v>
      </c>
      <c r="F55" s="80">
        <v>34.5045</v>
      </c>
      <c r="G55" s="80">
        <v>2.4333</v>
      </c>
      <c r="H55" s="83">
        <v>0.069601</v>
      </c>
      <c r="I55" s="47">
        <f t="shared" si="5"/>
        <v>27.539645216367262</v>
      </c>
      <c r="J55" s="46">
        <v>86.0788</v>
      </c>
      <c r="K55" s="80">
        <v>34.4975</v>
      </c>
      <c r="L55" s="56"/>
      <c r="M55" s="56">
        <v>0.68</v>
      </c>
      <c r="N55" s="125">
        <f t="shared" si="1"/>
        <v>30.35714285714286</v>
      </c>
      <c r="O55" s="111">
        <f t="shared" si="6"/>
        <v>29.543524669309093</v>
      </c>
      <c r="P55" s="29">
        <v>3.225904</v>
      </c>
      <c r="Q55" s="38">
        <v>44.22663</v>
      </c>
      <c r="R55" s="38">
        <v>161.4729</v>
      </c>
      <c r="S55" s="46"/>
      <c r="T55" s="49"/>
      <c r="U55" s="49"/>
      <c r="V55" s="46">
        <v>1499.605</v>
      </c>
      <c r="W55" s="121"/>
      <c r="X55" s="46"/>
      <c r="Y55" s="121"/>
      <c r="Z55" s="46"/>
      <c r="AA55" s="82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</row>
    <row r="56" spans="1:48" ht="12.75">
      <c r="A56">
        <v>15</v>
      </c>
      <c r="B56" s="64">
        <v>44</v>
      </c>
      <c r="C56" s="52">
        <v>1750</v>
      </c>
      <c r="D56" s="46">
        <v>1752.846</v>
      </c>
      <c r="E56" s="80">
        <v>2.1375</v>
      </c>
      <c r="F56" s="80">
        <v>34.5536</v>
      </c>
      <c r="G56" s="80">
        <v>2.1382</v>
      </c>
      <c r="H56" s="83">
        <v>0.068237</v>
      </c>
      <c r="I56" s="47">
        <f t="shared" si="5"/>
        <v>27.603323496031408</v>
      </c>
      <c r="J56" s="46">
        <v>86.081</v>
      </c>
      <c r="K56" s="80">
        <v>34.5466</v>
      </c>
      <c r="L56" s="56"/>
      <c r="M56" s="56">
        <v>1.081</v>
      </c>
      <c r="N56" s="125">
        <f t="shared" si="1"/>
        <v>48.25892857142858</v>
      </c>
      <c r="O56" s="111">
        <f t="shared" si="6"/>
        <v>46.96260460431934</v>
      </c>
      <c r="P56" s="29">
        <v>3.138667</v>
      </c>
      <c r="Q56" s="38">
        <v>43.82232</v>
      </c>
      <c r="R56" s="38">
        <v>168.6523</v>
      </c>
      <c r="S56" s="46"/>
      <c r="T56" s="49"/>
      <c r="U56" s="49"/>
      <c r="V56" s="46">
        <v>1752.846</v>
      </c>
      <c r="W56" s="121"/>
      <c r="X56" s="46"/>
      <c r="Y56" s="121"/>
      <c r="Z56" s="46"/>
      <c r="AA56" s="82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</row>
    <row r="57" spans="1:48" ht="12.75">
      <c r="A57">
        <v>15</v>
      </c>
      <c r="B57" s="64">
        <v>43</v>
      </c>
      <c r="C57" s="52">
        <v>2000</v>
      </c>
      <c r="D57" s="46">
        <v>2000.413</v>
      </c>
      <c r="E57" s="80">
        <v>1.9646</v>
      </c>
      <c r="F57" s="80">
        <v>34.5852</v>
      </c>
      <c r="G57" s="80">
        <v>1.965</v>
      </c>
      <c r="H57" s="83">
        <v>0.067986</v>
      </c>
      <c r="I57" s="47">
        <f t="shared" si="5"/>
        <v>27.64240877775751</v>
      </c>
      <c r="J57" s="46">
        <v>86.0833</v>
      </c>
      <c r="K57" s="80">
        <v>34.5784</v>
      </c>
      <c r="L57" s="56"/>
      <c r="M57" s="56">
        <v>1.411</v>
      </c>
      <c r="N57" s="125">
        <f t="shared" si="1"/>
        <v>62.99107142857144</v>
      </c>
      <c r="O57" s="111">
        <f t="shared" si="6"/>
        <v>61.296683447981515</v>
      </c>
      <c r="P57" s="29">
        <v>3.06974</v>
      </c>
      <c r="Q57" s="38">
        <v>43.11976</v>
      </c>
      <c r="R57" s="38">
        <v>175.4738</v>
      </c>
      <c r="S57" s="46"/>
      <c r="T57" s="49"/>
      <c r="U57" s="49"/>
      <c r="V57" s="46">
        <v>2000.413</v>
      </c>
      <c r="W57" s="121"/>
      <c r="X57" s="46"/>
      <c r="Y57" s="121"/>
      <c r="Z57" s="46"/>
      <c r="AA57" s="82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</row>
    <row r="58" spans="1:48" ht="12.75">
      <c r="A58">
        <v>15</v>
      </c>
      <c r="B58" s="64">
        <v>42</v>
      </c>
      <c r="C58" s="52">
        <v>2250</v>
      </c>
      <c r="D58" s="46">
        <v>2250.278</v>
      </c>
      <c r="E58" s="80">
        <v>1.8348</v>
      </c>
      <c r="F58" s="80">
        <v>34.6115</v>
      </c>
      <c r="G58" s="80">
        <v>1.835</v>
      </c>
      <c r="H58" s="83">
        <v>0.067481</v>
      </c>
      <c r="I58" s="47">
        <f t="shared" si="5"/>
        <v>27.673587833610554</v>
      </c>
      <c r="J58" s="46">
        <v>86.0699</v>
      </c>
      <c r="K58" s="80">
        <v>34.6047</v>
      </c>
      <c r="L58" s="56">
        <v>34.6105</v>
      </c>
      <c r="M58" s="56">
        <v>1.694</v>
      </c>
      <c r="N58" s="125">
        <f t="shared" si="1"/>
        <v>75.625</v>
      </c>
      <c r="O58" s="111">
        <f t="shared" si="6"/>
        <v>73.58854104582122</v>
      </c>
      <c r="P58" s="29">
        <v>3.0054</v>
      </c>
      <c r="Q58" s="38">
        <v>42.41756</v>
      </c>
      <c r="R58" s="38">
        <v>178.0159</v>
      </c>
      <c r="S58" s="46"/>
      <c r="T58" s="49"/>
      <c r="U58" s="49"/>
      <c r="V58" s="46">
        <v>2250.278</v>
      </c>
      <c r="W58" s="121"/>
      <c r="X58" s="46"/>
      <c r="Y58" s="121"/>
      <c r="Z58" s="46"/>
      <c r="AA58" s="82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</row>
    <row r="59" spans="1:48" ht="12.75">
      <c r="A59">
        <v>15</v>
      </c>
      <c r="B59" s="64">
        <v>41</v>
      </c>
      <c r="C59" s="52">
        <v>2500</v>
      </c>
      <c r="D59" s="46">
        <v>2499.471</v>
      </c>
      <c r="E59" s="80">
        <v>1.7439</v>
      </c>
      <c r="F59" s="80">
        <v>34.629</v>
      </c>
      <c r="G59" s="80">
        <v>1.7439</v>
      </c>
      <c r="H59" s="83">
        <v>0.066885</v>
      </c>
      <c r="I59" s="47">
        <f t="shared" si="5"/>
        <v>27.694570015600902</v>
      </c>
      <c r="J59" s="46">
        <v>86.062</v>
      </c>
      <c r="K59" s="80">
        <v>34.6224</v>
      </c>
      <c r="L59" s="56">
        <v>34.6288</v>
      </c>
      <c r="M59" s="56">
        <v>1.967</v>
      </c>
      <c r="N59" s="125">
        <f t="shared" si="1"/>
        <v>87.81250000000001</v>
      </c>
      <c r="O59" s="111">
        <f t="shared" si="6"/>
        <v>85.44610681232554</v>
      </c>
      <c r="P59" s="29">
        <v>2.945649</v>
      </c>
      <c r="Q59" s="38">
        <v>41.4773</v>
      </c>
      <c r="R59" s="38">
        <v>177.8214</v>
      </c>
      <c r="S59" s="46"/>
      <c r="T59" s="49"/>
      <c r="U59" s="49"/>
      <c r="V59" s="46">
        <v>2499.471</v>
      </c>
      <c r="W59" s="121"/>
      <c r="X59" s="46"/>
      <c r="Y59" s="121"/>
      <c r="Z59" s="46"/>
      <c r="AA59" s="82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</row>
    <row r="60" spans="1:48" ht="12.75">
      <c r="A60">
        <v>15</v>
      </c>
      <c r="B60" s="64">
        <v>40</v>
      </c>
      <c r="C60" s="52">
        <v>2500</v>
      </c>
      <c r="D60" s="46">
        <v>2497.462</v>
      </c>
      <c r="E60" s="80">
        <v>1.7434</v>
      </c>
      <c r="F60" s="80">
        <v>34.6291</v>
      </c>
      <c r="G60" s="80">
        <v>1.7434</v>
      </c>
      <c r="H60" s="83">
        <v>0.065025</v>
      </c>
      <c r="I60" s="47">
        <f t="shared" si="5"/>
        <v>27.694688162050625</v>
      </c>
      <c r="J60" s="46">
        <v>86.0588</v>
      </c>
      <c r="K60" s="80">
        <v>34.6226</v>
      </c>
      <c r="L60" s="56">
        <v>34.6258</v>
      </c>
      <c r="M60" s="56">
        <v>1.978</v>
      </c>
      <c r="N60" s="125">
        <f t="shared" si="1"/>
        <v>88.30357142857143</v>
      </c>
      <c r="O60" s="111">
        <f t="shared" si="6"/>
        <v>85.92393484731859</v>
      </c>
      <c r="P60" s="29">
        <v>2.954395</v>
      </c>
      <c r="Q60" s="38">
        <v>41.43002</v>
      </c>
      <c r="R60" s="38">
        <v>176.4527</v>
      </c>
      <c r="S60" s="46"/>
      <c r="T60" s="49"/>
      <c r="U60" s="49"/>
      <c r="V60" s="46">
        <v>2497.462</v>
      </c>
      <c r="W60" s="121"/>
      <c r="X60" s="46"/>
      <c r="Y60" s="121"/>
      <c r="Z60" s="46"/>
      <c r="AA60" s="82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</row>
    <row r="61" spans="1:48" ht="12.75">
      <c r="A61">
        <v>15</v>
      </c>
      <c r="B61" s="64">
        <v>39</v>
      </c>
      <c r="C61" s="52">
        <v>2750</v>
      </c>
      <c r="D61" s="46">
        <v>2749.104</v>
      </c>
      <c r="E61" s="80">
        <v>1.6735</v>
      </c>
      <c r="F61" s="80">
        <v>34.6418</v>
      </c>
      <c r="G61" s="80">
        <v>1.6732</v>
      </c>
      <c r="H61" s="83">
        <v>0.065326</v>
      </c>
      <c r="I61" s="47">
        <f t="shared" si="5"/>
        <v>27.710149440464193</v>
      </c>
      <c r="J61" s="46">
        <v>86.0175</v>
      </c>
      <c r="K61" s="80">
        <v>34.6353</v>
      </c>
      <c r="L61" s="56">
        <v>34.641</v>
      </c>
      <c r="M61" s="56">
        <v>2.201</v>
      </c>
      <c r="N61" s="125">
        <f t="shared" si="1"/>
        <v>98.25892857142858</v>
      </c>
      <c r="O61" s="111">
        <f t="shared" si="6"/>
        <v>95.60957301523739</v>
      </c>
      <c r="P61" s="29">
        <v>2.894672</v>
      </c>
      <c r="Q61" s="38">
        <v>40.66833</v>
      </c>
      <c r="R61" s="38">
        <v>177.8237</v>
      </c>
      <c r="S61" s="46"/>
      <c r="T61" s="49"/>
      <c r="U61" s="49"/>
      <c r="V61" s="46">
        <v>2749.104</v>
      </c>
      <c r="W61" s="121"/>
      <c r="X61" s="46"/>
      <c r="Y61" s="121"/>
      <c r="Z61" s="46"/>
      <c r="AA61" s="82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</row>
    <row r="62" spans="1:48" ht="12.75">
      <c r="A62">
        <v>15</v>
      </c>
      <c r="B62" s="64">
        <v>38</v>
      </c>
      <c r="C62" s="52">
        <v>3000</v>
      </c>
      <c r="D62" s="46">
        <v>3000.036</v>
      </c>
      <c r="E62" s="80">
        <v>1.6559</v>
      </c>
      <c r="F62" s="80">
        <v>34.6476</v>
      </c>
      <c r="G62" s="80">
        <v>1.6554</v>
      </c>
      <c r="H62" s="83">
        <v>0.066336</v>
      </c>
      <c r="I62" s="47">
        <f t="shared" si="5"/>
        <v>27.716121212106145</v>
      </c>
      <c r="J62" s="46">
        <v>86.002</v>
      </c>
      <c r="K62" s="80">
        <v>34.6415</v>
      </c>
      <c r="L62" s="84">
        <v>34.648</v>
      </c>
      <c r="M62" s="56">
        <v>2.312</v>
      </c>
      <c r="N62" s="125">
        <f t="shared" si="1"/>
        <v>103.21428571428571</v>
      </c>
      <c r="O62" s="111">
        <f t="shared" si="6"/>
        <v>100.43073528179455</v>
      </c>
      <c r="P62" s="29">
        <v>2.866923</v>
      </c>
      <c r="Q62" s="39">
        <v>40.3</v>
      </c>
      <c r="R62" s="38">
        <v>177.0414</v>
      </c>
      <c r="S62" s="49"/>
      <c r="T62" s="49"/>
      <c r="U62" s="49"/>
      <c r="V62" s="46">
        <v>3000.036</v>
      </c>
      <c r="W62" s="121"/>
      <c r="X62" s="46"/>
      <c r="Y62" s="121"/>
      <c r="Z62" s="46"/>
      <c r="AA62" s="85" t="s">
        <v>44</v>
      </c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</row>
    <row r="63" spans="1:48" ht="12.75">
      <c r="A63">
        <v>15</v>
      </c>
      <c r="B63" s="64">
        <v>37</v>
      </c>
      <c r="C63" s="52" t="s">
        <v>43</v>
      </c>
      <c r="D63" s="46">
        <v>3276.736</v>
      </c>
      <c r="E63" s="80">
        <v>1.6675</v>
      </c>
      <c r="F63" s="80">
        <v>34.6496</v>
      </c>
      <c r="G63" s="80">
        <v>1.6666</v>
      </c>
      <c r="H63" s="83">
        <v>0.068547</v>
      </c>
      <c r="I63" s="47">
        <f t="shared" si="5"/>
        <v>27.71685715419676</v>
      </c>
      <c r="J63" s="46">
        <v>85.9429</v>
      </c>
      <c r="K63" s="80">
        <v>34.6437</v>
      </c>
      <c r="L63" s="84">
        <v>34.6511</v>
      </c>
      <c r="M63" s="56">
        <v>2.401</v>
      </c>
      <c r="N63" s="125">
        <f t="shared" si="1"/>
        <v>107.1875</v>
      </c>
      <c r="O63" s="111">
        <f t="shared" si="6"/>
        <v>104.29672263701886</v>
      </c>
      <c r="P63" s="29">
        <v>2.852862</v>
      </c>
      <c r="Q63" s="38">
        <v>40.09714</v>
      </c>
      <c r="R63" s="38">
        <v>176.2589</v>
      </c>
      <c r="S63" s="49"/>
      <c r="T63" s="49"/>
      <c r="U63" s="49"/>
      <c r="V63" s="46">
        <v>3276.736</v>
      </c>
      <c r="W63" s="121"/>
      <c r="X63" s="46"/>
      <c r="Y63" s="121"/>
      <c r="Z63" s="46"/>
      <c r="AA63" s="85" t="s">
        <v>44</v>
      </c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</row>
    <row r="64" spans="1:48" ht="12.75">
      <c r="A64">
        <v>26</v>
      </c>
      <c r="B64" s="65">
        <v>87</v>
      </c>
      <c r="C64" s="52">
        <v>0</v>
      </c>
      <c r="D64" s="46">
        <v>2.439</v>
      </c>
      <c r="E64" s="80">
        <v>6.8761</v>
      </c>
      <c r="F64" s="80">
        <v>32.6155</v>
      </c>
      <c r="G64" s="80">
        <v>6.8766</v>
      </c>
      <c r="H64" s="83">
        <v>1.301E-17</v>
      </c>
      <c r="I64" s="47">
        <f aca="true" t="shared" si="7" ref="I64:I87">((999.842594+6.794*10^-2*E64-9.0953*10^-3*E64^2+1.001685*10^-4*E64^3-1.12*10^-6*E64^4+6.536*10^-9*E64^5)+(0.8245-0.00409*E64+7.6438*10^-5*E64^2-8.2467*10^-7*E64^3+5.3875*10^-9*E64^4)*F64+(-5.72466*10^-3+1.0227*10^-4*E64-1.6546*10^-6*E64^2)*F64^1.5+4.8314*10^-4*F64^2)-1000</f>
        <v>25.557683423892968</v>
      </c>
      <c r="J64" s="46">
        <v>84.3416</v>
      </c>
      <c r="K64" s="80">
        <v>32.6107</v>
      </c>
      <c r="L64" s="88">
        <v>32.6168</v>
      </c>
      <c r="M64" s="70">
        <v>6.883</v>
      </c>
      <c r="N64" s="125">
        <f t="shared" si="1"/>
        <v>307.2767857142857</v>
      </c>
      <c r="O64" s="111">
        <f aca="true" t="shared" si="8" ref="O64:O87">(M64*1000/22.4)/(1+I64/1000)</f>
        <v>299.6192127276758</v>
      </c>
      <c r="P64" s="29">
        <v>1.166964</v>
      </c>
      <c r="Q64" s="38">
        <v>11.55631</v>
      </c>
      <c r="R64" s="38">
        <v>15.12673</v>
      </c>
      <c r="S64" s="46"/>
      <c r="T64" s="69"/>
      <c r="U64" s="69"/>
      <c r="V64" s="46">
        <v>2.439</v>
      </c>
      <c r="W64" s="121"/>
      <c r="X64" s="46"/>
      <c r="Y64" s="121"/>
      <c r="Z64" s="46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</row>
    <row r="65" spans="1:48" ht="12.75">
      <c r="A65">
        <v>26</v>
      </c>
      <c r="B65" s="65">
        <v>86</v>
      </c>
      <c r="C65" s="52">
        <v>10</v>
      </c>
      <c r="D65" s="46">
        <v>9.549</v>
      </c>
      <c r="E65" s="80">
        <v>6.882</v>
      </c>
      <c r="F65" s="80">
        <v>32.6152</v>
      </c>
      <c r="G65" s="80">
        <v>6.8819</v>
      </c>
      <c r="H65" s="83">
        <v>1.301E-17</v>
      </c>
      <c r="I65" s="47">
        <f t="shared" si="7"/>
        <v>25.556666962116196</v>
      </c>
      <c r="J65" s="46">
        <v>84.4521</v>
      </c>
      <c r="K65" s="80">
        <v>32.6104</v>
      </c>
      <c r="L65" s="88"/>
      <c r="M65" s="70">
        <v>6.888</v>
      </c>
      <c r="N65" s="125">
        <f t="shared" si="1"/>
        <v>307.5</v>
      </c>
      <c r="O65" s="111">
        <f t="shared" si="8"/>
        <v>299.83716152016297</v>
      </c>
      <c r="P65" s="29">
        <v>1.171222</v>
      </c>
      <c r="Q65" s="38">
        <v>11.67115</v>
      </c>
      <c r="R65" s="38">
        <v>15.30123</v>
      </c>
      <c r="S65" s="46"/>
      <c r="T65" s="69"/>
      <c r="U65" s="69"/>
      <c r="V65" s="46">
        <v>9.549</v>
      </c>
      <c r="W65" s="121"/>
      <c r="X65" s="46"/>
      <c r="Y65" s="121"/>
      <c r="Z65" s="46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ht="12.75">
      <c r="A66">
        <v>26</v>
      </c>
      <c r="B66" s="65">
        <v>85</v>
      </c>
      <c r="C66" s="52">
        <v>25</v>
      </c>
      <c r="D66" s="46">
        <v>25.455</v>
      </c>
      <c r="E66" s="80">
        <v>6.8874</v>
      </c>
      <c r="F66" s="80">
        <v>32.6152</v>
      </c>
      <c r="G66" s="80">
        <v>6.8882</v>
      </c>
      <c r="H66" s="83">
        <v>1.301E-17</v>
      </c>
      <c r="I66" s="47">
        <f t="shared" si="7"/>
        <v>25.555952543131525</v>
      </c>
      <c r="J66" s="46">
        <v>84.4981</v>
      </c>
      <c r="K66" s="80">
        <v>32.6105</v>
      </c>
      <c r="L66" s="88"/>
      <c r="M66" s="70">
        <v>6.889</v>
      </c>
      <c r="N66" s="125">
        <f t="shared" si="1"/>
        <v>307.5446428571429</v>
      </c>
      <c r="O66" s="111">
        <f t="shared" si="8"/>
        <v>299.8809007880129</v>
      </c>
      <c r="P66" s="29">
        <v>1.16641</v>
      </c>
      <c r="Q66" s="38">
        <v>11.67229</v>
      </c>
      <c r="R66" s="38">
        <v>14.93154</v>
      </c>
      <c r="S66" s="46"/>
      <c r="T66" s="69"/>
      <c r="U66" s="69"/>
      <c r="V66" s="46">
        <v>25.455</v>
      </c>
      <c r="W66" s="121"/>
      <c r="X66" s="46"/>
      <c r="Y66" s="121"/>
      <c r="Z66" s="46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</row>
    <row r="67" spans="1:48" ht="12.75">
      <c r="A67">
        <v>26</v>
      </c>
      <c r="B67" s="65">
        <v>84</v>
      </c>
      <c r="C67" s="52">
        <v>50</v>
      </c>
      <c r="D67" s="46">
        <v>50.316</v>
      </c>
      <c r="E67" s="80">
        <v>6.8897</v>
      </c>
      <c r="F67" s="80">
        <v>32.6151</v>
      </c>
      <c r="G67" s="80">
        <v>6.8905</v>
      </c>
      <c r="H67" s="83">
        <v>1.301E-17</v>
      </c>
      <c r="I67" s="47">
        <f t="shared" si="7"/>
        <v>25.55556940056158</v>
      </c>
      <c r="J67" s="46">
        <v>84.6006</v>
      </c>
      <c r="K67" s="80">
        <v>32.6103</v>
      </c>
      <c r="L67" s="88"/>
      <c r="M67" s="70">
        <v>6.898</v>
      </c>
      <c r="N67" s="125">
        <f t="shared" si="1"/>
        <v>307.94642857142856</v>
      </c>
      <c r="O67" s="111">
        <f t="shared" si="8"/>
        <v>300.27278653600763</v>
      </c>
      <c r="P67" s="29">
        <v>1.170665</v>
      </c>
      <c r="Q67" s="38">
        <v>11.73032</v>
      </c>
      <c r="R67" s="38">
        <v>15.10596</v>
      </c>
      <c r="S67" s="46"/>
      <c r="T67" s="69"/>
      <c r="U67" s="69"/>
      <c r="V67" s="46">
        <v>50.316</v>
      </c>
      <c r="W67" s="121"/>
      <c r="X67" s="46"/>
      <c r="Y67" s="121"/>
      <c r="Z67" s="46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</row>
    <row r="68" spans="1:48" ht="12.75">
      <c r="A68">
        <v>26</v>
      </c>
      <c r="B68" s="65">
        <v>83</v>
      </c>
      <c r="C68" s="52">
        <v>75</v>
      </c>
      <c r="D68" s="46">
        <v>75.432</v>
      </c>
      <c r="E68" s="80">
        <v>6.8913</v>
      </c>
      <c r="F68" s="80">
        <v>32.6152</v>
      </c>
      <c r="G68" s="80">
        <v>6.8922</v>
      </c>
      <c r="H68" s="83">
        <v>0.40248</v>
      </c>
      <c r="I68" s="47">
        <f t="shared" si="7"/>
        <v>25.555436369157633</v>
      </c>
      <c r="J68" s="46">
        <v>84.4848</v>
      </c>
      <c r="K68" s="80">
        <v>32.6102</v>
      </c>
      <c r="L68" s="88"/>
      <c r="M68" s="70">
        <v>6.887</v>
      </c>
      <c r="N68" s="125">
        <f t="shared" si="1"/>
        <v>307.45535714285717</v>
      </c>
      <c r="O68" s="111">
        <f t="shared" si="8"/>
        <v>299.7939908849412</v>
      </c>
      <c r="P68" s="29">
        <v>1.170384</v>
      </c>
      <c r="Q68" s="38">
        <v>11.67456</v>
      </c>
      <c r="R68" s="38">
        <v>14.73662</v>
      </c>
      <c r="S68" s="46"/>
      <c r="T68" s="69"/>
      <c r="U68" s="69"/>
      <c r="V68" s="46">
        <v>75.432</v>
      </c>
      <c r="W68" s="121"/>
      <c r="X68" s="46"/>
      <c r="Y68" s="121"/>
      <c r="Z68" s="46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</row>
    <row r="69" spans="1:48" ht="12.75">
      <c r="A69">
        <v>26</v>
      </c>
      <c r="B69" s="65">
        <v>82</v>
      </c>
      <c r="C69" s="52">
        <v>100</v>
      </c>
      <c r="D69" s="46">
        <v>101.494</v>
      </c>
      <c r="E69" s="80">
        <v>6.8891</v>
      </c>
      <c r="F69" s="80">
        <v>32.6162</v>
      </c>
      <c r="G69" s="80">
        <v>6.8894</v>
      </c>
      <c r="H69" s="83">
        <v>0.51111</v>
      </c>
      <c r="I69" s="47">
        <f t="shared" si="7"/>
        <v>25.556515097429383</v>
      </c>
      <c r="J69" s="46">
        <v>84.6844</v>
      </c>
      <c r="K69" s="80">
        <v>32.611</v>
      </c>
      <c r="L69" s="88"/>
      <c r="M69" s="70">
        <v>6.878</v>
      </c>
      <c r="N69" s="125">
        <f t="shared" si="1"/>
        <v>307.05357142857144</v>
      </c>
      <c r="O69" s="111">
        <f t="shared" si="8"/>
        <v>299.40190219492774</v>
      </c>
      <c r="P69" s="29">
        <v>1.174636</v>
      </c>
      <c r="Q69" s="38">
        <v>11.78951</v>
      </c>
      <c r="R69" s="38">
        <v>14.54869</v>
      </c>
      <c r="S69" s="46"/>
      <c r="T69" s="69"/>
      <c r="U69" s="69"/>
      <c r="V69" s="46">
        <v>101.494</v>
      </c>
      <c r="W69" s="121"/>
      <c r="X69" s="46"/>
      <c r="Y69" s="121"/>
      <c r="Z69" s="46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</row>
    <row r="70" spans="1:48" ht="12.75">
      <c r="A70">
        <v>26</v>
      </c>
      <c r="B70" s="65">
        <v>81</v>
      </c>
      <c r="C70" s="52">
        <v>150</v>
      </c>
      <c r="D70" s="46">
        <v>150.648</v>
      </c>
      <c r="E70" s="80">
        <v>5.7802</v>
      </c>
      <c r="F70" s="80">
        <v>33.7575</v>
      </c>
      <c r="G70" s="80">
        <v>5.7842</v>
      </c>
      <c r="H70" s="83">
        <v>0.067229</v>
      </c>
      <c r="I70" s="47">
        <f t="shared" si="7"/>
        <v>26.598457448741783</v>
      </c>
      <c r="J70" s="46">
        <v>85.7099</v>
      </c>
      <c r="K70" s="80">
        <v>33.7507</v>
      </c>
      <c r="L70" s="88"/>
      <c r="M70" s="70">
        <v>3.567</v>
      </c>
      <c r="N70" s="125">
        <f t="shared" si="1"/>
        <v>159.24107142857144</v>
      </c>
      <c r="O70" s="111">
        <f t="shared" si="8"/>
        <v>155.11524518000007</v>
      </c>
      <c r="P70" s="29">
        <v>2.208291</v>
      </c>
      <c r="Q70" s="38">
        <v>30.57651</v>
      </c>
      <c r="R70" s="38">
        <v>45.70676</v>
      </c>
      <c r="S70" s="46"/>
      <c r="T70" s="69"/>
      <c r="U70" s="69"/>
      <c r="V70" s="46">
        <v>150.648</v>
      </c>
      <c r="W70" s="121"/>
      <c r="X70" s="46"/>
      <c r="Y70" s="121"/>
      <c r="Z70" s="46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</row>
    <row r="71" spans="1:48" ht="12.75">
      <c r="A71">
        <v>26</v>
      </c>
      <c r="B71" s="65">
        <v>80</v>
      </c>
      <c r="C71" s="52">
        <v>200</v>
      </c>
      <c r="D71" s="46">
        <v>202.152</v>
      </c>
      <c r="E71" s="80">
        <v>5.2496</v>
      </c>
      <c r="F71" s="80">
        <v>33.8779</v>
      </c>
      <c r="G71" s="80">
        <v>5.2513</v>
      </c>
      <c r="H71" s="83">
        <v>0.06253</v>
      </c>
      <c r="I71" s="47">
        <f t="shared" si="7"/>
        <v>26.757228387835994</v>
      </c>
      <c r="J71" s="46">
        <v>85.6681</v>
      </c>
      <c r="K71" s="80">
        <v>33.8721</v>
      </c>
      <c r="L71" s="88"/>
      <c r="M71" s="70">
        <v>2.637</v>
      </c>
      <c r="N71" s="125">
        <f t="shared" si="1"/>
        <v>117.72321428571429</v>
      </c>
      <c r="O71" s="111">
        <f t="shared" si="8"/>
        <v>114.65535477218654</v>
      </c>
      <c r="P71" s="29">
        <v>2.535718</v>
      </c>
      <c r="Q71" s="38">
        <v>35.57119</v>
      </c>
      <c r="R71" s="38">
        <v>59.666</v>
      </c>
      <c r="S71" s="46"/>
      <c r="T71" s="69"/>
      <c r="U71" s="69"/>
      <c r="V71" s="46">
        <v>202.152</v>
      </c>
      <c r="W71" s="121"/>
      <c r="X71" s="46"/>
      <c r="Y71" s="121"/>
      <c r="Z71" s="46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</row>
    <row r="72" spans="1:48" ht="12.75">
      <c r="A72">
        <v>26</v>
      </c>
      <c r="B72" s="65">
        <v>79</v>
      </c>
      <c r="C72" s="52">
        <v>300</v>
      </c>
      <c r="D72" s="46">
        <v>300.029</v>
      </c>
      <c r="E72" s="80">
        <v>4.8084</v>
      </c>
      <c r="F72" s="80">
        <v>33.9685</v>
      </c>
      <c r="G72" s="80">
        <v>4.8085</v>
      </c>
      <c r="H72" s="83">
        <v>0.065734</v>
      </c>
      <c r="I72" s="47">
        <f t="shared" si="7"/>
        <v>26.87945616027764</v>
      </c>
      <c r="J72" s="46">
        <v>85.7293</v>
      </c>
      <c r="K72" s="80">
        <v>33.9627</v>
      </c>
      <c r="L72" s="88"/>
      <c r="M72" s="70">
        <v>1.521</v>
      </c>
      <c r="N72" s="125">
        <f t="shared" si="1"/>
        <v>67.90178571428571</v>
      </c>
      <c r="O72" s="111">
        <f t="shared" si="8"/>
        <v>66.12439786085999</v>
      </c>
      <c r="P72" s="29">
        <v>2.853345</v>
      </c>
      <c r="Q72" s="38">
        <v>40.17448</v>
      </c>
      <c r="R72" s="38">
        <v>73.69566</v>
      </c>
      <c r="S72" s="46"/>
      <c r="T72" s="69"/>
      <c r="U72" s="69"/>
      <c r="V72" s="46">
        <v>300.029</v>
      </c>
      <c r="W72" s="121"/>
      <c r="X72" s="46"/>
      <c r="Y72" s="121"/>
      <c r="Z72" s="46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</row>
    <row r="73" spans="1:48" ht="12.75">
      <c r="A73">
        <v>26</v>
      </c>
      <c r="B73" s="65">
        <v>78</v>
      </c>
      <c r="C73" s="52">
        <v>400</v>
      </c>
      <c r="D73" s="46">
        <v>399.566</v>
      </c>
      <c r="E73" s="80">
        <v>4.3448</v>
      </c>
      <c r="F73" s="80">
        <v>34.0372</v>
      </c>
      <c r="G73" s="80">
        <v>4.3473</v>
      </c>
      <c r="H73" s="83">
        <v>0.063375</v>
      </c>
      <c r="I73" s="47">
        <f t="shared" si="7"/>
        <v>26.98458737037845</v>
      </c>
      <c r="J73" s="46">
        <v>85.8077</v>
      </c>
      <c r="K73" s="80">
        <v>34.0314</v>
      </c>
      <c r="L73" s="88"/>
      <c r="M73" s="70">
        <v>1.113</v>
      </c>
      <c r="N73" s="125">
        <f t="shared" si="1"/>
        <v>49.6875</v>
      </c>
      <c r="O73" s="111">
        <f t="shared" si="8"/>
        <v>48.38193348862827</v>
      </c>
      <c r="P73" s="29">
        <v>3.004857</v>
      </c>
      <c r="Q73" s="38">
        <v>42.48413</v>
      </c>
      <c r="R73" s="38">
        <v>86.49096</v>
      </c>
      <c r="S73" s="46"/>
      <c r="T73" s="69"/>
      <c r="U73" s="69"/>
      <c r="V73" s="46">
        <v>399.566</v>
      </c>
      <c r="W73" s="121"/>
      <c r="X73" s="46"/>
      <c r="Y73" s="121"/>
      <c r="Z73" s="46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</row>
    <row r="74" spans="1:48" ht="12.75">
      <c r="A74">
        <v>26</v>
      </c>
      <c r="B74" s="65">
        <v>77</v>
      </c>
      <c r="C74" s="52">
        <v>600</v>
      </c>
      <c r="D74" s="46">
        <v>603.075</v>
      </c>
      <c r="E74" s="80">
        <v>3.8008</v>
      </c>
      <c r="F74" s="80">
        <v>34.1763</v>
      </c>
      <c r="G74" s="80">
        <v>3.8026</v>
      </c>
      <c r="H74" s="83">
        <v>0.066074</v>
      </c>
      <c r="I74" s="47">
        <f t="shared" si="7"/>
        <v>27.15144665720186</v>
      </c>
      <c r="J74" s="46">
        <v>85.8702</v>
      </c>
      <c r="K74" s="80">
        <v>34.1699</v>
      </c>
      <c r="L74" s="88"/>
      <c r="M74" s="70">
        <v>0.637</v>
      </c>
      <c r="N74" s="125">
        <f t="shared" si="1"/>
        <v>28.437500000000004</v>
      </c>
      <c r="O74" s="111">
        <f t="shared" si="8"/>
        <v>27.6857907298364</v>
      </c>
      <c r="P74" s="29">
        <v>3.147249</v>
      </c>
      <c r="Q74" s="38">
        <v>44.04783</v>
      </c>
      <c r="R74" s="38">
        <v>109.8482</v>
      </c>
      <c r="S74" s="46"/>
      <c r="T74" s="69"/>
      <c r="U74" s="69"/>
      <c r="V74" s="46">
        <v>603.075</v>
      </c>
      <c r="W74" s="121"/>
      <c r="X74" s="46"/>
      <c r="Y74" s="121"/>
      <c r="Z74" s="46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</row>
    <row r="75" spans="1:48" ht="12.75">
      <c r="A75">
        <v>26</v>
      </c>
      <c r="B75" s="65">
        <v>76</v>
      </c>
      <c r="C75" s="52">
        <v>800</v>
      </c>
      <c r="D75" s="46">
        <v>801.393</v>
      </c>
      <c r="E75" s="80">
        <v>3.3204</v>
      </c>
      <c r="F75" s="80">
        <v>34.2874</v>
      </c>
      <c r="G75" s="80">
        <v>3.3213</v>
      </c>
      <c r="H75" s="83">
        <v>0.06583</v>
      </c>
      <c r="I75" s="47">
        <f t="shared" si="7"/>
        <v>27.286803960516636</v>
      </c>
      <c r="J75" s="46">
        <v>85.8763</v>
      </c>
      <c r="K75" s="80">
        <v>34.2813</v>
      </c>
      <c r="L75" s="88"/>
      <c r="M75" s="70">
        <v>0.43</v>
      </c>
      <c r="N75" s="125">
        <f t="shared" si="1"/>
        <v>19.196428571428573</v>
      </c>
      <c r="O75" s="111">
        <f t="shared" si="8"/>
        <v>18.68653281383568</v>
      </c>
      <c r="P75" s="29">
        <v>3.209158</v>
      </c>
      <c r="Q75" s="38">
        <v>45.26733</v>
      </c>
      <c r="R75" s="38">
        <v>128.6681</v>
      </c>
      <c r="S75" s="46"/>
      <c r="T75" s="69"/>
      <c r="U75" s="69"/>
      <c r="V75" s="46">
        <v>801.393</v>
      </c>
      <c r="W75" s="121"/>
      <c r="X75" s="46"/>
      <c r="Y75" s="121"/>
      <c r="Z75" s="46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</row>
    <row r="76" spans="1:48" ht="12.75">
      <c r="A76">
        <v>26</v>
      </c>
      <c r="B76" s="65">
        <v>75</v>
      </c>
      <c r="C76" s="52">
        <v>1000</v>
      </c>
      <c r="D76" s="46">
        <v>999.985</v>
      </c>
      <c r="E76" s="80">
        <v>2.9749</v>
      </c>
      <c r="F76" s="80">
        <v>34.3685</v>
      </c>
      <c r="G76" s="80">
        <v>2.9753</v>
      </c>
      <c r="H76" s="83">
        <v>0.06723</v>
      </c>
      <c r="I76" s="47">
        <f t="shared" si="7"/>
        <v>27.38354243278468</v>
      </c>
      <c r="J76" s="46">
        <v>85.8772</v>
      </c>
      <c r="K76" s="80">
        <v>34.3623</v>
      </c>
      <c r="L76" s="88"/>
      <c r="M76" s="70">
        <v>0.351</v>
      </c>
      <c r="N76" s="125">
        <f t="shared" si="1"/>
        <v>15.669642857142858</v>
      </c>
      <c r="O76" s="111">
        <f t="shared" si="8"/>
        <v>15.251989359337072</v>
      </c>
      <c r="P76" s="29">
        <v>3.235344</v>
      </c>
      <c r="Q76" s="38">
        <v>45.50721</v>
      </c>
      <c r="R76" s="38">
        <v>142.0908</v>
      </c>
      <c r="S76" s="46"/>
      <c r="T76" s="69"/>
      <c r="U76" s="69"/>
      <c r="V76" s="46">
        <v>999.985</v>
      </c>
      <c r="W76" s="121"/>
      <c r="X76" s="46"/>
      <c r="Y76" s="121"/>
      <c r="Z76" s="46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</row>
    <row r="77" spans="1:48" ht="12.75">
      <c r="A77">
        <v>26</v>
      </c>
      <c r="B77" s="65">
        <v>74</v>
      </c>
      <c r="C77" s="52">
        <v>1250</v>
      </c>
      <c r="D77" s="46">
        <v>1250.693</v>
      </c>
      <c r="E77" s="80">
        <v>2.6272</v>
      </c>
      <c r="F77" s="80">
        <v>34.4425</v>
      </c>
      <c r="G77" s="80">
        <v>2.6278</v>
      </c>
      <c r="H77" s="83">
        <v>0.069245</v>
      </c>
      <c r="I77" s="47">
        <f t="shared" si="7"/>
        <v>27.473474423139578</v>
      </c>
      <c r="J77" s="46">
        <v>85.8772</v>
      </c>
      <c r="K77" s="80">
        <v>34.4362</v>
      </c>
      <c r="L77" s="88"/>
      <c r="M77" s="70">
        <v>0.385</v>
      </c>
      <c r="N77" s="125">
        <f t="shared" si="1"/>
        <v>17.1875</v>
      </c>
      <c r="O77" s="111">
        <f t="shared" si="8"/>
        <v>16.727925759494354</v>
      </c>
      <c r="P77" s="29">
        <v>3.239207</v>
      </c>
      <c r="Q77" s="38">
        <v>45.97818</v>
      </c>
      <c r="R77" s="38">
        <v>152.7111</v>
      </c>
      <c r="S77" s="46"/>
      <c r="T77" s="69"/>
      <c r="U77" s="69"/>
      <c r="V77" s="46">
        <v>1250.693</v>
      </c>
      <c r="W77" s="121"/>
      <c r="X77" s="46"/>
      <c r="Y77" s="121"/>
      <c r="Z77" s="46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</row>
    <row r="78" spans="1:48" ht="12.75">
      <c r="A78">
        <v>26</v>
      </c>
      <c r="B78" s="65">
        <v>73</v>
      </c>
      <c r="C78" s="52">
        <v>1500</v>
      </c>
      <c r="D78" s="46">
        <v>1500.301</v>
      </c>
      <c r="E78" s="80">
        <v>2.3353</v>
      </c>
      <c r="F78" s="80">
        <v>34.5034</v>
      </c>
      <c r="G78" s="80">
        <v>2.3363</v>
      </c>
      <c r="H78" s="83">
        <v>0.067325</v>
      </c>
      <c r="I78" s="47">
        <f t="shared" si="7"/>
        <v>27.546939832800945</v>
      </c>
      <c r="J78" s="46">
        <v>85.894</v>
      </c>
      <c r="K78" s="80">
        <v>34.4969</v>
      </c>
      <c r="L78" s="88"/>
      <c r="M78" s="70">
        <v>0.563</v>
      </c>
      <c r="N78" s="125">
        <f t="shared" si="1"/>
        <v>25.13392857142857</v>
      </c>
      <c r="O78" s="111">
        <f t="shared" si="8"/>
        <v>24.460126926676732</v>
      </c>
      <c r="P78" s="29">
        <v>3.198446</v>
      </c>
      <c r="Q78" s="38">
        <v>45.41049</v>
      </c>
      <c r="R78" s="38">
        <v>162.0228</v>
      </c>
      <c r="S78" s="46"/>
      <c r="T78" s="69"/>
      <c r="U78" s="69"/>
      <c r="V78" s="46">
        <v>1500.301</v>
      </c>
      <c r="W78" s="121"/>
      <c r="X78" s="46"/>
      <c r="Y78" s="121"/>
      <c r="Z78" s="46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</row>
    <row r="79" spans="1:48" ht="12.75">
      <c r="A79">
        <v>26</v>
      </c>
      <c r="B79" s="65">
        <v>72</v>
      </c>
      <c r="C79" s="52">
        <v>1750</v>
      </c>
      <c r="D79" s="46">
        <v>1751.453</v>
      </c>
      <c r="E79" s="80">
        <v>2.1009</v>
      </c>
      <c r="F79" s="80">
        <v>34.552</v>
      </c>
      <c r="G79" s="80">
        <v>2.1013</v>
      </c>
      <c r="H79" s="83">
        <v>0.066979</v>
      </c>
      <c r="I79" s="47">
        <f t="shared" si="7"/>
        <v>27.604986779951105</v>
      </c>
      <c r="J79" s="46">
        <v>85.9004</v>
      </c>
      <c r="K79" s="80">
        <v>34.5456</v>
      </c>
      <c r="L79" s="88"/>
      <c r="M79" s="70">
        <v>0.936</v>
      </c>
      <c r="N79" s="125">
        <f t="shared" si="1"/>
        <v>41.78571428571429</v>
      </c>
      <c r="O79" s="111">
        <f t="shared" si="8"/>
        <v>40.66320699420875</v>
      </c>
      <c r="P79" s="29">
        <v>3.121965</v>
      </c>
      <c r="Q79" s="38">
        <v>44.43849</v>
      </c>
      <c r="R79" s="38">
        <v>167.7127</v>
      </c>
      <c r="S79" s="46"/>
      <c r="T79" s="69"/>
      <c r="U79" s="69"/>
      <c r="V79" s="46">
        <v>1751.453</v>
      </c>
      <c r="W79" s="121"/>
      <c r="X79" s="46"/>
      <c r="Y79" s="121"/>
      <c r="Z79" s="46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</row>
    <row r="80" spans="1:48" ht="12.75">
      <c r="A80">
        <v>26</v>
      </c>
      <c r="B80" s="65">
        <v>71</v>
      </c>
      <c r="C80" s="52">
        <v>2000</v>
      </c>
      <c r="D80" s="46">
        <v>2000.391</v>
      </c>
      <c r="E80" s="80">
        <v>1.9354</v>
      </c>
      <c r="F80" s="80">
        <v>34.5857</v>
      </c>
      <c r="G80" s="80">
        <v>1.936</v>
      </c>
      <c r="H80" s="83">
        <v>0.066126</v>
      </c>
      <c r="I80" s="47">
        <f t="shared" si="7"/>
        <v>27.64509869058088</v>
      </c>
      <c r="J80" s="46">
        <v>85.9122</v>
      </c>
      <c r="K80" s="80">
        <v>34.5794</v>
      </c>
      <c r="L80" s="88"/>
      <c r="M80" s="70">
        <v>1.314</v>
      </c>
      <c r="N80" s="125">
        <f aca="true" t="shared" si="9" ref="N80:N111">M80*(1000/22.4)</f>
        <v>58.66071428571429</v>
      </c>
      <c r="O80" s="111">
        <f t="shared" si="8"/>
        <v>57.082658556401825</v>
      </c>
      <c r="P80" s="29">
        <v>3.04547</v>
      </c>
      <c r="Q80" s="38">
        <v>43.29327</v>
      </c>
      <c r="R80" s="38">
        <v>168.8019</v>
      </c>
      <c r="S80" s="46"/>
      <c r="T80" s="69"/>
      <c r="U80" s="69"/>
      <c r="V80" s="46">
        <v>2000.391</v>
      </c>
      <c r="W80" s="121"/>
      <c r="X80" s="46"/>
      <c r="Y80" s="121"/>
      <c r="Z80" s="46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</row>
    <row r="81" spans="1:48" ht="12.75">
      <c r="A81">
        <v>26</v>
      </c>
      <c r="B81" s="65">
        <v>70</v>
      </c>
      <c r="C81" s="52">
        <v>2250</v>
      </c>
      <c r="D81" s="46">
        <v>2250.576</v>
      </c>
      <c r="E81" s="80">
        <v>1.8067</v>
      </c>
      <c r="F81" s="80">
        <v>34.6118</v>
      </c>
      <c r="G81" s="80">
        <v>1.8073</v>
      </c>
      <c r="H81" s="83">
        <v>0.063019</v>
      </c>
      <c r="I81" s="47">
        <f t="shared" si="7"/>
        <v>27.675987020703587</v>
      </c>
      <c r="J81" s="46">
        <v>85.9226</v>
      </c>
      <c r="K81" s="80">
        <v>34.6053</v>
      </c>
      <c r="L81" s="88"/>
      <c r="M81" s="70">
        <v>1.705</v>
      </c>
      <c r="N81" s="125">
        <f t="shared" si="9"/>
        <v>76.11607142857143</v>
      </c>
      <c r="O81" s="111">
        <f t="shared" si="8"/>
        <v>74.06621580137981</v>
      </c>
      <c r="P81" s="29">
        <v>2.973404</v>
      </c>
      <c r="Q81" s="38">
        <v>42.43634</v>
      </c>
      <c r="R81" s="38">
        <v>171.4261</v>
      </c>
      <c r="S81" s="46"/>
      <c r="T81" s="69"/>
      <c r="U81" s="69"/>
      <c r="V81" s="46">
        <v>2250.576</v>
      </c>
      <c r="W81" s="121"/>
      <c r="X81" s="46"/>
      <c r="Y81" s="121"/>
      <c r="Z81" s="46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</row>
    <row r="82" spans="1:48" ht="12.75">
      <c r="A82">
        <v>26</v>
      </c>
      <c r="B82" s="65">
        <v>69</v>
      </c>
      <c r="C82" s="52">
        <v>2500</v>
      </c>
      <c r="D82" s="46">
        <v>2500.261</v>
      </c>
      <c r="E82" s="80">
        <v>1.706</v>
      </c>
      <c r="F82" s="80">
        <v>34.6311</v>
      </c>
      <c r="G82" s="80">
        <v>1.7063</v>
      </c>
      <c r="H82" s="83">
        <v>0.06086</v>
      </c>
      <c r="I82" s="47">
        <f t="shared" si="7"/>
        <v>27.699121365019664</v>
      </c>
      <c r="J82" s="46">
        <v>85.9255</v>
      </c>
      <c r="K82" s="80">
        <v>34.6249</v>
      </c>
      <c r="L82" s="88">
        <v>34.63</v>
      </c>
      <c r="M82" s="70">
        <v>2.022</v>
      </c>
      <c r="N82" s="125">
        <f t="shared" si="9"/>
        <v>90.26785714285714</v>
      </c>
      <c r="O82" s="111">
        <f t="shared" si="8"/>
        <v>87.83490738316557</v>
      </c>
      <c r="P82" s="29">
        <v>2.905787</v>
      </c>
      <c r="Q82" s="38">
        <v>41.40613</v>
      </c>
      <c r="R82" s="38">
        <v>172.3226</v>
      </c>
      <c r="S82" s="46"/>
      <c r="T82" s="69"/>
      <c r="U82" s="69"/>
      <c r="V82" s="46">
        <v>2500.261</v>
      </c>
      <c r="W82" s="121"/>
      <c r="X82" s="46"/>
      <c r="Y82" s="121"/>
      <c r="Z82" s="46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</row>
    <row r="83" spans="1:48" ht="12.75">
      <c r="A83">
        <v>26</v>
      </c>
      <c r="B83" s="65">
        <v>68</v>
      </c>
      <c r="C83" s="52">
        <v>2500</v>
      </c>
      <c r="D83" s="46">
        <v>2500.014</v>
      </c>
      <c r="E83" s="80">
        <v>1.7058</v>
      </c>
      <c r="F83" s="80">
        <v>34.6311</v>
      </c>
      <c r="G83" s="80">
        <v>1.7063</v>
      </c>
      <c r="H83" s="83">
        <v>0.063567</v>
      </c>
      <c r="I83" s="47">
        <f t="shared" si="7"/>
        <v>27.69913644546409</v>
      </c>
      <c r="J83" s="46">
        <v>85.9252</v>
      </c>
      <c r="K83" s="80">
        <v>34.6248</v>
      </c>
      <c r="L83" s="88">
        <v>34.6305</v>
      </c>
      <c r="M83" s="70">
        <v>2.01</v>
      </c>
      <c r="N83" s="125">
        <f t="shared" si="9"/>
        <v>89.73214285714285</v>
      </c>
      <c r="O83" s="111">
        <f t="shared" si="8"/>
        <v>87.31363068718952</v>
      </c>
      <c r="P83" s="29">
        <v>2.900742</v>
      </c>
      <c r="Q83" s="38">
        <v>41.52961</v>
      </c>
      <c r="R83" s="38">
        <v>171.8751</v>
      </c>
      <c r="S83" s="46"/>
      <c r="T83" s="69"/>
      <c r="U83" s="69"/>
      <c r="V83" s="46">
        <v>2500.014</v>
      </c>
      <c r="W83" s="121"/>
      <c r="X83" s="46"/>
      <c r="Y83" s="121"/>
      <c r="Z83" s="46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</row>
    <row r="84" spans="1:48" ht="12.75">
      <c r="A84">
        <v>26</v>
      </c>
      <c r="B84" s="65">
        <v>67</v>
      </c>
      <c r="C84" s="52">
        <v>2750</v>
      </c>
      <c r="D84" s="46">
        <v>2748.617</v>
      </c>
      <c r="E84" s="80">
        <v>1.6295</v>
      </c>
      <c r="F84" s="80">
        <v>34.6457</v>
      </c>
      <c r="G84" s="80">
        <v>1.6297</v>
      </c>
      <c r="H84" s="83">
        <v>0.063271</v>
      </c>
      <c r="I84" s="47">
        <f t="shared" si="7"/>
        <v>27.71656707666716</v>
      </c>
      <c r="J84" s="46">
        <v>85.9271</v>
      </c>
      <c r="K84" s="80">
        <v>34.6396</v>
      </c>
      <c r="L84" s="88">
        <v>34.6453</v>
      </c>
      <c r="M84" s="70">
        <v>2.291</v>
      </c>
      <c r="N84" s="125">
        <f t="shared" si="9"/>
        <v>102.27678571428572</v>
      </c>
      <c r="O84" s="111">
        <f t="shared" si="8"/>
        <v>99.51847522046992</v>
      </c>
      <c r="P84" s="29">
        <v>2.842056</v>
      </c>
      <c r="Q84" s="38">
        <v>40.61432</v>
      </c>
      <c r="R84" s="38">
        <v>171.428</v>
      </c>
      <c r="S84" s="46"/>
      <c r="T84" s="69"/>
      <c r="U84" s="69"/>
      <c r="V84" s="46">
        <v>2748.617</v>
      </c>
      <c r="W84" s="121"/>
      <c r="X84" s="46"/>
      <c r="Y84" s="121"/>
      <c r="Z84" s="46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</row>
    <row r="85" spans="1:48" ht="12.75">
      <c r="A85">
        <v>26</v>
      </c>
      <c r="B85" s="65">
        <v>66</v>
      </c>
      <c r="C85" s="65">
        <v>3000</v>
      </c>
      <c r="D85" s="46">
        <v>2999.103</v>
      </c>
      <c r="E85" s="80">
        <v>1.5713</v>
      </c>
      <c r="F85" s="80">
        <v>34.6575</v>
      </c>
      <c r="G85" s="80">
        <v>1.5715</v>
      </c>
      <c r="H85" s="83">
        <v>0.062164</v>
      </c>
      <c r="I85" s="47">
        <f t="shared" si="7"/>
        <v>27.730349288991874</v>
      </c>
      <c r="J85" s="46">
        <v>85.9217</v>
      </c>
      <c r="K85" s="80">
        <v>34.6516</v>
      </c>
      <c r="L85" s="88">
        <v>34.6566</v>
      </c>
      <c r="M85" s="70">
        <v>2.553</v>
      </c>
      <c r="N85" s="125">
        <f t="shared" si="9"/>
        <v>113.97321428571429</v>
      </c>
      <c r="O85" s="111">
        <f t="shared" si="8"/>
        <v>110.89797471152198</v>
      </c>
      <c r="P85" s="29">
        <v>2.78336</v>
      </c>
      <c r="Q85" s="38">
        <v>40.04507</v>
      </c>
      <c r="R85" s="38">
        <v>172.5152</v>
      </c>
      <c r="S85" s="46"/>
      <c r="T85" s="69"/>
      <c r="U85" s="69"/>
      <c r="V85" s="46">
        <v>2999.103</v>
      </c>
      <c r="W85" s="121"/>
      <c r="X85" s="46"/>
      <c r="Y85" s="121"/>
      <c r="Z85" s="46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</row>
    <row r="86" spans="1:48" ht="12.75">
      <c r="A86">
        <v>26</v>
      </c>
      <c r="B86" s="65">
        <v>65</v>
      </c>
      <c r="C86" s="65">
        <v>3500</v>
      </c>
      <c r="D86" s="46">
        <v>3499.919</v>
      </c>
      <c r="E86" s="80">
        <v>1.5213</v>
      </c>
      <c r="F86" s="80">
        <v>34.6716</v>
      </c>
      <c r="G86" s="80">
        <v>1.5213</v>
      </c>
      <c r="H86" s="83">
        <v>0.067233</v>
      </c>
      <c r="I86" s="47">
        <f t="shared" si="7"/>
        <v>27.745338909099928</v>
      </c>
      <c r="J86" s="46">
        <v>85.9042</v>
      </c>
      <c r="K86" s="80">
        <v>34.6659</v>
      </c>
      <c r="L86" s="88">
        <v>34.6717</v>
      </c>
      <c r="M86" s="70">
        <v>2.923</v>
      </c>
      <c r="N86" s="125">
        <f t="shared" si="9"/>
        <v>130.49107142857144</v>
      </c>
      <c r="O86" s="111">
        <f t="shared" si="8"/>
        <v>126.96829310564537</v>
      </c>
      <c r="P86" s="29">
        <v>2.702288</v>
      </c>
      <c r="Q86" s="38">
        <v>38.95619</v>
      </c>
      <c r="R86" s="38">
        <v>171.1096</v>
      </c>
      <c r="S86" s="46"/>
      <c r="T86" s="69"/>
      <c r="U86" s="69"/>
      <c r="V86" s="46">
        <v>3499.919</v>
      </c>
      <c r="W86" s="121"/>
      <c r="X86" s="46"/>
      <c r="Y86" s="121"/>
      <c r="Z86" s="46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</row>
    <row r="87" spans="1:48" ht="12.75">
      <c r="A87">
        <v>26</v>
      </c>
      <c r="B87" s="52">
        <v>64</v>
      </c>
      <c r="C87" s="65" t="s">
        <v>43</v>
      </c>
      <c r="D87" s="46">
        <v>4000.371</v>
      </c>
      <c r="E87" s="80">
        <v>1.5367</v>
      </c>
      <c r="F87" s="80">
        <v>34.6775</v>
      </c>
      <c r="G87" s="80">
        <v>1.5359</v>
      </c>
      <c r="H87" s="83">
        <v>0.067075</v>
      </c>
      <c r="I87" s="47">
        <f t="shared" si="7"/>
        <v>27.748946849233107</v>
      </c>
      <c r="J87" s="46">
        <v>85.4712</v>
      </c>
      <c r="K87" s="80">
        <v>34.6723</v>
      </c>
      <c r="L87" s="88">
        <v>34.677</v>
      </c>
      <c r="M87" s="70">
        <v>3.127</v>
      </c>
      <c r="N87" s="125">
        <f t="shared" si="9"/>
        <v>139.59821428571428</v>
      </c>
      <c r="O87" s="111">
        <f t="shared" si="8"/>
        <v>135.82909981438573</v>
      </c>
      <c r="P87" s="29">
        <v>2.679371</v>
      </c>
      <c r="Q87" s="38">
        <v>38.61737</v>
      </c>
      <c r="R87" s="38">
        <v>171.4295</v>
      </c>
      <c r="S87" s="46"/>
      <c r="T87" s="69"/>
      <c r="U87" s="69"/>
      <c r="V87" s="46">
        <v>4000.371</v>
      </c>
      <c r="W87" s="121"/>
      <c r="X87" s="46"/>
      <c r="Y87" s="121"/>
      <c r="Z87" s="46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</row>
    <row r="88" spans="1:48" ht="12.75">
      <c r="A88">
        <v>34</v>
      </c>
      <c r="B88" s="128">
        <v>117</v>
      </c>
      <c r="C88" s="52">
        <v>0</v>
      </c>
      <c r="D88" s="46">
        <v>2.59</v>
      </c>
      <c r="E88" s="80">
        <v>5.4396</v>
      </c>
      <c r="F88" s="80">
        <v>32.5932</v>
      </c>
      <c r="G88" s="80">
        <v>5.4375</v>
      </c>
      <c r="H88" s="83">
        <v>0.10684</v>
      </c>
      <c r="I88" s="47">
        <f aca="true" t="shared" si="10" ref="I88:I111">((999.842594+6.794*10^-2*E88-9.0953*10^-3*E88^2+1.001685*10^-4*E88^3-1.12*10^-6*E88^4+6.536*10^-9*E88^5)+(0.8245-0.00409*E88+7.6438*10^-5*E88^2-8.2467*10^-7*E88^3+5.3875*10^-9*E88^4)*F88+(-5.72466*10^-3+1.0227*10^-4*E88-1.6546*10^-6*E88^2)*F88^1.5+4.8314*10^-4*F88^2)-1000</f>
        <v>25.718147492731077</v>
      </c>
      <c r="J88" s="46">
        <v>84.2984</v>
      </c>
      <c r="K88" s="80">
        <v>32.5906</v>
      </c>
      <c r="L88" s="56">
        <v>32.599</v>
      </c>
      <c r="M88" s="56">
        <v>7.192</v>
      </c>
      <c r="N88" s="125">
        <f t="shared" si="9"/>
        <v>321.0714285714286</v>
      </c>
      <c r="O88" s="111">
        <f aca="true" t="shared" si="11" ref="O88:O111">(M88*1000/22.4)/(1+I88/1000)</f>
        <v>313.02110560903765</v>
      </c>
      <c r="P88" s="29">
        <v>1.418999</v>
      </c>
      <c r="Q88" s="38">
        <v>15.09062</v>
      </c>
      <c r="R88" s="38">
        <v>19.03639</v>
      </c>
      <c r="S88" s="46"/>
      <c r="T88" s="49"/>
      <c r="U88" s="49"/>
      <c r="V88" s="46">
        <v>2.59</v>
      </c>
      <c r="W88" s="121">
        <v>2115.128979430335</v>
      </c>
      <c r="X88" s="46"/>
      <c r="Y88" s="121">
        <v>2042.4222522608143</v>
      </c>
      <c r="Z88" s="29"/>
      <c r="AA88" s="98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</row>
    <row r="89" spans="1:48" ht="12.75">
      <c r="A89">
        <v>34</v>
      </c>
      <c r="B89" s="128">
        <v>116</v>
      </c>
      <c r="C89" s="52">
        <v>10</v>
      </c>
      <c r="D89" s="46">
        <v>10.229</v>
      </c>
      <c r="E89" s="80">
        <v>5.4352</v>
      </c>
      <c r="F89" s="80">
        <v>32.5968</v>
      </c>
      <c r="G89" s="80">
        <v>5.436</v>
      </c>
      <c r="H89" s="83">
        <v>0.00095479</v>
      </c>
      <c r="I89" s="47">
        <f t="shared" si="10"/>
        <v>25.721504407839802</v>
      </c>
      <c r="J89" s="46">
        <v>84.5625</v>
      </c>
      <c r="K89" s="80">
        <v>32.5919</v>
      </c>
      <c r="L89" s="56">
        <v>32.6</v>
      </c>
      <c r="M89" s="56">
        <v>7.194</v>
      </c>
      <c r="N89" s="125">
        <f t="shared" si="9"/>
        <v>321.1607142857143</v>
      </c>
      <c r="O89" s="111">
        <f t="shared" si="11"/>
        <v>313.10712791492455</v>
      </c>
      <c r="P89" s="29">
        <v>1.423593</v>
      </c>
      <c r="Q89" s="38">
        <v>15.2052</v>
      </c>
      <c r="R89" s="38">
        <v>19.20952</v>
      </c>
      <c r="S89" s="46"/>
      <c r="T89" s="49"/>
      <c r="U89" s="44">
        <v>7.768975419185841</v>
      </c>
      <c r="V89" s="46">
        <v>10.229</v>
      </c>
      <c r="W89" s="121">
        <v>2127.1208094917856</v>
      </c>
      <c r="X89" s="46"/>
      <c r="Y89" s="121">
        <v>2042.8645344773333</v>
      </c>
      <c r="Z89" s="29"/>
      <c r="AA89" s="98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</row>
    <row r="90" spans="1:48" ht="12.75">
      <c r="A90">
        <v>34</v>
      </c>
      <c r="B90" s="128">
        <v>115</v>
      </c>
      <c r="C90" s="52">
        <v>25</v>
      </c>
      <c r="D90" s="46">
        <v>27.462</v>
      </c>
      <c r="E90" s="80">
        <v>5.4352</v>
      </c>
      <c r="F90" s="80">
        <v>32.5971</v>
      </c>
      <c r="G90" s="80">
        <v>5.4362</v>
      </c>
      <c r="H90" s="83">
        <v>0.00045205</v>
      </c>
      <c r="I90" s="47">
        <f t="shared" si="10"/>
        <v>25.721741771934603</v>
      </c>
      <c r="J90" s="46">
        <v>84.5139</v>
      </c>
      <c r="K90" s="80">
        <v>32.5921</v>
      </c>
      <c r="L90" s="56">
        <v>32.5989</v>
      </c>
      <c r="M90" s="56">
        <v>7.224</v>
      </c>
      <c r="N90" s="125">
        <f t="shared" si="9"/>
        <v>322.50000000000006</v>
      </c>
      <c r="O90" s="111">
        <f t="shared" si="11"/>
        <v>314.41275627333505</v>
      </c>
      <c r="P90" s="29">
        <v>1.42819</v>
      </c>
      <c r="Q90" s="38">
        <v>15.26247</v>
      </c>
      <c r="R90" s="38">
        <v>19.20378</v>
      </c>
      <c r="S90" s="46"/>
      <c r="T90" s="49"/>
      <c r="U90" s="44">
        <v>7.774904706392322</v>
      </c>
      <c r="V90" s="46">
        <v>27.462</v>
      </c>
      <c r="W90" s="121">
        <v>2127.2107482172464</v>
      </c>
      <c r="X90" s="46"/>
      <c r="Y90" s="121">
        <v>2040.9853353763767</v>
      </c>
      <c r="Z90" s="29"/>
      <c r="AA90" s="98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</row>
    <row r="91" spans="1:48" ht="12.75">
      <c r="A91">
        <v>34</v>
      </c>
      <c r="B91" s="128">
        <v>114</v>
      </c>
      <c r="C91" s="52">
        <v>50</v>
      </c>
      <c r="D91" s="46">
        <v>49.929</v>
      </c>
      <c r="E91" s="80">
        <v>5.4211</v>
      </c>
      <c r="F91" s="80">
        <v>32.5974</v>
      </c>
      <c r="G91" s="80">
        <v>5.4224</v>
      </c>
      <c r="H91" s="83">
        <v>1.301E-17</v>
      </c>
      <c r="I91" s="47">
        <f t="shared" si="10"/>
        <v>25.723607423199837</v>
      </c>
      <c r="J91" s="46">
        <v>84.8396</v>
      </c>
      <c r="K91" s="80">
        <v>32.5922</v>
      </c>
      <c r="L91" s="56">
        <v>32.6024</v>
      </c>
      <c r="M91" s="56">
        <v>7.167</v>
      </c>
      <c r="N91" s="125">
        <f t="shared" si="9"/>
        <v>319.95535714285717</v>
      </c>
      <c r="O91" s="111">
        <f t="shared" si="11"/>
        <v>311.93135736306385</v>
      </c>
      <c r="P91" s="29">
        <v>1.428257</v>
      </c>
      <c r="Q91" s="38">
        <v>15.14777</v>
      </c>
      <c r="R91" s="38">
        <v>19.55534</v>
      </c>
      <c r="S91" s="46"/>
      <c r="T91" s="49"/>
      <c r="U91" s="44">
        <v>7.761569613205839</v>
      </c>
      <c r="V91" s="46">
        <v>49.929</v>
      </c>
      <c r="W91" s="121">
        <v>2143.689521360023</v>
      </c>
      <c r="X91" s="46"/>
      <c r="Y91" s="121">
        <v>2043.426893313722</v>
      </c>
      <c r="Z91" s="29"/>
      <c r="AA91" s="98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</row>
    <row r="92" spans="1:48" ht="12.75">
      <c r="A92">
        <v>34</v>
      </c>
      <c r="B92" s="128">
        <v>113</v>
      </c>
      <c r="C92" s="52">
        <v>75</v>
      </c>
      <c r="D92" s="46">
        <v>74.631</v>
      </c>
      <c r="E92" s="80">
        <v>5.3559</v>
      </c>
      <c r="F92" s="80">
        <v>32.6073</v>
      </c>
      <c r="G92" s="80">
        <v>5.3566</v>
      </c>
      <c r="H92" s="83">
        <v>0.01109</v>
      </c>
      <c r="I92" s="47">
        <f t="shared" si="10"/>
        <v>25.738941493087623</v>
      </c>
      <c r="J92" s="46">
        <v>85.1253</v>
      </c>
      <c r="K92" s="80">
        <v>32.6023</v>
      </c>
      <c r="L92" s="56">
        <v>32.6126</v>
      </c>
      <c r="M92" s="56">
        <v>7.141</v>
      </c>
      <c r="N92" s="125">
        <f t="shared" si="9"/>
        <v>318.7946428571429</v>
      </c>
      <c r="O92" s="111">
        <f t="shared" si="11"/>
        <v>310.7951058123021</v>
      </c>
      <c r="P92" s="29">
        <v>1.441917</v>
      </c>
      <c r="Q92" s="38">
        <v>15.54905</v>
      </c>
      <c r="R92" s="38">
        <v>19.37088</v>
      </c>
      <c r="S92" s="46"/>
      <c r="T92" s="49"/>
      <c r="U92" s="44">
        <v>7.756774570563915</v>
      </c>
      <c r="V92" s="46">
        <v>74.631</v>
      </c>
      <c r="W92" s="121">
        <v>2141.471032798654</v>
      </c>
      <c r="X92" s="46"/>
      <c r="Y92" s="121">
        <v>2044.6156518504295</v>
      </c>
      <c r="Z92" s="29"/>
      <c r="AA92" s="98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</row>
    <row r="93" spans="1:48" ht="12.75">
      <c r="A93">
        <v>34</v>
      </c>
      <c r="B93" s="128">
        <v>112</v>
      </c>
      <c r="C93" s="52">
        <v>100</v>
      </c>
      <c r="D93" s="46">
        <v>100.769</v>
      </c>
      <c r="E93" s="80">
        <v>5.2904</v>
      </c>
      <c r="F93" s="80">
        <v>32.6279</v>
      </c>
      <c r="G93" s="80">
        <v>5.2942</v>
      </c>
      <c r="H93" s="83">
        <v>0.31231</v>
      </c>
      <c r="I93" s="47">
        <f t="shared" si="10"/>
        <v>25.76273320926316</v>
      </c>
      <c r="J93" s="46">
        <v>85.3817</v>
      </c>
      <c r="K93" s="80">
        <v>32.6209</v>
      </c>
      <c r="L93" s="56">
        <v>32.6317</v>
      </c>
      <c r="M93" s="56">
        <v>7.097</v>
      </c>
      <c r="N93" s="125">
        <f t="shared" si="9"/>
        <v>316.83035714285717</v>
      </c>
      <c r="O93" s="111">
        <f t="shared" si="11"/>
        <v>308.8729458435311</v>
      </c>
      <c r="P93" s="29">
        <v>1.469172</v>
      </c>
      <c r="Q93" s="38">
        <v>15.77841</v>
      </c>
      <c r="R93" s="38">
        <v>20.25808</v>
      </c>
      <c r="S93" s="46"/>
      <c r="T93" s="49"/>
      <c r="U93" s="44">
        <v>7.745521999632276</v>
      </c>
      <c r="V93" s="46">
        <v>100.769</v>
      </c>
      <c r="W93" s="121">
        <v>2171.6604649783553</v>
      </c>
      <c r="X93" s="46"/>
      <c r="Y93" s="121">
        <v>2053.4432846878312</v>
      </c>
      <c r="Z93" s="29"/>
      <c r="AA93" s="98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</row>
    <row r="94" spans="1:48" ht="12.75">
      <c r="A94">
        <v>34</v>
      </c>
      <c r="B94" s="128">
        <v>111</v>
      </c>
      <c r="C94" s="52">
        <v>150</v>
      </c>
      <c r="D94" s="46">
        <v>150.352</v>
      </c>
      <c r="E94" s="80">
        <v>4.3709</v>
      </c>
      <c r="F94" s="80">
        <v>33.4183</v>
      </c>
      <c r="G94" s="80">
        <v>4.3709</v>
      </c>
      <c r="H94" s="83">
        <v>0.060971</v>
      </c>
      <c r="I94" s="47">
        <f t="shared" si="10"/>
        <v>26.490177630452763</v>
      </c>
      <c r="J94" s="46">
        <v>85.7646</v>
      </c>
      <c r="K94" s="80">
        <v>33.4116</v>
      </c>
      <c r="L94" s="56">
        <v>33.4225</v>
      </c>
      <c r="M94" s="56">
        <v>4.264</v>
      </c>
      <c r="N94" s="125">
        <f t="shared" si="9"/>
        <v>190.3571428571429</v>
      </c>
      <c r="O94" s="111">
        <f t="shared" si="11"/>
        <v>185.4446803344605</v>
      </c>
      <c r="P94" s="29">
        <v>2.325639</v>
      </c>
      <c r="Q94" s="38">
        <v>30.4863</v>
      </c>
      <c r="R94" s="38">
        <v>49.86071</v>
      </c>
      <c r="S94" s="46"/>
      <c r="T94" s="49"/>
      <c r="U94" s="44">
        <v>7.482633310654331</v>
      </c>
      <c r="V94" s="46">
        <v>150.352</v>
      </c>
      <c r="W94" s="121">
        <v>2259.9703001892203</v>
      </c>
      <c r="X94" s="46"/>
      <c r="Y94" s="121">
        <v>2185.181345623595</v>
      </c>
      <c r="Z94" s="29"/>
      <c r="AA94" s="98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</row>
    <row r="95" spans="1:48" ht="12.75">
      <c r="A95">
        <v>34</v>
      </c>
      <c r="B95" s="128">
        <v>110</v>
      </c>
      <c r="C95" s="52">
        <v>200</v>
      </c>
      <c r="D95" s="46">
        <v>197.439</v>
      </c>
      <c r="E95" s="80">
        <v>4.2602</v>
      </c>
      <c r="F95" s="80">
        <v>33.7974</v>
      </c>
      <c r="G95" s="80">
        <v>4.261</v>
      </c>
      <c r="H95" s="83">
        <v>0.050882</v>
      </c>
      <c r="I95" s="47">
        <f t="shared" si="10"/>
        <v>26.802979596173373</v>
      </c>
      <c r="J95" s="46">
        <v>85.7851</v>
      </c>
      <c r="K95" s="80">
        <v>33.7918</v>
      </c>
      <c r="L95" s="56">
        <v>33.8065</v>
      </c>
      <c r="M95" s="56">
        <v>2.138</v>
      </c>
      <c r="N95" s="125">
        <f t="shared" si="9"/>
        <v>95.44642857142857</v>
      </c>
      <c r="O95" s="111">
        <f t="shared" si="11"/>
        <v>92.95495870976755</v>
      </c>
      <c r="P95" s="29">
        <v>2.837872</v>
      </c>
      <c r="Q95" s="38">
        <v>38.86643</v>
      </c>
      <c r="R95" s="38">
        <v>71.3854</v>
      </c>
      <c r="S95" s="46"/>
      <c r="T95" s="49"/>
      <c r="U95" s="44">
        <v>7.346710268455482</v>
      </c>
      <c r="V95" s="46">
        <v>197.439</v>
      </c>
      <c r="W95" s="121">
        <v>2271.462470664777</v>
      </c>
      <c r="X95" s="46"/>
      <c r="Y95" s="121">
        <v>2238.202177765447</v>
      </c>
      <c r="Z95" s="29"/>
      <c r="AA95" s="98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</row>
    <row r="96" spans="1:48" ht="12.75">
      <c r="A96">
        <v>34</v>
      </c>
      <c r="B96" s="128">
        <v>109</v>
      </c>
      <c r="C96" s="52">
        <v>300</v>
      </c>
      <c r="D96" s="46">
        <v>299.592</v>
      </c>
      <c r="E96" s="80">
        <v>4.01</v>
      </c>
      <c r="F96" s="80">
        <v>33.9424</v>
      </c>
      <c r="G96" s="80">
        <v>4.0105</v>
      </c>
      <c r="H96" s="83">
        <v>0.063781</v>
      </c>
      <c r="I96" s="47">
        <f t="shared" si="10"/>
        <v>26.944151647896206</v>
      </c>
      <c r="J96" s="46">
        <v>85.9886</v>
      </c>
      <c r="K96" s="80">
        <v>33.9359</v>
      </c>
      <c r="L96" s="56">
        <v>33.9524</v>
      </c>
      <c r="M96" s="56">
        <v>1.234</v>
      </c>
      <c r="N96" s="125">
        <f t="shared" si="9"/>
        <v>55.089285714285715</v>
      </c>
      <c r="O96" s="111">
        <f t="shared" si="11"/>
        <v>53.643896433789656</v>
      </c>
      <c r="P96" s="29">
        <v>3.069329</v>
      </c>
      <c r="Q96" s="38">
        <v>42.20008</v>
      </c>
      <c r="R96" s="38">
        <v>88.58382</v>
      </c>
      <c r="S96" s="46"/>
      <c r="T96" s="49"/>
      <c r="U96" s="44">
        <v>7.2965845361920225</v>
      </c>
      <c r="V96" s="46">
        <v>299.592</v>
      </c>
      <c r="W96" s="121">
        <v>2283.754096477763</v>
      </c>
      <c r="X96" s="46"/>
      <c r="Y96" s="121">
        <v>2264.893209085426</v>
      </c>
      <c r="Z96" s="29"/>
      <c r="AA96" s="98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</row>
    <row r="97" spans="1:48" ht="12.75">
      <c r="A97">
        <v>34</v>
      </c>
      <c r="B97" s="128">
        <v>108</v>
      </c>
      <c r="C97" s="52">
        <v>400</v>
      </c>
      <c r="D97" s="46">
        <v>400.864</v>
      </c>
      <c r="E97" s="80">
        <v>3.9031</v>
      </c>
      <c r="F97" s="80">
        <v>34.0451</v>
      </c>
      <c r="G97" s="80">
        <v>3.9039</v>
      </c>
      <c r="H97" s="83">
        <v>0.063025</v>
      </c>
      <c r="I97" s="47">
        <f t="shared" si="10"/>
        <v>27.036723679947272</v>
      </c>
      <c r="J97" s="46">
        <v>86.0254</v>
      </c>
      <c r="K97" s="80">
        <v>34.0393</v>
      </c>
      <c r="L97" s="56">
        <v>34.052</v>
      </c>
      <c r="M97" s="56">
        <v>1.007</v>
      </c>
      <c r="N97" s="125">
        <f t="shared" si="9"/>
        <v>44.95535714285714</v>
      </c>
      <c r="O97" s="111">
        <f t="shared" si="11"/>
        <v>43.77190815707039</v>
      </c>
      <c r="P97" s="29">
        <v>3.133169</v>
      </c>
      <c r="Q97" s="38">
        <v>42.67082</v>
      </c>
      <c r="R97" s="38">
        <v>98.27733</v>
      </c>
      <c r="S97" s="46"/>
      <c r="T97" s="49"/>
      <c r="U97" s="44">
        <v>7.297855890307887</v>
      </c>
      <c r="V97" s="46">
        <v>400.864</v>
      </c>
      <c r="W97" s="121">
        <v>2321.7781909642786</v>
      </c>
      <c r="X97" s="46"/>
      <c r="Y97" s="121">
        <v>2315.620447423542</v>
      </c>
      <c r="Z97" s="29"/>
      <c r="AA97" s="98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</row>
    <row r="98" spans="1:48" ht="12.75">
      <c r="A98">
        <v>34</v>
      </c>
      <c r="B98" s="128">
        <v>107</v>
      </c>
      <c r="C98" s="52">
        <v>600</v>
      </c>
      <c r="D98" s="46">
        <v>600.227</v>
      </c>
      <c r="E98" s="80">
        <v>3.5867</v>
      </c>
      <c r="F98" s="80">
        <v>34.1997</v>
      </c>
      <c r="G98" s="80">
        <v>3.5875</v>
      </c>
      <c r="H98" s="83">
        <v>0.065226</v>
      </c>
      <c r="I98" s="47">
        <f t="shared" si="10"/>
        <v>27.19127912126578</v>
      </c>
      <c r="J98" s="46">
        <v>86.0623</v>
      </c>
      <c r="K98" s="80">
        <v>34.1937</v>
      </c>
      <c r="L98" s="56">
        <v>34.2044</v>
      </c>
      <c r="M98" s="56">
        <v>0.659</v>
      </c>
      <c r="N98" s="125">
        <f t="shared" si="9"/>
        <v>29.41964285714286</v>
      </c>
      <c r="O98" s="111">
        <f t="shared" si="11"/>
        <v>28.64086120582192</v>
      </c>
      <c r="P98" s="29">
        <v>3.169846</v>
      </c>
      <c r="Q98" s="38">
        <v>43.43478</v>
      </c>
      <c r="R98" s="38">
        <v>115.5453</v>
      </c>
      <c r="S98" s="46"/>
      <c r="T98" s="49"/>
      <c r="U98" s="44">
        <v>7.3043220514275795</v>
      </c>
      <c r="V98" s="46">
        <v>600.227</v>
      </c>
      <c r="W98" s="121">
        <v>2359.662380766744</v>
      </c>
      <c r="X98" s="46"/>
      <c r="Y98" s="121">
        <v>2345.482021769357</v>
      </c>
      <c r="Z98" s="29"/>
      <c r="AA98" s="98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</row>
    <row r="99" spans="1:48" ht="12.75">
      <c r="A99">
        <v>34</v>
      </c>
      <c r="B99" s="128">
        <v>106</v>
      </c>
      <c r="C99" s="52">
        <v>800</v>
      </c>
      <c r="D99" s="46">
        <v>800.3</v>
      </c>
      <c r="E99" s="80">
        <v>3.2084</v>
      </c>
      <c r="F99" s="80">
        <v>34.3089</v>
      </c>
      <c r="G99" s="80">
        <v>3.2094</v>
      </c>
      <c r="H99" s="83">
        <v>0.063522</v>
      </c>
      <c r="I99" s="47">
        <f t="shared" si="10"/>
        <v>27.3144863232651</v>
      </c>
      <c r="J99" s="46">
        <v>86.0416</v>
      </c>
      <c r="K99" s="80">
        <v>34.3026</v>
      </c>
      <c r="L99" s="56">
        <v>34.3142</v>
      </c>
      <c r="M99" s="56">
        <v>0.491</v>
      </c>
      <c r="N99" s="125">
        <f t="shared" si="9"/>
        <v>21.919642857142858</v>
      </c>
      <c r="O99" s="111">
        <f t="shared" si="11"/>
        <v>21.336838085086054</v>
      </c>
      <c r="P99" s="29">
        <v>3.247359</v>
      </c>
      <c r="Q99" s="38">
        <v>44.25797</v>
      </c>
      <c r="R99" s="38">
        <v>129.2083</v>
      </c>
      <c r="S99" s="46"/>
      <c r="T99" s="49"/>
      <c r="U99" s="44">
        <v>7.30305400579299</v>
      </c>
      <c r="V99" s="46">
        <v>800.3</v>
      </c>
      <c r="W99" s="121">
        <v>2369.5547122092917</v>
      </c>
      <c r="X99" s="46"/>
      <c r="Y99" s="121">
        <v>2364.340121444129</v>
      </c>
      <c r="Z99" s="29"/>
      <c r="AA99" s="98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</row>
    <row r="100" spans="1:48" ht="12.75">
      <c r="A100">
        <v>34</v>
      </c>
      <c r="B100" s="128">
        <v>105</v>
      </c>
      <c r="C100" s="52">
        <v>1000</v>
      </c>
      <c r="D100" s="46">
        <v>1000.717</v>
      </c>
      <c r="E100" s="80">
        <v>2.8479</v>
      </c>
      <c r="F100" s="80">
        <v>34.3896</v>
      </c>
      <c r="G100" s="80">
        <v>2.8487</v>
      </c>
      <c r="H100" s="83">
        <v>0.065978</v>
      </c>
      <c r="I100" s="47">
        <f t="shared" si="10"/>
        <v>27.411812351220988</v>
      </c>
      <c r="J100" s="46">
        <v>86.0639</v>
      </c>
      <c r="K100" s="80">
        <v>34.3832</v>
      </c>
      <c r="L100" s="56">
        <v>34.3934</v>
      </c>
      <c r="M100" s="56">
        <v>0.417</v>
      </c>
      <c r="N100" s="125">
        <f t="shared" si="9"/>
        <v>18.61607142857143</v>
      </c>
      <c r="O100" s="111">
        <f t="shared" si="11"/>
        <v>18.119386213760524</v>
      </c>
      <c r="P100" s="29">
        <v>3.265942</v>
      </c>
      <c r="Q100" s="38">
        <v>44.72991</v>
      </c>
      <c r="R100" s="38">
        <v>142.1024</v>
      </c>
      <c r="S100" s="46"/>
      <c r="T100" s="49"/>
      <c r="U100" s="44">
        <v>7.302136545631216</v>
      </c>
      <c r="V100" s="46">
        <v>1000.717</v>
      </c>
      <c r="W100" s="121">
        <v>2393.89393171501</v>
      </c>
      <c r="X100" s="46"/>
      <c r="Y100" s="121">
        <v>2378.1194635894376</v>
      </c>
      <c r="Z100" s="29"/>
      <c r="AA100" s="98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</row>
    <row r="101" spans="1:48" ht="12.75">
      <c r="A101">
        <v>34</v>
      </c>
      <c r="B101" s="128">
        <v>104</v>
      </c>
      <c r="C101" s="52">
        <v>1250</v>
      </c>
      <c r="D101" s="46">
        <v>1252.373</v>
      </c>
      <c r="E101" s="80">
        <v>2.5127</v>
      </c>
      <c r="F101" s="80">
        <v>34.4615</v>
      </c>
      <c r="G101" s="80">
        <v>2.5141</v>
      </c>
      <c r="H101" s="83">
        <v>0.065222</v>
      </c>
      <c r="I101" s="47">
        <f t="shared" si="10"/>
        <v>27.498497628647556</v>
      </c>
      <c r="J101" s="46">
        <v>86.0779</v>
      </c>
      <c r="K101" s="80">
        <v>34.4548</v>
      </c>
      <c r="L101" s="56">
        <v>34.4648</v>
      </c>
      <c r="M101" s="56">
        <v>0.479</v>
      </c>
      <c r="N101" s="125">
        <f t="shared" si="9"/>
        <v>21.383928571428573</v>
      </c>
      <c r="O101" s="111">
        <f t="shared" si="11"/>
        <v>20.811639745245667</v>
      </c>
      <c r="P101" s="29">
        <v>3.257304</v>
      </c>
      <c r="Q101" s="38">
        <v>44.73266</v>
      </c>
      <c r="R101" s="38">
        <v>151.5989</v>
      </c>
      <c r="S101" s="46"/>
      <c r="T101" s="49"/>
      <c r="U101" s="44">
        <v>7.304567609522428</v>
      </c>
      <c r="V101" s="46">
        <v>1252.373</v>
      </c>
      <c r="W101" s="121">
        <v>2406.886001370799</v>
      </c>
      <c r="X101" s="46"/>
      <c r="Y101" s="121">
        <v>2391.655817335521</v>
      </c>
      <c r="Z101" s="29"/>
      <c r="AA101" s="98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</row>
    <row r="102" spans="1:48" ht="12.75">
      <c r="A102">
        <v>34</v>
      </c>
      <c r="B102" s="128">
        <v>103</v>
      </c>
      <c r="C102" s="52">
        <v>1500</v>
      </c>
      <c r="D102" s="46">
        <v>1500.401</v>
      </c>
      <c r="E102" s="80">
        <v>2.2917</v>
      </c>
      <c r="F102" s="80">
        <v>34.509</v>
      </c>
      <c r="G102" s="80">
        <v>2.2925</v>
      </c>
      <c r="H102" s="83">
        <v>0.066277</v>
      </c>
      <c r="I102" s="47">
        <f t="shared" si="10"/>
        <v>27.55503123624544</v>
      </c>
      <c r="J102" s="46">
        <v>86.0858</v>
      </c>
      <c r="K102" s="80">
        <v>34.5025</v>
      </c>
      <c r="L102" s="56">
        <v>34.5136</v>
      </c>
      <c r="M102" s="56">
        <v>0.702</v>
      </c>
      <c r="N102" s="125">
        <f t="shared" si="9"/>
        <v>31.339285714285715</v>
      </c>
      <c r="O102" s="111">
        <f t="shared" si="11"/>
        <v>30.498887905382166</v>
      </c>
      <c r="P102" s="29">
        <v>3.21234</v>
      </c>
      <c r="Q102" s="102">
        <v>44.9</v>
      </c>
      <c r="R102" s="38">
        <v>159.2976</v>
      </c>
      <c r="S102" s="46"/>
      <c r="T102" s="49"/>
      <c r="U102" s="44">
        <v>7.346682540225965</v>
      </c>
      <c r="V102" s="46">
        <v>1500.401</v>
      </c>
      <c r="W102" s="121">
        <v>2406.3605656643754</v>
      </c>
      <c r="X102" s="46"/>
      <c r="Y102" s="121">
        <v>2393.5663142990225</v>
      </c>
      <c r="Z102" s="29"/>
      <c r="AA102" s="103" t="s">
        <v>45</v>
      </c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</row>
    <row r="103" spans="1:48" ht="12.75">
      <c r="A103">
        <v>34</v>
      </c>
      <c r="B103" s="128">
        <v>102</v>
      </c>
      <c r="C103" s="52">
        <v>1750</v>
      </c>
      <c r="D103" s="46">
        <v>1750.49</v>
      </c>
      <c r="E103" s="80">
        <v>2.0717</v>
      </c>
      <c r="F103" s="80">
        <v>34.5556</v>
      </c>
      <c r="G103" s="80">
        <v>2.0726</v>
      </c>
      <c r="H103" s="83">
        <v>0.064915</v>
      </c>
      <c r="I103" s="47">
        <f t="shared" si="10"/>
        <v>27.610207697500528</v>
      </c>
      <c r="J103" s="46">
        <v>86.1061</v>
      </c>
      <c r="K103" s="80">
        <v>34.549</v>
      </c>
      <c r="L103" s="56">
        <v>34.5606</v>
      </c>
      <c r="M103" s="56">
        <v>1.042</v>
      </c>
      <c r="N103" s="125">
        <f t="shared" si="9"/>
        <v>46.517857142857146</v>
      </c>
      <c r="O103" s="111">
        <f t="shared" si="11"/>
        <v>45.267998307535976</v>
      </c>
      <c r="P103" s="29">
        <v>3.135553</v>
      </c>
      <c r="Q103" s="102">
        <v>43.82029</v>
      </c>
      <c r="R103" s="38">
        <v>162.2499</v>
      </c>
      <c r="S103" s="46"/>
      <c r="T103" s="49"/>
      <c r="U103" s="44">
        <v>7.365890658554471</v>
      </c>
      <c r="V103" s="46">
        <v>1750.49</v>
      </c>
      <c r="W103" s="121">
        <v>2408.3592040079507</v>
      </c>
      <c r="X103" s="46"/>
      <c r="Y103" s="121">
        <v>2388.836296114665</v>
      </c>
      <c r="Z103" s="29"/>
      <c r="AA103" s="103" t="s">
        <v>45</v>
      </c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</row>
    <row r="104" spans="1:48" ht="12.75">
      <c r="A104">
        <v>34</v>
      </c>
      <c r="B104" s="128">
        <v>101</v>
      </c>
      <c r="C104" s="52">
        <v>2000</v>
      </c>
      <c r="D104" s="46">
        <v>1998.388</v>
      </c>
      <c r="E104" s="80">
        <v>1.9363</v>
      </c>
      <c r="F104" s="80">
        <v>34.5843</v>
      </c>
      <c r="G104" s="80">
        <v>1.9358</v>
      </c>
      <c r="H104" s="83">
        <v>0.064522</v>
      </c>
      <c r="I104" s="47">
        <f t="shared" si="10"/>
        <v>27.64390623321492</v>
      </c>
      <c r="J104" s="46">
        <v>86.1061</v>
      </c>
      <c r="K104" s="80">
        <v>34.578</v>
      </c>
      <c r="L104" s="56">
        <v>34.5913</v>
      </c>
      <c r="M104" s="56">
        <v>1.331</v>
      </c>
      <c r="N104" s="125">
        <f t="shared" si="9"/>
        <v>59.41964285714286</v>
      </c>
      <c r="O104" s="111">
        <f t="shared" si="11"/>
        <v>57.82123797623929</v>
      </c>
      <c r="P104" s="29">
        <v>3.072362</v>
      </c>
      <c r="Q104" s="38">
        <v>43.03967</v>
      </c>
      <c r="R104" s="38">
        <v>163.1007</v>
      </c>
      <c r="S104" s="46"/>
      <c r="T104" s="49"/>
      <c r="U104" s="44">
        <v>7.391252326383737</v>
      </c>
      <c r="V104" s="46">
        <v>1998.388</v>
      </c>
      <c r="W104" s="121">
        <v>2423.3489915847636</v>
      </c>
      <c r="X104" s="46"/>
      <c r="Y104" s="121">
        <v>2382.1302721050274</v>
      </c>
      <c r="Z104" s="29"/>
      <c r="AA104" s="98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</row>
    <row r="105" spans="1:48" ht="12.75">
      <c r="A105">
        <v>34</v>
      </c>
      <c r="B105" s="128">
        <v>100</v>
      </c>
      <c r="C105" s="52">
        <v>2250</v>
      </c>
      <c r="D105" s="46">
        <v>2248.101</v>
      </c>
      <c r="E105" s="80">
        <v>1.8231</v>
      </c>
      <c r="F105" s="80">
        <v>34.6075</v>
      </c>
      <c r="G105" s="80">
        <v>1.8237</v>
      </c>
      <c r="H105" s="83">
        <v>0.062019</v>
      </c>
      <c r="I105" s="47">
        <f t="shared" si="10"/>
        <v>27.67128059327206</v>
      </c>
      <c r="J105" s="46">
        <v>86.1111</v>
      </c>
      <c r="K105" s="80">
        <v>34.6008</v>
      </c>
      <c r="L105" s="56">
        <v>34.6142</v>
      </c>
      <c r="M105" s="56">
        <v>1.644</v>
      </c>
      <c r="N105" s="125">
        <f t="shared" si="9"/>
        <v>73.39285714285714</v>
      </c>
      <c r="O105" s="111">
        <f t="shared" si="11"/>
        <v>71.41666652442369</v>
      </c>
      <c r="P105" s="29">
        <v>3.004595</v>
      </c>
      <c r="Q105" s="38">
        <v>41.98722</v>
      </c>
      <c r="R105" s="38">
        <v>165.8543</v>
      </c>
      <c r="S105" s="46"/>
      <c r="T105" s="49"/>
      <c r="U105" s="44"/>
      <c r="V105" s="46">
        <v>2248.101</v>
      </c>
      <c r="W105" s="121">
        <v>2426.4768605924583</v>
      </c>
      <c r="X105" s="46"/>
      <c r="Y105" s="121">
        <v>2372.406736327018</v>
      </c>
      <c r="Z105" s="29"/>
      <c r="AA105" s="98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</row>
    <row r="106" spans="1:48" ht="12.75">
      <c r="A106">
        <v>34</v>
      </c>
      <c r="B106" s="128">
        <v>99</v>
      </c>
      <c r="C106" s="52">
        <v>2500</v>
      </c>
      <c r="D106" s="46">
        <v>2501.087</v>
      </c>
      <c r="E106" s="80">
        <v>1.7067</v>
      </c>
      <c r="F106" s="80">
        <v>34.6297</v>
      </c>
      <c r="G106" s="80">
        <v>1.7071</v>
      </c>
      <c r="H106" s="83">
        <v>0.059762</v>
      </c>
      <c r="I106" s="47">
        <f t="shared" si="10"/>
        <v>27.697945546080064</v>
      </c>
      <c r="J106" s="46">
        <v>86.1172</v>
      </c>
      <c r="K106" s="80">
        <v>34.6232</v>
      </c>
      <c r="L106" s="56">
        <v>34.6331</v>
      </c>
      <c r="M106" s="56">
        <v>2.006</v>
      </c>
      <c r="N106" s="125">
        <f t="shared" si="9"/>
        <v>89.55357142857143</v>
      </c>
      <c r="O106" s="111">
        <f t="shared" si="11"/>
        <v>87.139973196099</v>
      </c>
      <c r="P106" s="29">
        <v>2.945882</v>
      </c>
      <c r="Q106" s="38">
        <v>41.05246</v>
      </c>
      <c r="R106" s="38">
        <v>164.6148</v>
      </c>
      <c r="S106" s="46"/>
      <c r="T106" s="49"/>
      <c r="U106" s="44">
        <v>7.456979665703595</v>
      </c>
      <c r="V106" s="46">
        <v>2501.087</v>
      </c>
      <c r="W106" s="121">
        <v>2429.0251244805163</v>
      </c>
      <c r="X106" s="46"/>
      <c r="Y106" s="121">
        <v>2358.8913815783976</v>
      </c>
      <c r="Z106" s="29"/>
      <c r="AA106" s="98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</row>
    <row r="107" spans="1:48" ht="12.75">
      <c r="A107">
        <v>34</v>
      </c>
      <c r="B107" s="128">
        <v>98</v>
      </c>
      <c r="C107" s="52">
        <v>2750</v>
      </c>
      <c r="D107" s="46">
        <v>2751.457</v>
      </c>
      <c r="E107" s="80">
        <v>1.6231</v>
      </c>
      <c r="F107" s="80">
        <v>34.6457</v>
      </c>
      <c r="G107" s="80">
        <v>1.6235</v>
      </c>
      <c r="H107" s="83">
        <v>0.059558</v>
      </c>
      <c r="I107" s="47">
        <f t="shared" si="10"/>
        <v>27.717043366166763</v>
      </c>
      <c r="J107" s="46">
        <v>86.1242</v>
      </c>
      <c r="K107" s="80">
        <v>34.6393</v>
      </c>
      <c r="L107" s="56">
        <v>34.6506</v>
      </c>
      <c r="M107" s="56">
        <v>2.348</v>
      </c>
      <c r="N107" s="125">
        <f t="shared" si="9"/>
        <v>104.82142857142857</v>
      </c>
      <c r="O107" s="111">
        <f t="shared" si="11"/>
        <v>101.99444414008964</v>
      </c>
      <c r="P107" s="29">
        <v>2.859864</v>
      </c>
      <c r="Q107" s="38">
        <v>39.88404</v>
      </c>
      <c r="R107" s="38">
        <v>163.909</v>
      </c>
      <c r="S107" s="46"/>
      <c r="T107" s="49"/>
      <c r="U107" s="44">
        <v>7.487631239933869</v>
      </c>
      <c r="V107" s="46">
        <v>2751.457</v>
      </c>
      <c r="W107" s="121">
        <v>2428.34593768976</v>
      </c>
      <c r="X107" s="46"/>
      <c r="Y107" s="121">
        <v>2356.3355036013722</v>
      </c>
      <c r="Z107" s="29"/>
      <c r="AA107" s="98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</row>
    <row r="108" spans="1:48" ht="12.75">
      <c r="A108">
        <v>34</v>
      </c>
      <c r="B108" s="128">
        <v>97</v>
      </c>
      <c r="C108" s="65">
        <v>3000</v>
      </c>
      <c r="D108" s="46">
        <v>2999.831</v>
      </c>
      <c r="E108" s="80">
        <v>1.5694</v>
      </c>
      <c r="F108" s="80">
        <v>34.657</v>
      </c>
      <c r="G108" s="80">
        <v>1.5697</v>
      </c>
      <c r="H108" s="83">
        <v>0.061318</v>
      </c>
      <c r="I108" s="47">
        <f t="shared" si="10"/>
        <v>27.73008809010412</v>
      </c>
      <c r="J108" s="46">
        <v>86.1099</v>
      </c>
      <c r="K108" s="80">
        <v>34.6507</v>
      </c>
      <c r="L108" s="56">
        <v>34.6607</v>
      </c>
      <c r="M108" s="56">
        <v>2.645</v>
      </c>
      <c r="N108" s="125">
        <f t="shared" si="9"/>
        <v>118.08035714285715</v>
      </c>
      <c r="O108" s="111">
        <f t="shared" si="11"/>
        <v>114.89432732507944</v>
      </c>
      <c r="P108" s="29">
        <v>2.801092</v>
      </c>
      <c r="Q108" s="38">
        <v>39.47663</v>
      </c>
      <c r="R108" s="38">
        <v>164.5724</v>
      </c>
      <c r="S108" s="46"/>
      <c r="T108" s="49"/>
      <c r="U108" s="44">
        <v>7.50459549808648</v>
      </c>
      <c r="V108" s="46">
        <v>2999.831</v>
      </c>
      <c r="W108" s="121">
        <v>2430.2577137331</v>
      </c>
      <c r="X108" s="46"/>
      <c r="Y108" s="121">
        <v>2354.8945723944503</v>
      </c>
      <c r="Z108" s="29"/>
      <c r="AA108" s="98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</row>
    <row r="109" spans="1:48" ht="12.75">
      <c r="A109">
        <v>34</v>
      </c>
      <c r="B109" s="128">
        <v>96</v>
      </c>
      <c r="C109" s="65">
        <v>3500</v>
      </c>
      <c r="D109" s="46">
        <v>3500.523</v>
      </c>
      <c r="E109" s="80">
        <v>1.5119</v>
      </c>
      <c r="F109" s="80">
        <v>34.6721</v>
      </c>
      <c r="G109" s="80">
        <v>1.512</v>
      </c>
      <c r="H109" s="83">
        <v>0.064326</v>
      </c>
      <c r="I109" s="47">
        <f t="shared" si="10"/>
        <v>27.746427247285283</v>
      </c>
      <c r="J109" s="46">
        <v>86.0779</v>
      </c>
      <c r="K109" s="80">
        <v>34.666</v>
      </c>
      <c r="L109" s="56">
        <v>34.6743</v>
      </c>
      <c r="M109" s="56">
        <v>2.961</v>
      </c>
      <c r="N109" s="125">
        <f t="shared" si="9"/>
        <v>132.1875</v>
      </c>
      <c r="O109" s="111">
        <f t="shared" si="11"/>
        <v>128.61878815190906</v>
      </c>
      <c r="P109" s="29">
        <v>2.719562</v>
      </c>
      <c r="Q109" s="38">
        <v>37.90016</v>
      </c>
      <c r="R109" s="38">
        <v>163.685</v>
      </c>
      <c r="S109" s="46"/>
      <c r="T109" s="49"/>
      <c r="U109" s="44">
        <v>7.533964298801179</v>
      </c>
      <c r="V109" s="46">
        <v>3500.523</v>
      </c>
      <c r="W109" s="121">
        <v>2432.109433984503</v>
      </c>
      <c r="X109" s="46"/>
      <c r="Y109" s="121">
        <v>2342.5481618379827</v>
      </c>
      <c r="Z109" s="29"/>
      <c r="AA109" s="98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</row>
    <row r="110" spans="1:48" ht="12.75">
      <c r="A110">
        <v>34</v>
      </c>
      <c r="B110" s="128">
        <v>95</v>
      </c>
      <c r="C110" s="65">
        <v>4000</v>
      </c>
      <c r="D110" s="46">
        <v>4000.488</v>
      </c>
      <c r="E110" s="80">
        <v>1.5055</v>
      </c>
      <c r="F110" s="80">
        <v>34.6799</v>
      </c>
      <c r="G110" s="80">
        <v>1.505</v>
      </c>
      <c r="H110" s="83">
        <v>0.064573</v>
      </c>
      <c r="I110" s="47">
        <f t="shared" si="10"/>
        <v>27.753156009780923</v>
      </c>
      <c r="J110" s="46">
        <v>86.055</v>
      </c>
      <c r="K110" s="80">
        <v>34.6743</v>
      </c>
      <c r="L110" s="56">
        <v>34.6804</v>
      </c>
      <c r="M110" s="56">
        <v>3.198</v>
      </c>
      <c r="N110" s="125">
        <f t="shared" si="9"/>
        <v>142.76785714285714</v>
      </c>
      <c r="O110" s="111">
        <f t="shared" si="11"/>
        <v>138.91259424310485</v>
      </c>
      <c r="P110" s="29">
        <v>2.678924</v>
      </c>
      <c r="Q110" s="38">
        <v>37.78514</v>
      </c>
      <c r="R110" s="38">
        <v>159.8839</v>
      </c>
      <c r="S110" s="46"/>
      <c r="T110" s="49"/>
      <c r="U110" s="44">
        <v>7.560468125478291</v>
      </c>
      <c r="V110" s="46">
        <v>4000.488</v>
      </c>
      <c r="W110" s="121">
        <v>2433.5707915883127</v>
      </c>
      <c r="X110" s="46"/>
      <c r="Y110" s="121">
        <v>2336.8104357690586</v>
      </c>
      <c r="Z110" s="29"/>
      <c r="AA110" s="98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</row>
    <row r="111" spans="1:48" ht="12.75">
      <c r="A111">
        <v>34</v>
      </c>
      <c r="B111" s="128">
        <v>94</v>
      </c>
      <c r="C111" s="52" t="s">
        <v>46</v>
      </c>
      <c r="D111" s="46">
        <v>4316.385</v>
      </c>
      <c r="E111" s="80">
        <v>1.5142</v>
      </c>
      <c r="F111" s="80">
        <v>34.6838</v>
      </c>
      <c r="G111" s="80">
        <v>1.5135</v>
      </c>
      <c r="H111" s="83">
        <v>0.066129</v>
      </c>
      <c r="I111" s="47">
        <f t="shared" si="10"/>
        <v>27.755651500740896</v>
      </c>
      <c r="J111" s="46">
        <v>85.7947</v>
      </c>
      <c r="K111" s="80">
        <v>34.6786</v>
      </c>
      <c r="L111" s="56">
        <v>34.6866</v>
      </c>
      <c r="M111" s="56">
        <v>3.358</v>
      </c>
      <c r="N111" s="125">
        <f t="shared" si="9"/>
        <v>149.9107142857143</v>
      </c>
      <c r="O111" s="111">
        <f t="shared" si="11"/>
        <v>145.8622135201231</v>
      </c>
      <c r="P111" s="29">
        <v>2.647367</v>
      </c>
      <c r="Q111" s="38">
        <v>37.08594</v>
      </c>
      <c r="R111" s="38">
        <v>163.4595</v>
      </c>
      <c r="S111" s="49"/>
      <c r="T111" s="49"/>
      <c r="U111" s="44">
        <v>7.570223140800088</v>
      </c>
      <c r="V111" s="46">
        <v>4316.385</v>
      </c>
      <c r="W111" s="121">
        <v>2434.912037608248</v>
      </c>
      <c r="X111" s="46"/>
      <c r="Y111" s="121">
        <v>2335.8284826495596</v>
      </c>
      <c r="Z111" s="2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</row>
    <row r="112" spans="1:48" ht="12.75">
      <c r="A112">
        <v>37</v>
      </c>
      <c r="B112" s="64">
        <v>134</v>
      </c>
      <c r="C112" s="52">
        <v>2</v>
      </c>
      <c r="D112" s="29">
        <v>2.252</v>
      </c>
      <c r="E112" s="36">
        <v>5.4158</v>
      </c>
      <c r="F112" s="36">
        <v>32.601</v>
      </c>
      <c r="G112" s="36">
        <v>5.4166</v>
      </c>
      <c r="H112" s="44">
        <v>0.69622</v>
      </c>
      <c r="I112" s="47">
        <f aca="true" t="shared" si="12" ref="I112:I129">((999.842594+6.794*10^-2*E112-9.0953*10^-3*E112^2+1.001685*10^-4*E112^3-1.12*10^-6*E112^4+6.536*10^-9*E112^5)+(0.8245-0.00409*E112+7.6438*10^-5*E112^2-8.2467*10^-7*E112^3+5.3875*10^-9*E112^4)*F112+(-5.72466*10^-3+1.0227*10^-4*E112-1.6546*10^-6*E112^2)*F112^1.5+4.8314*10^-4*F112^2)-1000</f>
        <v>25.727067423837298</v>
      </c>
      <c r="J112" s="29">
        <v>81.7604</v>
      </c>
      <c r="K112">
        <v>32.5964</v>
      </c>
      <c r="L112" s="56"/>
      <c r="M112" s="56"/>
      <c r="N112" s="125"/>
      <c r="O112" s="49"/>
      <c r="P112" s="29">
        <v>1.427387</v>
      </c>
      <c r="Q112" s="38">
        <v>15.20575</v>
      </c>
      <c r="R112" s="38">
        <v>19.63181</v>
      </c>
      <c r="S112" s="49"/>
      <c r="T112" s="49"/>
      <c r="U112" s="44">
        <v>7.768177793988325</v>
      </c>
      <c r="V112" s="29">
        <v>2.252</v>
      </c>
      <c r="W112" s="121"/>
      <c r="X112" s="29"/>
      <c r="Y112" s="121"/>
      <c r="Z112" s="2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</row>
    <row r="113" spans="1:48" ht="12.75">
      <c r="A113">
        <v>37</v>
      </c>
      <c r="B113" s="64">
        <v>133</v>
      </c>
      <c r="C113" s="52">
        <v>5</v>
      </c>
      <c r="D113" s="29">
        <v>4.877</v>
      </c>
      <c r="E113" s="36">
        <v>5.4121</v>
      </c>
      <c r="F113" s="36">
        <v>32.6014</v>
      </c>
      <c r="G113" s="36">
        <v>5.4137</v>
      </c>
      <c r="H113" s="44">
        <v>0.67625</v>
      </c>
      <c r="I113" s="47">
        <f t="shared" si="12"/>
        <v>25.727810632228056</v>
      </c>
      <c r="J113" s="29">
        <v>84.5393</v>
      </c>
      <c r="K113">
        <v>32.5965</v>
      </c>
      <c r="L113" s="56"/>
      <c r="M113" s="56"/>
      <c r="N113" s="125"/>
      <c r="O113" s="49"/>
      <c r="P113" s="29">
        <v>1.427454</v>
      </c>
      <c r="Q113" s="38">
        <v>15.32029</v>
      </c>
      <c r="R113" s="38">
        <v>19.62593</v>
      </c>
      <c r="S113" s="49"/>
      <c r="T113" s="49"/>
      <c r="U113" s="44">
        <v>7.762933851710829</v>
      </c>
      <c r="V113" s="29">
        <v>4.877</v>
      </c>
      <c r="W113" s="121"/>
      <c r="X113" s="29"/>
      <c r="Y113" s="121"/>
      <c r="Z113" s="2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</row>
    <row r="114" spans="1:48" ht="12.75">
      <c r="A114">
        <v>37</v>
      </c>
      <c r="B114" s="64" t="s">
        <v>47</v>
      </c>
      <c r="C114" s="52">
        <v>5</v>
      </c>
      <c r="D114" s="29"/>
      <c r="E114" s="36"/>
      <c r="F114" s="36"/>
      <c r="G114" s="36"/>
      <c r="H114" s="44"/>
      <c r="I114" s="47"/>
      <c r="J114" s="29"/>
      <c r="K114"/>
      <c r="L114" s="56"/>
      <c r="M114" s="56"/>
      <c r="N114" s="125"/>
      <c r="O114" s="49"/>
      <c r="P114" s="29">
        <v>1.427521</v>
      </c>
      <c r="Q114" s="38">
        <v>15.14835</v>
      </c>
      <c r="R114" s="38">
        <v>19.44061</v>
      </c>
      <c r="S114" s="49"/>
      <c r="T114" s="49"/>
      <c r="U114" s="49"/>
      <c r="V114" s="99" t="s">
        <v>47</v>
      </c>
      <c r="W114" s="122"/>
      <c r="X114" s="99"/>
      <c r="Y114" s="122"/>
      <c r="Z114" s="9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</row>
    <row r="115" spans="1:48" ht="12.75">
      <c r="A115">
        <v>37</v>
      </c>
      <c r="B115" s="64">
        <v>132</v>
      </c>
      <c r="C115" s="52">
        <v>10</v>
      </c>
      <c r="D115" s="29">
        <v>10.784</v>
      </c>
      <c r="E115" s="36">
        <v>5.4176</v>
      </c>
      <c r="F115" s="36">
        <v>32.6002</v>
      </c>
      <c r="G115" s="36">
        <v>5.4183</v>
      </c>
      <c r="H115" s="44">
        <v>0.73801</v>
      </c>
      <c r="I115" s="47">
        <f t="shared" si="12"/>
        <v>25.726226774219413</v>
      </c>
      <c r="J115" s="29">
        <v>84.5095</v>
      </c>
      <c r="K115">
        <v>32.5955</v>
      </c>
      <c r="L115" s="56"/>
      <c r="M115" s="56"/>
      <c r="N115" s="125"/>
      <c r="O115" s="49"/>
      <c r="P115" s="29">
        <v>1.423063</v>
      </c>
      <c r="Q115" s="38">
        <v>15.091</v>
      </c>
      <c r="R115" s="38">
        <v>19.25543</v>
      </c>
      <c r="S115" s="49"/>
      <c r="T115" s="49"/>
      <c r="U115" s="44">
        <v>7.77133465151602</v>
      </c>
      <c r="V115" s="29">
        <v>10.784</v>
      </c>
      <c r="W115" s="121"/>
      <c r="X115" s="29"/>
      <c r="Y115" s="121"/>
      <c r="Z115" s="2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</row>
    <row r="116" spans="1:48" ht="12.75">
      <c r="A116">
        <v>37</v>
      </c>
      <c r="B116" s="64">
        <v>131</v>
      </c>
      <c r="C116" s="52">
        <v>20</v>
      </c>
      <c r="D116" s="29">
        <v>19.191</v>
      </c>
      <c r="E116" s="36">
        <v>5.415</v>
      </c>
      <c r="F116" s="36">
        <v>32.6008</v>
      </c>
      <c r="G116" s="36">
        <v>5.4158</v>
      </c>
      <c r="H116" s="44">
        <v>0.54679</v>
      </c>
      <c r="I116" s="47">
        <f t="shared" si="12"/>
        <v>25.727001443088056</v>
      </c>
      <c r="J116" s="29">
        <v>84.539</v>
      </c>
      <c r="K116">
        <v>32.5962</v>
      </c>
      <c r="L116" s="56"/>
      <c r="M116" s="56"/>
      <c r="N116" s="125"/>
      <c r="O116" s="49"/>
      <c r="P116" s="29">
        <v>1.427656</v>
      </c>
      <c r="Q116" s="38">
        <v>15.20555</v>
      </c>
      <c r="R116" s="38">
        <v>19.60828</v>
      </c>
      <c r="S116" s="49"/>
      <c r="T116" s="49"/>
      <c r="U116" s="44">
        <v>7.763325600190671</v>
      </c>
      <c r="V116" s="29">
        <v>19.191</v>
      </c>
      <c r="W116" s="121"/>
      <c r="X116" s="29"/>
      <c r="Y116" s="121"/>
      <c r="Z116" s="2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</row>
    <row r="117" spans="1:48" ht="12.75">
      <c r="A117">
        <v>37</v>
      </c>
      <c r="B117" s="64">
        <v>130</v>
      </c>
      <c r="C117" s="52">
        <v>30</v>
      </c>
      <c r="D117" s="29">
        <v>29.471</v>
      </c>
      <c r="E117" s="36">
        <v>5.4106</v>
      </c>
      <c r="F117" s="36">
        <v>32.6011</v>
      </c>
      <c r="G117" s="36">
        <v>5.4112</v>
      </c>
      <c r="H117" s="44">
        <v>0.36173</v>
      </c>
      <c r="I117" s="47">
        <f t="shared" si="12"/>
        <v>25.727746190068956</v>
      </c>
      <c r="J117" s="29">
        <v>84.5517</v>
      </c>
      <c r="K117">
        <v>32.5965</v>
      </c>
      <c r="L117" s="56"/>
      <c r="M117" s="56"/>
      <c r="N117" s="125"/>
      <c r="O117" s="49"/>
      <c r="P117" s="29">
        <v>1.432248</v>
      </c>
      <c r="Q117" s="38">
        <v>15.09089</v>
      </c>
      <c r="R117" s="38">
        <v>19.42317</v>
      </c>
      <c r="S117" s="49"/>
      <c r="T117" s="49"/>
      <c r="U117" s="44">
        <v>7.770416377336408</v>
      </c>
      <c r="V117" s="29">
        <v>29.471</v>
      </c>
      <c r="W117" s="121"/>
      <c r="X117" s="29"/>
      <c r="Y117" s="121"/>
      <c r="Z117" s="2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</row>
    <row r="118" spans="1:48" ht="12.75">
      <c r="A118">
        <v>37</v>
      </c>
      <c r="B118" s="64">
        <v>129</v>
      </c>
      <c r="C118" s="52">
        <v>50</v>
      </c>
      <c r="D118" s="29">
        <v>50.904</v>
      </c>
      <c r="E118" s="36">
        <v>5.3734</v>
      </c>
      <c r="F118" s="36">
        <v>32.6034</v>
      </c>
      <c r="G118" s="36">
        <v>5.3747</v>
      </c>
      <c r="H118" s="44">
        <v>1.301E-17</v>
      </c>
      <c r="I118" s="47">
        <f t="shared" si="12"/>
        <v>25.73384681300149</v>
      </c>
      <c r="J118" s="29">
        <v>84.8108</v>
      </c>
      <c r="K118">
        <v>32.5987</v>
      </c>
      <c r="L118" s="56"/>
      <c r="M118" s="56"/>
      <c r="N118" s="125"/>
      <c r="O118" s="49"/>
      <c r="P118" s="29">
        <v>1.436843</v>
      </c>
      <c r="Q118" s="38">
        <v>15.20545</v>
      </c>
      <c r="R118" s="38">
        <v>19.59652</v>
      </c>
      <c r="S118" s="49"/>
      <c r="T118" s="49"/>
      <c r="U118" s="44">
        <v>7.77123974916325</v>
      </c>
      <c r="V118" s="29">
        <v>50.904</v>
      </c>
      <c r="W118" s="121"/>
      <c r="X118" s="29"/>
      <c r="Y118" s="121"/>
      <c r="Z118" s="2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</row>
    <row r="119" spans="1:48" ht="12.75">
      <c r="A119">
        <v>37</v>
      </c>
      <c r="B119" s="64">
        <v>128</v>
      </c>
      <c r="C119" s="52">
        <v>70</v>
      </c>
      <c r="D119" s="29">
        <v>69.209</v>
      </c>
      <c r="E119" s="36">
        <v>5.3474</v>
      </c>
      <c r="F119" s="36">
        <v>32.605</v>
      </c>
      <c r="G119" s="36">
        <v>5.3484</v>
      </c>
      <c r="H119" s="44">
        <v>1.301E-17</v>
      </c>
      <c r="I119" s="47">
        <f t="shared" si="12"/>
        <v>25.738095331936393</v>
      </c>
      <c r="J119" s="29">
        <v>85.144</v>
      </c>
      <c r="K119">
        <v>32.6002</v>
      </c>
      <c r="L119" s="56"/>
      <c r="M119" s="56"/>
      <c r="N119" s="125"/>
      <c r="O119" s="49"/>
      <c r="P119" s="29">
        <v>1.445966</v>
      </c>
      <c r="Q119" s="38">
        <v>15.20539</v>
      </c>
      <c r="R119" s="38">
        <v>19.59064</v>
      </c>
      <c r="S119" s="49"/>
      <c r="T119" s="49"/>
      <c r="U119" s="44">
        <v>7.730713324934051</v>
      </c>
      <c r="V119" s="29">
        <v>69.209</v>
      </c>
      <c r="W119" s="121"/>
      <c r="X119" s="29"/>
      <c r="Y119" s="121"/>
      <c r="Z119" s="2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</row>
    <row r="120" spans="1:48" ht="12.75">
      <c r="A120">
        <v>37</v>
      </c>
      <c r="B120" s="64">
        <v>127</v>
      </c>
      <c r="C120" s="52">
        <v>100</v>
      </c>
      <c r="D120" s="29">
        <v>97.861</v>
      </c>
      <c r="E120" s="36">
        <v>5.2959</v>
      </c>
      <c r="F120" s="36">
        <v>32.6151</v>
      </c>
      <c r="G120" s="36">
        <v>5.2967</v>
      </c>
      <c r="H120" s="44">
        <v>0.066436</v>
      </c>
      <c r="I120" s="47">
        <f t="shared" si="12"/>
        <v>25.751974079337515</v>
      </c>
      <c r="J120" s="29">
        <v>85.4119</v>
      </c>
      <c r="K120">
        <v>32.6102</v>
      </c>
      <c r="L120" s="56"/>
      <c r="M120" s="56"/>
      <c r="N120" s="125"/>
      <c r="O120" s="49"/>
      <c r="P120" s="29">
        <v>1.459619</v>
      </c>
      <c r="Q120" s="38">
        <v>15.72124</v>
      </c>
      <c r="R120" s="38">
        <v>19.94278</v>
      </c>
      <c r="S120" s="49"/>
      <c r="T120" s="49"/>
      <c r="U120" s="44">
        <v>7.755994099003336</v>
      </c>
      <c r="V120" s="29">
        <v>97.861</v>
      </c>
      <c r="W120" s="121"/>
      <c r="X120" s="29"/>
      <c r="Y120" s="121"/>
      <c r="Z120" s="2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</row>
    <row r="121" spans="1:48" ht="12.75">
      <c r="A121">
        <v>37</v>
      </c>
      <c r="B121" s="64">
        <v>126</v>
      </c>
      <c r="C121" s="52">
        <v>200</v>
      </c>
      <c r="D121" s="29">
        <v>200.085</v>
      </c>
      <c r="E121" s="36">
        <v>4.3982</v>
      </c>
      <c r="F121" s="36">
        <v>33.7939</v>
      </c>
      <c r="G121" s="36">
        <v>4.398</v>
      </c>
      <c r="H121" s="44">
        <v>0.017515</v>
      </c>
      <c r="I121" s="47">
        <f t="shared" si="12"/>
        <v>26.7856236792627</v>
      </c>
      <c r="J121" s="29">
        <v>85.8052</v>
      </c>
      <c r="K121">
        <v>33.7883</v>
      </c>
      <c r="L121" s="56"/>
      <c r="M121" s="56"/>
      <c r="N121" s="125"/>
      <c r="O121" s="49"/>
      <c r="P121" s="29"/>
      <c r="Q121" s="38"/>
      <c r="R121" s="38"/>
      <c r="S121" s="49"/>
      <c r="T121" s="49"/>
      <c r="U121" s="44">
        <v>7.36279572876171</v>
      </c>
      <c r="V121" s="29">
        <v>200.085</v>
      </c>
      <c r="W121" s="121"/>
      <c r="X121" s="29"/>
      <c r="Y121" s="121"/>
      <c r="Z121" s="2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</row>
    <row r="122" spans="1:48" ht="12.75">
      <c r="A122">
        <v>37</v>
      </c>
      <c r="B122" s="64">
        <v>125</v>
      </c>
      <c r="C122" s="52">
        <v>300</v>
      </c>
      <c r="D122" s="29">
        <v>297.201</v>
      </c>
      <c r="E122" s="36">
        <v>4.0375</v>
      </c>
      <c r="F122" s="36">
        <v>33.9137</v>
      </c>
      <c r="G122" s="36">
        <v>4.039</v>
      </c>
      <c r="H122" s="44">
        <v>0.061367</v>
      </c>
      <c r="I122" s="47">
        <f t="shared" si="12"/>
        <v>26.918511686158354</v>
      </c>
      <c r="J122" s="29">
        <v>85.9473</v>
      </c>
      <c r="K122">
        <v>33.9079</v>
      </c>
      <c r="L122" s="56"/>
      <c r="M122" s="56"/>
      <c r="N122" s="125"/>
      <c r="O122" s="49"/>
      <c r="P122" s="29"/>
      <c r="Q122" s="38"/>
      <c r="R122" s="38"/>
      <c r="S122" s="49"/>
      <c r="T122" s="49"/>
      <c r="U122" s="44">
        <v>7.293443922155831</v>
      </c>
      <c r="V122" s="29">
        <v>297.201</v>
      </c>
      <c r="W122" s="121"/>
      <c r="X122" s="29"/>
      <c r="Y122" s="121"/>
      <c r="Z122" s="2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</row>
    <row r="123" spans="1:48" ht="12.75">
      <c r="A123">
        <v>37</v>
      </c>
      <c r="B123" s="64">
        <v>124</v>
      </c>
      <c r="C123" s="52">
        <v>400</v>
      </c>
      <c r="D123" s="29">
        <v>399.4</v>
      </c>
      <c r="E123" s="36">
        <v>3.9069</v>
      </c>
      <c r="F123" s="36">
        <v>34.0341</v>
      </c>
      <c r="G123" s="36">
        <v>3.9076</v>
      </c>
      <c r="H123" s="44">
        <v>0.061763</v>
      </c>
      <c r="I123" s="47">
        <f t="shared" si="12"/>
        <v>27.02758639945705</v>
      </c>
      <c r="J123" s="29">
        <v>86.0391</v>
      </c>
      <c r="K123">
        <v>34.0285</v>
      </c>
      <c r="L123" s="56"/>
      <c r="M123" s="56"/>
      <c r="N123" s="125"/>
      <c r="O123" s="49"/>
      <c r="P123" s="29"/>
      <c r="Q123" s="38"/>
      <c r="R123" s="38"/>
      <c r="S123" s="49"/>
      <c r="T123" s="49"/>
      <c r="U123" s="44">
        <v>7.293327910986127</v>
      </c>
      <c r="V123" s="29">
        <v>399.4</v>
      </c>
      <c r="W123" s="121"/>
      <c r="X123" s="29"/>
      <c r="Y123" s="121"/>
      <c r="Z123" s="2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</row>
    <row r="124" spans="1:48" ht="12.75">
      <c r="A124">
        <v>37</v>
      </c>
      <c r="B124" s="64">
        <v>123</v>
      </c>
      <c r="C124" s="52">
        <v>500</v>
      </c>
      <c r="D124" s="29">
        <v>500.362</v>
      </c>
      <c r="E124" s="36">
        <v>3.7507</v>
      </c>
      <c r="F124" s="36">
        <v>34.131</v>
      </c>
      <c r="G124" s="36">
        <v>3.7515</v>
      </c>
      <c r="H124" s="44">
        <v>0.05936</v>
      </c>
      <c r="I124" s="47">
        <f t="shared" si="12"/>
        <v>27.120388983207476</v>
      </c>
      <c r="J124" s="29">
        <v>86.0645</v>
      </c>
      <c r="K124">
        <v>34.1252</v>
      </c>
      <c r="L124" s="56"/>
      <c r="M124" s="56"/>
      <c r="N124" s="125"/>
      <c r="O124" s="49"/>
      <c r="P124" s="29"/>
      <c r="Q124" s="38"/>
      <c r="R124" s="38"/>
      <c r="S124" s="49"/>
      <c r="T124" s="49"/>
      <c r="U124" s="44">
        <v>7.290695533009627</v>
      </c>
      <c r="V124" s="29">
        <v>500.362</v>
      </c>
      <c r="W124" s="121"/>
      <c r="X124" s="29"/>
      <c r="Y124" s="121"/>
      <c r="Z124" s="2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</row>
    <row r="125" spans="1:48" ht="12.75">
      <c r="A125">
        <v>37</v>
      </c>
      <c r="B125" s="64">
        <v>122</v>
      </c>
      <c r="C125" s="52">
        <v>600</v>
      </c>
      <c r="D125" s="29">
        <v>601.024</v>
      </c>
      <c r="E125" s="36">
        <v>3.6163</v>
      </c>
      <c r="F125" s="36">
        <v>34.2027</v>
      </c>
      <c r="G125" s="36">
        <v>3.6171</v>
      </c>
      <c r="H125" s="44">
        <v>0.062023</v>
      </c>
      <c r="I125" s="47">
        <f t="shared" si="12"/>
        <v>27.19077038616524</v>
      </c>
      <c r="J125" s="29">
        <v>86.0594</v>
      </c>
      <c r="K125">
        <v>34.1968</v>
      </c>
      <c r="L125" s="56"/>
      <c r="M125" s="56"/>
      <c r="N125" s="125"/>
      <c r="O125" s="49"/>
      <c r="P125" s="29"/>
      <c r="Q125" s="38"/>
      <c r="R125" s="38"/>
      <c r="S125" s="49"/>
      <c r="T125" s="49"/>
      <c r="U125" s="44">
        <v>7.298217755954639</v>
      </c>
      <c r="V125" s="29">
        <v>601.024</v>
      </c>
      <c r="W125" s="121"/>
      <c r="X125" s="29"/>
      <c r="Y125" s="121"/>
      <c r="Z125" s="2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</row>
    <row r="126" spans="1:48" ht="12.75">
      <c r="A126">
        <v>37</v>
      </c>
      <c r="B126" s="64">
        <v>121</v>
      </c>
      <c r="C126" s="52">
        <v>800</v>
      </c>
      <c r="D126" s="29">
        <v>799.023</v>
      </c>
      <c r="E126" s="36">
        <v>3.185</v>
      </c>
      <c r="F126" s="36">
        <v>34.3138</v>
      </c>
      <c r="G126" s="36">
        <v>3.187</v>
      </c>
      <c r="H126" s="44">
        <v>0.063573</v>
      </c>
      <c r="I126" s="47">
        <f t="shared" si="12"/>
        <v>27.320577686533852</v>
      </c>
      <c r="J126" s="29">
        <v>86.0613</v>
      </c>
      <c r="K126">
        <v>34.3076</v>
      </c>
      <c r="L126" s="56"/>
      <c r="M126" s="56"/>
      <c r="N126" s="125"/>
      <c r="O126" s="49"/>
      <c r="P126" s="29"/>
      <c r="Q126" s="38"/>
      <c r="R126" s="38"/>
      <c r="S126" s="49"/>
      <c r="T126" s="49"/>
      <c r="U126" s="44">
        <v>7.280467049933764</v>
      </c>
      <c r="V126" s="29">
        <v>799.023</v>
      </c>
      <c r="W126" s="121"/>
      <c r="X126" s="29"/>
      <c r="Y126" s="121"/>
      <c r="Z126" s="2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</row>
    <row r="127" spans="1:48" ht="12.75">
      <c r="A127">
        <v>37</v>
      </c>
      <c r="B127" s="64">
        <v>120</v>
      </c>
      <c r="C127" s="52">
        <v>1000</v>
      </c>
      <c r="D127" s="29">
        <v>998.962</v>
      </c>
      <c r="E127" s="36">
        <v>2.8715</v>
      </c>
      <c r="F127" s="36">
        <v>34.3845</v>
      </c>
      <c r="G127" s="36">
        <v>2.872</v>
      </c>
      <c r="H127" s="44">
        <v>0.063926</v>
      </c>
      <c r="I127" s="47">
        <f t="shared" si="12"/>
        <v>27.40563134722447</v>
      </c>
      <c r="J127" s="29">
        <v>86.0763</v>
      </c>
      <c r="K127">
        <v>34.3785</v>
      </c>
      <c r="L127" s="56"/>
      <c r="M127" s="56"/>
      <c r="N127" s="125"/>
      <c r="O127" s="49"/>
      <c r="P127" s="29"/>
      <c r="Q127" s="38"/>
      <c r="R127" s="38"/>
      <c r="S127" s="49"/>
      <c r="T127" s="49"/>
      <c r="U127" s="44">
        <v>7.29374520344863</v>
      </c>
      <c r="V127" s="29">
        <v>998.962</v>
      </c>
      <c r="W127" s="121"/>
      <c r="X127" s="29"/>
      <c r="Y127" s="121"/>
      <c r="Z127" s="2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</row>
    <row r="128" spans="1:48" ht="12.75">
      <c r="A128">
        <v>37</v>
      </c>
      <c r="B128" s="64">
        <v>119</v>
      </c>
      <c r="C128" s="52">
        <v>1200</v>
      </c>
      <c r="D128" s="29">
        <v>1200.33</v>
      </c>
      <c r="E128" s="36">
        <v>2.6339</v>
      </c>
      <c r="F128" s="36">
        <v>34.4364</v>
      </c>
      <c r="G128" s="36">
        <v>2.6347</v>
      </c>
      <c r="H128" s="44">
        <v>0.062625</v>
      </c>
      <c r="I128" s="47">
        <f t="shared" si="12"/>
        <v>27.468017913788117</v>
      </c>
      <c r="J128" s="29">
        <v>86.0842</v>
      </c>
      <c r="K128">
        <v>34.4304</v>
      </c>
      <c r="L128" s="56"/>
      <c r="M128" s="56"/>
      <c r="N128" s="125"/>
      <c r="O128" s="49"/>
      <c r="P128" s="29"/>
      <c r="Q128" s="38"/>
      <c r="R128" s="38"/>
      <c r="S128" s="49"/>
      <c r="T128" s="49"/>
      <c r="U128" s="44">
        <v>7.307789985073579</v>
      </c>
      <c r="V128" s="29">
        <v>1200.33</v>
      </c>
      <c r="W128" s="121"/>
      <c r="X128" s="29"/>
      <c r="Y128" s="121"/>
      <c r="Z128" s="2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</row>
    <row r="129" spans="1:48" ht="12.75">
      <c r="A129">
        <v>37</v>
      </c>
      <c r="B129" s="64">
        <v>118</v>
      </c>
      <c r="C129" s="52">
        <v>1500</v>
      </c>
      <c r="D129" s="29">
        <v>1500.841</v>
      </c>
      <c r="E129" s="36">
        <v>2.2833</v>
      </c>
      <c r="F129" s="36">
        <v>34.5104</v>
      </c>
      <c r="G129" s="36">
        <v>2.2839</v>
      </c>
      <c r="H129" s="44">
        <v>0.063422</v>
      </c>
      <c r="I129" s="47">
        <f t="shared" si="12"/>
        <v>27.55684455170467</v>
      </c>
      <c r="J129" s="29">
        <v>86.0915</v>
      </c>
      <c r="K129">
        <v>34.5047</v>
      </c>
      <c r="L129" s="56"/>
      <c r="M129" s="56"/>
      <c r="N129" s="125"/>
      <c r="O129" s="49"/>
      <c r="P129" s="29"/>
      <c r="Q129" s="38"/>
      <c r="R129" s="38"/>
      <c r="S129" s="49"/>
      <c r="T129" s="49"/>
      <c r="U129" s="44">
        <v>7.3346948604302</v>
      </c>
      <c r="V129" s="29">
        <v>1500.841</v>
      </c>
      <c r="W129" s="121"/>
      <c r="X129" s="29"/>
      <c r="Y129" s="121"/>
      <c r="Z129" s="2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</row>
    <row r="130" spans="1:48" ht="12.75">
      <c r="A130">
        <v>39</v>
      </c>
      <c r="B130" s="64">
        <v>152</v>
      </c>
      <c r="C130" s="52">
        <v>0</v>
      </c>
      <c r="D130" s="29">
        <v>1.629</v>
      </c>
      <c r="E130" s="36">
        <v>5.3479</v>
      </c>
      <c r="F130" s="36">
        <v>32.6781</v>
      </c>
      <c r="G130" s="36">
        <v>5.3478</v>
      </c>
      <c r="H130" s="44">
        <v>0.54308</v>
      </c>
      <c r="I130" s="47">
        <f aca="true" t="shared" si="13" ref="I130:I147">((999.842594+6.794*10^-2*E130-9.0953*10^-3*E130^2+1.001685*10^-4*E130^3-1.12*10^-6*E130^4+6.536*10^-9*E130^5)+(0.8245-0.00409*E130+7.6438*10^-5*E130^2-8.2467*10^-7*E130^3+5.3875*10^-9*E130^4)*F130+(-5.72466*10^-3+1.0227*10^-4*E130-1.6546*10^-6*E130^2)*F130^1.5+4.8314*10^-4*F130^2)-1000</f>
        <v>25.795893349982634</v>
      </c>
      <c r="J130" s="29">
        <v>84.0889</v>
      </c>
      <c r="K130" s="36">
        <v>32.6736</v>
      </c>
      <c r="L130" s="56">
        <v>32.679</v>
      </c>
      <c r="M130" s="56">
        <v>7.13</v>
      </c>
      <c r="N130" s="125">
        <f aca="true" t="shared" si="14" ref="N130:N181">M130*(1000/22.4)</f>
        <v>318.30357142857144</v>
      </c>
      <c r="O130" s="111">
        <f>(M130*1000/22.4)/(1+I130/1000)</f>
        <v>310.29912821065676</v>
      </c>
      <c r="P130" s="29">
        <v>1.43846</v>
      </c>
      <c r="Q130" s="38">
        <v>15.57989</v>
      </c>
      <c r="R130" s="38">
        <v>22.95017</v>
      </c>
      <c r="S130" s="49"/>
      <c r="T130" s="49"/>
      <c r="U130" s="44">
        <v>7.7306049278559446</v>
      </c>
      <c r="V130" s="29">
        <v>1.629</v>
      </c>
      <c r="W130" s="121">
        <v>2180.3616108676547</v>
      </c>
      <c r="X130" s="29"/>
      <c r="Y130" s="121">
        <v>2057.782999962293</v>
      </c>
      <c r="Z130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</row>
    <row r="131" spans="1:48" ht="12.75">
      <c r="A131">
        <v>39</v>
      </c>
      <c r="B131" s="64">
        <v>151</v>
      </c>
      <c r="C131" s="52">
        <v>10</v>
      </c>
      <c r="D131" s="29">
        <v>9.839</v>
      </c>
      <c r="E131" s="36">
        <v>5.3576</v>
      </c>
      <c r="F131" s="36">
        <v>32.6783</v>
      </c>
      <c r="G131" s="36">
        <v>5.3587</v>
      </c>
      <c r="H131" s="44">
        <v>0.55236</v>
      </c>
      <c r="I131" s="47">
        <f t="shared" si="13"/>
        <v>25.794938024109115</v>
      </c>
      <c r="J131" s="29">
        <v>84.719</v>
      </c>
      <c r="K131" s="36">
        <v>32.6736</v>
      </c>
      <c r="L131" s="56"/>
      <c r="M131" s="56">
        <v>7.108</v>
      </c>
      <c r="N131" s="125">
        <f t="shared" si="14"/>
        <v>317.32142857142856</v>
      </c>
      <c r="O131" s="49"/>
      <c r="P131" s="29">
        <v>1.438319</v>
      </c>
      <c r="Q131" s="38">
        <v>15.64156</v>
      </c>
      <c r="R131" s="38">
        <v>22.76292</v>
      </c>
      <c r="S131" s="49"/>
      <c r="T131" s="49"/>
      <c r="U131" s="44">
        <v>7.741487276555324</v>
      </c>
      <c r="V131" s="29">
        <v>9.839</v>
      </c>
      <c r="W131" s="121">
        <v>2187.2845053351602</v>
      </c>
      <c r="X131" s="29"/>
      <c r="Y131" s="121">
        <v>2057.6059067591077</v>
      </c>
      <c r="Z131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</row>
    <row r="132" spans="1:48" ht="12.75">
      <c r="A132">
        <v>39</v>
      </c>
      <c r="B132" s="64">
        <v>150</v>
      </c>
      <c r="C132" s="52">
        <v>25</v>
      </c>
      <c r="D132" s="29">
        <v>24.708</v>
      </c>
      <c r="E132" s="36">
        <v>5.3588</v>
      </c>
      <c r="F132" s="36">
        <v>32.6785</v>
      </c>
      <c r="G132" s="36">
        <v>5.3601</v>
      </c>
      <c r="H132" s="44">
        <v>0.58894</v>
      </c>
      <c r="I132" s="47">
        <f t="shared" si="13"/>
        <v>25.794958467085507</v>
      </c>
      <c r="J132" s="29">
        <v>84.7215</v>
      </c>
      <c r="K132" s="36">
        <v>32.6738</v>
      </c>
      <c r="L132" s="56"/>
      <c r="M132" s="56">
        <v>7.108</v>
      </c>
      <c r="N132" s="125">
        <f t="shared" si="14"/>
        <v>317.32142857142856</v>
      </c>
      <c r="O132" s="49"/>
      <c r="P132" s="29">
        <v>1.438178</v>
      </c>
      <c r="Q132" s="38">
        <v>15.45734</v>
      </c>
      <c r="R132" s="38">
        <v>23.08817</v>
      </c>
      <c r="S132" s="49"/>
      <c r="T132" s="49"/>
      <c r="U132" s="44">
        <v>7.739577553114579</v>
      </c>
      <c r="V132" s="29">
        <v>24.708</v>
      </c>
      <c r="W132" s="121">
        <v>2188.4249821694025</v>
      </c>
      <c r="X132" s="29"/>
      <c r="Y132" s="121">
        <v>2055.56304725375</v>
      </c>
      <c r="Z132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</row>
    <row r="133" spans="1:48" ht="12.75">
      <c r="A133">
        <v>39</v>
      </c>
      <c r="B133" s="64">
        <v>149</v>
      </c>
      <c r="C133" s="52">
        <v>50</v>
      </c>
      <c r="D133" s="29">
        <v>48.962</v>
      </c>
      <c r="E133" s="36">
        <v>5.3592</v>
      </c>
      <c r="F133" s="36">
        <v>32.6783</v>
      </c>
      <c r="G133" s="36">
        <v>5.3609</v>
      </c>
      <c r="H133" s="44">
        <v>1.301E-17</v>
      </c>
      <c r="I133" s="47">
        <f t="shared" si="13"/>
        <v>25.79475422806013</v>
      </c>
      <c r="J133" s="29">
        <v>84.7193</v>
      </c>
      <c r="K133" s="36">
        <v>32.6735</v>
      </c>
      <c r="L133" s="56"/>
      <c r="M133" s="56">
        <v>7.128</v>
      </c>
      <c r="N133" s="125">
        <f t="shared" si="14"/>
        <v>318.2142857142857</v>
      </c>
      <c r="O133" s="49"/>
      <c r="P133" s="29">
        <v>1.438037</v>
      </c>
      <c r="Q133" s="38">
        <v>15.64195</v>
      </c>
      <c r="R133" s="38">
        <v>22.73048</v>
      </c>
      <c r="S133" s="49"/>
      <c r="T133" s="49"/>
      <c r="U133" s="44">
        <v>7.74312211077178</v>
      </c>
      <c r="V133" s="29">
        <v>48.962</v>
      </c>
      <c r="W133" s="121">
        <v>2160.5175470974973</v>
      </c>
      <c r="X133" s="29"/>
      <c r="Y133" s="121">
        <v>2053.8859489656224</v>
      </c>
      <c r="Z133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</row>
    <row r="134" spans="1:48" ht="12.75">
      <c r="A134">
        <v>39</v>
      </c>
      <c r="B134" s="64">
        <v>148</v>
      </c>
      <c r="C134" s="52">
        <v>75</v>
      </c>
      <c r="D134" s="29">
        <v>75.285</v>
      </c>
      <c r="E134" s="36">
        <v>5.3636</v>
      </c>
      <c r="F134" s="36">
        <v>32.6794</v>
      </c>
      <c r="G134" s="36">
        <v>5.365</v>
      </c>
      <c r="H134" s="44">
        <v>1.301E-17</v>
      </c>
      <c r="I134" s="47">
        <f t="shared" si="13"/>
        <v>25.795119199530518</v>
      </c>
      <c r="J134" s="29">
        <v>84.7269</v>
      </c>
      <c r="K134" s="36">
        <v>32.6744</v>
      </c>
      <c r="L134" s="56"/>
      <c r="M134" s="56">
        <v>7.189</v>
      </c>
      <c r="N134" s="125">
        <f t="shared" si="14"/>
        <v>320.9375</v>
      </c>
      <c r="O134" s="49"/>
      <c r="P134" s="29">
        <v>1.442459</v>
      </c>
      <c r="Q134" s="38">
        <v>15.64215</v>
      </c>
      <c r="R134" s="38">
        <v>23.05512</v>
      </c>
      <c r="S134" s="49"/>
      <c r="T134" s="49"/>
      <c r="U134" s="44">
        <v>7.741816894121922</v>
      </c>
      <c r="V134" s="29">
        <v>75.285</v>
      </c>
      <c r="W134" s="121">
        <v>2178.466529792625</v>
      </c>
      <c r="X134" s="29"/>
      <c r="Y134" s="121">
        <v>2058.3242848375694</v>
      </c>
      <c r="Z134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</row>
    <row r="135" spans="1:48" ht="12.75">
      <c r="A135">
        <v>39</v>
      </c>
      <c r="B135" s="64">
        <v>147</v>
      </c>
      <c r="C135" s="52">
        <v>100</v>
      </c>
      <c r="D135" s="29">
        <v>98.956</v>
      </c>
      <c r="E135" s="36">
        <v>4.5255</v>
      </c>
      <c r="F135" s="36">
        <v>33.2283</v>
      </c>
      <c r="G135" s="36">
        <v>4.5283</v>
      </c>
      <c r="H135" s="44">
        <v>1.301E-17</v>
      </c>
      <c r="I135" s="47">
        <f t="shared" si="13"/>
        <v>26.322959131232665</v>
      </c>
      <c r="J135" s="29">
        <v>85.5741</v>
      </c>
      <c r="K135" s="36">
        <v>33.2227</v>
      </c>
      <c r="L135" s="56"/>
      <c r="M135" s="56">
        <v>5.195</v>
      </c>
      <c r="N135" s="125">
        <f t="shared" si="14"/>
        <v>231.9196428571429</v>
      </c>
      <c r="O135" s="49"/>
      <c r="P135" s="29">
        <v>2.120133</v>
      </c>
      <c r="Q135" s="38">
        <v>27.31451</v>
      </c>
      <c r="R135" s="38">
        <v>43.45985</v>
      </c>
      <c r="S135" s="49"/>
      <c r="T135" s="49"/>
      <c r="U135" s="44">
        <v>7.572953809193484</v>
      </c>
      <c r="V135" s="29">
        <v>98.956</v>
      </c>
      <c r="W135" s="121">
        <v>2184.6033843564155</v>
      </c>
      <c r="X135" s="29"/>
      <c r="Y135" s="121">
        <v>2149.119358888272</v>
      </c>
      <c r="Z135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</row>
    <row r="136" spans="1:48" ht="12.75">
      <c r="A136">
        <v>39</v>
      </c>
      <c r="B136" s="64">
        <v>146</v>
      </c>
      <c r="C136" s="52">
        <v>150</v>
      </c>
      <c r="D136" s="29">
        <v>149.118</v>
      </c>
      <c r="E136" s="36">
        <v>4.547</v>
      </c>
      <c r="F136" s="36">
        <v>33.8076</v>
      </c>
      <c r="G136" s="36">
        <v>4.5481</v>
      </c>
      <c r="H136" s="44">
        <v>0.0042233</v>
      </c>
      <c r="I136" s="47">
        <f t="shared" si="13"/>
        <v>26.78052951648874</v>
      </c>
      <c r="J136" s="29">
        <v>85.5846</v>
      </c>
      <c r="K136" s="36">
        <v>33.8019</v>
      </c>
      <c r="L136" s="56"/>
      <c r="M136" s="56">
        <v>2.225</v>
      </c>
      <c r="N136" s="125">
        <f t="shared" si="14"/>
        <v>99.33035714285715</v>
      </c>
      <c r="O136" s="49"/>
      <c r="P136" s="29">
        <v>2.794634</v>
      </c>
      <c r="Q136" s="38">
        <v>38.71342</v>
      </c>
      <c r="R136" s="38">
        <v>69.95298</v>
      </c>
      <c r="S136" s="49"/>
      <c r="T136" s="49"/>
      <c r="U136" s="44">
        <v>7.357605333589357</v>
      </c>
      <c r="V136" s="29">
        <v>149.118</v>
      </c>
      <c r="W136" s="121">
        <v>2239.873049419799</v>
      </c>
      <c r="X136" s="29"/>
      <c r="Y136" s="121">
        <v>2261.18434733259</v>
      </c>
      <c r="Z136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</row>
    <row r="137" spans="1:48" ht="12.75">
      <c r="A137">
        <v>39</v>
      </c>
      <c r="B137" s="64">
        <v>145</v>
      </c>
      <c r="C137" s="52">
        <v>200</v>
      </c>
      <c r="D137" s="29">
        <v>200.947</v>
      </c>
      <c r="E137" s="36">
        <v>4.2987</v>
      </c>
      <c r="F137" s="36">
        <v>33.8936</v>
      </c>
      <c r="G137" s="36">
        <v>4.2997</v>
      </c>
      <c r="H137" s="44">
        <v>0.0057822</v>
      </c>
      <c r="I137" s="47">
        <f t="shared" si="13"/>
        <v>26.87537515984468</v>
      </c>
      <c r="J137" s="29">
        <v>85.6252</v>
      </c>
      <c r="K137" s="36">
        <v>33.8882</v>
      </c>
      <c r="L137" s="56"/>
      <c r="M137" s="56">
        <v>1.566</v>
      </c>
      <c r="N137" s="125">
        <f t="shared" si="14"/>
        <v>69.91071428571429</v>
      </c>
      <c r="O137" s="49"/>
      <c r="P137" s="29">
        <v>2.970489</v>
      </c>
      <c r="Q137" s="38">
        <v>41.52592</v>
      </c>
      <c r="R137" s="38">
        <v>79.45526</v>
      </c>
      <c r="S137" s="49"/>
      <c r="T137" s="49"/>
      <c r="U137" s="44">
        <v>7.302589643607205</v>
      </c>
      <c r="V137" s="29">
        <v>200.947</v>
      </c>
      <c r="W137" s="121">
        <v>2261.7418099514107</v>
      </c>
      <c r="X137" s="29"/>
      <c r="Y137" s="121">
        <v>2288.7253784169893</v>
      </c>
      <c r="Z137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</row>
    <row r="138" spans="1:48" ht="12.75">
      <c r="A138">
        <v>39</v>
      </c>
      <c r="B138" s="64">
        <v>144</v>
      </c>
      <c r="C138" s="52">
        <v>300</v>
      </c>
      <c r="D138" s="29">
        <v>299.079</v>
      </c>
      <c r="E138" s="36">
        <v>4.1259</v>
      </c>
      <c r="F138" s="36">
        <v>33.9803</v>
      </c>
      <c r="G138" s="36">
        <v>4.1276</v>
      </c>
      <c r="H138" s="44">
        <v>0.025699</v>
      </c>
      <c r="I138" s="47">
        <f t="shared" si="13"/>
        <v>26.962362492128932</v>
      </c>
      <c r="J138" s="29">
        <v>85.8045</v>
      </c>
      <c r="K138" s="36">
        <v>33.9747</v>
      </c>
      <c r="L138" s="56"/>
      <c r="M138" s="56">
        <v>1.152</v>
      </c>
      <c r="N138" s="125">
        <f t="shared" si="14"/>
        <v>51.42857142857143</v>
      </c>
      <c r="O138" s="49"/>
      <c r="P138" s="29">
        <v>3.078502</v>
      </c>
      <c r="Q138" s="38">
        <v>43.40065</v>
      </c>
      <c r="R138" s="38">
        <v>90.62948</v>
      </c>
      <c r="S138" s="49"/>
      <c r="T138" s="49"/>
      <c r="U138" s="44">
        <v>7.280633233611669</v>
      </c>
      <c r="V138" s="29">
        <v>299.079</v>
      </c>
      <c r="W138" s="121">
        <v>2270.9312891139857</v>
      </c>
      <c r="X138" s="29"/>
      <c r="Y138" s="121">
        <v>2307.148061374509</v>
      </c>
      <c r="Z138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</row>
    <row r="139" spans="1:48" ht="12.75">
      <c r="A139">
        <v>39</v>
      </c>
      <c r="B139" s="64">
        <v>143</v>
      </c>
      <c r="C139" s="52">
        <v>400</v>
      </c>
      <c r="D139" s="29">
        <v>399.293</v>
      </c>
      <c r="E139" s="36">
        <v>3.8999</v>
      </c>
      <c r="F139" s="36">
        <v>34.0724</v>
      </c>
      <c r="G139" s="36">
        <v>3.9</v>
      </c>
      <c r="H139" s="44">
        <v>0.062868</v>
      </c>
      <c r="I139" s="47">
        <f t="shared" si="13"/>
        <v>27.058770819701294</v>
      </c>
      <c r="J139" s="29">
        <v>85.8357</v>
      </c>
      <c r="K139" s="36">
        <v>34.0667</v>
      </c>
      <c r="L139" s="56"/>
      <c r="M139" s="56">
        <v>0.84</v>
      </c>
      <c r="N139" s="125">
        <f t="shared" si="14"/>
        <v>37.5</v>
      </c>
      <c r="O139" s="49"/>
      <c r="P139" s="29">
        <v>3.154888</v>
      </c>
      <c r="Q139" s="38">
        <v>44.33466</v>
      </c>
      <c r="R139" s="38">
        <v>103.158</v>
      </c>
      <c r="S139" s="49"/>
      <c r="T139" s="49"/>
      <c r="U139" s="44">
        <v>7.284735734703579</v>
      </c>
      <c r="V139" s="29">
        <v>399.293</v>
      </c>
      <c r="W139" s="121">
        <v>2304.0694109254914</v>
      </c>
      <c r="X139" s="29"/>
      <c r="Y139" s="121">
        <v>2325.2007707815355</v>
      </c>
      <c r="Z13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</row>
    <row r="140" spans="1:48" ht="12.75">
      <c r="A140">
        <v>39</v>
      </c>
      <c r="B140" s="64">
        <v>142</v>
      </c>
      <c r="C140" s="52">
        <v>600</v>
      </c>
      <c r="D140" s="29">
        <v>601.082</v>
      </c>
      <c r="E140" s="36">
        <v>3.5849</v>
      </c>
      <c r="F140" s="36">
        <v>34.2216</v>
      </c>
      <c r="G140" s="36">
        <v>3.5858</v>
      </c>
      <c r="H140" s="44">
        <v>0.060366</v>
      </c>
      <c r="I140" s="47">
        <f t="shared" si="13"/>
        <v>27.2089015538661</v>
      </c>
      <c r="J140" s="29">
        <v>85.8712</v>
      </c>
      <c r="K140" s="36">
        <v>34.2158</v>
      </c>
      <c r="L140" s="56"/>
      <c r="M140" s="56">
        <v>0.518</v>
      </c>
      <c r="N140" s="125">
        <f t="shared" si="14"/>
        <v>23.125000000000004</v>
      </c>
      <c r="O140" s="49"/>
      <c r="P140" s="29">
        <v>3.21322</v>
      </c>
      <c r="Q140" s="38">
        <v>44.89194</v>
      </c>
      <c r="R140" s="38">
        <v>121.8296</v>
      </c>
      <c r="S140" s="49"/>
      <c r="T140" s="49"/>
      <c r="U140" s="44">
        <v>7.285810309725673</v>
      </c>
      <c r="V140" s="29">
        <v>601.082</v>
      </c>
      <c r="W140" s="121">
        <v>2320.0985024354018</v>
      </c>
      <c r="X140" s="29"/>
      <c r="Y140" s="121">
        <v>2352.334020556887</v>
      </c>
      <c r="Z140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</row>
    <row r="141" spans="1:48" ht="12.75">
      <c r="A141">
        <v>39</v>
      </c>
      <c r="B141" s="64">
        <v>141</v>
      </c>
      <c r="C141" s="52">
        <v>800</v>
      </c>
      <c r="D141" s="29">
        <v>800.286</v>
      </c>
      <c r="E141" s="36">
        <v>3.1946</v>
      </c>
      <c r="F141" s="36">
        <v>34.3245</v>
      </c>
      <c r="G141" s="36">
        <v>3.1957</v>
      </c>
      <c r="H141" s="44">
        <v>0.063577</v>
      </c>
      <c r="I141" s="47">
        <f t="shared" si="13"/>
        <v>27.328219230690593</v>
      </c>
      <c r="J141" s="29">
        <v>85.8541</v>
      </c>
      <c r="K141" s="36">
        <v>34.3186</v>
      </c>
      <c r="L141" s="56"/>
      <c r="M141" s="56">
        <v>0.439</v>
      </c>
      <c r="N141" s="125">
        <f t="shared" si="14"/>
        <v>19.59821428571429</v>
      </c>
      <c r="O141" s="49"/>
      <c r="P141" s="29">
        <v>3.258012</v>
      </c>
      <c r="Q141" s="38">
        <v>45.19803</v>
      </c>
      <c r="R141" s="38">
        <v>136.8779</v>
      </c>
      <c r="S141" s="49"/>
      <c r="T141" s="49"/>
      <c r="U141" s="44">
        <v>7.273928811836372</v>
      </c>
      <c r="V141" s="29">
        <v>800.286</v>
      </c>
      <c r="W141" s="121">
        <v>2351.0756731654606</v>
      </c>
      <c r="X141" s="29"/>
      <c r="Y141" s="121">
        <v>2366.5928116535797</v>
      </c>
      <c r="Z141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</row>
    <row r="142" spans="1:48" ht="12.75">
      <c r="A142">
        <v>39</v>
      </c>
      <c r="B142" s="64">
        <v>140</v>
      </c>
      <c r="C142" s="52">
        <v>1000</v>
      </c>
      <c r="D142" s="29">
        <v>999.043</v>
      </c>
      <c r="E142" s="36">
        <v>2.8749</v>
      </c>
      <c r="F142" s="36">
        <v>34.3929</v>
      </c>
      <c r="G142" s="36">
        <v>2.8754</v>
      </c>
      <c r="H142" s="44">
        <v>0.064029</v>
      </c>
      <c r="I142" s="47">
        <f t="shared" si="13"/>
        <v>27.412036210646193</v>
      </c>
      <c r="J142" s="29">
        <v>85.8547</v>
      </c>
      <c r="K142" s="36">
        <v>34.3872</v>
      </c>
      <c r="L142" s="56">
        <v>34.3915</v>
      </c>
      <c r="M142" s="56">
        <v>0.43</v>
      </c>
      <c r="N142" s="125">
        <f t="shared" si="14"/>
        <v>19.196428571428573</v>
      </c>
      <c r="O142" s="49"/>
      <c r="P142" s="29">
        <v>3.257763</v>
      </c>
      <c r="Q142" s="38">
        <v>45.44126</v>
      </c>
      <c r="R142" s="38">
        <v>148.1825</v>
      </c>
      <c r="S142" s="49"/>
      <c r="T142" s="49"/>
      <c r="U142" s="44">
        <v>7.288065372304828</v>
      </c>
      <c r="V142" s="29">
        <v>999.043</v>
      </c>
      <c r="W142" s="121">
        <v>2360.1262337605244</v>
      </c>
      <c r="X142" s="29"/>
      <c r="Y142" s="121">
        <v>2379.8608631170687</v>
      </c>
      <c r="Z142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</row>
    <row r="143" spans="1:48" ht="12.75">
      <c r="A143">
        <v>39</v>
      </c>
      <c r="B143" s="64">
        <v>139</v>
      </c>
      <c r="C143" s="52">
        <v>1250</v>
      </c>
      <c r="D143" s="29">
        <v>1249.456</v>
      </c>
      <c r="E143" s="36">
        <v>2.5447</v>
      </c>
      <c r="F143" s="36">
        <v>34.4578</v>
      </c>
      <c r="G143" s="36">
        <v>2.5453</v>
      </c>
      <c r="H143" s="44">
        <v>0.063878</v>
      </c>
      <c r="I143" s="47">
        <f t="shared" si="13"/>
        <v>27.492807037553575</v>
      </c>
      <c r="J143" s="29">
        <v>85.8639</v>
      </c>
      <c r="K143" s="36">
        <v>34.4518</v>
      </c>
      <c r="L143" s="56">
        <v>34.4574</v>
      </c>
      <c r="M143" s="56">
        <v>0.534</v>
      </c>
      <c r="N143" s="125">
        <f t="shared" si="14"/>
        <v>23.83928571428572</v>
      </c>
      <c r="O143" s="49"/>
      <c r="P143" s="29">
        <v>3.239499</v>
      </c>
      <c r="Q143" s="38">
        <v>45.80949</v>
      </c>
      <c r="R143" s="38">
        <v>156.3955</v>
      </c>
      <c r="S143" s="49"/>
      <c r="T143" s="49"/>
      <c r="U143" s="44">
        <v>7.29391879716177</v>
      </c>
      <c r="V143" s="29">
        <v>1249.456</v>
      </c>
      <c r="W143" s="121">
        <v>2378.165211354959</v>
      </c>
      <c r="X143" s="29"/>
      <c r="Y143" s="121">
        <v>2387.0903462794045</v>
      </c>
      <c r="Z143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</row>
    <row r="144" spans="1:48" ht="12.75">
      <c r="A144">
        <v>39</v>
      </c>
      <c r="B144" s="64">
        <v>138</v>
      </c>
      <c r="C144" s="52">
        <v>1500</v>
      </c>
      <c r="D144" s="29">
        <v>1499.624</v>
      </c>
      <c r="E144" s="36">
        <v>2.2778</v>
      </c>
      <c r="F144" s="36">
        <v>34.5111</v>
      </c>
      <c r="G144" s="36">
        <v>2.2784</v>
      </c>
      <c r="H144" s="44">
        <v>0.06097</v>
      </c>
      <c r="I144" s="47">
        <f t="shared" si="13"/>
        <v>27.55785796429791</v>
      </c>
      <c r="J144" s="29">
        <v>85.8772</v>
      </c>
      <c r="K144" s="36">
        <v>34.5052</v>
      </c>
      <c r="L144" s="56">
        <v>34.5105</v>
      </c>
      <c r="M144" s="56">
        <v>0.786</v>
      </c>
      <c r="N144" s="125">
        <f t="shared" si="14"/>
        <v>35.089285714285715</v>
      </c>
      <c r="O144" s="49"/>
      <c r="P144" s="29">
        <v>3.18069</v>
      </c>
      <c r="Q144" s="38">
        <v>45.80178</v>
      </c>
      <c r="R144" s="38">
        <v>164.4801</v>
      </c>
      <c r="S144" s="49"/>
      <c r="T144" s="49"/>
      <c r="U144" s="44">
        <v>7.332015131443258</v>
      </c>
      <c r="V144" s="29">
        <v>1499.624</v>
      </c>
      <c r="W144" s="121">
        <v>2391.474457019145</v>
      </c>
      <c r="X144" s="29"/>
      <c r="Y144" s="121">
        <v>2389.7011596316665</v>
      </c>
      <c r="Z144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</row>
    <row r="145" spans="1:48" ht="12.75">
      <c r="A145">
        <v>39</v>
      </c>
      <c r="B145" s="64">
        <v>137</v>
      </c>
      <c r="C145" s="52">
        <v>1750</v>
      </c>
      <c r="D145" s="29">
        <v>1751.188</v>
      </c>
      <c r="E145" s="36">
        <v>2.0734</v>
      </c>
      <c r="F145" s="36">
        <v>34.5556</v>
      </c>
      <c r="G145" s="36">
        <v>2.0741</v>
      </c>
      <c r="H145" s="44">
        <v>0.063123</v>
      </c>
      <c r="I145" s="47">
        <f t="shared" si="13"/>
        <v>27.610071914099763</v>
      </c>
      <c r="J145" s="29">
        <v>85.895</v>
      </c>
      <c r="K145" s="36">
        <v>34.5498</v>
      </c>
      <c r="L145" s="56">
        <v>34.5549</v>
      </c>
      <c r="M145" s="56">
        <v>1.094</v>
      </c>
      <c r="N145" s="125">
        <f t="shared" si="14"/>
        <v>48.83928571428572</v>
      </c>
      <c r="O145" s="49"/>
      <c r="P145" s="29">
        <v>3.126371</v>
      </c>
      <c r="Q145" s="38">
        <v>44.47985</v>
      </c>
      <c r="R145" s="38">
        <v>170.5331</v>
      </c>
      <c r="S145" s="49"/>
      <c r="T145" s="49"/>
      <c r="U145" s="44">
        <v>7.370406396263185</v>
      </c>
      <c r="V145" s="29">
        <v>1751.188</v>
      </c>
      <c r="W145" s="121">
        <v>2394.754271127224</v>
      </c>
      <c r="X145" s="29" t="s">
        <v>48</v>
      </c>
      <c r="Y145" s="121">
        <v>2388.376254349496</v>
      </c>
      <c r="Z145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</row>
    <row r="146" spans="1:48" ht="12.75">
      <c r="A146">
        <v>39</v>
      </c>
      <c r="B146" s="64">
        <v>136</v>
      </c>
      <c r="C146" s="52">
        <v>1750</v>
      </c>
      <c r="D146" s="29">
        <v>1751.986</v>
      </c>
      <c r="E146" s="36">
        <v>2.0736</v>
      </c>
      <c r="F146" s="36">
        <v>34.5556</v>
      </c>
      <c r="G146" s="36">
        <v>2.0742</v>
      </c>
      <c r="H146" s="44">
        <v>0.062119</v>
      </c>
      <c r="I146" s="47">
        <f t="shared" si="13"/>
        <v>27.610055937162088</v>
      </c>
      <c r="J146" s="29">
        <v>85.8934</v>
      </c>
      <c r="K146" s="36">
        <v>34.5497</v>
      </c>
      <c r="L146" s="56">
        <v>34.554</v>
      </c>
      <c r="M146" s="56">
        <v>1.097</v>
      </c>
      <c r="N146" s="125">
        <f t="shared" si="14"/>
        <v>48.973214285714285</v>
      </c>
      <c r="O146" s="49"/>
      <c r="P146" s="29">
        <v>3.11711</v>
      </c>
      <c r="Q146" s="38">
        <v>44.09762</v>
      </c>
      <c r="R146" s="38">
        <v>169.5723</v>
      </c>
      <c r="S146" s="49"/>
      <c r="T146" s="49"/>
      <c r="U146" s="44">
        <v>7.363483388810284</v>
      </c>
      <c r="V146" s="29">
        <v>1751.986</v>
      </c>
      <c r="W146" s="121">
        <v>2399.95397642052</v>
      </c>
      <c r="X146" s="29" t="s">
        <v>48</v>
      </c>
      <c r="Y146" s="121">
        <v>2389.557824273939</v>
      </c>
      <c r="Z146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</row>
    <row r="147" spans="1:48" ht="12.75">
      <c r="A147">
        <v>39</v>
      </c>
      <c r="B147" s="64">
        <v>135</v>
      </c>
      <c r="C147" s="52">
        <v>2000</v>
      </c>
      <c r="D147" s="29">
        <v>2001.677</v>
      </c>
      <c r="E147" s="36">
        <v>1.9159</v>
      </c>
      <c r="F147" s="36">
        <v>34.5881</v>
      </c>
      <c r="G147" s="36">
        <v>1.9161</v>
      </c>
      <c r="H147" s="44">
        <v>0.061719</v>
      </c>
      <c r="I147" s="47">
        <f t="shared" si="13"/>
        <v>27.64854506002348</v>
      </c>
      <c r="J147" s="29">
        <v>85.8982</v>
      </c>
      <c r="K147" s="36">
        <v>34.5827</v>
      </c>
      <c r="L147" s="56">
        <v>34.5881</v>
      </c>
      <c r="M147" s="56">
        <v>1.451</v>
      </c>
      <c r="N147" s="125">
        <f t="shared" si="14"/>
        <v>64.77678571428572</v>
      </c>
      <c r="O147" s="49"/>
      <c r="P147" s="29">
        <v>3.067284</v>
      </c>
      <c r="Q147" s="38">
        <v>43.59095</v>
      </c>
      <c r="R147" s="38">
        <v>171.8464</v>
      </c>
      <c r="S147" s="49"/>
      <c r="T147" s="49"/>
      <c r="U147" s="44">
        <v>7.398775399870511</v>
      </c>
      <c r="V147" s="29">
        <v>2001.677</v>
      </c>
      <c r="W147" s="121">
        <v>2411.94329689487</v>
      </c>
      <c r="X147" s="29"/>
      <c r="Y147" s="121">
        <v>2383.5125735575525</v>
      </c>
      <c r="Z147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</row>
    <row r="148" spans="1:48" ht="12.75">
      <c r="A148">
        <v>44</v>
      </c>
      <c r="B148" s="64">
        <v>171</v>
      </c>
      <c r="C148" s="52">
        <v>0</v>
      </c>
      <c r="D148" s="46">
        <v>2.63</v>
      </c>
      <c r="E148" s="80">
        <v>6.2404</v>
      </c>
      <c r="F148" s="80">
        <v>32.6511</v>
      </c>
      <c r="G148" s="80">
        <v>6.2415</v>
      </c>
      <c r="H148" s="83">
        <v>0.60515</v>
      </c>
      <c r="I148" s="47">
        <f aca="true" t="shared" si="15" ref="I148:I165">((999.842594+6.794*10^-2*E148-9.0953*10^-3*E148^2+1.001685*10^-4*E148^3-1.12*10^-6*E148^4+6.536*10^-9*E148^5)+(0.8245-0.00409*E148+7.6438*10^-5*E148^2-8.2467*10^-7*E148^3+5.3875*10^-9*E148^4)*F148+(-5.72466*10^-3+1.0227*10^-4*E148-1.6546*10^-6*E148^2)*F148^1.5+4.8314*10^-4*F148^2)-1000</f>
        <v>25.667524621662096</v>
      </c>
      <c r="J148" s="46">
        <v>84.5454</v>
      </c>
      <c r="K148" s="80">
        <v>32.6467</v>
      </c>
      <c r="L148" s="49">
        <v>32.6512</v>
      </c>
      <c r="M148" s="56">
        <v>6.97</v>
      </c>
      <c r="N148" s="125">
        <f t="shared" si="14"/>
        <v>311.1607142857143</v>
      </c>
      <c r="O148" s="49"/>
      <c r="P148" s="29">
        <v>1.2986495</v>
      </c>
      <c r="Q148" s="38">
        <v>13.862765</v>
      </c>
      <c r="R148" s="39">
        <v>16.447665</v>
      </c>
      <c r="S148" s="49"/>
      <c r="T148" s="49"/>
      <c r="U148" s="83">
        <v>7.758723531287148</v>
      </c>
      <c r="V148" s="46">
        <v>2.63</v>
      </c>
      <c r="W148" s="121">
        <v>2184.833480559815</v>
      </c>
      <c r="X148" s="29"/>
      <c r="Y148" s="121">
        <v>2047.2854751722882</v>
      </c>
      <c r="Z148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</row>
    <row r="149" spans="1:48" ht="12.75">
      <c r="A149">
        <v>44</v>
      </c>
      <c r="B149" s="64">
        <v>170</v>
      </c>
      <c r="C149" s="52">
        <v>10</v>
      </c>
      <c r="D149" s="46">
        <v>10.359</v>
      </c>
      <c r="E149" s="80">
        <v>6.2408</v>
      </c>
      <c r="F149" s="80">
        <v>32.6509</v>
      </c>
      <c r="G149" s="80">
        <v>6.2416</v>
      </c>
      <c r="H149" s="83">
        <v>0.62507</v>
      </c>
      <c r="I149" s="47">
        <f t="shared" si="15"/>
        <v>25.667316766997374</v>
      </c>
      <c r="J149" s="46">
        <v>84.5593</v>
      </c>
      <c r="K149" s="80">
        <v>32.6465</v>
      </c>
      <c r="L149" s="49"/>
      <c r="M149" s="56">
        <v>6.98</v>
      </c>
      <c r="N149" s="125">
        <f t="shared" si="14"/>
        <v>311.6071428571429</v>
      </c>
      <c r="O149" s="49"/>
      <c r="P149" s="29">
        <v>1.3032645</v>
      </c>
      <c r="Q149" s="38">
        <v>13.881675</v>
      </c>
      <c r="R149" s="39">
        <v>16.58782</v>
      </c>
      <c r="S149" s="49"/>
      <c r="T149" s="49"/>
      <c r="U149" s="83">
        <v>7.762394277829338</v>
      </c>
      <c r="V149" s="46">
        <v>10.359</v>
      </c>
      <c r="W149" s="121">
        <v>2177.94059864058</v>
      </c>
      <c r="X149" s="29"/>
      <c r="Y149" s="121">
        <v>2042.6170181888563</v>
      </c>
      <c r="Z1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</row>
    <row r="150" spans="1:48" ht="12.75">
      <c r="A150">
        <v>44</v>
      </c>
      <c r="B150" s="64">
        <v>169</v>
      </c>
      <c r="C150" s="52">
        <v>25</v>
      </c>
      <c r="D150" s="46">
        <v>24.821</v>
      </c>
      <c r="E150" s="80">
        <v>6.2369</v>
      </c>
      <c r="F150" s="80">
        <v>32.6508</v>
      </c>
      <c r="G150" s="80">
        <v>6.2384</v>
      </c>
      <c r="H150" s="83">
        <v>1.301E-17</v>
      </c>
      <c r="I150" s="47">
        <f t="shared" si="15"/>
        <v>25.667725488325686</v>
      </c>
      <c r="J150" s="46">
        <v>84.6638</v>
      </c>
      <c r="K150" s="80">
        <v>32.6464</v>
      </c>
      <c r="L150" s="49"/>
      <c r="M150" s="56">
        <v>6.962</v>
      </c>
      <c r="N150" s="125">
        <f t="shared" si="14"/>
        <v>310.80357142857144</v>
      </c>
      <c r="O150" s="49"/>
      <c r="P150" s="29">
        <v>1.2986805000000001</v>
      </c>
      <c r="Q150" s="38">
        <v>13.961815000000001</v>
      </c>
      <c r="R150" s="39">
        <v>16.32519</v>
      </c>
      <c r="S150" s="49"/>
      <c r="T150" s="49"/>
      <c r="U150" s="83">
        <v>7.762085580127769</v>
      </c>
      <c r="V150" s="46">
        <v>24.821</v>
      </c>
      <c r="W150" s="121">
        <v>2156.5577715279874</v>
      </c>
      <c r="X150" s="29"/>
      <c r="Y150" s="121">
        <v>2042.3788928647982</v>
      </c>
      <c r="Z150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</row>
    <row r="151" spans="1:48" ht="12.75">
      <c r="A151">
        <v>44</v>
      </c>
      <c r="B151" s="64">
        <v>168</v>
      </c>
      <c r="C151" s="52">
        <v>50</v>
      </c>
      <c r="D151" s="46">
        <v>50.702</v>
      </c>
      <c r="E151" s="80">
        <v>6.1957</v>
      </c>
      <c r="F151" s="80">
        <v>32.6502</v>
      </c>
      <c r="G151" s="80">
        <v>6.1972</v>
      </c>
      <c r="H151" s="83">
        <v>0.5347</v>
      </c>
      <c r="I151" s="47">
        <f t="shared" si="15"/>
        <v>25.67239270166374</v>
      </c>
      <c r="J151" s="46">
        <v>84.8352</v>
      </c>
      <c r="K151" s="80">
        <v>32.6459</v>
      </c>
      <c r="L151" s="49"/>
      <c r="M151" s="56">
        <v>7.019</v>
      </c>
      <c r="N151" s="125">
        <f t="shared" si="14"/>
        <v>313.34821428571433</v>
      </c>
      <c r="O151" s="49"/>
      <c r="P151" s="29">
        <v>1.3078940000000001</v>
      </c>
      <c r="Q151" s="38">
        <v>14.16479</v>
      </c>
      <c r="R151" s="39">
        <v>16.54547</v>
      </c>
      <c r="S151" s="49"/>
      <c r="T151" s="49"/>
      <c r="U151" s="83">
        <v>7.7666201736040374</v>
      </c>
      <c r="V151" s="46">
        <v>50.702</v>
      </c>
      <c r="W151" s="121">
        <v>2170.876959951064</v>
      </c>
      <c r="X151" s="29"/>
      <c r="Y151" s="121">
        <v>2051.734816836524</v>
      </c>
      <c r="Z151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</row>
    <row r="152" spans="1:48" ht="12.75">
      <c r="A152">
        <v>44</v>
      </c>
      <c r="B152" s="64">
        <v>167</v>
      </c>
      <c r="C152" s="52">
        <v>75</v>
      </c>
      <c r="D152" s="46">
        <v>75.541</v>
      </c>
      <c r="E152" s="80">
        <v>6.0688</v>
      </c>
      <c r="F152" s="80">
        <v>32.6963</v>
      </c>
      <c r="G152" s="80">
        <v>6.0711</v>
      </c>
      <c r="H152" s="83">
        <v>0.00010137</v>
      </c>
      <c r="I152" s="47">
        <f t="shared" si="15"/>
        <v>25.724504607842164</v>
      </c>
      <c r="J152" s="46">
        <v>85.3065</v>
      </c>
      <c r="K152" s="80">
        <v>32.6933</v>
      </c>
      <c r="L152" s="49"/>
      <c r="M152" s="56">
        <v>6.906</v>
      </c>
      <c r="N152" s="125">
        <f t="shared" si="14"/>
        <v>308.30357142857144</v>
      </c>
      <c r="O152" s="49"/>
      <c r="P152" s="29">
        <v>1.395267</v>
      </c>
      <c r="Q152" s="38">
        <v>15.41325</v>
      </c>
      <c r="R152" s="39">
        <v>17.661929999999998</v>
      </c>
      <c r="S152" s="49"/>
      <c r="T152" s="49"/>
      <c r="U152" s="83">
        <v>7.737141962951035</v>
      </c>
      <c r="V152" s="46">
        <v>75.541</v>
      </c>
      <c r="W152" s="121">
        <v>2220.408354441966</v>
      </c>
      <c r="X152" s="29"/>
      <c r="Y152" s="121">
        <v>2063.5550377542822</v>
      </c>
      <c r="Z152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</row>
    <row r="153" spans="1:48" ht="12.75">
      <c r="A153">
        <v>44</v>
      </c>
      <c r="B153" s="64">
        <v>166</v>
      </c>
      <c r="C153" s="52">
        <v>100</v>
      </c>
      <c r="D153" s="46">
        <v>100.494</v>
      </c>
      <c r="E153" s="80">
        <v>7.0788</v>
      </c>
      <c r="F153" s="80">
        <v>33.2988</v>
      </c>
      <c r="G153" s="80">
        <v>7.0788</v>
      </c>
      <c r="H153" s="83">
        <v>1.301E-17</v>
      </c>
      <c r="I153" s="47">
        <f t="shared" si="15"/>
        <v>26.0685265962386</v>
      </c>
      <c r="J153" s="46">
        <v>85.6103</v>
      </c>
      <c r="K153" s="80">
        <v>33.2931</v>
      </c>
      <c r="L153" s="49"/>
      <c r="M153" s="56">
        <v>4.029</v>
      </c>
      <c r="N153" s="125">
        <f t="shared" si="14"/>
        <v>179.86607142857144</v>
      </c>
      <c r="O153" s="49"/>
      <c r="P153" s="29">
        <v>1.943605</v>
      </c>
      <c r="Q153" s="38">
        <v>24.98602</v>
      </c>
      <c r="R153" s="39">
        <v>32.30378</v>
      </c>
      <c r="S153" s="49"/>
      <c r="T153" s="49"/>
      <c r="U153" s="83">
        <v>7.5526891937602665</v>
      </c>
      <c r="V153" s="46">
        <v>100.494</v>
      </c>
      <c r="W153" s="121">
        <v>2218.1374049562382</v>
      </c>
      <c r="X153" s="29"/>
      <c r="Y153" s="121">
        <v>2145.140250898688</v>
      </c>
      <c r="Z153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</row>
    <row r="154" spans="1:48" ht="12.75">
      <c r="A154">
        <v>44</v>
      </c>
      <c r="B154" s="64">
        <v>165</v>
      </c>
      <c r="C154" s="52">
        <v>150</v>
      </c>
      <c r="D154" s="46">
        <v>148.797</v>
      </c>
      <c r="E154" s="80">
        <v>6.9719</v>
      </c>
      <c r="F154" s="80">
        <v>33.7171</v>
      </c>
      <c r="G154" s="80">
        <v>6.9728</v>
      </c>
      <c r="H154" s="83">
        <v>0.060056</v>
      </c>
      <c r="I154" s="47">
        <f t="shared" si="15"/>
        <v>26.41247005325704</v>
      </c>
      <c r="J154" s="46">
        <v>85.6693</v>
      </c>
      <c r="K154" s="80">
        <v>33.712</v>
      </c>
      <c r="L154" s="49"/>
      <c r="M154" s="56">
        <v>2.725</v>
      </c>
      <c r="N154" s="125">
        <f t="shared" si="14"/>
        <v>121.65178571428572</v>
      </c>
      <c r="O154" s="49"/>
      <c r="P154" s="29">
        <v>2.2936245</v>
      </c>
      <c r="Q154" s="38">
        <v>31.448005000000002</v>
      </c>
      <c r="R154" s="39">
        <v>42.30245</v>
      </c>
      <c r="S154" s="49"/>
      <c r="T154" s="49"/>
      <c r="U154" s="83">
        <v>7.474135522497564</v>
      </c>
      <c r="V154" s="46">
        <v>148.797</v>
      </c>
      <c r="W154" s="121">
        <v>2261.8646591846496</v>
      </c>
      <c r="X154" s="29"/>
      <c r="Y154" s="121">
        <v>2205.269987446596</v>
      </c>
      <c r="Z154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</row>
    <row r="155" spans="1:48" ht="12.75">
      <c r="A155">
        <v>44</v>
      </c>
      <c r="B155" s="64">
        <v>164</v>
      </c>
      <c r="C155" s="52">
        <v>200</v>
      </c>
      <c r="D155" s="46">
        <v>199.622</v>
      </c>
      <c r="E155" s="80">
        <v>6.6025</v>
      </c>
      <c r="F155" s="80">
        <v>33.8832</v>
      </c>
      <c r="G155" s="80">
        <v>6.6033</v>
      </c>
      <c r="H155" s="83">
        <v>0.039385</v>
      </c>
      <c r="I155" s="47">
        <f t="shared" si="15"/>
        <v>26.5929254369953</v>
      </c>
      <c r="J155" s="46">
        <v>85.6665</v>
      </c>
      <c r="K155" s="80">
        <v>33.8779</v>
      </c>
      <c r="L155" s="49"/>
      <c r="M155" s="56">
        <v>2.285</v>
      </c>
      <c r="N155" s="125">
        <f t="shared" si="14"/>
        <v>102.00892857142858</v>
      </c>
      <c r="O155" s="49"/>
      <c r="P155" s="29">
        <v>2.458061</v>
      </c>
      <c r="Q155" s="38">
        <v>34.08934</v>
      </c>
      <c r="R155" s="39">
        <v>48.891305</v>
      </c>
      <c r="S155" s="49"/>
      <c r="T155" s="49"/>
      <c r="U155" s="83">
        <v>7.428589156883386</v>
      </c>
      <c r="V155" s="46">
        <v>199.622</v>
      </c>
      <c r="W155" s="121">
        <v>2256.317756631858</v>
      </c>
      <c r="X155" s="29"/>
      <c r="Y155" s="121">
        <v>2231.526999058965</v>
      </c>
      <c r="Z155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</row>
    <row r="156" spans="1:48" ht="12.75">
      <c r="A156">
        <v>44</v>
      </c>
      <c r="B156" s="64">
        <v>163</v>
      </c>
      <c r="C156" s="52">
        <v>300</v>
      </c>
      <c r="D156" s="46">
        <v>301.003</v>
      </c>
      <c r="E156" s="80">
        <v>5.8554</v>
      </c>
      <c r="F156" s="80">
        <v>33.9467</v>
      </c>
      <c r="G156" s="80">
        <v>5.8566</v>
      </c>
      <c r="H156" s="83">
        <v>0.060215</v>
      </c>
      <c r="I156" s="47">
        <f t="shared" si="15"/>
        <v>26.738768609635827</v>
      </c>
      <c r="J156" s="46">
        <v>85.7988</v>
      </c>
      <c r="K156" s="80">
        <v>33.9414</v>
      </c>
      <c r="L156" s="49"/>
      <c r="M156" s="56">
        <v>1.394</v>
      </c>
      <c r="N156" s="125">
        <f t="shared" si="14"/>
        <v>62.232142857142854</v>
      </c>
      <c r="O156" s="49"/>
      <c r="P156" s="29">
        <v>2.6656380000000004</v>
      </c>
      <c r="Q156" s="38">
        <v>36.986540000000005</v>
      </c>
      <c r="R156" s="39">
        <v>58.639340000000004</v>
      </c>
      <c r="S156" s="49"/>
      <c r="T156" s="49"/>
      <c r="U156" s="83">
        <v>7.386092967520581</v>
      </c>
      <c r="V156" s="46">
        <v>301.003</v>
      </c>
      <c r="W156" s="121">
        <v>2281.018494172897</v>
      </c>
      <c r="X156" s="29"/>
      <c r="Y156" s="121">
        <v>2257.0170395422806</v>
      </c>
      <c r="Z156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</row>
    <row r="157" spans="1:48" ht="12.75">
      <c r="A157">
        <v>44</v>
      </c>
      <c r="B157" s="64">
        <v>162</v>
      </c>
      <c r="C157" s="52">
        <v>400</v>
      </c>
      <c r="D157" s="46">
        <v>401.112</v>
      </c>
      <c r="E157" s="80">
        <v>5.1217</v>
      </c>
      <c r="F157" s="80">
        <v>33.9849</v>
      </c>
      <c r="G157" s="80">
        <v>5.1225</v>
      </c>
      <c r="H157" s="83">
        <v>0.061216</v>
      </c>
      <c r="I157" s="47">
        <f t="shared" si="15"/>
        <v>26.85685107182735</v>
      </c>
      <c r="J157" s="46">
        <v>85.8204</v>
      </c>
      <c r="K157" s="80">
        <v>33.9795</v>
      </c>
      <c r="L157" s="49"/>
      <c r="M157" s="56">
        <v>1.409</v>
      </c>
      <c r="N157" s="125">
        <f t="shared" si="14"/>
        <v>62.90178571428572</v>
      </c>
      <c r="O157" s="49"/>
      <c r="P157" s="29">
        <v>2.888866</v>
      </c>
      <c r="Q157" s="38">
        <v>39.79891</v>
      </c>
      <c r="R157" s="39">
        <v>71.21479500000001</v>
      </c>
      <c r="S157" s="49"/>
      <c r="T157" s="49"/>
      <c r="U157" s="83">
        <v>7.3340500883509305</v>
      </c>
      <c r="V157" s="46">
        <v>401.112</v>
      </c>
      <c r="W157" s="121">
        <v>2297.4990024795657</v>
      </c>
      <c r="X157" s="29"/>
      <c r="Y157" s="121">
        <v>2285.326973876875</v>
      </c>
      <c r="Z157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</row>
    <row r="158" spans="1:48" ht="12.75">
      <c r="A158">
        <v>44</v>
      </c>
      <c r="B158" s="64">
        <v>161</v>
      </c>
      <c r="C158" s="52">
        <v>600</v>
      </c>
      <c r="D158" s="46">
        <v>599.014</v>
      </c>
      <c r="E158" s="80">
        <v>4.2403</v>
      </c>
      <c r="F158" s="80">
        <v>34.13</v>
      </c>
      <c r="G158" s="80">
        <v>4.2413</v>
      </c>
      <c r="H158" s="83">
        <v>0.062326</v>
      </c>
      <c r="I158" s="47">
        <f t="shared" si="15"/>
        <v>27.06940516222653</v>
      </c>
      <c r="J158" s="46">
        <v>85.8518</v>
      </c>
      <c r="K158" s="80">
        <v>34.1246</v>
      </c>
      <c r="L158" s="49"/>
      <c r="M158" s="56">
        <v>0.649</v>
      </c>
      <c r="N158" s="125">
        <f t="shared" si="14"/>
        <v>28.97321428571429</v>
      </c>
      <c r="O158" s="49"/>
      <c r="P158" s="29">
        <v>3.161765</v>
      </c>
      <c r="Q158" s="38">
        <v>43.709625</v>
      </c>
      <c r="R158" s="39">
        <v>97.94029499999999</v>
      </c>
      <c r="S158" s="49"/>
      <c r="T158" s="49"/>
      <c r="U158" s="83">
        <v>7.292317687565348</v>
      </c>
      <c r="V158" s="46">
        <v>599.014</v>
      </c>
      <c r="W158" s="121">
        <v>2319.506388420062</v>
      </c>
      <c r="X158" s="29"/>
      <c r="Y158" s="121">
        <v>2324.873841583813</v>
      </c>
      <c r="Z158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</row>
    <row r="159" spans="1:48" ht="12.75">
      <c r="A159">
        <v>44</v>
      </c>
      <c r="B159" s="64">
        <v>160</v>
      </c>
      <c r="C159" s="52">
        <v>800</v>
      </c>
      <c r="D159" s="46">
        <v>799.413</v>
      </c>
      <c r="E159" s="80">
        <v>3.6585</v>
      </c>
      <c r="F159" s="80">
        <v>34.2295</v>
      </c>
      <c r="G159" s="80">
        <v>3.6588</v>
      </c>
      <c r="H159" s="83">
        <v>0.063922</v>
      </c>
      <c r="I159" s="47">
        <f t="shared" si="15"/>
        <v>27.20796401991265</v>
      </c>
      <c r="J159" s="46">
        <v>85.8706</v>
      </c>
      <c r="K159" s="80">
        <v>34.2239</v>
      </c>
      <c r="L159" s="49"/>
      <c r="M159" s="56">
        <v>0.499</v>
      </c>
      <c r="N159" s="125">
        <f t="shared" si="14"/>
        <v>22.276785714285715</v>
      </c>
      <c r="O159" s="49"/>
      <c r="P159" s="29">
        <v>3.2276225</v>
      </c>
      <c r="Q159" s="38">
        <v>44.57261</v>
      </c>
      <c r="R159" s="39">
        <v>116.9445</v>
      </c>
      <c r="S159" s="49"/>
      <c r="T159" s="49"/>
      <c r="U159" s="83">
        <v>7.295237158524742</v>
      </c>
      <c r="V159" s="46">
        <v>799.413</v>
      </c>
      <c r="W159" s="121">
        <v>2360.387260483323</v>
      </c>
      <c r="X159" s="29"/>
      <c r="Y159" s="121">
        <v>2351.345488754635</v>
      </c>
      <c r="Z15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</row>
    <row r="160" spans="1:48" ht="12.75">
      <c r="A160">
        <v>44</v>
      </c>
      <c r="B160" s="64">
        <v>159</v>
      </c>
      <c r="C160" s="52">
        <v>1000</v>
      </c>
      <c r="D160" s="46">
        <v>1000.293</v>
      </c>
      <c r="E160" s="80">
        <v>3.2448</v>
      </c>
      <c r="F160" s="80">
        <v>34.3424</v>
      </c>
      <c r="G160" s="80">
        <v>3.2451</v>
      </c>
      <c r="H160" s="83">
        <v>0.064327</v>
      </c>
      <c r="I160" s="47">
        <f t="shared" si="15"/>
        <v>27.337798927876975</v>
      </c>
      <c r="J160" s="46">
        <v>85.8185</v>
      </c>
      <c r="K160" s="80">
        <v>34.3367</v>
      </c>
      <c r="L160" s="49">
        <v>34.3409</v>
      </c>
      <c r="M160" s="56">
        <v>0.376</v>
      </c>
      <c r="N160" s="125">
        <f t="shared" si="14"/>
        <v>16.78571428571429</v>
      </c>
      <c r="O160" s="49"/>
      <c r="P160" s="29">
        <v>3.268473</v>
      </c>
      <c r="Q160" s="38">
        <v>45.31176000000001</v>
      </c>
      <c r="R160" s="39">
        <v>133.66590000000002</v>
      </c>
      <c r="S160" s="49"/>
      <c r="T160" s="49"/>
      <c r="U160" s="83">
        <v>7.2878713442344285</v>
      </c>
      <c r="V160" s="46">
        <v>1000.293</v>
      </c>
      <c r="W160" s="121">
        <v>2379.18685377809</v>
      </c>
      <c r="X160" s="29"/>
      <c r="Y160" s="121">
        <v>2378.220477104624</v>
      </c>
      <c r="Z160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</row>
    <row r="161" spans="1:48" ht="12.75">
      <c r="A161">
        <v>44</v>
      </c>
      <c r="B161" s="64">
        <v>158</v>
      </c>
      <c r="C161" s="52">
        <v>1250</v>
      </c>
      <c r="D161" s="46">
        <v>1250.392</v>
      </c>
      <c r="E161" s="80">
        <v>2.7824</v>
      </c>
      <c r="F161" s="80">
        <v>34.4202</v>
      </c>
      <c r="G161" s="80">
        <v>2.7831</v>
      </c>
      <c r="H161" s="83">
        <v>0.061415</v>
      </c>
      <c r="I161" s="47">
        <f t="shared" si="15"/>
        <v>27.44207376059194</v>
      </c>
      <c r="J161" s="46">
        <v>85.8388</v>
      </c>
      <c r="K161" s="80">
        <v>34.4146</v>
      </c>
      <c r="L161" s="49">
        <v>34.419</v>
      </c>
      <c r="M161" s="56">
        <v>0.421</v>
      </c>
      <c r="N161" s="125">
        <f t="shared" si="14"/>
        <v>18.794642857142858</v>
      </c>
      <c r="O161" s="49"/>
      <c r="P161" s="29">
        <v>3.2616345</v>
      </c>
      <c r="Q161" s="38">
        <v>45.427080000000004</v>
      </c>
      <c r="R161" s="39">
        <v>149.10155</v>
      </c>
      <c r="S161" s="49"/>
      <c r="T161" s="49"/>
      <c r="U161" s="83">
        <v>7.303074979081696</v>
      </c>
      <c r="V161" s="46">
        <v>1250.392</v>
      </c>
      <c r="W161" s="121">
        <v>2391.1455360107143</v>
      </c>
      <c r="X161" s="29"/>
      <c r="Y161" s="121">
        <v>2383.765578514717</v>
      </c>
      <c r="Z161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</row>
    <row r="162" spans="1:48" ht="12.75">
      <c r="A162">
        <v>44</v>
      </c>
      <c r="B162" s="64">
        <v>157</v>
      </c>
      <c r="C162" s="52">
        <v>1500</v>
      </c>
      <c r="D162" s="46">
        <v>1501.317</v>
      </c>
      <c r="E162" s="80">
        <v>2.4187</v>
      </c>
      <c r="F162" s="80">
        <v>34.4885</v>
      </c>
      <c r="G162" s="80">
        <v>2.419</v>
      </c>
      <c r="H162" s="83">
        <v>0.062681</v>
      </c>
      <c r="I162" s="47">
        <f t="shared" si="15"/>
        <v>27.52804870122486</v>
      </c>
      <c r="J162" s="46">
        <v>85.8785</v>
      </c>
      <c r="K162" s="80">
        <v>34.4829</v>
      </c>
      <c r="L162" s="49">
        <v>34.4876</v>
      </c>
      <c r="M162" s="56">
        <v>0.634</v>
      </c>
      <c r="N162" s="125">
        <f t="shared" si="14"/>
        <v>28.30357142857143</v>
      </c>
      <c r="O162" s="49"/>
      <c r="P162" s="29">
        <v>3.2116455</v>
      </c>
      <c r="Q162" s="38">
        <v>45.448544999999996</v>
      </c>
      <c r="R162" s="39">
        <v>159.20215000000002</v>
      </c>
      <c r="S162" s="49"/>
      <c r="T162" s="49"/>
      <c r="U162" s="83">
        <v>7.327414122903963</v>
      </c>
      <c r="V162" s="46">
        <v>1501.317</v>
      </c>
      <c r="W162" s="121">
        <v>2393.9890745034813</v>
      </c>
      <c r="X162" s="29"/>
      <c r="Y162" s="121">
        <v>2386.4141686710705</v>
      </c>
      <c r="Z162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</row>
    <row r="163" spans="1:48" ht="12.75">
      <c r="A163">
        <v>44</v>
      </c>
      <c r="B163" s="64">
        <v>156</v>
      </c>
      <c r="C163" s="52">
        <v>1500</v>
      </c>
      <c r="D163" s="46">
        <v>1500.898</v>
      </c>
      <c r="E163" s="80">
        <v>2.4184</v>
      </c>
      <c r="F163" s="80">
        <v>34.4885</v>
      </c>
      <c r="G163" s="80">
        <v>2.4188</v>
      </c>
      <c r="H163" s="83">
        <v>0.062023</v>
      </c>
      <c r="I163" s="47">
        <f t="shared" si="15"/>
        <v>27.528073919651433</v>
      </c>
      <c r="J163" s="46">
        <v>85.8547</v>
      </c>
      <c r="K163" s="80">
        <v>34.4829</v>
      </c>
      <c r="L163" s="49">
        <v>34.4875</v>
      </c>
      <c r="M163" s="56">
        <v>0.612</v>
      </c>
      <c r="N163" s="125">
        <f t="shared" si="14"/>
        <v>27.321428571428573</v>
      </c>
      <c r="O163" s="49"/>
      <c r="P163" s="29">
        <v>3.2138904999999998</v>
      </c>
      <c r="Q163" s="38">
        <v>45.062555</v>
      </c>
      <c r="R163" s="39">
        <v>159.5175</v>
      </c>
      <c r="S163" s="49"/>
      <c r="T163" s="49"/>
      <c r="U163" s="83">
        <v>7.325243104995371</v>
      </c>
      <c r="V163" s="46">
        <v>1500.898</v>
      </c>
      <c r="W163" s="121">
        <v>2395.041368639611</v>
      </c>
      <c r="X163" s="29"/>
      <c r="Y163" s="121">
        <v>2388.124104304293</v>
      </c>
      <c r="Z163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</row>
    <row r="164" spans="1:48" ht="12.75">
      <c r="A164">
        <v>44</v>
      </c>
      <c r="B164" s="64">
        <v>155</v>
      </c>
      <c r="C164" s="52">
        <v>1750</v>
      </c>
      <c r="D164" s="46">
        <v>1749.468</v>
      </c>
      <c r="E164" s="80">
        <v>2.1634</v>
      </c>
      <c r="F164" s="80">
        <v>34.5401</v>
      </c>
      <c r="G164" s="80">
        <v>2.1634</v>
      </c>
      <c r="H164" s="83">
        <v>0.062626</v>
      </c>
      <c r="I164" s="47">
        <f t="shared" si="15"/>
        <v>27.590418561626393</v>
      </c>
      <c r="J164" s="46">
        <v>85.8693</v>
      </c>
      <c r="K164" s="80">
        <v>34.5346</v>
      </c>
      <c r="L164" s="88">
        <v>34.54</v>
      </c>
      <c r="M164" s="56">
        <v>0.953</v>
      </c>
      <c r="N164" s="125">
        <f t="shared" si="14"/>
        <v>42.54464285714286</v>
      </c>
      <c r="O164" s="49"/>
      <c r="P164" s="29">
        <v>3.147984</v>
      </c>
      <c r="Q164" s="38">
        <v>44.518384999999995</v>
      </c>
      <c r="R164" s="39">
        <v>165.3887</v>
      </c>
      <c r="S164" s="49"/>
      <c r="T164" s="49"/>
      <c r="U164" s="83">
        <v>7.358888633418145</v>
      </c>
      <c r="V164" s="46">
        <v>1749.468</v>
      </c>
      <c r="W164" s="121">
        <v>2399.2456157313068</v>
      </c>
      <c r="X164" s="29"/>
      <c r="Y164" s="121">
        <v>2387.6161234261194</v>
      </c>
      <c r="Z164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</row>
    <row r="165" spans="1:48" ht="12.75">
      <c r="A165">
        <v>44</v>
      </c>
      <c r="B165" s="64">
        <v>154</v>
      </c>
      <c r="C165" s="52">
        <v>2000</v>
      </c>
      <c r="D165" s="46">
        <v>2000.858</v>
      </c>
      <c r="E165" s="80">
        <v>1.9683</v>
      </c>
      <c r="F165" s="80">
        <v>34.5792</v>
      </c>
      <c r="G165" s="80">
        <v>1.9686</v>
      </c>
      <c r="H165" s="83">
        <v>0.061926</v>
      </c>
      <c r="I165" s="47">
        <f t="shared" si="15"/>
        <v>27.63730966789967</v>
      </c>
      <c r="J165" s="46">
        <v>85.8741</v>
      </c>
      <c r="K165" s="80">
        <v>34.5739</v>
      </c>
      <c r="L165" s="49">
        <v>34.5792</v>
      </c>
      <c r="M165" s="56">
        <v>1.361</v>
      </c>
      <c r="N165" s="125">
        <f t="shared" si="14"/>
        <v>60.75892857142858</v>
      </c>
      <c r="O165" s="49"/>
      <c r="P165" s="29">
        <v>3.0843255000000003</v>
      </c>
      <c r="Q165" s="38">
        <v>43.879580000000004</v>
      </c>
      <c r="R165" s="39">
        <v>170.80445</v>
      </c>
      <c r="S165" s="49"/>
      <c r="T165" s="49"/>
      <c r="U165" s="49" t="s">
        <v>49</v>
      </c>
      <c r="V165" s="46">
        <v>2000.858</v>
      </c>
      <c r="W165" s="121">
        <v>2404.642331391874</v>
      </c>
      <c r="X165" s="29"/>
      <c r="Y165" s="121">
        <v>2388.6489369267356</v>
      </c>
      <c r="Z165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</row>
    <row r="166" spans="1:48" ht="12.75">
      <c r="A166">
        <v>49</v>
      </c>
      <c r="B166" s="64">
        <v>187</v>
      </c>
      <c r="C166" s="52">
        <v>0</v>
      </c>
      <c r="D166" s="46">
        <v>2.783</v>
      </c>
      <c r="E166" s="80">
        <v>7.528</v>
      </c>
      <c r="F166" s="80">
        <v>32.3698</v>
      </c>
      <c r="G166" s="80">
        <v>7.5291</v>
      </c>
      <c r="H166" s="83">
        <v>0.81022</v>
      </c>
      <c r="I166" s="47">
        <f aca="true" t="shared" si="16" ref="I166:I181">((999.842594+6.794*10^-2*E166-9.0953*10^-3*E166^2+1.001685*10^-4*E166^3-1.12*10^-6*E166^4+6.536*10^-9*E166^5)+(0.8245-0.00409*E166+7.6438*10^-5*E166^2-8.2467*10^-7*E166^3+5.3875*10^-9*E166^4)*F166+(-5.72466*10^-3+1.0227*10^-4*E166-1.6546*10^-6*E166^2)*F166^1.5+4.8314*10^-4*F166^2)-1000</f>
        <v>25.2760096179602</v>
      </c>
      <c r="J166" s="46">
        <v>83.948</v>
      </c>
      <c r="K166" s="80">
        <v>32.3658</v>
      </c>
      <c r="L166" s="56">
        <v>32.371</v>
      </c>
      <c r="M166" s="56">
        <v>6.757</v>
      </c>
      <c r="N166" s="125">
        <f t="shared" si="14"/>
        <v>301.6517857142857</v>
      </c>
      <c r="O166" s="49"/>
      <c r="P166" s="29">
        <v>1.179395</v>
      </c>
      <c r="Q166" s="38">
        <v>11.82075</v>
      </c>
      <c r="R166" s="38">
        <v>17.64075</v>
      </c>
      <c r="S166" s="49"/>
      <c r="T166" s="49"/>
      <c r="U166"/>
      <c r="V166" s="46">
        <v>2.783</v>
      </c>
      <c r="W166" s="121">
        <v>2181</v>
      </c>
      <c r="X166" s="46"/>
      <c r="Y166" s="121">
        <v>2020.639</v>
      </c>
      <c r="Z166" s="46"/>
      <c r="AA166" s="130">
        <v>7.914</v>
      </c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</row>
    <row r="167" spans="1:48" ht="12.75">
      <c r="A167">
        <v>49</v>
      </c>
      <c r="B167" s="64">
        <v>186</v>
      </c>
      <c r="C167" s="52">
        <v>10</v>
      </c>
      <c r="D167" s="46">
        <v>9.614</v>
      </c>
      <c r="E167" s="80">
        <v>7.5294</v>
      </c>
      <c r="F167" s="80">
        <v>32.37</v>
      </c>
      <c r="G167" s="80">
        <v>7.5305</v>
      </c>
      <c r="H167" s="83">
        <v>0.79061</v>
      </c>
      <c r="I167" s="47">
        <f t="shared" si="16"/>
        <v>25.27597231410573</v>
      </c>
      <c r="J167" s="46">
        <v>83.941</v>
      </c>
      <c r="K167" s="80">
        <v>32.3659</v>
      </c>
      <c r="L167" s="56">
        <v>32.372</v>
      </c>
      <c r="M167" s="56">
        <v>6.751</v>
      </c>
      <c r="N167" s="125">
        <f t="shared" si="14"/>
        <v>301.3839285714286</v>
      </c>
      <c r="O167" s="49"/>
      <c r="P167" s="29">
        <v>1.179313</v>
      </c>
      <c r="Q167" s="38">
        <v>11.6403</v>
      </c>
      <c r="R167" s="38">
        <v>17.46361</v>
      </c>
      <c r="S167" s="49"/>
      <c r="T167" s="49"/>
      <c r="U167"/>
      <c r="V167" s="46">
        <v>9.614</v>
      </c>
      <c r="W167" s="121"/>
      <c r="X167" s="46"/>
      <c r="Y167" s="121">
        <v>2030.502</v>
      </c>
      <c r="Z167" s="46"/>
      <c r="AA167" s="130">
        <v>7.913</v>
      </c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</row>
    <row r="168" spans="1:48" ht="12.75">
      <c r="A168">
        <v>49</v>
      </c>
      <c r="B168" s="64">
        <v>185</v>
      </c>
      <c r="C168" s="52">
        <v>25</v>
      </c>
      <c r="D168" s="46">
        <v>24.404</v>
      </c>
      <c r="E168" s="80">
        <v>7.5328</v>
      </c>
      <c r="F168" s="80">
        <v>32.3719</v>
      </c>
      <c r="G168" s="80">
        <v>7.5337</v>
      </c>
      <c r="H168" s="83">
        <v>0.11607</v>
      </c>
      <c r="I168" s="47">
        <f t="shared" si="16"/>
        <v>25.276993095473244</v>
      </c>
      <c r="J168" s="46">
        <v>83.9004</v>
      </c>
      <c r="K168" s="80">
        <v>32.3679</v>
      </c>
      <c r="L168" s="56"/>
      <c r="M168" s="56">
        <v>6.755</v>
      </c>
      <c r="N168" s="125">
        <f t="shared" si="14"/>
        <v>301.5625</v>
      </c>
      <c r="O168" s="49"/>
      <c r="P168" s="29">
        <v>1.183842</v>
      </c>
      <c r="Q168" s="38">
        <v>11.75856</v>
      </c>
      <c r="R168" s="38">
        <v>17.79724</v>
      </c>
      <c r="S168" s="49"/>
      <c r="T168" s="49"/>
      <c r="U168"/>
      <c r="V168" s="46">
        <v>24.404</v>
      </c>
      <c r="W168" s="121">
        <v>2182.06</v>
      </c>
      <c r="X168" s="46"/>
      <c r="Y168" s="121">
        <v>2030.467</v>
      </c>
      <c r="Z168" s="46"/>
      <c r="AA168" s="130">
        <v>7.914</v>
      </c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</row>
    <row r="169" spans="1:48" ht="12.75">
      <c r="A169">
        <v>49</v>
      </c>
      <c r="B169" s="64">
        <v>184</v>
      </c>
      <c r="C169" s="52">
        <v>50</v>
      </c>
      <c r="D169" s="46">
        <v>50.474</v>
      </c>
      <c r="E169" s="80">
        <v>7.5358</v>
      </c>
      <c r="F169" s="80">
        <v>32.3929</v>
      </c>
      <c r="G169" s="80">
        <v>7.537</v>
      </c>
      <c r="H169" s="83">
        <v>1.301E-17</v>
      </c>
      <c r="I169" s="47">
        <f t="shared" si="16"/>
        <v>25.293079748656965</v>
      </c>
      <c r="J169" s="46">
        <v>83.9543</v>
      </c>
      <c r="K169" s="80">
        <v>32.3886</v>
      </c>
      <c r="L169" s="56"/>
      <c r="M169" s="56">
        <v>6.751</v>
      </c>
      <c r="N169" s="125">
        <f t="shared" si="14"/>
        <v>301.3839285714286</v>
      </c>
      <c r="O169" s="49"/>
      <c r="P169" s="29">
        <v>1.216008</v>
      </c>
      <c r="Q169" s="38">
        <v>12.17548</v>
      </c>
      <c r="R169" s="38">
        <v>18.30106</v>
      </c>
      <c r="S169" s="49"/>
      <c r="T169" s="49"/>
      <c r="U169"/>
      <c r="V169" s="46">
        <v>50.474</v>
      </c>
      <c r="W169" s="121">
        <v>2187.01</v>
      </c>
      <c r="X169" s="46"/>
      <c r="Y169" s="121">
        <v>2033.835</v>
      </c>
      <c r="Z169" s="46"/>
      <c r="AA169" s="130">
        <v>7.914</v>
      </c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</row>
    <row r="170" spans="1:48" ht="12.75">
      <c r="A170">
        <v>49</v>
      </c>
      <c r="B170" s="64">
        <v>183</v>
      </c>
      <c r="C170" s="52">
        <v>75</v>
      </c>
      <c r="D170" s="46">
        <v>73.946</v>
      </c>
      <c r="E170" s="80">
        <v>7.5683</v>
      </c>
      <c r="F170" s="80">
        <v>32.4013</v>
      </c>
      <c r="G170" s="80">
        <v>7.5697</v>
      </c>
      <c r="H170" s="83">
        <v>1.301E-17</v>
      </c>
      <c r="I170" s="47">
        <f t="shared" si="16"/>
        <v>25.295155534794276</v>
      </c>
      <c r="J170" s="46">
        <v>84.4257</v>
      </c>
      <c r="K170" s="80">
        <v>32.3975</v>
      </c>
      <c r="L170" s="56"/>
      <c r="M170" s="56">
        <v>6.819</v>
      </c>
      <c r="N170" s="125">
        <f t="shared" si="14"/>
        <v>304.4196428571429</v>
      </c>
      <c r="O170" s="49"/>
      <c r="P170" s="29">
        <v>1.229738</v>
      </c>
      <c r="Q170" s="38">
        <v>12.5326</v>
      </c>
      <c r="R170" s="38">
        <v>18.63455</v>
      </c>
      <c r="S170" s="49"/>
      <c r="T170" s="49"/>
      <c r="U170"/>
      <c r="V170" s="46">
        <v>73.946</v>
      </c>
      <c r="W170" s="117">
        <v>2188.31</v>
      </c>
      <c r="X170" s="49"/>
      <c r="Y170" s="121">
        <v>2036.643</v>
      </c>
      <c r="Z170" s="46"/>
      <c r="AA170" s="130">
        <v>7.914</v>
      </c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</row>
    <row r="171" spans="1:48" ht="12.75">
      <c r="A171">
        <v>49</v>
      </c>
      <c r="B171" s="64">
        <v>182</v>
      </c>
      <c r="C171" s="52">
        <v>100</v>
      </c>
      <c r="D171" s="46">
        <v>100.718</v>
      </c>
      <c r="E171" s="80">
        <v>7.9144</v>
      </c>
      <c r="F171" s="80">
        <v>32.4959</v>
      </c>
      <c r="G171" s="80">
        <v>7.9116</v>
      </c>
      <c r="H171" s="83">
        <v>0.15169</v>
      </c>
      <c r="I171" s="47">
        <f t="shared" si="16"/>
        <v>25.320495829021866</v>
      </c>
      <c r="J171" s="46">
        <v>85.4233</v>
      </c>
      <c r="K171" s="80">
        <v>32.4905</v>
      </c>
      <c r="L171" s="56"/>
      <c r="M171" s="56">
        <v>6.45</v>
      </c>
      <c r="N171" s="125">
        <f t="shared" si="14"/>
        <v>287.9464285714286</v>
      </c>
      <c r="O171" s="49"/>
      <c r="P171" s="29">
        <v>1.238858</v>
      </c>
      <c r="Q171" s="38">
        <v>12.65074</v>
      </c>
      <c r="R171" s="38">
        <v>17.77649</v>
      </c>
      <c r="S171" s="49"/>
      <c r="T171" s="49"/>
      <c r="U171"/>
      <c r="V171" s="46">
        <v>100.718</v>
      </c>
      <c r="W171" s="117">
        <v>2187.09</v>
      </c>
      <c r="X171" s="49"/>
      <c r="Y171" s="121">
        <v>2040.822</v>
      </c>
      <c r="Z171" s="46"/>
      <c r="AA171" s="130">
        <v>7.909</v>
      </c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</row>
    <row r="172" spans="1:48" ht="12.75">
      <c r="A172">
        <v>49</v>
      </c>
      <c r="B172" s="64">
        <v>181</v>
      </c>
      <c r="C172" s="52">
        <v>150</v>
      </c>
      <c r="D172" s="46">
        <v>151.338</v>
      </c>
      <c r="E172" s="80">
        <v>7.7613</v>
      </c>
      <c r="F172" s="80">
        <v>33.0387</v>
      </c>
      <c r="G172" s="80">
        <v>7.7618</v>
      </c>
      <c r="H172" s="83">
        <v>0.068288</v>
      </c>
      <c r="I172" s="47">
        <f t="shared" si="16"/>
        <v>25.768683202314605</v>
      </c>
      <c r="J172" s="46">
        <v>85.41</v>
      </c>
      <c r="K172" s="80">
        <v>33.0347</v>
      </c>
      <c r="L172" s="56"/>
      <c r="M172" s="56">
        <v>4.574</v>
      </c>
      <c r="N172" s="125">
        <f t="shared" si="14"/>
        <v>204.19642857142858</v>
      </c>
      <c r="O172" s="49"/>
      <c r="P172" s="29">
        <v>1.771432</v>
      </c>
      <c r="Q172" s="38">
        <v>21.14825</v>
      </c>
      <c r="R172" s="38">
        <v>31.60422</v>
      </c>
      <c r="S172" s="49"/>
      <c r="T172" s="49"/>
      <c r="U172"/>
      <c r="V172" s="46">
        <v>151.338</v>
      </c>
      <c r="W172" s="121">
        <v>2214.64</v>
      </c>
      <c r="X172" s="46"/>
      <c r="Y172" s="121">
        <v>2120.682</v>
      </c>
      <c r="Z172" s="46"/>
      <c r="AA172" s="130">
        <v>7.778</v>
      </c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</row>
    <row r="173" spans="1:48" ht="12.75">
      <c r="A173">
        <v>49</v>
      </c>
      <c r="B173" s="64">
        <v>180</v>
      </c>
      <c r="C173" s="52">
        <v>200</v>
      </c>
      <c r="D173" s="46">
        <v>199.923</v>
      </c>
      <c r="E173" s="80">
        <v>7.1228</v>
      </c>
      <c r="F173" s="80">
        <v>33.6567</v>
      </c>
      <c r="G173" s="80">
        <v>7.1229</v>
      </c>
      <c r="H173" s="83">
        <v>0.060966</v>
      </c>
      <c r="I173" s="47">
        <f t="shared" si="16"/>
        <v>26.34427090035865</v>
      </c>
      <c r="J173" s="46">
        <v>85.4639</v>
      </c>
      <c r="K173" s="80">
        <v>33.654</v>
      </c>
      <c r="L173" s="56"/>
      <c r="M173" s="56">
        <v>2.849</v>
      </c>
      <c r="N173" s="125">
        <f t="shared" si="14"/>
        <v>127.18750000000001</v>
      </c>
      <c r="O173" s="49"/>
      <c r="P173" s="29">
        <v>2.269253</v>
      </c>
      <c r="Q173" s="38">
        <v>29.49833</v>
      </c>
      <c r="R173" s="38">
        <v>45.3638</v>
      </c>
      <c r="S173" s="49"/>
      <c r="T173" s="49"/>
      <c r="U173"/>
      <c r="V173" s="46">
        <v>199.923</v>
      </c>
      <c r="W173" s="121">
        <v>2251.59</v>
      </c>
      <c r="X173" s="46"/>
      <c r="Y173" s="121">
        <v>2201.118</v>
      </c>
      <c r="Z173" s="46"/>
      <c r="AA173" s="130">
        <v>7.647</v>
      </c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</row>
    <row r="174" spans="1:48" ht="12.75">
      <c r="A174">
        <v>49</v>
      </c>
      <c r="B174" s="64">
        <v>179</v>
      </c>
      <c r="C174" s="52">
        <v>300</v>
      </c>
      <c r="D174" s="46">
        <v>299.993</v>
      </c>
      <c r="E174" s="80">
        <v>6.3178</v>
      </c>
      <c r="F174" s="80">
        <v>33.9248</v>
      </c>
      <c r="G174" s="80">
        <v>6.3178</v>
      </c>
      <c r="H174" s="83">
        <v>0.060312</v>
      </c>
      <c r="I174" s="47">
        <f t="shared" si="16"/>
        <v>26.662957722196097</v>
      </c>
      <c r="J174" s="46">
        <v>85.7589</v>
      </c>
      <c r="K174" s="80">
        <v>33.9195</v>
      </c>
      <c r="L174" s="56"/>
      <c r="M174" s="56">
        <v>2.707</v>
      </c>
      <c r="N174" s="125">
        <f t="shared" si="14"/>
        <v>120.84821428571429</v>
      </c>
      <c r="O174" s="49"/>
      <c r="P174" s="29">
        <v>2.378294</v>
      </c>
      <c r="Q174" s="38">
        <v>32.8084</v>
      </c>
      <c r="R174" s="38">
        <v>52.44855</v>
      </c>
      <c r="S174" s="49"/>
      <c r="T174" s="49"/>
      <c r="U174"/>
      <c r="V174" s="46">
        <v>299.993</v>
      </c>
      <c r="W174" s="121">
        <v>2260.8</v>
      </c>
      <c r="X174" s="46"/>
      <c r="Y174" s="121">
        <v>2226.483</v>
      </c>
      <c r="Z174" s="46"/>
      <c r="AA174" s="130">
        <v>7.624</v>
      </c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</row>
    <row r="175" spans="1:48" ht="12.75">
      <c r="A175">
        <v>49</v>
      </c>
      <c r="B175" s="64">
        <v>178</v>
      </c>
      <c r="C175" s="52">
        <v>400</v>
      </c>
      <c r="D175" s="46">
        <v>401.688</v>
      </c>
      <c r="E175" s="80">
        <v>5.2766</v>
      </c>
      <c r="F175" s="80">
        <v>33.9742</v>
      </c>
      <c r="G175" s="80">
        <v>5.2864</v>
      </c>
      <c r="H175" s="83">
        <v>0.062371</v>
      </c>
      <c r="I175" s="47">
        <f t="shared" si="16"/>
        <v>26.83034280609445</v>
      </c>
      <c r="J175" s="46">
        <v>85.9594</v>
      </c>
      <c r="K175" s="80">
        <v>33.9692</v>
      </c>
      <c r="L175" s="56"/>
      <c r="M175" s="56">
        <v>1.595</v>
      </c>
      <c r="N175" s="125">
        <f t="shared" si="14"/>
        <v>71.20535714285715</v>
      </c>
      <c r="O175" s="49"/>
      <c r="P175" s="29">
        <v>2.818501</v>
      </c>
      <c r="Q175" s="38">
        <v>39.02389</v>
      </c>
      <c r="R175" s="38">
        <v>69.16134</v>
      </c>
      <c r="S175" s="49"/>
      <c r="T175" s="49"/>
      <c r="U175"/>
      <c r="V175" s="46">
        <v>401.688</v>
      </c>
      <c r="W175" s="121">
        <v>2288</v>
      </c>
      <c r="X175" s="46"/>
      <c r="Y175" s="121">
        <v>2280.239</v>
      </c>
      <c r="Z175" s="46"/>
      <c r="AA175" s="130">
        <v>7.511</v>
      </c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</row>
    <row r="176" spans="1:48" ht="12.75">
      <c r="A176">
        <v>49</v>
      </c>
      <c r="B176" s="64">
        <v>177</v>
      </c>
      <c r="C176" s="52">
        <v>600</v>
      </c>
      <c r="D176" s="46">
        <v>600.309</v>
      </c>
      <c r="E176" s="80">
        <v>4.418</v>
      </c>
      <c r="F176" s="80">
        <v>34.1154</v>
      </c>
      <c r="G176" s="80">
        <v>4.4197</v>
      </c>
      <c r="H176" s="83">
        <v>0.064519</v>
      </c>
      <c r="I176" s="47">
        <f t="shared" si="16"/>
        <v>27.038879046874854</v>
      </c>
      <c r="J176" s="46">
        <v>86.0636</v>
      </c>
      <c r="K176" s="80">
        <v>34.1098</v>
      </c>
      <c r="L176" s="56">
        <v>34.113</v>
      </c>
      <c r="M176" s="56">
        <v>0.664</v>
      </c>
      <c r="N176" s="125">
        <f t="shared" si="14"/>
        <v>29.642857142857146</v>
      </c>
      <c r="O176" s="49"/>
      <c r="P176" s="29">
        <v>3.143772</v>
      </c>
      <c r="Q176" s="38">
        <v>43.37705</v>
      </c>
      <c r="R176" s="38">
        <v>94.51848</v>
      </c>
      <c r="S176" s="49"/>
      <c r="T176" s="49"/>
      <c r="U176"/>
      <c r="V176" s="46">
        <v>600.309</v>
      </c>
      <c r="W176" s="121">
        <v>2325.31</v>
      </c>
      <c r="X176" s="46"/>
      <c r="Y176" s="121">
        <v>2330.303</v>
      </c>
      <c r="Z176" s="46"/>
      <c r="AA176" s="130">
        <v>7.451</v>
      </c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</row>
    <row r="177" spans="1:48" ht="12.75">
      <c r="A177">
        <v>49</v>
      </c>
      <c r="B177" s="64">
        <v>176</v>
      </c>
      <c r="C177" s="52">
        <v>800</v>
      </c>
      <c r="D177" s="46">
        <v>797.778</v>
      </c>
      <c r="E177" s="80">
        <v>3.7985</v>
      </c>
      <c r="F177" s="80">
        <v>34.2474</v>
      </c>
      <c r="G177" s="80">
        <v>3.7986</v>
      </c>
      <c r="H177" s="83">
        <v>0.064571</v>
      </c>
      <c r="I177" s="47">
        <f t="shared" si="16"/>
        <v>27.208276707285222</v>
      </c>
      <c r="J177" s="46">
        <v>86.0493</v>
      </c>
      <c r="K177" s="80">
        <v>34.2423</v>
      </c>
      <c r="L177" s="56">
        <v>34.246</v>
      </c>
      <c r="M177" s="56">
        <v>0.384</v>
      </c>
      <c r="N177" s="125">
        <f t="shared" si="14"/>
        <v>17.142857142857146</v>
      </c>
      <c r="O177" s="49"/>
      <c r="P177" s="29">
        <v>3.256096</v>
      </c>
      <c r="Q177" s="38">
        <v>44.34071</v>
      </c>
      <c r="R177" s="38">
        <v>116.0846</v>
      </c>
      <c r="S177" s="49"/>
      <c r="T177" s="49"/>
      <c r="U177"/>
      <c r="V177" s="46">
        <v>797.778</v>
      </c>
      <c r="W177" s="121">
        <v>2362</v>
      </c>
      <c r="X177" s="46"/>
      <c r="Y177" s="121">
        <v>2355.041</v>
      </c>
      <c r="Z177" s="46"/>
      <c r="AA177" s="130">
        <v>7.457</v>
      </c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</row>
    <row r="178" spans="1:48" ht="12.75">
      <c r="A178">
        <v>49</v>
      </c>
      <c r="B178" s="64">
        <v>175</v>
      </c>
      <c r="C178" s="52">
        <v>1000</v>
      </c>
      <c r="D178" s="46">
        <v>999.322</v>
      </c>
      <c r="E178" s="80">
        <v>3.3031</v>
      </c>
      <c r="F178" s="80">
        <v>34.3547</v>
      </c>
      <c r="G178" s="80">
        <v>3.3041</v>
      </c>
      <c r="H178" s="83">
        <v>0.066633</v>
      </c>
      <c r="I178" s="47">
        <f t="shared" si="16"/>
        <v>27.342110000601224</v>
      </c>
      <c r="J178" s="46">
        <v>86.014</v>
      </c>
      <c r="K178" s="80">
        <v>34.349</v>
      </c>
      <c r="L178" s="56">
        <v>34.353</v>
      </c>
      <c r="M178" s="56">
        <v>0.36</v>
      </c>
      <c r="N178" s="125">
        <f t="shared" si="14"/>
        <v>16.071428571428573</v>
      </c>
      <c r="O178" s="49"/>
      <c r="P178" s="29">
        <v>3.287146</v>
      </c>
      <c r="Q178" s="38">
        <v>44.88003</v>
      </c>
      <c r="R178" s="38">
        <v>133.7217</v>
      </c>
      <c r="S178" s="49"/>
      <c r="T178" s="49"/>
      <c r="U178"/>
      <c r="V178" s="46">
        <v>999.322</v>
      </c>
      <c r="W178" s="121"/>
      <c r="X178" s="46"/>
      <c r="Y178" s="121"/>
      <c r="Z178" s="46"/>
      <c r="AA178" s="130">
        <v>7.466</v>
      </c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</row>
    <row r="179" spans="1:48" ht="12.75">
      <c r="A179">
        <v>49</v>
      </c>
      <c r="B179" s="64">
        <v>174</v>
      </c>
      <c r="C179" s="52">
        <v>1000</v>
      </c>
      <c r="D179" s="46">
        <v>998.289</v>
      </c>
      <c r="E179" s="80">
        <v>3.303</v>
      </c>
      <c r="F179" s="80">
        <v>34.3547</v>
      </c>
      <c r="G179" s="80">
        <v>3.3037</v>
      </c>
      <c r="H179" s="83">
        <v>0.067032</v>
      </c>
      <c r="I179" s="47">
        <f t="shared" si="16"/>
        <v>27.342119470077478</v>
      </c>
      <c r="J179" s="46">
        <v>86.0137</v>
      </c>
      <c r="K179" s="80">
        <v>34.3493</v>
      </c>
      <c r="L179" s="56">
        <v>34.354</v>
      </c>
      <c r="M179" s="56">
        <v>0.374</v>
      </c>
      <c r="N179" s="125">
        <f t="shared" si="14"/>
        <v>16.696428571428573</v>
      </c>
      <c r="O179" s="49"/>
      <c r="P179" s="29">
        <v>3.295652</v>
      </c>
      <c r="Q179" s="38">
        <v>44.87382</v>
      </c>
      <c r="R179" s="38">
        <v>133.3325</v>
      </c>
      <c r="S179" s="49"/>
      <c r="T179" s="49"/>
      <c r="U179"/>
      <c r="V179" s="46">
        <v>998.289</v>
      </c>
      <c r="W179" s="121">
        <v>2376.23</v>
      </c>
      <c r="X179" s="46"/>
      <c r="Y179" s="121">
        <v>2374.046</v>
      </c>
      <c r="Z179" s="46"/>
      <c r="AA179" s="130">
        <v>7.467</v>
      </c>
      <c r="AB179" s="49"/>
      <c r="AC179" s="101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</row>
    <row r="180" spans="1:48" ht="12.75">
      <c r="A180">
        <v>49</v>
      </c>
      <c r="B180" s="64">
        <v>173</v>
      </c>
      <c r="C180" s="52">
        <v>1250</v>
      </c>
      <c r="D180" s="46">
        <v>1249.883</v>
      </c>
      <c r="E180" s="80">
        <v>2.6692</v>
      </c>
      <c r="F180" s="80">
        <v>34.4476</v>
      </c>
      <c r="G180" s="80">
        <v>2.6695</v>
      </c>
      <c r="H180" s="83">
        <v>0.066068</v>
      </c>
      <c r="I180" s="47">
        <f t="shared" si="16"/>
        <v>27.47390460471297</v>
      </c>
      <c r="J180" s="46">
        <v>86.034</v>
      </c>
      <c r="K180" s="80">
        <v>34.4424</v>
      </c>
      <c r="L180" s="56">
        <v>34.446</v>
      </c>
      <c r="M180" s="56">
        <v>0.498</v>
      </c>
      <c r="N180" s="125">
        <f t="shared" si="14"/>
        <v>22.232142857142858</v>
      </c>
      <c r="O180" s="49"/>
      <c r="P180" s="29">
        <v>3.254598</v>
      </c>
      <c r="Q180" s="38">
        <v>45.23117</v>
      </c>
      <c r="R180" s="38">
        <v>155.1416</v>
      </c>
      <c r="S180" s="49"/>
      <c r="T180" s="49"/>
      <c r="U180"/>
      <c r="V180" s="46">
        <v>1249.883</v>
      </c>
      <c r="W180" s="121">
        <v>2388.82</v>
      </c>
      <c r="X180" s="46"/>
      <c r="Y180" s="121">
        <v>2390.326</v>
      </c>
      <c r="Z180" s="46"/>
      <c r="AA180" s="130">
        <v>7.512</v>
      </c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</row>
    <row r="181" spans="1:48" ht="12.75">
      <c r="A181">
        <v>49</v>
      </c>
      <c r="B181" s="64">
        <v>172</v>
      </c>
      <c r="C181" s="52">
        <v>1500</v>
      </c>
      <c r="D181" s="46">
        <v>1502.675</v>
      </c>
      <c r="E181" s="80">
        <v>2.2798</v>
      </c>
      <c r="F181" s="80">
        <v>34.519</v>
      </c>
      <c r="G181" s="80">
        <v>2.2803</v>
      </c>
      <c r="H181" s="83">
        <v>0.063714</v>
      </c>
      <c r="I181" s="47">
        <f t="shared" si="16"/>
        <v>27.56401675891516</v>
      </c>
      <c r="J181" s="46">
        <v>85.9492</v>
      </c>
      <c r="K181" s="80">
        <v>34.5137</v>
      </c>
      <c r="L181" s="56">
        <v>34.517</v>
      </c>
      <c r="M181" s="56">
        <v>0.884</v>
      </c>
      <c r="N181" s="125">
        <f t="shared" si="14"/>
        <v>39.464285714285715</v>
      </c>
      <c r="O181" s="49"/>
      <c r="P181" s="29">
        <v>3.177494</v>
      </c>
      <c r="Q181" s="38">
        <v>44.49752</v>
      </c>
      <c r="R181" s="38">
        <v>164.4639</v>
      </c>
      <c r="S181" s="49"/>
      <c r="T181" s="49"/>
      <c r="U181"/>
      <c r="V181" s="46">
        <v>1502.675</v>
      </c>
      <c r="W181" s="121">
        <v>2408.49</v>
      </c>
      <c r="X181" s="46"/>
      <c r="Y181" s="121">
        <v>2393.797</v>
      </c>
      <c r="Z181" s="46"/>
      <c r="AA181" s="130">
        <v>7.597</v>
      </c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</row>
    <row r="182" spans="1:48" ht="12.75">
      <c r="A182">
        <v>52</v>
      </c>
      <c r="B182" s="64">
        <v>201</v>
      </c>
      <c r="C182" s="52">
        <v>0</v>
      </c>
      <c r="D182" s="29">
        <v>2.302</v>
      </c>
      <c r="E182" s="36">
        <v>7.6863</v>
      </c>
      <c r="F182" s="36">
        <v>32.3166</v>
      </c>
      <c r="G182" s="36">
        <v>7.6872</v>
      </c>
      <c r="H182" s="44">
        <v>0.48372</v>
      </c>
      <c r="I182" s="47">
        <f aca="true" t="shared" si="17" ref="I182:I195">((999.842594+6.794*10^-2*E182-9.0953*10^-3*E182^2+1.001685*10^-4*E182^3-1.12*10^-6*E182^4+6.536*10^-9*E182^5)+(0.8245-0.00409*E182+7.6438*10^-5*E182^2-8.2467*10^-7*E182^3+5.3875*10^-9*E182^4)*F182+(-5.72466*10^-3+1.0227*10^-4*E182-1.6546*10^-6*E182^2)*F182^1.5+4.8314*10^-4*F182^2)-1000</f>
        <v>25.212091932094154</v>
      </c>
      <c r="J182" s="29">
        <v>75.6433</v>
      </c>
      <c r="K182" s="36">
        <v>32.3343</v>
      </c>
      <c r="L182" s="49">
        <v>32.3332</v>
      </c>
      <c r="M182" s="87"/>
      <c r="N182" s="125"/>
      <c r="O182" s="49"/>
      <c r="P182" s="29">
        <v>1.115899</v>
      </c>
      <c r="Q182" s="38">
        <v>10.79509</v>
      </c>
      <c r="R182" s="38">
        <v>16.62501</v>
      </c>
      <c r="S182" s="49"/>
      <c r="T182" s="49"/>
      <c r="U182">
        <v>7.858</v>
      </c>
      <c r="V182" s="29">
        <v>2.302</v>
      </c>
      <c r="W182" s="121">
        <v>2146.767565171293</v>
      </c>
      <c r="X182" s="29"/>
      <c r="Y182" s="121">
        <v>2023.8217622030766</v>
      </c>
      <c r="Z182"/>
      <c r="AA182" s="106" t="s">
        <v>50</v>
      </c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</row>
    <row r="183" spans="1:48" ht="12.75">
      <c r="A183">
        <v>52</v>
      </c>
      <c r="B183" s="64">
        <v>200</v>
      </c>
      <c r="C183" s="52">
        <v>10</v>
      </c>
      <c r="D183" s="29">
        <v>15.2</v>
      </c>
      <c r="E183" s="36">
        <v>7.6713</v>
      </c>
      <c r="F183" s="36">
        <v>32.3451</v>
      </c>
      <c r="G183" s="36">
        <v>7.6715</v>
      </c>
      <c r="H183" s="44">
        <v>0.60821</v>
      </c>
      <c r="I183" s="47">
        <f t="shared" si="17"/>
        <v>25.2365867837691</v>
      </c>
      <c r="J183" s="29">
        <v>84.2642</v>
      </c>
      <c r="K183" s="36">
        <v>32.3514</v>
      </c>
      <c r="L183" s="49"/>
      <c r="M183" s="56">
        <v>6.656</v>
      </c>
      <c r="N183" s="125">
        <f aca="true" t="shared" si="18" ref="N183:N192">M183*(1000/22.4)</f>
        <v>297.14285714285717</v>
      </c>
      <c r="O183" s="49"/>
      <c r="P183" s="29">
        <v>1.129712</v>
      </c>
      <c r="Q183" s="38">
        <v>10.97328</v>
      </c>
      <c r="R183" s="38">
        <v>17.13474</v>
      </c>
      <c r="S183" s="49"/>
      <c r="T183" s="49"/>
      <c r="U183">
        <v>7.857</v>
      </c>
      <c r="V183" s="29">
        <v>15.2</v>
      </c>
      <c r="W183" s="121">
        <v>2171.617955138465</v>
      </c>
      <c r="X183" s="29"/>
      <c r="Y183" s="121">
        <v>2030.1451584349088</v>
      </c>
      <c r="Z183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</row>
    <row r="184" spans="1:48" ht="12.75">
      <c r="A184">
        <v>52</v>
      </c>
      <c r="B184" s="64">
        <v>199</v>
      </c>
      <c r="C184" s="52">
        <v>25</v>
      </c>
      <c r="D184" s="29">
        <v>23.873</v>
      </c>
      <c r="E184" s="36">
        <v>7.6564</v>
      </c>
      <c r="F184" s="36">
        <v>32.3527</v>
      </c>
      <c r="G184" s="36">
        <v>7.6562</v>
      </c>
      <c r="H184" s="44">
        <v>0.60836</v>
      </c>
      <c r="I184" s="47">
        <f t="shared" si="17"/>
        <v>25.244648566291744</v>
      </c>
      <c r="J184" s="29">
        <v>84.2845</v>
      </c>
      <c r="K184" s="36">
        <v>32.3597</v>
      </c>
      <c r="L184" s="49"/>
      <c r="M184" s="56">
        <v>6.612</v>
      </c>
      <c r="N184" s="125">
        <f t="shared" si="18"/>
        <v>295.17857142857144</v>
      </c>
      <c r="O184" s="49"/>
      <c r="P184" s="29">
        <v>1.129712</v>
      </c>
      <c r="Q184" s="38">
        <v>11.09209</v>
      </c>
      <c r="R184" s="38">
        <v>17.13474</v>
      </c>
      <c r="S184" s="49"/>
      <c r="T184" s="49"/>
      <c r="U184">
        <v>7.852</v>
      </c>
      <c r="V184" s="29">
        <v>23.873</v>
      </c>
      <c r="W184" s="121">
        <v>2154.960990848875</v>
      </c>
      <c r="X184" s="29"/>
      <c r="Y184" s="121">
        <v>2024.8786612886308</v>
      </c>
      <c r="Z184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</row>
    <row r="185" spans="1:48" ht="12.75">
      <c r="A185">
        <v>52</v>
      </c>
      <c r="B185" s="64">
        <v>198</v>
      </c>
      <c r="C185" s="52">
        <v>50</v>
      </c>
      <c r="D185" s="29">
        <v>52.013</v>
      </c>
      <c r="E185" s="36">
        <v>7.6482</v>
      </c>
      <c r="F185" s="36">
        <v>32.4298</v>
      </c>
      <c r="G185" s="36">
        <v>7.6481</v>
      </c>
      <c r="H185" s="44">
        <v>0.57665</v>
      </c>
      <c r="I185" s="47">
        <f t="shared" si="17"/>
        <v>25.30636977969948</v>
      </c>
      <c r="J185" s="29">
        <v>84.6999</v>
      </c>
      <c r="K185" s="36">
        <v>32.4361</v>
      </c>
      <c r="L185" s="49"/>
      <c r="M185" s="56">
        <v>6.371</v>
      </c>
      <c r="N185" s="125">
        <f t="shared" si="18"/>
        <v>284.4196428571429</v>
      </c>
      <c r="O185" s="49"/>
      <c r="P185" s="29">
        <v>1.212559</v>
      </c>
      <c r="Q185" s="38">
        <v>12.16239</v>
      </c>
      <c r="R185" s="38">
        <v>19.00508</v>
      </c>
      <c r="S185" s="49"/>
      <c r="T185" s="49"/>
      <c r="U185">
        <v>7.832</v>
      </c>
      <c r="V185" s="29">
        <v>52.013</v>
      </c>
      <c r="W185" s="121">
        <v>2179.4512302368125</v>
      </c>
      <c r="X185" s="29"/>
      <c r="Y185" s="121">
        <v>2037.343471128293</v>
      </c>
      <c r="Z185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</row>
    <row r="186" spans="1:48" ht="12.75">
      <c r="A186">
        <v>52</v>
      </c>
      <c r="B186" s="64">
        <v>197</v>
      </c>
      <c r="C186" s="52">
        <v>75</v>
      </c>
      <c r="D186" s="29">
        <v>78.176</v>
      </c>
      <c r="E186" s="36">
        <v>7.6802</v>
      </c>
      <c r="F186" s="36">
        <v>32.5096</v>
      </c>
      <c r="G186" s="36">
        <v>7.6796</v>
      </c>
      <c r="H186" s="44">
        <v>0.38783</v>
      </c>
      <c r="I186" s="47">
        <f t="shared" si="17"/>
        <v>25.364559837801608</v>
      </c>
      <c r="J186" s="29">
        <v>84.9526</v>
      </c>
      <c r="K186" s="36">
        <v>32.5149</v>
      </c>
      <c r="L186" s="49"/>
      <c r="M186" s="56">
        <v>6.183</v>
      </c>
      <c r="N186" s="125">
        <f t="shared" si="18"/>
        <v>276.0267857142857</v>
      </c>
      <c r="O186" s="49"/>
      <c r="P186" s="29">
        <v>1.26776</v>
      </c>
      <c r="Q186" s="38">
        <v>13.17479</v>
      </c>
      <c r="R186" s="38">
        <v>20.1964</v>
      </c>
      <c r="S186" s="49"/>
      <c r="T186" s="49"/>
      <c r="U186">
        <v>7.82</v>
      </c>
      <c r="V186" s="29">
        <v>78.176</v>
      </c>
      <c r="W186" s="121">
        <v>2155.2511121488137</v>
      </c>
      <c r="X186" s="29"/>
      <c r="Y186" s="121">
        <v>2041.917034437022</v>
      </c>
      <c r="Z186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</row>
    <row r="187" spans="1:48" ht="12.75">
      <c r="A187">
        <v>52</v>
      </c>
      <c r="B187" s="64">
        <v>196</v>
      </c>
      <c r="C187" s="52">
        <v>100</v>
      </c>
      <c r="D187" s="29">
        <v>101.833</v>
      </c>
      <c r="E187" s="36">
        <v>7.6815</v>
      </c>
      <c r="F187" s="36">
        <v>32.5576</v>
      </c>
      <c r="G187" s="36">
        <v>7.6814</v>
      </c>
      <c r="H187" s="44">
        <v>0.39812</v>
      </c>
      <c r="I187" s="47">
        <f t="shared" si="17"/>
        <v>25.402084540507303</v>
      </c>
      <c r="J187" s="29">
        <v>85.0234</v>
      </c>
      <c r="K187" s="36">
        <v>32.5642</v>
      </c>
      <c r="L187" s="49"/>
      <c r="M187" s="56">
        <v>6.048</v>
      </c>
      <c r="N187" s="125">
        <f t="shared" si="18"/>
        <v>270</v>
      </c>
      <c r="O187" s="49"/>
      <c r="P187" s="29">
        <v>1.299948</v>
      </c>
      <c r="Q187" s="38">
        <v>13.5921</v>
      </c>
      <c r="R187" s="38">
        <v>20.87753</v>
      </c>
      <c r="S187" s="49"/>
      <c r="T187" s="49"/>
      <c r="U187">
        <v>7.807</v>
      </c>
      <c r="V187" s="29">
        <v>101.833</v>
      </c>
      <c r="W187" s="121">
        <v>2184.9135140218673</v>
      </c>
      <c r="X187" s="29"/>
      <c r="Y187" s="121">
        <v>2052.551019086854</v>
      </c>
      <c r="Z187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</row>
    <row r="188" spans="1:48" ht="12.75">
      <c r="A188">
        <v>52</v>
      </c>
      <c r="B188" s="64">
        <v>195</v>
      </c>
      <c r="C188" s="52">
        <v>150</v>
      </c>
      <c r="D188" s="29">
        <v>150.13</v>
      </c>
      <c r="E188" s="36">
        <v>7.5966</v>
      </c>
      <c r="F188" s="36">
        <v>32.7679</v>
      </c>
      <c r="G188" s="36">
        <v>7.5952</v>
      </c>
      <c r="H188" s="44">
        <v>0.2795</v>
      </c>
      <c r="I188" s="47">
        <f t="shared" si="17"/>
        <v>25.57927975796474</v>
      </c>
      <c r="J188" s="29">
        <v>85.3599</v>
      </c>
      <c r="K188" s="36">
        <v>32.7743</v>
      </c>
      <c r="L188" s="49"/>
      <c r="M188" s="56">
        <v>5.489</v>
      </c>
      <c r="N188" s="125">
        <f t="shared" si="18"/>
        <v>245.04464285714286</v>
      </c>
      <c r="O188" s="49"/>
      <c r="P188" s="29">
        <v>1.469947</v>
      </c>
      <c r="Q188" s="38">
        <v>16.52047</v>
      </c>
      <c r="R188" s="38">
        <v>25.48249</v>
      </c>
      <c r="S188" s="49"/>
      <c r="T188" s="49"/>
      <c r="U188">
        <v>7.758</v>
      </c>
      <c r="V188" s="29">
        <v>150.13</v>
      </c>
      <c r="W188" s="121">
        <v>2195.2778473576122</v>
      </c>
      <c r="X188" s="29"/>
      <c r="Y188" s="121">
        <v>2081.4772571625467</v>
      </c>
      <c r="Z188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</row>
    <row r="189" spans="1:48" ht="12.75">
      <c r="A189">
        <v>52</v>
      </c>
      <c r="B189" s="64">
        <v>194</v>
      </c>
      <c r="C189" s="52">
        <v>200</v>
      </c>
      <c r="D189" s="29">
        <v>202.205</v>
      </c>
      <c r="E189" s="36">
        <v>6.7397</v>
      </c>
      <c r="F189" s="36">
        <v>33.6258</v>
      </c>
      <c r="G189" s="36">
        <v>6.7366</v>
      </c>
      <c r="H189" s="44">
        <v>0.079275</v>
      </c>
      <c r="I189" s="47">
        <f t="shared" si="17"/>
        <v>26.371780135871404</v>
      </c>
      <c r="J189" s="29">
        <v>85.8071</v>
      </c>
      <c r="K189" s="36">
        <v>33.6339</v>
      </c>
      <c r="L189" s="49"/>
      <c r="M189" s="56">
        <v>2.969</v>
      </c>
      <c r="N189" s="125">
        <f t="shared" si="18"/>
        <v>132.54464285714286</v>
      </c>
      <c r="O189" s="49"/>
      <c r="P189" s="29">
        <v>2.26166</v>
      </c>
      <c r="Q189" s="38">
        <v>29.64042</v>
      </c>
      <c r="R189" s="38">
        <v>49.39045</v>
      </c>
      <c r="S189" s="49"/>
      <c r="T189" s="49"/>
      <c r="U189">
        <v>7.567</v>
      </c>
      <c r="V189" s="29">
        <v>202.205</v>
      </c>
      <c r="W189" s="121">
        <v>2259.3246253647917</v>
      </c>
      <c r="X189" s="29"/>
      <c r="Y189" s="121">
        <v>2197.7331568599625</v>
      </c>
      <c r="Z18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</row>
    <row r="190" spans="1:48" ht="12.75">
      <c r="A190">
        <v>52</v>
      </c>
      <c r="B190" s="64">
        <v>193</v>
      </c>
      <c r="C190" s="52">
        <v>300</v>
      </c>
      <c r="D190" s="29">
        <v>301.418</v>
      </c>
      <c r="E190" s="36">
        <v>5.796</v>
      </c>
      <c r="F190" s="36">
        <v>33.9083</v>
      </c>
      <c r="G190" s="36">
        <v>5.7959</v>
      </c>
      <c r="H190" s="44">
        <v>0.067593</v>
      </c>
      <c r="I190" s="47">
        <f t="shared" si="17"/>
        <v>26.71574775118802</v>
      </c>
      <c r="J190" s="29">
        <v>85.9458</v>
      </c>
      <c r="K190" s="36">
        <v>33.9149</v>
      </c>
      <c r="L190" s="49"/>
      <c r="M190" s="56">
        <v>1.989</v>
      </c>
      <c r="N190" s="125">
        <f t="shared" si="18"/>
        <v>88.79464285714286</v>
      </c>
      <c r="O190" s="49"/>
      <c r="P190" s="29">
        <v>2.662392</v>
      </c>
      <c r="Q190" s="38">
        <v>36.01591</v>
      </c>
      <c r="R190" s="38">
        <v>66.09892</v>
      </c>
      <c r="S190" s="49"/>
      <c r="T190" s="49"/>
      <c r="U190">
        <v>7.47</v>
      </c>
      <c r="V190" s="29">
        <v>301.418</v>
      </c>
      <c r="W190" s="121">
        <v>2274.6010124339828</v>
      </c>
      <c r="X190" s="29"/>
      <c r="Y190" s="121">
        <v>2254.220763331327</v>
      </c>
      <c r="Z190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</row>
    <row r="191" spans="1:48" ht="12.75">
      <c r="A191">
        <v>52</v>
      </c>
      <c r="B191" s="64">
        <v>192</v>
      </c>
      <c r="C191" s="52">
        <v>400</v>
      </c>
      <c r="D191" s="29">
        <v>398.947</v>
      </c>
      <c r="E191" s="36">
        <v>5.5513</v>
      </c>
      <c r="F191" s="36">
        <v>33.9567</v>
      </c>
      <c r="G191" s="36">
        <v>5.5495</v>
      </c>
      <c r="H191" s="44">
        <v>0.066933</v>
      </c>
      <c r="I191" s="47">
        <f t="shared" si="17"/>
        <v>26.783834433276752</v>
      </c>
      <c r="J191" s="29">
        <v>86.0547</v>
      </c>
      <c r="K191" s="36">
        <v>33.9635</v>
      </c>
      <c r="L191" s="49">
        <v>33.9606</v>
      </c>
      <c r="M191" s="56">
        <v>1.688</v>
      </c>
      <c r="N191" s="125">
        <f t="shared" si="18"/>
        <v>75.35714285714286</v>
      </c>
      <c r="O191" s="49"/>
      <c r="P191" s="29">
        <v>2.757823</v>
      </c>
      <c r="Q191" s="38">
        <v>37.86555</v>
      </c>
      <c r="R191" s="38">
        <v>71.17784</v>
      </c>
      <c r="S191" s="49"/>
      <c r="T191" s="49"/>
      <c r="U191">
        <v>7.437</v>
      </c>
      <c r="V191" s="29">
        <v>398.947</v>
      </c>
      <c r="W191" s="121">
        <v>2287.936588048411</v>
      </c>
      <c r="X191" s="29"/>
      <c r="Y191" s="121">
        <v>2264.727760106168</v>
      </c>
      <c r="Z191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</row>
    <row r="192" spans="1:48" ht="12.75">
      <c r="A192">
        <v>52</v>
      </c>
      <c r="B192" s="64">
        <v>191</v>
      </c>
      <c r="C192" s="52">
        <v>600</v>
      </c>
      <c r="D192" s="29">
        <v>603.584</v>
      </c>
      <c r="E192" s="36">
        <v>4.3124</v>
      </c>
      <c r="F192" s="36">
        <v>34.1505</v>
      </c>
      <c r="G192" s="36">
        <v>4.3121</v>
      </c>
      <c r="H192" s="44">
        <v>0.068285</v>
      </c>
      <c r="I192" s="47">
        <f t="shared" si="17"/>
        <v>27.078060490685857</v>
      </c>
      <c r="J192" s="29">
        <v>86.3029</v>
      </c>
      <c r="K192" s="36">
        <v>34.1572</v>
      </c>
      <c r="L192" s="49">
        <v>34.155</v>
      </c>
      <c r="M192" s="56">
        <v>0.683</v>
      </c>
      <c r="N192" s="125">
        <f t="shared" si="18"/>
        <v>30.491071428571434</v>
      </c>
      <c r="O192" s="49"/>
      <c r="P192" s="29">
        <v>3.165948</v>
      </c>
      <c r="Q192" s="38">
        <v>43.81612</v>
      </c>
      <c r="R192" s="38">
        <v>100.5322</v>
      </c>
      <c r="S192" s="49"/>
      <c r="T192" s="49"/>
      <c r="U192">
        <v>7.356</v>
      </c>
      <c r="V192" s="29">
        <v>603.584</v>
      </c>
      <c r="W192" s="121">
        <v>2303.703180072671</v>
      </c>
      <c r="X192" s="29"/>
      <c r="Y192" s="121">
        <v>2330.836447941019</v>
      </c>
      <c r="Z192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</row>
    <row r="193" spans="1:48" ht="12.75">
      <c r="A193">
        <v>52</v>
      </c>
      <c r="B193" s="64">
        <v>190</v>
      </c>
      <c r="C193" s="52">
        <v>800</v>
      </c>
      <c r="D193" s="29">
        <v>1002.481</v>
      </c>
      <c r="E193" s="36">
        <v>3.4614</v>
      </c>
      <c r="F193" s="36">
        <v>34.3415</v>
      </c>
      <c r="G193" s="36">
        <v>3.462</v>
      </c>
      <c r="H193" s="44">
        <v>0.06657</v>
      </c>
      <c r="I193" s="47">
        <f t="shared" si="17"/>
        <v>27.316445106838273</v>
      </c>
      <c r="J193" s="29">
        <v>86.3121</v>
      </c>
      <c r="K193" s="36">
        <v>34.3482</v>
      </c>
      <c r="L193" s="49"/>
      <c r="M193" s="56"/>
      <c r="N193" s="125"/>
      <c r="O193" s="49"/>
      <c r="P193" s="49"/>
      <c r="Q193" s="49"/>
      <c r="R193" s="49"/>
      <c r="S193" s="49"/>
      <c r="T193" s="49"/>
      <c r="U193">
        <v>7.349</v>
      </c>
      <c r="V193" s="29">
        <v>1002.481</v>
      </c>
      <c r="W193" s="121"/>
      <c r="X193"/>
      <c r="Y193" s="121"/>
      <c r="Z193" s="2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</row>
    <row r="194" spans="1:48" ht="12.75">
      <c r="A194">
        <v>52</v>
      </c>
      <c r="B194" s="64">
        <v>189</v>
      </c>
      <c r="C194" s="52">
        <v>1000</v>
      </c>
      <c r="D194" s="29">
        <v>1000.336</v>
      </c>
      <c r="E194" s="36">
        <v>3.4552</v>
      </c>
      <c r="F194" s="36">
        <v>34.342</v>
      </c>
      <c r="G194" s="36">
        <v>3.4565</v>
      </c>
      <c r="H194" s="44">
        <v>0.07036</v>
      </c>
      <c r="I194" s="47">
        <f t="shared" si="17"/>
        <v>27.317442318563508</v>
      </c>
      <c r="J194" s="29">
        <v>86.2337</v>
      </c>
      <c r="K194" s="36">
        <v>34.3484</v>
      </c>
      <c r="L194" s="49">
        <v>34.3446</v>
      </c>
      <c r="M194" s="56">
        <v>0.348</v>
      </c>
      <c r="N194" s="125">
        <f>M194*(1000/22.4)</f>
        <v>15.535714285714286</v>
      </c>
      <c r="O194" s="49"/>
      <c r="P194" s="29">
        <v>3.297157</v>
      </c>
      <c r="Q194" s="38">
        <v>45.49843</v>
      </c>
      <c r="R194" s="38">
        <v>131.9979</v>
      </c>
      <c r="S194" s="49"/>
      <c r="T194" s="49"/>
      <c r="U194">
        <v>7.349</v>
      </c>
      <c r="V194" s="29">
        <v>1000.336</v>
      </c>
      <c r="W194" s="121">
        <v>2364.0584146426986</v>
      </c>
      <c r="X194" s="29"/>
      <c r="Y194" s="121">
        <v>2367.668931115557</v>
      </c>
      <c r="Z194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</row>
    <row r="195" spans="1:48" ht="12.75">
      <c r="A195">
        <v>52</v>
      </c>
      <c r="B195" s="64">
        <v>188</v>
      </c>
      <c r="C195" s="52">
        <v>1000</v>
      </c>
      <c r="D195" s="29">
        <v>1240.443</v>
      </c>
      <c r="E195" s="36">
        <v>3.0107</v>
      </c>
      <c r="F195" s="36">
        <v>34.4127</v>
      </c>
      <c r="G195" s="36">
        <v>3.01</v>
      </c>
      <c r="H195" s="44">
        <v>0.06889</v>
      </c>
      <c r="I195" s="47">
        <f t="shared" si="17"/>
        <v>27.4155733748496</v>
      </c>
      <c r="J195" s="29">
        <v>86.2299</v>
      </c>
      <c r="K195" s="36">
        <v>34.4194</v>
      </c>
      <c r="L195" s="107">
        <v>34.345</v>
      </c>
      <c r="M195" s="56">
        <v>0.395</v>
      </c>
      <c r="N195" s="125">
        <f>M195*(1000/22.4)</f>
        <v>17.633928571428573</v>
      </c>
      <c r="O195" s="49"/>
      <c r="P195" s="29">
        <v>3.297157</v>
      </c>
      <c r="Q195" s="38">
        <v>45.31131</v>
      </c>
      <c r="R195" s="38">
        <v>130.0043</v>
      </c>
      <c r="S195" s="49"/>
      <c r="T195" s="49"/>
      <c r="U195">
        <v>7.358</v>
      </c>
      <c r="V195" s="29">
        <v>1240.443</v>
      </c>
      <c r="W195" s="121">
        <v>2363.3481176669866</v>
      </c>
      <c r="X195" s="29"/>
      <c r="Y195" s="121">
        <v>2369.9727111468887</v>
      </c>
      <c r="Z195"/>
      <c r="AA195" s="108" t="s">
        <v>51</v>
      </c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</row>
    <row r="196" spans="1:48" ht="12.75">
      <c r="A196">
        <v>52</v>
      </c>
      <c r="B196" s="64">
        <v>203</v>
      </c>
      <c r="C196" s="52"/>
      <c r="D196" s="29">
        <v>1241.916</v>
      </c>
      <c r="E196" s="36">
        <v>3.006</v>
      </c>
      <c r="F196" s="36">
        <v>34.4134</v>
      </c>
      <c r="G196" s="36">
        <v>3.0058</v>
      </c>
      <c r="H196" s="44">
        <v>0.068386</v>
      </c>
      <c r="I196" s="47">
        <f>((999.842594+6.794*10^-2*E196-9.0953*10^-3*E196^2+1.001685*10^-4*E196^3-1.12*10^-6*E196^4+6.536*10^-9*E196^5)+(0.8245-0.00409*E196+7.6438*10^-5*E196^2-8.2467*10^-7*E196^3+5.3875*10^-9*E196^4)*F196+(-5.72466*10^-3+1.0227*10^-4*E196-1.6546*10^-6*E196^2)*F196^1.5+4.8314*10^-4*F196^2)-1000</f>
        <v>27.416560933952496</v>
      </c>
      <c r="J196" s="29">
        <v>86.2251</v>
      </c>
      <c r="K196" s="36">
        <v>34.42</v>
      </c>
      <c r="L196" s="49">
        <v>34.417</v>
      </c>
      <c r="M196"/>
      <c r="N196" s="127"/>
      <c r="O196" s="49"/>
      <c r="P196" s="55"/>
      <c r="Q196" s="49"/>
      <c r="R196" s="49"/>
      <c r="S196" s="49"/>
      <c r="T196" s="49"/>
      <c r="U196">
        <v>7.358</v>
      </c>
      <c r="V196" s="29">
        <v>1241.916</v>
      </c>
      <c r="W196" s="121"/>
      <c r="X196" s="29"/>
      <c r="Y196" s="121"/>
      <c r="Z196" s="2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</row>
    <row r="197" spans="1:48" ht="12.75">
      <c r="A197">
        <v>52</v>
      </c>
      <c r="B197" s="64">
        <v>202</v>
      </c>
      <c r="C197" s="52"/>
      <c r="D197" s="29">
        <v>1431.304</v>
      </c>
      <c r="E197">
        <v>2.5277</v>
      </c>
      <c r="F197">
        <v>34.4811</v>
      </c>
      <c r="G197">
        <v>2.5281</v>
      </c>
      <c r="H197" s="44">
        <v>0.068238</v>
      </c>
      <c r="I197" s="47">
        <f>((999.842594+6.794*10^-2*E197-9.0953*10^-3*E197^2+1.001685*10^-4*E197^3-1.12*10^-6*E197^4+6.536*10^-9*E197^5)+(0.8245-0.00409*E197+7.6438*10^-5*E197^2-8.2467*10^-7*E197^3+5.3875*10^-9*E197^4)*F197+(-5.72466*10^-3+1.0227*10^-4*E197-1.6546*10^-6*E197^2)*F197^1.5+4.8314*10^-4*F197^2)-1000</f>
        <v>27.51289305971136</v>
      </c>
      <c r="J197" s="29">
        <v>86.2175</v>
      </c>
      <c r="K197">
        <v>34.4873</v>
      </c>
      <c r="L197" s="49">
        <v>34.4851</v>
      </c>
      <c r="M197"/>
      <c r="N197" s="127"/>
      <c r="O197" s="49"/>
      <c r="P197" s="55"/>
      <c r="Q197" s="49"/>
      <c r="R197" s="49"/>
      <c r="S197" s="49"/>
      <c r="T197" s="49"/>
      <c r="U197">
        <v>7.383</v>
      </c>
      <c r="V197" s="53"/>
      <c r="W197" s="117"/>
      <c r="Y197" s="117"/>
      <c r="Z197" s="53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</row>
    <row r="198" spans="1:48" ht="12.75">
      <c r="A198">
        <v>56</v>
      </c>
      <c r="B198" s="64">
        <v>212</v>
      </c>
      <c r="C198" s="109">
        <v>0</v>
      </c>
      <c r="D198" s="46">
        <v>2.474</v>
      </c>
      <c r="E198" s="80">
        <v>7.2092</v>
      </c>
      <c r="F198" s="80">
        <v>31.7552</v>
      </c>
      <c r="G198" s="80">
        <v>7.21</v>
      </c>
      <c r="H198" s="83">
        <v>0.61086</v>
      </c>
      <c r="I198" s="47">
        <f>((999.842594+6.794*10^-2*E198-9.0953*10^-3*E198^2+1.001685*10^-4*E198^3-1.12*10^-6*E198^4+6.536*10^-9*E198^5)+(0.8245-0.00409*E198+7.6438*10^-5*E198^2-8.2467*10^-7*E198^3+5.3875*10^-9*E198^4)*F198+(-5.72466*10^-3+1.0227*10^-4*E198-1.6546*10^-6*E198^2)*F198^1.5+4.8314*10^-4*F198^2)-1000</f>
        <v>24.83629310401875</v>
      </c>
      <c r="J198" s="46">
        <v>80.5457</v>
      </c>
      <c r="K198" s="48">
        <v>31.7613</v>
      </c>
      <c r="L198" s="56">
        <v>31.7611</v>
      </c>
      <c r="M198" s="56">
        <v>6.867</v>
      </c>
      <c r="N198" s="125">
        <f aca="true" t="shared" si="19" ref="N198:N205">M198*(1000/22.4)</f>
        <v>306.5625</v>
      </c>
      <c r="O198" s="49"/>
      <c r="P198" s="29">
        <v>1.39139</v>
      </c>
      <c r="Q198" s="38">
        <v>14.76251</v>
      </c>
      <c r="R198" s="38">
        <v>25.75949</v>
      </c>
      <c r="S198" s="46"/>
      <c r="T198" s="49"/>
      <c r="U198" s="48">
        <v>7.967</v>
      </c>
      <c r="V198" s="46">
        <v>2.474</v>
      </c>
      <c r="W198" s="121"/>
      <c r="X198" s="46"/>
      <c r="Y198" s="121"/>
      <c r="Z198" s="46"/>
      <c r="AA198" s="98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</row>
    <row r="199" spans="1:48" ht="12.75">
      <c r="A199">
        <v>56</v>
      </c>
      <c r="B199" s="64">
        <v>211</v>
      </c>
      <c r="C199" s="109">
        <v>10</v>
      </c>
      <c r="D199" s="46">
        <v>10.053</v>
      </c>
      <c r="E199" s="80">
        <v>7.2112</v>
      </c>
      <c r="F199" s="80">
        <v>31.7554</v>
      </c>
      <c r="G199" s="80">
        <v>7.2125</v>
      </c>
      <c r="H199" s="83">
        <v>0.61739</v>
      </c>
      <c r="I199" s="47">
        <f aca="true" t="shared" si="20" ref="I199:I206">((999.842594+6.794*10^-2*E199-9.0953*10^-3*E199^2+1.001685*10^-4*E199^3-1.12*10^-6*E199^4+6.536*10^-9*E199^5)+(0.8245-0.00409*E199+7.6438*10^-5*E199^2-8.2467*10^-7*E199^3+5.3875*10^-9*E199^4)*F199+(-5.72466*10^-3+1.0227*10^-4*E199-1.6546*10^-6*E199^2)*F199^1.5+4.8314*10^-4*F199^2)-1000</f>
        <v>24.836182683516654</v>
      </c>
      <c r="J199" s="46">
        <v>84.1829</v>
      </c>
      <c r="K199" s="48">
        <v>31.7617</v>
      </c>
      <c r="L199" s="56"/>
      <c r="M199" s="56">
        <v>6.853</v>
      </c>
      <c r="N199" s="125">
        <f t="shared" si="19"/>
        <v>305.9375</v>
      </c>
      <c r="O199" s="49"/>
      <c r="P199" s="29">
        <v>1.400149</v>
      </c>
      <c r="Q199" s="38">
        <v>14.93277</v>
      </c>
      <c r="R199" s="38">
        <v>25.925</v>
      </c>
      <c r="S199" s="46"/>
      <c r="T199" s="49"/>
      <c r="U199" s="48">
        <v>7.969</v>
      </c>
      <c r="V199" s="46">
        <v>10.053</v>
      </c>
      <c r="W199" s="121"/>
      <c r="X199" s="46"/>
      <c r="Y199" s="121"/>
      <c r="Z199" s="46"/>
      <c r="AA199" s="98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</row>
    <row r="200" spans="1:48" ht="12.75">
      <c r="A200">
        <v>56</v>
      </c>
      <c r="B200" s="64">
        <v>210</v>
      </c>
      <c r="C200" s="109">
        <v>25</v>
      </c>
      <c r="D200" s="46">
        <v>25.159</v>
      </c>
      <c r="E200" s="80">
        <v>7.2182</v>
      </c>
      <c r="F200" s="80">
        <v>31.7568</v>
      </c>
      <c r="G200" s="80">
        <v>7.2191</v>
      </c>
      <c r="H200" s="83">
        <v>0.59757</v>
      </c>
      <c r="I200" s="47">
        <f t="shared" si="20"/>
        <v>24.83634637143018</v>
      </c>
      <c r="J200" s="46">
        <v>84.2997</v>
      </c>
      <c r="K200" s="48">
        <v>31.7633</v>
      </c>
      <c r="L200" s="56"/>
      <c r="M200" s="56">
        <v>6.855</v>
      </c>
      <c r="N200" s="125">
        <f t="shared" si="19"/>
        <v>306.0267857142858</v>
      </c>
      <c r="O200" s="49"/>
      <c r="P200" s="29">
        <v>1.404347</v>
      </c>
      <c r="Q200" s="38">
        <v>14.86886</v>
      </c>
      <c r="R200" s="38">
        <v>25.90841</v>
      </c>
      <c r="S200" s="46"/>
      <c r="T200" s="49"/>
      <c r="U200" s="48">
        <v>7.969</v>
      </c>
      <c r="V200" s="46">
        <v>25.159</v>
      </c>
      <c r="W200" s="121"/>
      <c r="X200" s="46"/>
      <c r="Y200" s="121"/>
      <c r="Z200" s="46"/>
      <c r="AA200" s="98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</row>
    <row r="201" spans="1:48" ht="12.75">
      <c r="A201">
        <v>56</v>
      </c>
      <c r="B201" s="64">
        <v>209</v>
      </c>
      <c r="C201" s="109">
        <v>50</v>
      </c>
      <c r="D201" s="46">
        <v>50.302</v>
      </c>
      <c r="E201" s="80">
        <v>7.2569</v>
      </c>
      <c r="F201" s="80">
        <v>31.7672</v>
      </c>
      <c r="G201" s="80">
        <v>7.2572</v>
      </c>
      <c r="H201" s="83">
        <v>0.5636</v>
      </c>
      <c r="I201" s="47">
        <f t="shared" si="20"/>
        <v>24.839332286080207</v>
      </c>
      <c r="J201" s="46">
        <v>84.5695</v>
      </c>
      <c r="K201" s="48">
        <v>31.7735</v>
      </c>
      <c r="L201" s="56"/>
      <c r="M201" s="56">
        <v>6.836</v>
      </c>
      <c r="N201" s="125">
        <f t="shared" si="19"/>
        <v>305.17857142857144</v>
      </c>
      <c r="O201" s="49"/>
      <c r="P201" s="29">
        <v>1.394837</v>
      </c>
      <c r="Q201" s="38">
        <v>14.92199</v>
      </c>
      <c r="R201" s="38">
        <v>25.34621</v>
      </c>
      <c r="S201" s="46"/>
      <c r="T201" s="49"/>
      <c r="U201" s="48">
        <v>7.969</v>
      </c>
      <c r="V201" s="46">
        <v>50.302</v>
      </c>
      <c r="W201" s="121"/>
      <c r="X201" s="46"/>
      <c r="Y201" s="121"/>
      <c r="Z201" s="46"/>
      <c r="AA201" s="98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</row>
    <row r="202" spans="1:48" ht="12.75">
      <c r="A202">
        <v>56</v>
      </c>
      <c r="B202" s="64">
        <v>208</v>
      </c>
      <c r="C202" s="109">
        <v>75</v>
      </c>
      <c r="D202" s="46">
        <v>74.998</v>
      </c>
      <c r="E202" s="80">
        <v>7.5712</v>
      </c>
      <c r="F202" s="80">
        <v>31.9024</v>
      </c>
      <c r="G202" s="80">
        <v>7.5756</v>
      </c>
      <c r="H202" s="83">
        <v>0.35541</v>
      </c>
      <c r="I202" s="47">
        <f t="shared" si="20"/>
        <v>24.902749614913546</v>
      </c>
      <c r="J202" s="46">
        <v>84.9644</v>
      </c>
      <c r="K202" s="48">
        <v>31.9101</v>
      </c>
      <c r="L202" s="56">
        <v>31.936</v>
      </c>
      <c r="M202" s="56">
        <v>6.714</v>
      </c>
      <c r="N202" s="125">
        <f t="shared" si="19"/>
        <v>299.7321428571429</v>
      </c>
      <c r="O202" s="49"/>
      <c r="P202" s="29">
        <v>1.239125</v>
      </c>
      <c r="Q202" s="38">
        <v>12.75253</v>
      </c>
      <c r="R202" s="38">
        <v>20.9709</v>
      </c>
      <c r="S202" s="46"/>
      <c r="T202" s="49"/>
      <c r="U202" s="48">
        <v>7.988</v>
      </c>
      <c r="V202" s="46">
        <v>74.998</v>
      </c>
      <c r="W202" s="121"/>
      <c r="X202" s="46"/>
      <c r="Y202" s="121"/>
      <c r="Z202" s="46"/>
      <c r="AA202" s="98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</row>
    <row r="203" spans="1:48" ht="12.75">
      <c r="A203">
        <v>56</v>
      </c>
      <c r="B203" s="64">
        <v>207</v>
      </c>
      <c r="C203" s="109">
        <v>100</v>
      </c>
      <c r="D203" s="46">
        <v>101.018</v>
      </c>
      <c r="E203" s="80">
        <v>8.4518</v>
      </c>
      <c r="F203" s="80">
        <v>32.3224</v>
      </c>
      <c r="G203" s="80">
        <v>8.4504</v>
      </c>
      <c r="H203" s="83">
        <v>0.22275</v>
      </c>
      <c r="I203" s="47">
        <f t="shared" si="20"/>
        <v>25.10583082794915</v>
      </c>
      <c r="J203" s="46">
        <v>85.4481</v>
      </c>
      <c r="K203" s="48">
        <v>32.3285</v>
      </c>
      <c r="L203" s="56">
        <v>32.3592</v>
      </c>
      <c r="M203" s="56">
        <v>6.403</v>
      </c>
      <c r="N203" s="125">
        <f t="shared" si="19"/>
        <v>285.8482142857143</v>
      </c>
      <c r="O203" s="49"/>
      <c r="P203" s="29">
        <v>1.02826</v>
      </c>
      <c r="Q203" s="38">
        <v>9.53275</v>
      </c>
      <c r="R203" s="38">
        <v>14.07339</v>
      </c>
      <c r="S203" s="46"/>
      <c r="T203" s="49"/>
      <c r="U203" s="48">
        <v>8.008</v>
      </c>
      <c r="V203" s="46">
        <v>101.018</v>
      </c>
      <c r="W203" s="121"/>
      <c r="X203" s="46"/>
      <c r="Y203" s="121"/>
      <c r="Z203" s="46"/>
      <c r="AA203" s="98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</row>
    <row r="204" spans="1:48" ht="12.75">
      <c r="A204">
        <v>56</v>
      </c>
      <c r="B204" s="64">
        <v>206</v>
      </c>
      <c r="C204" s="109">
        <v>150</v>
      </c>
      <c r="D204" s="46">
        <v>148.942</v>
      </c>
      <c r="E204" s="80">
        <v>7.9542</v>
      </c>
      <c r="F204" s="80">
        <v>33.1857</v>
      </c>
      <c r="G204" s="80">
        <v>7.9563</v>
      </c>
      <c r="H204" s="83">
        <v>0.14407</v>
      </c>
      <c r="I204" s="47">
        <f t="shared" si="20"/>
        <v>25.856288151767785</v>
      </c>
      <c r="J204" s="46">
        <v>85.524</v>
      </c>
      <c r="K204" s="48">
        <v>33.1885</v>
      </c>
      <c r="L204" s="56">
        <v>33.114</v>
      </c>
      <c r="M204" s="56">
        <v>4.634</v>
      </c>
      <c r="N204" s="125">
        <f t="shared" si="19"/>
        <v>206.87500000000003</v>
      </c>
      <c r="O204" s="49"/>
      <c r="P204" s="29">
        <v>1.626124</v>
      </c>
      <c r="Q204" s="38">
        <v>19.23519</v>
      </c>
      <c r="R204" s="38">
        <v>25.84205</v>
      </c>
      <c r="S204" s="46"/>
      <c r="T204" s="49"/>
      <c r="U204" s="48">
        <v>7.866</v>
      </c>
      <c r="V204" s="46">
        <v>148.942</v>
      </c>
      <c r="W204" s="121"/>
      <c r="X204" s="46"/>
      <c r="Y204" s="121"/>
      <c r="Z204" s="46"/>
      <c r="AA204" s="98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</row>
    <row r="205" spans="1:48" ht="12.75">
      <c r="A205">
        <v>56</v>
      </c>
      <c r="B205" s="64">
        <v>205</v>
      </c>
      <c r="C205" s="109">
        <v>200</v>
      </c>
      <c r="D205" s="46">
        <v>198.272</v>
      </c>
      <c r="E205" s="80">
        <v>6.6626</v>
      </c>
      <c r="F205" s="80">
        <v>33.8787</v>
      </c>
      <c r="G205" s="80">
        <v>6.6625</v>
      </c>
      <c r="H205" s="83">
        <v>0.12324</v>
      </c>
      <c r="I205" s="47">
        <f t="shared" si="20"/>
        <v>26.581408452107326</v>
      </c>
      <c r="J205" s="46">
        <v>83.7823</v>
      </c>
      <c r="K205" s="48">
        <v>33.8843</v>
      </c>
      <c r="L205" s="56">
        <v>33.885</v>
      </c>
      <c r="M205" s="56">
        <v>2.078</v>
      </c>
      <c r="N205" s="125">
        <f t="shared" si="19"/>
        <v>92.76785714285714</v>
      </c>
      <c r="O205" s="49"/>
      <c r="P205" s="29">
        <v>2.535856</v>
      </c>
      <c r="Q205" s="38">
        <v>33.64373</v>
      </c>
      <c r="R205" s="38">
        <v>54.69616</v>
      </c>
      <c r="S205" s="46"/>
      <c r="T205" s="49"/>
      <c r="U205" s="48">
        <v>7.664</v>
      </c>
      <c r="V205" s="46">
        <v>198.272</v>
      </c>
      <c r="W205" s="121"/>
      <c r="X205" s="46"/>
      <c r="Y205" s="121"/>
      <c r="Z205" s="46"/>
      <c r="AA205" s="98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</row>
    <row r="206" spans="1:48" ht="12.75">
      <c r="A206">
        <v>56</v>
      </c>
      <c r="B206" s="64">
        <v>204</v>
      </c>
      <c r="C206" s="109" t="s">
        <v>52</v>
      </c>
      <c r="D206" s="46">
        <v>212.622</v>
      </c>
      <c r="E206" s="80">
        <v>6.6289</v>
      </c>
      <c r="F206" s="80">
        <v>33.8879</v>
      </c>
      <c r="G206" s="80">
        <v>6.6284</v>
      </c>
      <c r="H206" s="83">
        <v>0.13266</v>
      </c>
      <c r="I206" s="47">
        <f t="shared" si="20"/>
        <v>26.593136203164022</v>
      </c>
      <c r="J206" s="46">
        <v>83.8411</v>
      </c>
      <c r="K206" s="48">
        <v>33.8937</v>
      </c>
      <c r="L206" s="56">
        <v>33.894</v>
      </c>
      <c r="M206" s="87"/>
      <c r="N206" s="125"/>
      <c r="O206" s="49"/>
      <c r="P206" s="29">
        <v>2.53973</v>
      </c>
      <c r="Q206" s="38">
        <v>33.75287</v>
      </c>
      <c r="R206" s="38">
        <v>55.40804</v>
      </c>
      <c r="S206" s="46"/>
      <c r="T206" s="49"/>
      <c r="U206" s="48">
        <v>7.663</v>
      </c>
      <c r="V206" s="46">
        <v>212.622</v>
      </c>
      <c r="W206" s="121"/>
      <c r="X206" s="46"/>
      <c r="Y206" s="121"/>
      <c r="Z206" s="46"/>
      <c r="AA206" s="110" t="s">
        <v>53</v>
      </c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</row>
    <row r="207" spans="1:48" ht="12.75">
      <c r="A207">
        <v>59</v>
      </c>
      <c r="B207" s="64">
        <v>226</v>
      </c>
      <c r="C207" s="52">
        <v>0</v>
      </c>
      <c r="D207" s="29">
        <v>3.095</v>
      </c>
      <c r="E207" s="36">
        <v>7.3554</v>
      </c>
      <c r="F207" s="36">
        <v>31.392</v>
      </c>
      <c r="G207" s="36">
        <v>7.3552</v>
      </c>
      <c r="H207" s="44">
        <v>0.37971</v>
      </c>
      <c r="I207" s="47">
        <f aca="true" t="shared" si="21" ref="I207:I220">((999.842594+6.794*10^-2*E207-9.0953*10^-3*E207^2+1.001685*10^-4*E207^3-1.12*10^-6*E207^4+6.536*10^-9*E207^5)+(0.8245-0.00409*E207+7.6438*10^-5*E207^2-8.2467*10^-7*E207^3+5.3875*10^-9*E207^4)*F207+(-5.72466*10^-3+1.0227*10^-4*E207-1.6546*10^-6*E207^2)*F207^1.5+4.8314*10^-4*F207^2)-1000</f>
        <v>24.53109869632317</v>
      </c>
      <c r="J207" s="29">
        <v>81.2078</v>
      </c>
      <c r="K207">
        <v>31.3989</v>
      </c>
      <c r="L207" s="56">
        <v>31.398</v>
      </c>
      <c r="M207" s="56">
        <v>6.461</v>
      </c>
      <c r="N207" s="125">
        <f aca="true" t="shared" si="22" ref="N207:N233">M207*(1000/22.4)</f>
        <v>288.43750000000006</v>
      </c>
      <c r="O207" s="49"/>
      <c r="P207" s="29">
        <v>1.687618</v>
      </c>
      <c r="Q207" s="38">
        <v>19.0288</v>
      </c>
      <c r="R207" s="38">
        <v>33.75257</v>
      </c>
      <c r="S207" s="46"/>
      <c r="T207" s="49"/>
      <c r="U207" s="29">
        <v>7.885</v>
      </c>
      <c r="V207" s="29">
        <v>3.095</v>
      </c>
      <c r="W207" s="121"/>
      <c r="X207" s="29"/>
      <c r="Y207" s="121"/>
      <c r="Z207" s="2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</row>
    <row r="208" spans="1:48" ht="12.75">
      <c r="A208">
        <v>59</v>
      </c>
      <c r="B208" s="64">
        <v>225</v>
      </c>
      <c r="C208" s="52">
        <v>10</v>
      </c>
      <c r="D208" s="29">
        <v>10.463</v>
      </c>
      <c r="E208" s="36">
        <v>7.3427</v>
      </c>
      <c r="F208" s="36">
        <v>31.3913</v>
      </c>
      <c r="G208" s="36">
        <v>7.3431</v>
      </c>
      <c r="H208" s="44">
        <v>0.43895</v>
      </c>
      <c r="I208" s="47">
        <f t="shared" si="21"/>
        <v>24.532257071426784</v>
      </c>
      <c r="J208" s="29">
        <v>83.9099</v>
      </c>
      <c r="K208">
        <v>31.3976</v>
      </c>
      <c r="L208" s="56"/>
      <c r="M208" s="56">
        <v>6.422</v>
      </c>
      <c r="N208" s="125">
        <f t="shared" si="22"/>
        <v>286.69642857142856</v>
      </c>
      <c r="O208" s="49"/>
      <c r="P208" s="29">
        <v>1.682635</v>
      </c>
      <c r="Q208" s="38">
        <v>19.0811</v>
      </c>
      <c r="R208" s="38">
        <v>33.73323</v>
      </c>
      <c r="S208" s="46"/>
      <c r="T208" s="49"/>
      <c r="U208" s="29">
        <v>7.901</v>
      </c>
      <c r="V208" s="29">
        <v>10.463</v>
      </c>
      <c r="W208" s="121"/>
      <c r="X208" s="29"/>
      <c r="Y208" s="121"/>
      <c r="Z208" s="29"/>
      <c r="AA208" s="98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</row>
    <row r="209" spans="1:48" ht="12.75">
      <c r="A209">
        <v>59</v>
      </c>
      <c r="B209" s="64">
        <v>224</v>
      </c>
      <c r="C209" s="52">
        <v>20</v>
      </c>
      <c r="D209" s="29">
        <v>20.343</v>
      </c>
      <c r="E209" s="36">
        <v>7.3518</v>
      </c>
      <c r="F209" s="36">
        <v>31.3949</v>
      </c>
      <c r="G209" s="36">
        <v>7.3532</v>
      </c>
      <c r="H209" s="44">
        <v>0.46274</v>
      </c>
      <c r="I209" s="47">
        <f t="shared" si="21"/>
        <v>24.53386272990133</v>
      </c>
      <c r="J209" s="29">
        <v>83.9664</v>
      </c>
      <c r="K209">
        <v>31.4017</v>
      </c>
      <c r="L209" s="56"/>
      <c r="M209" s="56">
        <v>6.427</v>
      </c>
      <c r="N209" s="125">
        <f t="shared" si="22"/>
        <v>286.91964285714283</v>
      </c>
      <c r="O209" s="49"/>
      <c r="P209" s="29">
        <v>1.686736</v>
      </c>
      <c r="Q209" s="38">
        <v>18.95802</v>
      </c>
      <c r="R209" s="38">
        <v>33.35012</v>
      </c>
      <c r="S209" s="46"/>
      <c r="T209" s="49"/>
      <c r="U209" s="29">
        <v>7.903</v>
      </c>
      <c r="V209" s="29">
        <v>20.343</v>
      </c>
      <c r="W209" s="121"/>
      <c r="X209" s="29"/>
      <c r="Y209" s="121"/>
      <c r="Z209" s="29"/>
      <c r="AA209" s="98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</row>
    <row r="210" spans="1:48" ht="12.75">
      <c r="A210">
        <v>59</v>
      </c>
      <c r="B210" s="64">
        <v>223</v>
      </c>
      <c r="C210" s="52">
        <v>30</v>
      </c>
      <c r="D210" s="29">
        <v>30.312</v>
      </c>
      <c r="E210" s="36">
        <v>7.4636</v>
      </c>
      <c r="F210" s="36">
        <v>31.4484</v>
      </c>
      <c r="G210" s="36">
        <v>7.4624</v>
      </c>
      <c r="H210" s="44">
        <v>0.38557</v>
      </c>
      <c r="I210" s="47">
        <f t="shared" si="21"/>
        <v>24.560785986918063</v>
      </c>
      <c r="J210" s="29">
        <v>84.2054</v>
      </c>
      <c r="K210">
        <v>31.4537</v>
      </c>
      <c r="L210" s="56"/>
      <c r="M210" s="56">
        <v>6.398</v>
      </c>
      <c r="N210" s="125">
        <f t="shared" si="22"/>
        <v>285.625</v>
      </c>
      <c r="O210" s="49"/>
      <c r="P210" s="29">
        <v>1.66359</v>
      </c>
      <c r="Q210" s="38">
        <v>18.60124</v>
      </c>
      <c r="R210" s="38">
        <v>32.60377</v>
      </c>
      <c r="S210" s="46"/>
      <c r="T210" s="49"/>
      <c r="U210" s="29">
        <v>7.911</v>
      </c>
      <c r="V210" s="29">
        <v>30.312</v>
      </c>
      <c r="W210" s="121"/>
      <c r="X210" s="29"/>
      <c r="Y210" s="121"/>
      <c r="Z210" s="29"/>
      <c r="AA210" s="98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</row>
    <row r="211" spans="1:48" ht="12.75">
      <c r="A211">
        <v>59</v>
      </c>
      <c r="B211" s="64">
        <v>222</v>
      </c>
      <c r="C211" s="52">
        <v>50</v>
      </c>
      <c r="D211" s="29">
        <v>50.181</v>
      </c>
      <c r="E211" s="36">
        <v>7.4331</v>
      </c>
      <c r="F211" s="36">
        <v>31.6181</v>
      </c>
      <c r="G211" s="36">
        <v>7.4327</v>
      </c>
      <c r="H211" s="44">
        <v>0.32611</v>
      </c>
      <c r="I211" s="47">
        <f t="shared" si="21"/>
        <v>24.698291938942248</v>
      </c>
      <c r="J211" s="29">
        <v>84.512</v>
      </c>
      <c r="K211">
        <v>31.6236</v>
      </c>
      <c r="L211" s="56"/>
      <c r="M211" s="56">
        <v>6.878</v>
      </c>
      <c r="N211" s="125">
        <f t="shared" si="22"/>
        <v>307.05357142857144</v>
      </c>
      <c r="O211" s="49"/>
      <c r="P211" s="29">
        <v>1.558661</v>
      </c>
      <c r="Q211" s="38">
        <v>17.07632</v>
      </c>
      <c r="R211" s="38">
        <v>29.67991</v>
      </c>
      <c r="S211" s="46"/>
      <c r="T211" s="49"/>
      <c r="U211" s="29">
        <v>7.936</v>
      </c>
      <c r="V211" s="29">
        <v>50.181</v>
      </c>
      <c r="W211" s="121"/>
      <c r="X211" s="29"/>
      <c r="Y211" s="121"/>
      <c r="Z211" s="29"/>
      <c r="AA211" s="98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</row>
    <row r="212" spans="1:48" ht="12.75">
      <c r="A212">
        <v>59</v>
      </c>
      <c r="B212" s="64">
        <v>221</v>
      </c>
      <c r="C212" s="52">
        <v>75</v>
      </c>
      <c r="D212" s="29">
        <v>75.29</v>
      </c>
      <c r="E212" s="36">
        <v>7.5534</v>
      </c>
      <c r="F212" s="36">
        <v>31.7812</v>
      </c>
      <c r="G212" s="36">
        <v>7.5539</v>
      </c>
      <c r="H212" s="44">
        <v>0.33318</v>
      </c>
      <c r="I212" s="47">
        <f t="shared" si="21"/>
        <v>24.809984241599295</v>
      </c>
      <c r="J212" s="29">
        <v>84.6736</v>
      </c>
      <c r="K212">
        <v>31.7873</v>
      </c>
      <c r="L212" s="56"/>
      <c r="M212" s="56">
        <v>6.611</v>
      </c>
      <c r="N212" s="125">
        <f t="shared" si="22"/>
        <v>295.13392857142856</v>
      </c>
      <c r="O212" s="49"/>
      <c r="P212" s="29">
        <v>1.389937</v>
      </c>
      <c r="Q212" s="38">
        <v>14.79371</v>
      </c>
      <c r="R212" s="38">
        <v>24.77146</v>
      </c>
      <c r="S212" s="46"/>
      <c r="T212" s="49"/>
      <c r="U212" s="29">
        <v>7.96</v>
      </c>
      <c r="V212" s="29">
        <v>75.29</v>
      </c>
      <c r="W212" s="121"/>
      <c r="X212" s="29"/>
      <c r="Y212" s="121"/>
      <c r="Z212" s="29"/>
      <c r="AA212" s="98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</row>
    <row r="213" spans="1:48" ht="12.75">
      <c r="A213">
        <v>59</v>
      </c>
      <c r="B213" s="64">
        <v>220</v>
      </c>
      <c r="C213" s="52">
        <v>100</v>
      </c>
      <c r="D213" s="29">
        <v>99.936</v>
      </c>
      <c r="E213" s="36">
        <v>7.7074</v>
      </c>
      <c r="F213" s="36">
        <v>31.9654</v>
      </c>
      <c r="G213" s="36">
        <v>7.7091</v>
      </c>
      <c r="H213" s="44">
        <v>0.2562</v>
      </c>
      <c r="I213" s="47">
        <f t="shared" si="21"/>
        <v>24.93329122084674</v>
      </c>
      <c r="J213" s="29">
        <v>84.4885</v>
      </c>
      <c r="K213">
        <v>31.9732</v>
      </c>
      <c r="L213" s="56"/>
      <c r="M213" s="56">
        <v>6.375</v>
      </c>
      <c r="N213" s="125">
        <f t="shared" si="22"/>
        <v>284.5982142857143</v>
      </c>
      <c r="O213" s="49"/>
      <c r="P213" s="29">
        <v>1.37135</v>
      </c>
      <c r="Q213" s="38">
        <v>14.49659</v>
      </c>
      <c r="R213" s="38">
        <v>24.39361</v>
      </c>
      <c r="S213" s="46"/>
      <c r="T213" s="49"/>
      <c r="U213" s="29">
        <v>7.959</v>
      </c>
      <c r="V213" s="29">
        <v>99.936</v>
      </c>
      <c r="W213" s="121"/>
      <c r="X213" s="29"/>
      <c r="Y213" s="121"/>
      <c r="Z213" s="29"/>
      <c r="AA213" s="98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</row>
    <row r="214" spans="1:48" ht="12.75">
      <c r="A214">
        <v>59</v>
      </c>
      <c r="B214" s="64">
        <v>219</v>
      </c>
      <c r="C214" s="52">
        <v>125</v>
      </c>
      <c r="D214" s="29">
        <v>125.9</v>
      </c>
      <c r="E214" s="36">
        <v>7.8106</v>
      </c>
      <c r="F214" s="36">
        <v>32.2311</v>
      </c>
      <c r="G214" s="36">
        <v>7.8108</v>
      </c>
      <c r="H214" s="44">
        <v>0.15148</v>
      </c>
      <c r="I214" s="47">
        <f t="shared" si="21"/>
        <v>25.12740342478287</v>
      </c>
      <c r="J214" s="29">
        <v>83.8969</v>
      </c>
      <c r="K214">
        <v>32.2369</v>
      </c>
      <c r="L214" s="56"/>
      <c r="M214" s="56">
        <v>5.674</v>
      </c>
      <c r="N214" s="125">
        <f t="shared" si="22"/>
        <v>253.30357142857147</v>
      </c>
      <c r="O214" s="49"/>
      <c r="P214" s="29">
        <v>1.534704</v>
      </c>
      <c r="Q214" s="38">
        <v>16.47526</v>
      </c>
      <c r="R214" s="38">
        <v>28.71983</v>
      </c>
      <c r="S214" s="46"/>
      <c r="T214" s="49"/>
      <c r="U214" s="29">
        <v>7.923</v>
      </c>
      <c r="V214" s="29">
        <v>125.9</v>
      </c>
      <c r="W214" s="121"/>
      <c r="X214" s="29"/>
      <c r="Y214" s="121"/>
      <c r="Z214" s="29"/>
      <c r="AA214" s="98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</row>
    <row r="215" spans="1:48" ht="12.75">
      <c r="A215">
        <v>59</v>
      </c>
      <c r="B215" s="64">
        <v>218</v>
      </c>
      <c r="C215" s="52">
        <v>150</v>
      </c>
      <c r="D215" s="29">
        <v>150.459</v>
      </c>
      <c r="E215" s="36">
        <v>7.7904</v>
      </c>
      <c r="F215" s="36">
        <v>32.5146</v>
      </c>
      <c r="G215" s="36">
        <v>7.7906</v>
      </c>
      <c r="H215" s="44">
        <v>0.13082</v>
      </c>
      <c r="I215" s="47">
        <f t="shared" si="21"/>
        <v>25.352888495483285</v>
      </c>
      <c r="J215" s="29">
        <v>83.2532</v>
      </c>
      <c r="K215">
        <v>32.5211</v>
      </c>
      <c r="L215" s="56"/>
      <c r="M215" s="56">
        <v>5.06</v>
      </c>
      <c r="N215" s="125">
        <f t="shared" si="22"/>
        <v>225.89285714285714</v>
      </c>
      <c r="O215" s="49"/>
      <c r="P215" s="29">
        <v>1.697695</v>
      </c>
      <c r="Q215" s="38">
        <v>18.8044</v>
      </c>
      <c r="R215" s="38">
        <v>33.41625</v>
      </c>
      <c r="S215" s="46"/>
      <c r="T215" s="49"/>
      <c r="U215" s="29">
        <v>7.877</v>
      </c>
      <c r="V215" s="29">
        <v>150.459</v>
      </c>
      <c r="W215" s="121"/>
      <c r="X215" s="29"/>
      <c r="Y215" s="121"/>
      <c r="Z215" s="29"/>
      <c r="AA215" s="98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</row>
    <row r="216" spans="1:48" ht="12.75">
      <c r="A216">
        <v>59</v>
      </c>
      <c r="B216" s="64">
        <v>217</v>
      </c>
      <c r="C216" s="52">
        <v>175</v>
      </c>
      <c r="D216" s="29">
        <v>175.092</v>
      </c>
      <c r="E216" s="36">
        <v>7.6119</v>
      </c>
      <c r="F216" s="36">
        <v>32.8854</v>
      </c>
      <c r="G216" s="36">
        <v>7.6112</v>
      </c>
      <c r="H216" s="44">
        <v>0.080474</v>
      </c>
      <c r="I216" s="47">
        <f t="shared" si="21"/>
        <v>25.669462827058396</v>
      </c>
      <c r="J216" s="29">
        <v>84.1569</v>
      </c>
      <c r="K216">
        <v>32.8922</v>
      </c>
      <c r="L216" s="56">
        <v>32.921</v>
      </c>
      <c r="M216" s="56">
        <v>2.883</v>
      </c>
      <c r="N216" s="125">
        <f t="shared" si="22"/>
        <v>128.70535714285714</v>
      </c>
      <c r="O216" s="49"/>
      <c r="P216" s="29">
        <v>2.401812</v>
      </c>
      <c r="Q216" s="38">
        <v>27.27228</v>
      </c>
      <c r="R216" s="38">
        <v>55.30859</v>
      </c>
      <c r="S216" s="46"/>
      <c r="T216" s="49"/>
      <c r="U216" s="29">
        <v>7.698</v>
      </c>
      <c r="V216" s="29">
        <v>175.092</v>
      </c>
      <c r="W216" s="121"/>
      <c r="X216" s="29"/>
      <c r="Y216" s="121"/>
      <c r="Z216" s="29"/>
      <c r="AA216" s="98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</row>
    <row r="217" spans="1:48" ht="12.75">
      <c r="A217">
        <v>59</v>
      </c>
      <c r="B217" s="64">
        <v>216</v>
      </c>
      <c r="C217" s="52">
        <v>200</v>
      </c>
      <c r="D217" s="29">
        <v>200.096</v>
      </c>
      <c r="E217" s="36">
        <v>7.4278</v>
      </c>
      <c r="F217" s="36">
        <v>33.0436</v>
      </c>
      <c r="G217" s="36">
        <v>7.4285</v>
      </c>
      <c r="H217" s="44">
        <v>0.09976</v>
      </c>
      <c r="I217" s="47">
        <f t="shared" si="21"/>
        <v>25.819644071882294</v>
      </c>
      <c r="J217" s="29">
        <v>84.3584</v>
      </c>
      <c r="K217">
        <v>33.0474</v>
      </c>
      <c r="L217" s="56">
        <v>33.058</v>
      </c>
      <c r="M217" s="56">
        <v>2.502</v>
      </c>
      <c r="N217" s="125">
        <f t="shared" si="22"/>
        <v>111.69642857142857</v>
      </c>
      <c r="O217" s="49"/>
      <c r="P217" s="29">
        <v>2.495614</v>
      </c>
      <c r="Q217" s="38">
        <v>28.61058</v>
      </c>
      <c r="R217" s="38">
        <v>58.96242</v>
      </c>
      <c r="S217" s="46"/>
      <c r="T217" s="49"/>
      <c r="U217" s="29">
        <v>7.668</v>
      </c>
      <c r="V217" s="29">
        <v>200.096</v>
      </c>
      <c r="W217" s="121"/>
      <c r="X217" s="29"/>
      <c r="Y217" s="121"/>
      <c r="Z217" s="29"/>
      <c r="AA217" s="98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</row>
    <row r="218" spans="1:48" ht="12.75">
      <c r="A218">
        <v>59</v>
      </c>
      <c r="B218" s="64">
        <v>215</v>
      </c>
      <c r="C218" s="52">
        <v>250</v>
      </c>
      <c r="D218" s="29">
        <v>250.35</v>
      </c>
      <c r="E218" s="36">
        <v>7.2264</v>
      </c>
      <c r="F218" s="36">
        <v>33.1691</v>
      </c>
      <c r="G218" s="36">
        <v>7.2269</v>
      </c>
      <c r="H218" s="44">
        <v>0.094477</v>
      </c>
      <c r="I218" s="47">
        <f t="shared" si="21"/>
        <v>25.946248345270078</v>
      </c>
      <c r="J218" s="29">
        <v>83.5719</v>
      </c>
      <c r="K218">
        <v>33.1748</v>
      </c>
      <c r="L218" s="56">
        <v>33.174</v>
      </c>
      <c r="M218" s="56">
        <v>2.196</v>
      </c>
      <c r="N218" s="125">
        <f t="shared" si="22"/>
        <v>98.0357142857143</v>
      </c>
      <c r="O218" s="49"/>
      <c r="P218" s="29">
        <v>2.634135</v>
      </c>
      <c r="Q218" s="38">
        <v>29.12958</v>
      </c>
      <c r="R218" s="38">
        <v>62.8078</v>
      </c>
      <c r="S218" s="46"/>
      <c r="T218" s="49"/>
      <c r="U218" s="29">
        <v>7.642</v>
      </c>
      <c r="V218" s="29">
        <v>250.35</v>
      </c>
      <c r="W218" s="121"/>
      <c r="X218" s="29"/>
      <c r="Y218" s="121"/>
      <c r="Z218" s="29"/>
      <c r="AA218" s="98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</row>
    <row r="219" spans="1:48" ht="12.75">
      <c r="A219">
        <v>59</v>
      </c>
      <c r="B219" s="64">
        <v>214</v>
      </c>
      <c r="C219" s="52">
        <v>300</v>
      </c>
      <c r="D219" s="29">
        <v>300.369</v>
      </c>
      <c r="E219" s="36">
        <v>7.1788</v>
      </c>
      <c r="F219" s="36">
        <v>33.2023</v>
      </c>
      <c r="G219" s="36">
        <v>7.179</v>
      </c>
      <c r="H219" s="44">
        <v>0.092821</v>
      </c>
      <c r="I219" s="47">
        <f t="shared" si="21"/>
        <v>25.97890829781636</v>
      </c>
      <c r="J219" s="29">
        <v>82.6746</v>
      </c>
      <c r="K219">
        <v>33.2082</v>
      </c>
      <c r="L219" s="56">
        <v>33.208</v>
      </c>
      <c r="M219" s="56">
        <v>2.1</v>
      </c>
      <c r="N219" s="125">
        <f t="shared" si="22"/>
        <v>93.75000000000001</v>
      </c>
      <c r="O219" s="49"/>
      <c r="P219" s="29">
        <v>2.669345</v>
      </c>
      <c r="Q219" s="38">
        <v>29.35594</v>
      </c>
      <c r="R219" s="38">
        <v>64.4446</v>
      </c>
      <c r="S219" s="46"/>
      <c r="T219" s="49"/>
      <c r="U219" s="29">
        <v>7.634</v>
      </c>
      <c r="V219" s="29">
        <v>300.369</v>
      </c>
      <c r="W219" s="121"/>
      <c r="X219" s="29"/>
      <c r="Y219" s="121"/>
      <c r="Z219" s="29"/>
      <c r="AA219" s="98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</row>
    <row r="220" spans="1:48" ht="12.75">
      <c r="A220">
        <v>59</v>
      </c>
      <c r="B220" s="64">
        <v>213</v>
      </c>
      <c r="C220" s="52" t="s">
        <v>54</v>
      </c>
      <c r="D220" s="29">
        <v>321.114</v>
      </c>
      <c r="E220" s="36">
        <v>7.1721</v>
      </c>
      <c r="F220" s="36">
        <v>33.2078</v>
      </c>
      <c r="G220" s="36">
        <v>7.1724</v>
      </c>
      <c r="H220" s="44">
        <v>0.095385</v>
      </c>
      <c r="I220" s="47">
        <f t="shared" si="21"/>
        <v>25.98415478621905</v>
      </c>
      <c r="J220" s="29">
        <v>82.4178</v>
      </c>
      <c r="K220">
        <v>33.2138</v>
      </c>
      <c r="L220" s="56">
        <v>33.212</v>
      </c>
      <c r="M220" s="56">
        <v>2.171</v>
      </c>
      <c r="N220" s="125">
        <f t="shared" si="22"/>
        <v>96.91964285714286</v>
      </c>
      <c r="O220" s="49"/>
      <c r="P220" s="29">
        <v>2.677644</v>
      </c>
      <c r="Q220" s="38">
        <v>29.28971</v>
      </c>
      <c r="R220" s="38">
        <v>64.60522</v>
      </c>
      <c r="S220" s="46"/>
      <c r="T220" s="49"/>
      <c r="U220" s="29">
        <v>7.632</v>
      </c>
      <c r="V220" s="29">
        <v>321.114</v>
      </c>
      <c r="W220" s="121"/>
      <c r="X220" s="29"/>
      <c r="Y220" s="121"/>
      <c r="Z220" s="29"/>
      <c r="AA220" s="98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</row>
    <row r="221" spans="1:48" ht="12.75">
      <c r="A221">
        <v>62</v>
      </c>
      <c r="B221" s="64">
        <v>241</v>
      </c>
      <c r="C221" s="52">
        <v>0</v>
      </c>
      <c r="D221" s="29">
        <v>2.424</v>
      </c>
      <c r="E221" s="36">
        <v>7.4277</v>
      </c>
      <c r="F221" s="36">
        <v>30.5701</v>
      </c>
      <c r="G221" s="36">
        <v>7.4286</v>
      </c>
      <c r="H221" s="44">
        <v>0.18567</v>
      </c>
      <c r="I221" s="47">
        <f aca="true" t="shared" si="23" ref="I221:I233">((999.842594+6.794*10^-2*E221-9.0953*10^-3*E221^2+1.001685*10^-4*E221^3-1.12*10^-6*E221^4+6.536*10^-9*E221^5)+(0.8245-0.00409*E221+7.6438*10^-5*E221^2-8.2467*10^-7*E221^3+5.3875*10^-9*E221^4)*F221+(-5.72466*10^-3+1.0227*10^-4*E221-1.6546*10^-6*E221^2)*F221^1.5+4.8314*10^-4*F221^2)-1000</f>
        <v>23.875539579139286</v>
      </c>
      <c r="J221" s="29">
        <v>80.6666</v>
      </c>
      <c r="K221" s="36">
        <v>30.5773</v>
      </c>
      <c r="L221" s="56">
        <v>30.595</v>
      </c>
      <c r="M221" s="56">
        <v>6.3</v>
      </c>
      <c r="N221" s="125">
        <f t="shared" si="22"/>
        <v>281.25</v>
      </c>
      <c r="O221" s="49"/>
      <c r="P221" s="29">
        <v>1.749241</v>
      </c>
      <c r="Q221" s="38">
        <v>19.87282</v>
      </c>
      <c r="R221" s="38">
        <v>37.11043</v>
      </c>
      <c r="S221" s="39"/>
      <c r="T221" s="49"/>
      <c r="U221">
        <v>7.786</v>
      </c>
      <c r="V221" s="29">
        <v>2.424</v>
      </c>
      <c r="W221" s="121"/>
      <c r="X221" s="29"/>
      <c r="Y221" s="121"/>
      <c r="Z221" s="29"/>
      <c r="AA221" s="98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</row>
    <row r="222" spans="1:48" ht="12.75">
      <c r="A222">
        <v>62</v>
      </c>
      <c r="B222" s="64">
        <v>240</v>
      </c>
      <c r="C222" s="52">
        <v>10</v>
      </c>
      <c r="D222" s="29">
        <v>10.482</v>
      </c>
      <c r="E222" s="36">
        <v>7.5477</v>
      </c>
      <c r="F222" s="36">
        <v>31.1093</v>
      </c>
      <c r="G222" s="36">
        <v>7.5545</v>
      </c>
      <c r="H222" s="44">
        <v>0.33519</v>
      </c>
      <c r="I222" s="47">
        <f t="shared" si="23"/>
        <v>24.282938222262146</v>
      </c>
      <c r="J222" s="29">
        <v>83.901</v>
      </c>
      <c r="K222" s="36">
        <v>31.1345</v>
      </c>
      <c r="L222" s="56">
        <v>31.2025</v>
      </c>
      <c r="M222" s="56">
        <v>6.19</v>
      </c>
      <c r="N222" s="125">
        <f t="shared" si="22"/>
        <v>276.3392857142857</v>
      </c>
      <c r="O222" s="49"/>
      <c r="P222" s="29">
        <v>1.771868</v>
      </c>
      <c r="Q222" s="38">
        <v>19.9895</v>
      </c>
      <c r="R222" s="38">
        <v>36.7472</v>
      </c>
      <c r="S222" s="46"/>
      <c r="T222" s="49"/>
      <c r="U222">
        <v>7.799</v>
      </c>
      <c r="V222" s="29">
        <v>10.482</v>
      </c>
      <c r="W222" s="121"/>
      <c r="X222" s="29"/>
      <c r="Y222" s="121"/>
      <c r="Z222" s="29"/>
      <c r="AA222" s="98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</row>
    <row r="223" spans="1:48" ht="12.75">
      <c r="A223">
        <v>62</v>
      </c>
      <c r="B223" s="64">
        <v>239</v>
      </c>
      <c r="C223" s="52">
        <v>20</v>
      </c>
      <c r="D223" s="29">
        <v>20.408</v>
      </c>
      <c r="E223" s="36">
        <v>7.7614</v>
      </c>
      <c r="F223" s="36">
        <v>31.5853</v>
      </c>
      <c r="G223" s="36">
        <v>7.7637</v>
      </c>
      <c r="H223" s="44">
        <v>0.18206</v>
      </c>
      <c r="I223" s="47">
        <f t="shared" si="23"/>
        <v>24.627278479077177</v>
      </c>
      <c r="J223" s="29">
        <v>84.7571</v>
      </c>
      <c r="K223" s="36">
        <v>31.5942</v>
      </c>
      <c r="L223" s="56">
        <v>31.601</v>
      </c>
      <c r="M223" s="56">
        <v>6.117</v>
      </c>
      <c r="N223" s="125">
        <f t="shared" si="22"/>
        <v>273.08035714285717</v>
      </c>
      <c r="O223" s="49"/>
      <c r="P223" s="29">
        <v>1.762818</v>
      </c>
      <c r="Q223" s="38">
        <v>19.9895</v>
      </c>
      <c r="R223" s="38">
        <v>35.83947</v>
      </c>
      <c r="S223" s="46"/>
      <c r="T223" s="49"/>
      <c r="U223">
        <v>7.803</v>
      </c>
      <c r="V223" s="29">
        <v>20.408</v>
      </c>
      <c r="W223" s="121"/>
      <c r="X223" s="29"/>
      <c r="Y223" s="121"/>
      <c r="Z223" s="29"/>
      <c r="AA223" s="98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</row>
    <row r="224" spans="1:48" ht="12.75">
      <c r="A224">
        <v>62</v>
      </c>
      <c r="B224" s="64">
        <v>238</v>
      </c>
      <c r="C224" s="52">
        <v>30</v>
      </c>
      <c r="D224" s="29">
        <v>30.561</v>
      </c>
      <c r="E224" s="36">
        <v>7.8049</v>
      </c>
      <c r="F224" s="36">
        <v>31.661</v>
      </c>
      <c r="G224" s="36">
        <v>7.813</v>
      </c>
      <c r="H224" s="44">
        <v>0.14627</v>
      </c>
      <c r="I224" s="47">
        <f t="shared" si="23"/>
        <v>24.680620031665285</v>
      </c>
      <c r="J224" s="29">
        <v>84.8939</v>
      </c>
      <c r="K224" s="36">
        <v>31.6688</v>
      </c>
      <c r="L224" s="56">
        <v>31.7</v>
      </c>
      <c r="M224" s="56">
        <v>6.056</v>
      </c>
      <c r="N224" s="125">
        <f t="shared" si="22"/>
        <v>270.3571428571429</v>
      </c>
      <c r="O224" s="49"/>
      <c r="P224" s="29">
        <v>1.758292</v>
      </c>
      <c r="Q224" s="38">
        <v>19.69781</v>
      </c>
      <c r="R224" s="38">
        <v>35.11366</v>
      </c>
      <c r="S224" s="46"/>
      <c r="T224" s="49"/>
      <c r="U224">
        <v>7.808</v>
      </c>
      <c r="V224" s="29">
        <v>30.561</v>
      </c>
      <c r="W224" s="121"/>
      <c r="X224" s="29"/>
      <c r="Y224" s="121"/>
      <c r="Z224" s="29"/>
      <c r="AA224" s="98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</row>
    <row r="225" spans="1:48" ht="12.75">
      <c r="A225">
        <v>62</v>
      </c>
      <c r="B225" s="64">
        <v>237</v>
      </c>
      <c r="C225" s="52">
        <v>50</v>
      </c>
      <c r="D225" s="29">
        <v>49.946</v>
      </c>
      <c r="E225" s="36">
        <v>8.1368</v>
      </c>
      <c r="F225" s="36">
        <v>31.8655</v>
      </c>
      <c r="G225" s="36">
        <v>8.1404</v>
      </c>
      <c r="H225" s="44">
        <v>0.095432</v>
      </c>
      <c r="I225" s="47">
        <f t="shared" si="23"/>
        <v>24.79383242012932</v>
      </c>
      <c r="J225" s="29">
        <v>85.1773</v>
      </c>
      <c r="K225" s="36">
        <v>31.874</v>
      </c>
      <c r="L225" s="56">
        <v>31.886</v>
      </c>
      <c r="M225" s="56">
        <v>5.858</v>
      </c>
      <c r="N225" s="125">
        <f t="shared" si="22"/>
        <v>261.51785714285717</v>
      </c>
      <c r="O225" s="49"/>
      <c r="P225" s="29">
        <v>1.803535</v>
      </c>
      <c r="Q225" s="38">
        <v>20.33957</v>
      </c>
      <c r="R225" s="38">
        <v>36.2025</v>
      </c>
      <c r="S225" s="46"/>
      <c r="T225" s="49"/>
      <c r="U225">
        <v>7.785</v>
      </c>
      <c r="V225" s="29">
        <v>49.946</v>
      </c>
      <c r="W225" s="121"/>
      <c r="X225" s="29"/>
      <c r="Y225" s="121"/>
      <c r="Z225" s="29"/>
      <c r="AA225" s="98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</row>
    <row r="226" spans="1:48" ht="12.75">
      <c r="A226">
        <v>62</v>
      </c>
      <c r="B226" s="64">
        <v>236</v>
      </c>
      <c r="C226" s="52">
        <v>75</v>
      </c>
      <c r="D226" s="29">
        <v>74.716</v>
      </c>
      <c r="E226" s="36">
        <v>8.1603</v>
      </c>
      <c r="F226" s="36">
        <v>32.0028</v>
      </c>
      <c r="G226" s="36">
        <v>8.1661</v>
      </c>
      <c r="H226" s="44">
        <v>0.13262</v>
      </c>
      <c r="I226" s="47">
        <f t="shared" si="23"/>
        <v>24.898114355667076</v>
      </c>
      <c r="J226" s="29">
        <v>84.9926</v>
      </c>
      <c r="K226" s="36">
        <v>32.0111</v>
      </c>
      <c r="L226" s="56">
        <v>32.013</v>
      </c>
      <c r="M226" s="56">
        <v>5.868</v>
      </c>
      <c r="N226" s="125">
        <f t="shared" si="22"/>
        <v>261.9642857142857</v>
      </c>
      <c r="O226" s="49"/>
      <c r="P226" s="29">
        <v>1.731136</v>
      </c>
      <c r="Q226" s="38">
        <v>18.99784</v>
      </c>
      <c r="R226" s="38">
        <v>34.5695</v>
      </c>
      <c r="S226" s="46"/>
      <c r="T226" s="49"/>
      <c r="U226">
        <v>7.783</v>
      </c>
      <c r="V226" s="29">
        <v>74.716</v>
      </c>
      <c r="W226" s="121"/>
      <c r="X226" s="29"/>
      <c r="Y226" s="121"/>
      <c r="Z226" s="29"/>
      <c r="AA226" s="98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</row>
    <row r="227" spans="1:48" ht="12.75">
      <c r="A227">
        <v>62</v>
      </c>
      <c r="B227" s="64">
        <v>235</v>
      </c>
      <c r="C227" s="52">
        <v>100</v>
      </c>
      <c r="D227" s="29">
        <v>100.285</v>
      </c>
      <c r="E227" s="36">
        <v>8.2159</v>
      </c>
      <c r="F227" s="36">
        <v>32.1493</v>
      </c>
      <c r="G227" s="36">
        <v>8.215</v>
      </c>
      <c r="H227" s="44">
        <v>0.11822</v>
      </c>
      <c r="I227" s="47">
        <f t="shared" si="23"/>
        <v>25.00491596810025</v>
      </c>
      <c r="J227" s="29">
        <v>84.9542</v>
      </c>
      <c r="K227" s="36">
        <v>32.1557</v>
      </c>
      <c r="L227" s="56">
        <v>32.183</v>
      </c>
      <c r="M227" s="56">
        <v>4.857</v>
      </c>
      <c r="N227" s="125">
        <f t="shared" si="22"/>
        <v>216.83035714285717</v>
      </c>
      <c r="O227" s="49"/>
      <c r="P227" s="29">
        <v>1.884916</v>
      </c>
      <c r="Q227" s="38">
        <v>21.0398</v>
      </c>
      <c r="R227" s="38">
        <v>38.56415</v>
      </c>
      <c r="S227" s="46"/>
      <c r="T227" s="49"/>
      <c r="U227">
        <v>7.748</v>
      </c>
      <c r="V227" s="29">
        <v>100.285</v>
      </c>
      <c r="W227" s="121"/>
      <c r="X227" s="29"/>
      <c r="Y227" s="121"/>
      <c r="Z227" s="29"/>
      <c r="AA227" s="98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</row>
    <row r="228" spans="1:48" ht="12.75">
      <c r="A228">
        <v>62</v>
      </c>
      <c r="B228" s="64">
        <v>234</v>
      </c>
      <c r="C228" s="52">
        <v>125</v>
      </c>
      <c r="D228" s="29">
        <v>125.37</v>
      </c>
      <c r="E228" s="36">
        <v>7.9035</v>
      </c>
      <c r="F228" s="36">
        <v>32.3569</v>
      </c>
      <c r="G228" s="36">
        <v>7.9026</v>
      </c>
      <c r="H228" s="44">
        <v>0.13192</v>
      </c>
      <c r="I228" s="47">
        <f t="shared" si="23"/>
        <v>25.212941411350585</v>
      </c>
      <c r="J228" s="29">
        <v>84.1489</v>
      </c>
      <c r="K228" s="36">
        <v>32.3625</v>
      </c>
      <c r="L228" s="56">
        <v>32.4214</v>
      </c>
      <c r="M228" s="56">
        <v>4.337</v>
      </c>
      <c r="N228" s="125">
        <f t="shared" si="22"/>
        <v>193.61607142857142</v>
      </c>
      <c r="O228" s="49"/>
      <c r="P228" s="29">
        <v>1.970739</v>
      </c>
      <c r="Q228" s="38">
        <v>22.20718</v>
      </c>
      <c r="R228" s="38">
        <v>42.02188</v>
      </c>
      <c r="S228" s="46"/>
      <c r="T228" s="49"/>
      <c r="U228">
        <v>7.757</v>
      </c>
      <c r="V228" s="29">
        <v>125.37</v>
      </c>
      <c r="W228" s="121"/>
      <c r="X228" s="29"/>
      <c r="Y228" s="121"/>
      <c r="Z228" s="29"/>
      <c r="AA228" s="98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</row>
    <row r="229" spans="1:48" ht="12.75">
      <c r="A229">
        <v>62</v>
      </c>
      <c r="B229" s="64">
        <v>233</v>
      </c>
      <c r="C229" s="52">
        <v>150</v>
      </c>
      <c r="D229" s="29">
        <v>150.447</v>
      </c>
      <c r="E229" s="36">
        <v>8.044</v>
      </c>
      <c r="F229" s="36">
        <v>32.624</v>
      </c>
      <c r="G229" s="36">
        <v>8.0444</v>
      </c>
      <c r="H229" s="44">
        <v>0.098741</v>
      </c>
      <c r="I229" s="47">
        <f t="shared" si="23"/>
        <v>25.40233175246408</v>
      </c>
      <c r="J229" s="29">
        <v>84.9326</v>
      </c>
      <c r="K229" s="36">
        <v>32.6306</v>
      </c>
      <c r="L229" s="56">
        <v>32.641</v>
      </c>
      <c r="M229" s="56">
        <v>3.194</v>
      </c>
      <c r="N229" s="125">
        <f t="shared" si="22"/>
        <v>142.58928571428572</v>
      </c>
      <c r="O229" s="49"/>
      <c r="P229" s="29">
        <v>2.250224</v>
      </c>
      <c r="Q229" s="38">
        <v>25.94537</v>
      </c>
      <c r="R229" s="38">
        <v>48.95905</v>
      </c>
      <c r="S229" s="46"/>
      <c r="T229" s="49"/>
      <c r="U229">
        <v>7.618</v>
      </c>
      <c r="V229" s="29">
        <v>150.447</v>
      </c>
      <c r="W229" s="121"/>
      <c r="X229" s="29"/>
      <c r="Y229" s="121"/>
      <c r="Z229" s="29"/>
      <c r="AA229" s="98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</row>
    <row r="230" spans="1:48" ht="12.75">
      <c r="A230">
        <v>62</v>
      </c>
      <c r="B230" s="64">
        <v>232</v>
      </c>
      <c r="C230" s="52">
        <v>175</v>
      </c>
      <c r="D230" s="29">
        <v>175.19</v>
      </c>
      <c r="E230" s="36">
        <v>7.5408</v>
      </c>
      <c r="F230" s="36">
        <v>32.9381</v>
      </c>
      <c r="G230" s="36">
        <v>7.5407</v>
      </c>
      <c r="H230" s="44">
        <v>0.096696</v>
      </c>
      <c r="I230" s="47">
        <f t="shared" si="23"/>
        <v>25.720889568638995</v>
      </c>
      <c r="J230" s="29">
        <v>84.334</v>
      </c>
      <c r="K230" s="36">
        <v>32.9446</v>
      </c>
      <c r="L230" s="56">
        <v>32.953</v>
      </c>
      <c r="M230" s="56">
        <v>2.325</v>
      </c>
      <c r="N230" s="125">
        <f t="shared" si="22"/>
        <v>103.79464285714288</v>
      </c>
      <c r="O230" s="49"/>
      <c r="P230" s="29">
        <v>2.501916</v>
      </c>
      <c r="Q230" s="38">
        <v>28.04985</v>
      </c>
      <c r="R230" s="38">
        <v>55.92517</v>
      </c>
      <c r="S230" s="46"/>
      <c r="T230" s="49"/>
      <c r="U230">
        <v>7.541</v>
      </c>
      <c r="V230" s="29">
        <v>175.19</v>
      </c>
      <c r="W230" s="121"/>
      <c r="X230" s="29"/>
      <c r="Y230" s="121"/>
      <c r="Z230" s="29"/>
      <c r="AA230" s="98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</row>
    <row r="231" spans="1:48" ht="12.75">
      <c r="A231">
        <v>62</v>
      </c>
      <c r="B231" s="64">
        <v>231</v>
      </c>
      <c r="C231" s="52">
        <v>200</v>
      </c>
      <c r="D231" s="29">
        <v>200.415</v>
      </c>
      <c r="E231" s="36">
        <v>7.3317</v>
      </c>
      <c r="F231" s="36">
        <v>33.0819</v>
      </c>
      <c r="G231" s="36">
        <v>7.3321</v>
      </c>
      <c r="H231" s="44">
        <v>0.098652</v>
      </c>
      <c r="I231" s="47">
        <f t="shared" si="23"/>
        <v>25.863117393155107</v>
      </c>
      <c r="J231" s="29">
        <v>84.7288</v>
      </c>
      <c r="K231" s="36">
        <v>33.0879</v>
      </c>
      <c r="L231" s="56">
        <v>32.952</v>
      </c>
      <c r="M231" s="56">
        <v>2.125</v>
      </c>
      <c r="N231" s="125">
        <f t="shared" si="22"/>
        <v>94.86607142857143</v>
      </c>
      <c r="O231" s="49"/>
      <c r="P231" s="29">
        <v>2.578182</v>
      </c>
      <c r="Q231" s="38">
        <v>28.8686</v>
      </c>
      <c r="R231" s="38">
        <v>58.31496</v>
      </c>
      <c r="S231" s="46"/>
      <c r="T231" s="49"/>
      <c r="U231">
        <v>7.525</v>
      </c>
      <c r="V231" s="29">
        <v>200.415</v>
      </c>
      <c r="W231" s="121"/>
      <c r="X231" s="29"/>
      <c r="Y231" s="121"/>
      <c r="Z231" s="29"/>
      <c r="AA231" s="98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</row>
    <row r="232" spans="1:48" ht="12.75">
      <c r="A232">
        <v>62</v>
      </c>
      <c r="B232" s="64">
        <v>230</v>
      </c>
      <c r="C232" s="52">
        <v>250</v>
      </c>
      <c r="D232" s="29">
        <v>250.496</v>
      </c>
      <c r="E232" s="36">
        <v>7.1955</v>
      </c>
      <c r="F232" s="36">
        <v>33.1749</v>
      </c>
      <c r="G232" s="36">
        <v>7.196</v>
      </c>
      <c r="H232" s="44">
        <v>0.097796</v>
      </c>
      <c r="I232" s="47">
        <f t="shared" si="23"/>
        <v>25.955055675781296</v>
      </c>
      <c r="J232" s="29">
        <v>83.6712</v>
      </c>
      <c r="K232" s="36">
        <v>33.1811</v>
      </c>
      <c r="L232" s="56">
        <v>33.183</v>
      </c>
      <c r="M232" s="56">
        <v>2.049</v>
      </c>
      <c r="N232" s="125">
        <f t="shared" si="22"/>
        <v>91.47321428571429</v>
      </c>
      <c r="O232" s="49"/>
      <c r="P232" s="29">
        <v>2.69022</v>
      </c>
      <c r="Q232" s="38">
        <v>29.10256</v>
      </c>
      <c r="R232" s="38">
        <v>61.62949</v>
      </c>
      <c r="S232" s="46"/>
      <c r="T232" s="49"/>
      <c r="U232">
        <v>7.509</v>
      </c>
      <c r="V232" s="29">
        <v>250.496</v>
      </c>
      <c r="W232" s="121"/>
      <c r="X232" s="29"/>
      <c r="Y232" s="121"/>
      <c r="Z232" s="29"/>
      <c r="AA232" s="98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</row>
    <row r="233" spans="1:48" ht="12.75">
      <c r="A233">
        <v>62</v>
      </c>
      <c r="B233" s="64">
        <v>229</v>
      </c>
      <c r="C233" s="52" t="s">
        <v>54</v>
      </c>
      <c r="D233" s="29">
        <v>292.816</v>
      </c>
      <c r="E233" s="36">
        <v>7.151</v>
      </c>
      <c r="F233" s="36">
        <v>33.2076</v>
      </c>
      <c r="G233" s="36">
        <v>7.1514</v>
      </c>
      <c r="H233" s="44">
        <v>0.099411</v>
      </c>
      <c r="I233" s="47">
        <f t="shared" si="23"/>
        <v>25.98688508293253</v>
      </c>
      <c r="J233" s="29">
        <v>82.6971</v>
      </c>
      <c r="K233" s="36">
        <v>33.2138</v>
      </c>
      <c r="L233" s="56">
        <v>33.209</v>
      </c>
      <c r="M233" s="56">
        <v>2.032</v>
      </c>
      <c r="N233" s="125">
        <f t="shared" si="22"/>
        <v>90.71428571428572</v>
      </c>
      <c r="O233" s="49"/>
      <c r="P233" s="29">
        <v>2.7708</v>
      </c>
      <c r="Q233" s="38">
        <v>29.16106</v>
      </c>
      <c r="R233" s="38">
        <v>62.92023</v>
      </c>
      <c r="S233" s="46"/>
      <c r="T233" s="49"/>
      <c r="U233">
        <v>7.505</v>
      </c>
      <c r="V233" s="29">
        <v>292.816</v>
      </c>
      <c r="W233" s="121"/>
      <c r="X233" s="29"/>
      <c r="Y233" s="121"/>
      <c r="Z233" s="29"/>
      <c r="AA233" s="98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46" sqref="A46:IV48"/>
    </sheetView>
  </sheetViews>
  <sheetFormatPr defaultColWidth="9.140625" defaultRowHeight="12.75"/>
  <sheetData>
    <row r="1" ht="12.75">
      <c r="A1" t="s">
        <v>55</v>
      </c>
    </row>
    <row r="2" spans="1:3" ht="12.75">
      <c r="A2" t="s">
        <v>56</v>
      </c>
      <c r="C2" t="s">
        <v>57</v>
      </c>
    </row>
    <row r="3" spans="1:3" ht="12.75">
      <c r="A3" t="s">
        <v>58</v>
      </c>
      <c r="C3" t="s">
        <v>59</v>
      </c>
    </row>
    <row r="4" spans="1:3" ht="12.75">
      <c r="A4" t="s">
        <v>60</v>
      </c>
      <c r="C4" t="s">
        <v>61</v>
      </c>
    </row>
    <row r="5" spans="1:3" ht="12.75">
      <c r="A5" t="s">
        <v>62</v>
      </c>
      <c r="C5" t="s">
        <v>63</v>
      </c>
    </row>
    <row r="7" ht="12.75">
      <c r="A7" t="s">
        <v>64</v>
      </c>
    </row>
    <row r="8" spans="1:11" ht="12.75">
      <c r="A8" s="112" t="s">
        <v>55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8" ht="12.75">
      <c r="A9" t="s">
        <v>55</v>
      </c>
      <c r="H9" t="s">
        <v>55</v>
      </c>
    </row>
    <row r="10" spans="1:8" ht="12.75">
      <c r="A10" t="s">
        <v>65</v>
      </c>
      <c r="H10" t="s">
        <v>66</v>
      </c>
    </row>
    <row r="11" spans="1:8" ht="12.75">
      <c r="A11" t="s">
        <v>67</v>
      </c>
      <c r="H11" t="s">
        <v>68</v>
      </c>
    </row>
    <row r="12" spans="1:8" ht="12.75">
      <c r="A12" t="s">
        <v>69</v>
      </c>
      <c r="H12">
        <v>2191.27</v>
      </c>
    </row>
    <row r="13" spans="1:10" ht="12.75">
      <c r="A13" t="s">
        <v>70</v>
      </c>
      <c r="H13">
        <v>0.9997027635709185</v>
      </c>
      <c r="J13" t="s">
        <v>55</v>
      </c>
    </row>
    <row r="14" spans="1:10" ht="12.75">
      <c r="A14" t="s">
        <v>71</v>
      </c>
      <c r="H14">
        <v>0.0007810995876991931</v>
      </c>
      <c r="J14" t="s">
        <v>55</v>
      </c>
    </row>
    <row r="15" spans="1:10" ht="12.75">
      <c r="A15" t="s">
        <v>72</v>
      </c>
      <c r="H15" t="s">
        <v>73</v>
      </c>
      <c r="J15" t="s">
        <v>55</v>
      </c>
    </row>
    <row r="16" spans="1:10" ht="12.75">
      <c r="A16" t="s">
        <v>74</v>
      </c>
      <c r="H16">
        <v>1</v>
      </c>
      <c r="J16" t="s">
        <v>55</v>
      </c>
    </row>
    <row r="17" spans="1:10" ht="12.75">
      <c r="A17" t="s">
        <v>75</v>
      </c>
      <c r="H17">
        <v>0.0979</v>
      </c>
      <c r="J17" t="s">
        <v>55</v>
      </c>
    </row>
    <row r="18" spans="1:10" ht="12.75">
      <c r="A18" t="s">
        <v>76</v>
      </c>
      <c r="H18" t="s">
        <v>77</v>
      </c>
      <c r="J18" t="s">
        <v>55</v>
      </c>
    </row>
    <row r="19" spans="1:10" ht="12.75">
      <c r="A19" t="s">
        <v>78</v>
      </c>
      <c r="H19" t="s">
        <v>79</v>
      </c>
      <c r="J19" t="s">
        <v>55</v>
      </c>
    </row>
    <row r="20" spans="1:10" ht="12.75">
      <c r="A20" t="s">
        <v>80</v>
      </c>
      <c r="H20">
        <v>0</v>
      </c>
      <c r="J20" t="s">
        <v>55</v>
      </c>
    </row>
    <row r="21" spans="1:10" ht="12.75">
      <c r="A21" t="s">
        <v>81</v>
      </c>
      <c r="H21" t="s">
        <v>82</v>
      </c>
      <c r="J21" t="s">
        <v>55</v>
      </c>
    </row>
    <row r="22" spans="1:10" ht="12.75">
      <c r="A22" t="s">
        <v>55</v>
      </c>
      <c r="J22" t="s">
        <v>55</v>
      </c>
    </row>
    <row r="23" spans="1:11" ht="12.75">
      <c r="A23" s="48"/>
      <c r="B23" s="48"/>
      <c r="C23" s="39"/>
      <c r="D23" s="80"/>
      <c r="E23" s="48"/>
      <c r="F23" s="39"/>
      <c r="G23" s="48"/>
      <c r="H23" s="48"/>
      <c r="I23" s="46"/>
      <c r="K23" s="113"/>
    </row>
    <row r="24" spans="1:11" ht="12.75">
      <c r="A24" s="48" t="s">
        <v>83</v>
      </c>
      <c r="B24" s="48"/>
      <c r="C24" s="39"/>
      <c r="D24" s="80"/>
      <c r="E24" s="48"/>
      <c r="F24" s="39"/>
      <c r="G24" s="48"/>
      <c r="H24" s="48"/>
      <c r="I24" s="46"/>
      <c r="J24" t="s">
        <v>55</v>
      </c>
      <c r="K24" s="113"/>
    </row>
    <row r="25" ht="12.75">
      <c r="A25" t="s">
        <v>84</v>
      </c>
    </row>
    <row r="26" ht="12.75">
      <c r="B26" t="s">
        <v>85</v>
      </c>
    </row>
    <row r="27" spans="5:6" ht="12.75">
      <c r="E27" s="116"/>
      <c r="F27" s="116"/>
    </row>
    <row r="28" spans="2:7" ht="12.75">
      <c r="B28" s="29"/>
      <c r="C28" s="29"/>
      <c r="E28" s="116"/>
      <c r="F28" s="116"/>
      <c r="G28" t="s">
        <v>86</v>
      </c>
    </row>
    <row r="29" spans="2:7" ht="12.75">
      <c r="B29" s="29"/>
      <c r="C29" s="29"/>
      <c r="E29" s="116" t="s">
        <v>87</v>
      </c>
      <c r="F29" s="116" t="s">
        <v>88</v>
      </c>
      <c r="G29" t="s">
        <v>88</v>
      </c>
    </row>
    <row r="30" spans="2:7" ht="12.75">
      <c r="B30" s="2"/>
      <c r="C30" s="2" t="s">
        <v>35</v>
      </c>
      <c r="D30" t="s">
        <v>35</v>
      </c>
      <c r="E30" s="116" t="s">
        <v>35</v>
      </c>
      <c r="F30" s="116" t="s">
        <v>35</v>
      </c>
      <c r="G30" t="s">
        <v>35</v>
      </c>
    </row>
    <row r="31" spans="1:9" ht="12.75">
      <c r="A31" t="s">
        <v>89</v>
      </c>
      <c r="B31" s="2" t="s">
        <v>90</v>
      </c>
      <c r="C31" s="2">
        <v>2399.95</v>
      </c>
      <c r="D31">
        <v>2394.75</v>
      </c>
      <c r="E31" s="116">
        <v>2397.354124</v>
      </c>
      <c r="F31" s="116">
        <v>5.2</v>
      </c>
      <c r="G31">
        <v>5.199705293</v>
      </c>
      <c r="I31" t="s">
        <v>91</v>
      </c>
    </row>
    <row r="32" spans="2:7" ht="12.75">
      <c r="B32" t="s">
        <v>92</v>
      </c>
      <c r="C32">
        <v>2395.04</v>
      </c>
      <c r="D32">
        <v>2393.99</v>
      </c>
      <c r="E32" s="29">
        <v>2394.515222</v>
      </c>
      <c r="F32" s="29">
        <v>1.05</v>
      </c>
      <c r="G32">
        <v>1.052294136</v>
      </c>
    </row>
    <row r="33" spans="2:7" ht="12.75">
      <c r="B33" t="s">
        <v>55</v>
      </c>
      <c r="C33" t="s">
        <v>55</v>
      </c>
      <c r="D33" t="s">
        <v>55</v>
      </c>
      <c r="E33" s="44" t="s">
        <v>55</v>
      </c>
      <c r="F33" s="44" t="s">
        <v>55</v>
      </c>
      <c r="G33" t="s">
        <v>55</v>
      </c>
    </row>
    <row r="35" spans="5:7" ht="12.75">
      <c r="E35" t="s">
        <v>87</v>
      </c>
      <c r="F35">
        <v>2.08399981</v>
      </c>
      <c r="G35">
        <v>2.08399981</v>
      </c>
    </row>
    <row r="36" spans="5:7" ht="12.75">
      <c r="E36" t="s">
        <v>55</v>
      </c>
      <c r="F36" t="s">
        <v>55</v>
      </c>
      <c r="G36" t="s">
        <v>55</v>
      </c>
    </row>
    <row r="39" ht="12.75">
      <c r="A39" t="s">
        <v>93</v>
      </c>
    </row>
    <row r="40" spans="1:11" ht="12.75">
      <c r="A40" s="114" t="s">
        <v>94</v>
      </c>
      <c r="B40" s="114"/>
      <c r="C40" s="114"/>
      <c r="D40" s="114"/>
      <c r="E40" s="114"/>
      <c r="F40" s="114"/>
      <c r="G40" s="114"/>
      <c r="H40" s="114" t="s">
        <v>95</v>
      </c>
      <c r="I40" s="114"/>
      <c r="J40" s="114"/>
      <c r="K40" s="114"/>
    </row>
    <row r="41" spans="1:8" ht="12.75">
      <c r="A41" t="s">
        <v>96</v>
      </c>
      <c r="H41" t="s">
        <v>97</v>
      </c>
    </row>
    <row r="42" spans="1:8" ht="12.75">
      <c r="A42" t="s">
        <v>98</v>
      </c>
      <c r="H42" t="s">
        <v>73</v>
      </c>
    </row>
    <row r="43" spans="1:8" ht="12.75">
      <c r="A43" t="s">
        <v>55</v>
      </c>
      <c r="H43" t="s">
        <v>55</v>
      </c>
    </row>
    <row r="44" spans="1:8" ht="12.75">
      <c r="A44" t="s">
        <v>65</v>
      </c>
      <c r="H44" t="s">
        <v>66</v>
      </c>
    </row>
    <row r="45" spans="1:8" ht="12.75">
      <c r="A45" t="s">
        <v>67</v>
      </c>
      <c r="H45" t="s">
        <v>68</v>
      </c>
    </row>
    <row r="46" spans="1:8" ht="12.75">
      <c r="A46" t="s">
        <v>72</v>
      </c>
      <c r="H46" t="s">
        <v>99</v>
      </c>
    </row>
    <row r="47" spans="1:8" ht="12.75">
      <c r="A47" t="s">
        <v>81</v>
      </c>
      <c r="H47" t="s">
        <v>82</v>
      </c>
    </row>
    <row r="48" spans="1:8" ht="12.75">
      <c r="A48" t="s">
        <v>70</v>
      </c>
      <c r="H48">
        <v>1.0000396802139448</v>
      </c>
    </row>
    <row r="49" spans="1:8" ht="12.75">
      <c r="A49" t="s">
        <v>71</v>
      </c>
      <c r="H49">
        <v>0.0003800697436807403</v>
      </c>
    </row>
    <row r="51" ht="12.75">
      <c r="A51" t="s">
        <v>83</v>
      </c>
    </row>
    <row r="52" spans="1:10" ht="12.75">
      <c r="A52" s="48" t="s">
        <v>100</v>
      </c>
      <c r="B52" s="48"/>
      <c r="C52" s="39"/>
      <c r="D52" s="80"/>
      <c r="E52" s="48"/>
      <c r="F52" s="39"/>
      <c r="G52" s="48"/>
      <c r="H52" s="48"/>
      <c r="I52" s="46"/>
      <c r="J52" s="113"/>
    </row>
    <row r="53" spans="1:10" ht="12.75">
      <c r="A53" s="48"/>
      <c r="B53" s="48" t="s">
        <v>85</v>
      </c>
      <c r="C53" s="39"/>
      <c r="D53" s="80"/>
      <c r="E53" s="48"/>
      <c r="F53" s="39"/>
      <c r="G53" s="48"/>
      <c r="H53" s="48"/>
      <c r="I53" s="46"/>
      <c r="J53" s="113"/>
    </row>
    <row r="56" ht="12.75">
      <c r="G56" t="s">
        <v>86</v>
      </c>
    </row>
    <row r="57" spans="5:7" ht="12.75">
      <c r="E57" t="s">
        <v>87</v>
      </c>
      <c r="F57" t="s">
        <v>88</v>
      </c>
      <c r="G57" t="s">
        <v>88</v>
      </c>
    </row>
    <row r="58" spans="3:7" ht="12.75">
      <c r="C58" t="s">
        <v>35</v>
      </c>
      <c r="D58" t="s">
        <v>35</v>
      </c>
      <c r="E58" s="116" t="s">
        <v>35</v>
      </c>
      <c r="F58" s="116" t="s">
        <v>35</v>
      </c>
      <c r="G58" t="s">
        <v>35</v>
      </c>
    </row>
    <row r="59" spans="1:7" ht="12.75">
      <c r="A59" t="s">
        <v>89</v>
      </c>
      <c r="B59" s="2" t="s">
        <v>90</v>
      </c>
      <c r="C59" s="2">
        <v>2389.557824</v>
      </c>
      <c r="D59">
        <v>2388.376254</v>
      </c>
      <c r="E59" s="116">
        <v>2388.967039</v>
      </c>
      <c r="F59" s="116">
        <v>1.18</v>
      </c>
      <c r="G59">
        <v>1.181569924</v>
      </c>
    </row>
    <row r="60" spans="2:7" ht="12.75">
      <c r="B60" s="2" t="s">
        <v>92</v>
      </c>
      <c r="C60" s="2">
        <v>2388.124104</v>
      </c>
      <c r="D60">
        <v>2386.414169</v>
      </c>
      <c r="E60" s="116">
        <v>2387.269136</v>
      </c>
      <c r="F60" s="116">
        <v>1.71</v>
      </c>
      <c r="G60">
        <v>1.709935633</v>
      </c>
    </row>
    <row r="62" spans="2:6" ht="12.75">
      <c r="B62" s="2"/>
      <c r="C62" s="2"/>
      <c r="E62" s="116"/>
      <c r="F62" s="116"/>
    </row>
    <row r="63" spans="2:7" ht="12.75">
      <c r="B63" s="2"/>
      <c r="C63" s="2"/>
      <c r="E63" s="116" t="s">
        <v>87</v>
      </c>
      <c r="F63" s="116">
        <v>1.445752779</v>
      </c>
      <c r="G63">
        <v>1.445752779</v>
      </c>
    </row>
    <row r="65" spans="3:6" ht="12.75">
      <c r="C65" t="s">
        <v>55</v>
      </c>
      <c r="E65" s="116" t="s">
        <v>55</v>
      </c>
      <c r="F65" s="116" t="s">
        <v>55</v>
      </c>
    </row>
    <row r="66" ht="12.75">
      <c r="A66" t="s">
        <v>101</v>
      </c>
    </row>
    <row r="67" ht="12.75">
      <c r="A67" t="s">
        <v>102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8"/>
  <sheetViews>
    <sheetView zoomScale="75" zoomScaleNormal="75" workbookViewId="0" topLeftCell="AF1">
      <pane xSplit="11595" topLeftCell="U32" activePane="topLeft" state="split"/>
      <selection pane="topLeft" activeCell="A1" sqref="A1:AT16384"/>
      <selection pane="topRight" activeCell="U236" sqref="U236"/>
    </sheetView>
  </sheetViews>
  <sheetFormatPr defaultColWidth="9.140625" defaultRowHeight="12.75"/>
  <cols>
    <col min="1" max="1" width="5.140625" style="26" customWidth="1"/>
    <col min="2" max="2" width="6.421875" style="25" customWidth="1"/>
    <col min="3" max="3" width="8.28125" style="3" customWidth="1"/>
    <col min="4" max="4" width="7.57421875" style="41" customWidth="1"/>
    <col min="5" max="5" width="8.57421875" style="41" customWidth="1"/>
    <col min="6" max="6" width="6.57421875" style="41" customWidth="1"/>
    <col min="7" max="7" width="8.421875" style="41" customWidth="1"/>
    <col min="8" max="8" width="7.57421875" style="1" customWidth="1"/>
    <col min="9" max="9" width="6.8515625" style="2" customWidth="1"/>
    <col min="10" max="10" width="8.421875" style="3" customWidth="1"/>
    <col min="11" max="11" width="7.7109375" style="33" customWidth="1"/>
    <col min="12" max="12" width="7.00390625" style="33" customWidth="1"/>
    <col min="13" max="13" width="5.8515625" style="1" customWidth="1"/>
    <col min="14" max="14" width="5.28125" style="2" customWidth="1"/>
    <col min="15" max="15" width="6.57421875" style="1" customWidth="1"/>
    <col min="16" max="17" width="6.28125" style="1" customWidth="1"/>
    <col min="18" max="19" width="5.28125" style="1" customWidth="1"/>
    <col min="20" max="24" width="7.421875" style="3" customWidth="1"/>
    <col min="25" max="25" width="17.00390625" style="1" customWidth="1"/>
    <col min="26" max="26" width="5.28125" style="1" customWidth="1"/>
    <col min="27" max="27" width="7.8515625" style="1" customWidth="1"/>
    <col min="28" max="28" width="6.28125" style="1" customWidth="1"/>
    <col min="29" max="16384" width="8.8515625" style="1" customWidth="1"/>
  </cols>
  <sheetData>
    <row r="1" spans="1:28" ht="12.75">
      <c r="A1" s="30" t="s">
        <v>0</v>
      </c>
      <c r="M1" s="3"/>
      <c r="O1" s="3"/>
      <c r="P1" s="3"/>
      <c r="Q1" s="3"/>
      <c r="R1" s="3"/>
      <c r="S1" s="3"/>
      <c r="Y1" s="3"/>
      <c r="Z1" s="3"/>
      <c r="AA1" s="3"/>
      <c r="AB1" s="3"/>
    </row>
    <row r="2" spans="1:28" ht="12.75">
      <c r="A2" s="30" t="s">
        <v>1</v>
      </c>
      <c r="M2" s="3"/>
      <c r="O2" s="3"/>
      <c r="P2" s="3"/>
      <c r="Q2" s="3"/>
      <c r="R2" s="3"/>
      <c r="S2" s="3"/>
      <c r="Y2" s="3"/>
      <c r="Z2" s="3"/>
      <c r="AA2" s="3"/>
      <c r="AB2" s="3"/>
    </row>
    <row r="3" spans="1:28" ht="12.75">
      <c r="A3" s="30" t="s">
        <v>2</v>
      </c>
      <c r="M3" s="3"/>
      <c r="O3" s="3"/>
      <c r="P3" s="3"/>
      <c r="Q3" s="3"/>
      <c r="R3" s="3"/>
      <c r="S3" s="3"/>
      <c r="Y3" s="3"/>
      <c r="Z3" s="3"/>
      <c r="AA3" s="3"/>
      <c r="AB3" s="3"/>
    </row>
    <row r="4" spans="1:28" ht="12.75">
      <c r="A4" s="30"/>
      <c r="M4" s="3"/>
      <c r="O4" s="3"/>
      <c r="P4" s="3"/>
      <c r="Q4" s="3"/>
      <c r="R4" s="3"/>
      <c r="S4" s="3"/>
      <c r="Y4" s="3"/>
      <c r="Z4" s="3"/>
      <c r="AA4" s="3"/>
      <c r="AB4" s="3"/>
    </row>
    <row r="5" spans="13:28" ht="12.75">
      <c r="M5" s="3"/>
      <c r="O5" s="3"/>
      <c r="P5" s="3"/>
      <c r="Q5" s="3"/>
      <c r="R5" s="3"/>
      <c r="S5" s="3"/>
      <c r="Y5" s="3"/>
      <c r="Z5" s="3"/>
      <c r="AA5" s="3"/>
      <c r="AB5" s="3"/>
    </row>
    <row r="7" spans="1:29" s="4" customFormat="1" ht="12.75">
      <c r="A7" s="27"/>
      <c r="B7" s="24"/>
      <c r="C7" s="45" t="s">
        <v>103</v>
      </c>
      <c r="D7" s="42"/>
      <c r="E7" s="42"/>
      <c r="F7" s="42"/>
      <c r="G7" s="42"/>
      <c r="H7" s="6"/>
      <c r="I7" s="7"/>
      <c r="J7" s="8"/>
      <c r="K7" s="34"/>
      <c r="L7" s="34"/>
      <c r="M7" s="7"/>
      <c r="N7" s="7"/>
      <c r="O7" s="8"/>
      <c r="P7" s="8"/>
      <c r="Q7" s="8"/>
      <c r="R7" s="8"/>
      <c r="S7" s="8"/>
      <c r="T7" s="45" t="s">
        <v>103</v>
      </c>
      <c r="U7" s="45"/>
      <c r="V7" s="45"/>
      <c r="W7" s="45"/>
      <c r="X7" s="45"/>
      <c r="Y7" s="8"/>
      <c r="Z7" s="8"/>
      <c r="AA7" s="8"/>
      <c r="AB7" s="8"/>
      <c r="AC7" s="5"/>
    </row>
    <row r="8" spans="1:34" s="4" customFormat="1" ht="12.75">
      <c r="A8" s="27"/>
      <c r="B8" s="24"/>
      <c r="C8" s="45" t="s">
        <v>104</v>
      </c>
      <c r="D8" s="42"/>
      <c r="E8" s="42"/>
      <c r="F8" s="42"/>
      <c r="G8" s="42"/>
      <c r="H8" s="6"/>
      <c r="I8" s="7"/>
      <c r="J8" s="8"/>
      <c r="K8" s="34"/>
      <c r="L8" s="34"/>
      <c r="M8" s="7"/>
      <c r="N8" s="7"/>
      <c r="O8" s="8"/>
      <c r="P8" s="8"/>
      <c r="Q8" s="8"/>
      <c r="R8" s="8"/>
      <c r="S8" s="8"/>
      <c r="T8" s="45" t="s">
        <v>104</v>
      </c>
      <c r="U8" s="45"/>
      <c r="V8" s="45"/>
      <c r="W8" s="45"/>
      <c r="X8" s="45"/>
      <c r="Y8" s="8"/>
      <c r="Z8" s="8"/>
      <c r="AA8" s="8"/>
      <c r="AB8" s="8"/>
      <c r="AC8" s="5"/>
      <c r="AH8" s="5"/>
    </row>
    <row r="9" spans="8:34" ht="12.75">
      <c r="H9" s="9"/>
      <c r="M9" s="2"/>
      <c r="O9" s="3"/>
      <c r="P9" s="3"/>
      <c r="Q9" s="3"/>
      <c r="R9" s="3"/>
      <c r="S9" s="3"/>
      <c r="Y9" s="3"/>
      <c r="Z9" s="3"/>
      <c r="AA9" s="3"/>
      <c r="AB9" s="3"/>
      <c r="AH9" s="5"/>
    </row>
    <row r="10" spans="2:34" ht="12.75">
      <c r="B10" s="11" t="s">
        <v>3</v>
      </c>
      <c r="C10" s="40" t="s">
        <v>4</v>
      </c>
      <c r="D10" s="43" t="s">
        <v>4</v>
      </c>
      <c r="E10" s="43" t="s">
        <v>4</v>
      </c>
      <c r="F10" s="43" t="s">
        <v>4</v>
      </c>
      <c r="G10" s="43" t="s">
        <v>4</v>
      </c>
      <c r="H10" s="12"/>
      <c r="I10" s="13"/>
      <c r="J10" s="40" t="s">
        <v>5</v>
      </c>
      <c r="K10" s="35" t="s">
        <v>6</v>
      </c>
      <c r="L10" s="35"/>
      <c r="M10" s="3"/>
      <c r="O10" s="3"/>
      <c r="P10" s="3"/>
      <c r="Q10" s="3"/>
      <c r="R10" s="3"/>
      <c r="S10" s="3"/>
      <c r="T10" s="40" t="s">
        <v>4</v>
      </c>
      <c r="U10" s="40" t="s">
        <v>7</v>
      </c>
      <c r="V10" s="40" t="s">
        <v>7</v>
      </c>
      <c r="W10" s="40" t="s">
        <v>8</v>
      </c>
      <c r="X10" s="40" t="s">
        <v>8</v>
      </c>
      <c r="Y10" s="3"/>
      <c r="Z10" s="3"/>
      <c r="AA10" s="3"/>
      <c r="AB10" s="3"/>
      <c r="AC10" s="10"/>
      <c r="AH10" s="14"/>
    </row>
    <row r="11" spans="2:34" ht="12.75">
      <c r="B11" s="11" t="s">
        <v>10</v>
      </c>
      <c r="C11" s="15" t="s">
        <v>10</v>
      </c>
      <c r="D11" s="43" t="s">
        <v>11</v>
      </c>
      <c r="E11" s="43" t="s">
        <v>12</v>
      </c>
      <c r="F11" s="43" t="s">
        <v>11</v>
      </c>
      <c r="G11" s="43" t="s">
        <v>13</v>
      </c>
      <c r="H11" s="12" t="s">
        <v>14</v>
      </c>
      <c r="I11" s="13" t="s">
        <v>15</v>
      </c>
      <c r="J11" s="40" t="s">
        <v>16</v>
      </c>
      <c r="K11" s="35" t="s">
        <v>17</v>
      </c>
      <c r="L11" s="35" t="s">
        <v>18</v>
      </c>
      <c r="M11" s="15" t="s">
        <v>18</v>
      </c>
      <c r="N11" s="16" t="s">
        <v>19</v>
      </c>
      <c r="O11" s="15" t="s">
        <v>20</v>
      </c>
      <c r="P11" s="15" t="s">
        <v>21</v>
      </c>
      <c r="Q11" s="15" t="s">
        <v>22</v>
      </c>
      <c r="R11" s="11" t="s">
        <v>23</v>
      </c>
      <c r="S11" s="11" t="s">
        <v>24</v>
      </c>
      <c r="T11" s="15" t="s">
        <v>10</v>
      </c>
      <c r="U11" s="15"/>
      <c r="V11" s="15" t="s">
        <v>25</v>
      </c>
      <c r="W11" s="15"/>
      <c r="X11" s="15" t="s">
        <v>25</v>
      </c>
      <c r="Z11" s="15"/>
      <c r="AA11" s="3"/>
      <c r="AB11" s="16"/>
      <c r="AC11" s="15"/>
      <c r="AD11" s="15"/>
      <c r="AH11" s="14"/>
    </row>
    <row r="12" spans="1:34" ht="12.75">
      <c r="A12" s="28" t="s">
        <v>27</v>
      </c>
      <c r="B12" s="11" t="s">
        <v>28</v>
      </c>
      <c r="C12" s="15" t="s">
        <v>29</v>
      </c>
      <c r="D12" s="43" t="s">
        <v>30</v>
      </c>
      <c r="E12" s="43"/>
      <c r="F12" s="43" t="s">
        <v>30</v>
      </c>
      <c r="G12" s="43"/>
      <c r="H12" s="12"/>
      <c r="I12" s="13"/>
      <c r="J12" s="40"/>
      <c r="L12" s="33" t="s">
        <v>31</v>
      </c>
      <c r="M12" s="15" t="s">
        <v>32</v>
      </c>
      <c r="N12" s="16" t="s">
        <v>33</v>
      </c>
      <c r="O12" s="15" t="s">
        <v>33</v>
      </c>
      <c r="P12" s="15" t="s">
        <v>33</v>
      </c>
      <c r="Q12" s="15"/>
      <c r="R12" s="11" t="s">
        <v>34</v>
      </c>
      <c r="S12" s="11"/>
      <c r="T12" s="15" t="s">
        <v>29</v>
      </c>
      <c r="U12" s="15" t="s">
        <v>35</v>
      </c>
      <c r="V12" s="15"/>
      <c r="W12" s="15" t="s">
        <v>35</v>
      </c>
      <c r="X12" s="15"/>
      <c r="Y12" s="17" t="s">
        <v>36</v>
      </c>
      <c r="Z12" s="18"/>
      <c r="AA12" s="3"/>
      <c r="AB12" s="16"/>
      <c r="AC12" s="15"/>
      <c r="AD12" s="15"/>
      <c r="AH12" s="14"/>
    </row>
    <row r="13" spans="1:34" ht="12.75">
      <c r="A13" s="31" t="s">
        <v>37</v>
      </c>
      <c r="B13" s="19" t="s">
        <v>37</v>
      </c>
      <c r="C13" s="21" t="s">
        <v>37</v>
      </c>
      <c r="D13" s="32" t="s">
        <v>37</v>
      </c>
      <c r="E13" s="32"/>
      <c r="F13" s="32" t="s">
        <v>37</v>
      </c>
      <c r="G13" s="32" t="s">
        <v>37</v>
      </c>
      <c r="H13" s="19"/>
      <c r="I13" s="20"/>
      <c r="J13" s="21"/>
      <c r="K13" s="32" t="s">
        <v>37</v>
      </c>
      <c r="L13" s="32" t="s">
        <v>37</v>
      </c>
      <c r="M13" s="21" t="s">
        <v>37</v>
      </c>
      <c r="N13" s="20" t="s">
        <v>37</v>
      </c>
      <c r="O13" s="21" t="s">
        <v>37</v>
      </c>
      <c r="P13" s="21" t="s">
        <v>37</v>
      </c>
      <c r="Q13" s="21"/>
      <c r="R13" s="19" t="s">
        <v>37</v>
      </c>
      <c r="S13" s="19"/>
      <c r="T13" s="21" t="s">
        <v>37</v>
      </c>
      <c r="U13" s="21"/>
      <c r="V13" s="21"/>
      <c r="W13" s="21"/>
      <c r="X13" s="21"/>
      <c r="Y13" s="19" t="s">
        <v>37</v>
      </c>
      <c r="Z13" s="21"/>
      <c r="AA13" s="3"/>
      <c r="AB13" s="3"/>
      <c r="AC13" s="19"/>
      <c r="AH13" s="14"/>
    </row>
    <row r="14" spans="1:34" ht="12.75">
      <c r="A14" s="26">
        <v>10</v>
      </c>
      <c r="B14" s="25">
        <v>0</v>
      </c>
      <c r="C14" s="29">
        <v>1.139</v>
      </c>
      <c r="D14" s="36">
        <v>7.8232</v>
      </c>
      <c r="E14" s="36">
        <v>29.201</v>
      </c>
      <c r="F14" s="36">
        <v>7.8132</v>
      </c>
      <c r="G14" s="44">
        <v>0.40706</v>
      </c>
      <c r="H14" s="9">
        <f>((999.842594+6.794*10^-2*D14-9.0953*10^-3*D14^2+1.001685*10^-4*D14^3-1.12*10^-6*D14^4+6.536*10^-9*D14^5)+(0.8245-0.00409*D14+7.6438*10^-5*D14^2-8.2467*10^-7*D14^3+5.3875*10^-9*D14^4)*E14+(-5.72466*10^-3+1.0227*10^-4*D14-1.6546*10^-6*D14^2)*E14^1.5+4.8314*10^-4*E14^2)-1000</f>
        <v>22.747867981213062</v>
      </c>
      <c r="I14" s="29">
        <v>74.7842</v>
      </c>
      <c r="J14">
        <v>29.1661</v>
      </c>
      <c r="K14" s="33">
        <v>29.347</v>
      </c>
      <c r="L14" s="87"/>
      <c r="M14" s="15"/>
      <c r="N14" s="29">
        <v>2.345053</v>
      </c>
      <c r="O14" s="38">
        <v>26.97515</v>
      </c>
      <c r="P14" s="38">
        <v>55.13004</v>
      </c>
      <c r="Q14" s="29"/>
      <c r="R14" s="22"/>
      <c r="S14" s="22"/>
      <c r="T14" s="29">
        <v>1.139</v>
      </c>
      <c r="U14" s="29"/>
      <c r="V14" s="29"/>
      <c r="W14" s="29"/>
      <c r="X14" s="29"/>
      <c r="Y14" s="86" t="s">
        <v>38</v>
      </c>
      <c r="AC14" s="23"/>
      <c r="AD14" s="23"/>
      <c r="AH14" s="14"/>
    </row>
    <row r="15" spans="1:34" ht="12.75">
      <c r="A15" s="26">
        <v>9</v>
      </c>
      <c r="B15" s="25">
        <v>10</v>
      </c>
      <c r="C15" s="29">
        <v>10.12</v>
      </c>
      <c r="D15" s="36">
        <v>8.1328</v>
      </c>
      <c r="E15" s="36">
        <v>29.7392</v>
      </c>
      <c r="F15" s="36">
        <v>8.1819</v>
      </c>
      <c r="G15" s="44">
        <v>0.39977</v>
      </c>
      <c r="H15" s="9">
        <f aca="true" t="shared" si="0" ref="H15:H23">((999.842594+6.794*10^-2*D15-9.0953*10^-3*D15^2+1.001685*10^-4*D15^3-1.12*10^-6*D15^4+6.536*10^-9*D15^5)+(0.8245-0.00409*D15+7.6438*10^-5*D15^2-8.2467*10^-7*D15^3+5.3875*10^-9*D15^4)*E15+(-5.72466*10^-3+1.0227*10^-4*D15-1.6546*10^-6*D15^2)*E15^1.5+4.8314*10^-4*E15^2)-1000</f>
        <v>23.127403978168104</v>
      </c>
      <c r="I15" s="29">
        <v>82.8929</v>
      </c>
      <c r="J15">
        <v>29.8374</v>
      </c>
      <c r="K15" s="33">
        <v>29.885</v>
      </c>
      <c r="L15" s="33">
        <v>4.691</v>
      </c>
      <c r="M15" s="111">
        <f>(L15*1000/22.4)/(1+H15/1000)</f>
        <v>204.68579186020077</v>
      </c>
      <c r="N15" s="29">
        <v>2.401157</v>
      </c>
      <c r="O15" s="38">
        <v>27.45318</v>
      </c>
      <c r="P15" s="38">
        <v>55.71543</v>
      </c>
      <c r="Q15" s="29"/>
      <c r="R15" s="22"/>
      <c r="S15" s="22"/>
      <c r="T15" s="29">
        <v>10.12</v>
      </c>
      <c r="U15" s="29"/>
      <c r="V15" s="29"/>
      <c r="W15" s="29"/>
      <c r="X15" s="29"/>
      <c r="AC15" s="23"/>
      <c r="AD15" s="23"/>
      <c r="AH15" s="14"/>
    </row>
    <row r="16" spans="1:34" ht="12.75">
      <c r="A16" s="26">
        <v>8</v>
      </c>
      <c r="B16" s="25">
        <v>25</v>
      </c>
      <c r="C16" s="29">
        <v>25.244</v>
      </c>
      <c r="D16" s="36">
        <v>8.4592</v>
      </c>
      <c r="E16" s="36">
        <v>30.1826</v>
      </c>
      <c r="F16" s="36">
        <v>8.4587</v>
      </c>
      <c r="G16" s="44">
        <v>0.18602</v>
      </c>
      <c r="H16" s="9">
        <f t="shared" si="0"/>
        <v>23.428499329395095</v>
      </c>
      <c r="I16" s="29">
        <v>85.0945</v>
      </c>
      <c r="J16">
        <v>30.1788</v>
      </c>
      <c r="K16" s="33">
        <v>30.196</v>
      </c>
      <c r="L16" s="56">
        <v>4.128</v>
      </c>
      <c r="M16" s="111">
        <f aca="true" t="shared" si="1" ref="M16:M23">(L16*1000/22.4)/(1+H16/1000)</f>
        <v>180.06701436052262</v>
      </c>
      <c r="N16" s="29">
        <v>2.457273</v>
      </c>
      <c r="O16" s="38">
        <v>27.81203</v>
      </c>
      <c r="P16" s="38">
        <v>54.54466</v>
      </c>
      <c r="Q16" s="46"/>
      <c r="R16" s="22"/>
      <c r="S16" s="22"/>
      <c r="T16" s="29">
        <v>25.244</v>
      </c>
      <c r="U16" s="29"/>
      <c r="V16" s="29"/>
      <c r="W16" s="29"/>
      <c r="X16" s="29"/>
      <c r="AC16" s="23"/>
      <c r="AD16" s="23"/>
      <c r="AH16" s="14"/>
    </row>
    <row r="17" spans="1:34" ht="12.75">
      <c r="A17" s="26">
        <v>7</v>
      </c>
      <c r="B17" s="25">
        <v>50</v>
      </c>
      <c r="C17" s="29">
        <v>50.488</v>
      </c>
      <c r="D17" s="36">
        <v>8.4141</v>
      </c>
      <c r="E17" s="36">
        <v>30.4128</v>
      </c>
      <c r="F17" s="36">
        <v>8.4154</v>
      </c>
      <c r="G17" s="44">
        <v>0.10664</v>
      </c>
      <c r="H17" s="9">
        <f t="shared" si="0"/>
        <v>23.61527211289149</v>
      </c>
      <c r="I17" s="29">
        <v>83.6271</v>
      </c>
      <c r="J17">
        <v>30.4103</v>
      </c>
      <c r="K17" s="33">
        <v>30.411</v>
      </c>
      <c r="L17" s="33">
        <v>3.946</v>
      </c>
      <c r="M17" s="111">
        <f t="shared" si="1"/>
        <v>172.09660610288947</v>
      </c>
      <c r="N17" s="29">
        <v>2.525877</v>
      </c>
      <c r="O17" s="38">
        <v>27.63257</v>
      </c>
      <c r="P17" s="38">
        <v>56.00813</v>
      </c>
      <c r="Q17" s="46"/>
      <c r="R17" s="22"/>
      <c r="S17" s="22"/>
      <c r="T17" s="29">
        <v>50.488</v>
      </c>
      <c r="U17" s="29"/>
      <c r="V17" s="29"/>
      <c r="W17" s="29"/>
      <c r="X17" s="29"/>
      <c r="Y17" s="37"/>
      <c r="AC17" s="23"/>
      <c r="AD17" s="23"/>
      <c r="AH17" s="14"/>
    </row>
    <row r="18" spans="1:34" ht="12.75">
      <c r="A18" s="26">
        <v>6</v>
      </c>
      <c r="B18" s="25">
        <v>75</v>
      </c>
      <c r="C18" s="29">
        <v>75.038</v>
      </c>
      <c r="D18" s="36">
        <v>8.2212</v>
      </c>
      <c r="E18" s="36">
        <v>30.489</v>
      </c>
      <c r="F18" s="36">
        <v>8.22</v>
      </c>
      <c r="G18" s="44">
        <v>0.1273</v>
      </c>
      <c r="H18" s="9">
        <f t="shared" si="0"/>
        <v>23.702573800463483</v>
      </c>
      <c r="I18" s="29">
        <v>80.7396</v>
      </c>
      <c r="J18">
        <v>30.4861</v>
      </c>
      <c r="K18" s="33">
        <v>30.493</v>
      </c>
      <c r="L18" s="33">
        <v>4.096</v>
      </c>
      <c r="M18" s="111">
        <f t="shared" si="1"/>
        <v>178.62331065388602</v>
      </c>
      <c r="N18" s="29">
        <v>2.550828</v>
      </c>
      <c r="O18" s="38">
        <v>27.57276</v>
      </c>
      <c r="P18" s="38">
        <v>56.30082</v>
      </c>
      <c r="Q18" s="46"/>
      <c r="R18" s="3"/>
      <c r="S18" s="3"/>
      <c r="T18" s="29">
        <v>75.038</v>
      </c>
      <c r="U18" s="29"/>
      <c r="V18" s="29"/>
      <c r="W18" s="29"/>
      <c r="X18" s="29"/>
      <c r="Y18" s="37"/>
      <c r="AC18" s="23"/>
      <c r="AD18" s="23"/>
      <c r="AH18" s="5"/>
    </row>
    <row r="19" spans="1:34" ht="12.75">
      <c r="A19" s="26">
        <v>5</v>
      </c>
      <c r="B19" s="25">
        <v>100</v>
      </c>
      <c r="C19" s="29">
        <v>100.689</v>
      </c>
      <c r="D19" s="36">
        <v>8.8908</v>
      </c>
      <c r="E19" s="36">
        <v>30.8414</v>
      </c>
      <c r="F19" s="36">
        <v>8.8921</v>
      </c>
      <c r="G19" s="44">
        <v>0.099453</v>
      </c>
      <c r="H19" s="9">
        <f t="shared" si="0"/>
        <v>23.880582144563732</v>
      </c>
      <c r="I19" s="29">
        <v>80.4298</v>
      </c>
      <c r="J19">
        <v>30.8382</v>
      </c>
      <c r="K19" s="33">
        <v>30.871</v>
      </c>
      <c r="L19" s="33">
        <v>1.556</v>
      </c>
      <c r="M19" s="111">
        <f t="shared" si="1"/>
        <v>67.84412843223343</v>
      </c>
      <c r="N19" s="29">
        <v>3.438166</v>
      </c>
      <c r="O19" s="38">
        <v>23.58372</v>
      </c>
      <c r="P19" s="38">
        <v>68.30316</v>
      </c>
      <c r="Q19" s="46"/>
      <c r="R19" s="3"/>
      <c r="S19" s="3"/>
      <c r="T19" s="29">
        <v>100.689</v>
      </c>
      <c r="U19" s="29"/>
      <c r="V19" s="29"/>
      <c r="W19" s="29"/>
      <c r="X19" s="29"/>
      <c r="Y19" s="37"/>
      <c r="AC19" s="23"/>
      <c r="AD19" s="23"/>
      <c r="AH19" s="5"/>
    </row>
    <row r="20" spans="1:34" ht="12.75">
      <c r="A20" s="26">
        <v>4</v>
      </c>
      <c r="B20" s="25">
        <v>150</v>
      </c>
      <c r="C20" s="29">
        <v>150.536</v>
      </c>
      <c r="D20" s="36">
        <v>9.299</v>
      </c>
      <c r="E20" s="36">
        <v>31.2798</v>
      </c>
      <c r="F20" s="36">
        <v>9.2994</v>
      </c>
      <c r="G20" s="44">
        <v>0.092325</v>
      </c>
      <c r="H20" s="9">
        <f t="shared" si="0"/>
        <v>24.16088218497248</v>
      </c>
      <c r="I20" s="29">
        <v>83.756</v>
      </c>
      <c r="J20">
        <v>31.2755</v>
      </c>
      <c r="K20" s="33">
        <v>31.281</v>
      </c>
      <c r="L20" s="33">
        <v>0.075</v>
      </c>
      <c r="M20" s="111">
        <f t="shared" si="1"/>
        <v>3.269226880225219</v>
      </c>
      <c r="N20" s="29">
        <v>4.730864</v>
      </c>
      <c r="O20" s="38">
        <v>3.147757</v>
      </c>
      <c r="P20" s="38">
        <v>91.4389</v>
      </c>
      <c r="Q20" s="46"/>
      <c r="R20" s="3"/>
      <c r="S20" s="3"/>
      <c r="T20" s="29">
        <v>150.536</v>
      </c>
      <c r="U20" s="29"/>
      <c r="V20" s="29"/>
      <c r="W20" s="29"/>
      <c r="X20" s="29"/>
      <c r="Y20" s="37"/>
      <c r="AC20" s="23"/>
      <c r="AD20" s="23"/>
      <c r="AH20" s="14"/>
    </row>
    <row r="21" spans="1:34" ht="12.75">
      <c r="A21" s="26">
        <v>3</v>
      </c>
      <c r="B21" s="25">
        <v>150</v>
      </c>
      <c r="C21" s="29">
        <v>150.309</v>
      </c>
      <c r="D21" s="36">
        <v>9.299</v>
      </c>
      <c r="E21" s="36">
        <v>31.2797</v>
      </c>
      <c r="F21" s="36">
        <v>9.2995</v>
      </c>
      <c r="G21" s="44">
        <v>0.094175</v>
      </c>
      <c r="H21" s="9">
        <f t="shared" si="0"/>
        <v>24.160804041839583</v>
      </c>
      <c r="I21" s="29">
        <v>83.8214</v>
      </c>
      <c r="J21">
        <v>31.2754</v>
      </c>
      <c r="K21" s="33">
        <v>31.281</v>
      </c>
      <c r="L21" s="87">
        <v>0</v>
      </c>
      <c r="M21" s="111">
        <f t="shared" si="1"/>
        <v>0</v>
      </c>
      <c r="N21" s="29">
        <v>4.76232</v>
      </c>
      <c r="O21" s="38">
        <v>2.921783</v>
      </c>
      <c r="P21" s="38">
        <v>92.02477</v>
      </c>
      <c r="Q21" s="46"/>
      <c r="R21" s="3"/>
      <c r="S21" s="3"/>
      <c r="T21" s="29">
        <v>150.309</v>
      </c>
      <c r="U21" s="29"/>
      <c r="V21" s="29"/>
      <c r="W21" s="29"/>
      <c r="X21" s="29"/>
      <c r="Y21" s="86" t="s">
        <v>39</v>
      </c>
      <c r="AC21" s="23"/>
      <c r="AD21" s="23"/>
      <c r="AH21" s="14"/>
    </row>
    <row r="22" spans="1:34" ht="12.75">
      <c r="A22" s="26">
        <v>2</v>
      </c>
      <c r="B22" s="25">
        <v>200</v>
      </c>
      <c r="C22" s="29">
        <v>200.952</v>
      </c>
      <c r="D22" s="36">
        <v>9.3107</v>
      </c>
      <c r="E22" s="36">
        <v>31.3118</v>
      </c>
      <c r="F22" s="36">
        <v>9.3115</v>
      </c>
      <c r="G22" s="44">
        <v>0.098449</v>
      </c>
      <c r="H22" s="9">
        <f t="shared" si="0"/>
        <v>24.18406491873884</v>
      </c>
      <c r="I22" s="29">
        <v>82.5949</v>
      </c>
      <c r="J22">
        <v>31.3073</v>
      </c>
      <c r="K22" s="33">
        <v>31.313</v>
      </c>
      <c r="L22" s="33">
        <v>0.066</v>
      </c>
      <c r="M22" s="111">
        <f t="shared" si="1"/>
        <v>2.876854534601989</v>
      </c>
      <c r="N22" s="29">
        <v>5.177895</v>
      </c>
      <c r="O22" s="96" t="s">
        <v>40</v>
      </c>
      <c r="P22" s="38">
        <v>101.6928</v>
      </c>
      <c r="Q22" s="46"/>
      <c r="R22" s="3"/>
      <c r="S22" s="3"/>
      <c r="T22" s="29">
        <v>200.952</v>
      </c>
      <c r="U22" s="29"/>
      <c r="V22" s="29"/>
      <c r="W22" s="29"/>
      <c r="X22" s="29"/>
      <c r="Y22" s="97" t="s">
        <v>41</v>
      </c>
      <c r="AC22" s="23"/>
      <c r="AD22" s="23"/>
      <c r="AH22" s="14"/>
    </row>
    <row r="23" spans="1:34" ht="12.75">
      <c r="A23" s="26">
        <v>1</v>
      </c>
      <c r="B23" s="25" t="s">
        <v>42</v>
      </c>
      <c r="C23" s="29">
        <v>222.313</v>
      </c>
      <c r="D23" s="36">
        <v>9.3173</v>
      </c>
      <c r="E23" s="36">
        <v>31.3222</v>
      </c>
      <c r="F23" s="36">
        <v>9.3176</v>
      </c>
      <c r="G23" s="44">
        <v>0.10433</v>
      </c>
      <c r="H23" s="9">
        <f t="shared" si="0"/>
        <v>24.191162358859174</v>
      </c>
      <c r="I23" s="29">
        <v>83.0856</v>
      </c>
      <c r="J23">
        <v>31.3174</v>
      </c>
      <c r="K23" s="33">
        <v>31.321</v>
      </c>
      <c r="L23" s="87">
        <v>0</v>
      </c>
      <c r="M23" s="111">
        <f t="shared" si="1"/>
        <v>0</v>
      </c>
      <c r="N23" s="29">
        <v>5.758283</v>
      </c>
      <c r="O23" s="96" t="s">
        <v>40</v>
      </c>
      <c r="P23" s="38">
        <v>109.3116</v>
      </c>
      <c r="Q23" s="46"/>
      <c r="R23" s="3"/>
      <c r="S23" s="3"/>
      <c r="T23" s="29">
        <v>222.313</v>
      </c>
      <c r="U23" s="29"/>
      <c r="V23" s="29"/>
      <c r="W23" s="29"/>
      <c r="X23" s="29"/>
      <c r="Y23" s="86" t="s">
        <v>39</v>
      </c>
      <c r="AC23" s="23"/>
      <c r="AD23" s="23"/>
      <c r="AH23" s="14"/>
    </row>
    <row r="24" spans="3:34" ht="12.75">
      <c r="C24" s="38"/>
      <c r="D24" s="44"/>
      <c r="E24" s="44"/>
      <c r="F24" s="44"/>
      <c r="G24" s="44"/>
      <c r="H24" s="47"/>
      <c r="I24" s="29"/>
      <c r="J24" s="38"/>
      <c r="M24" s="15"/>
      <c r="N24" s="29"/>
      <c r="O24" s="29"/>
      <c r="P24" s="29"/>
      <c r="Q24" s="46"/>
      <c r="T24" s="38"/>
      <c r="U24" s="38"/>
      <c r="V24" s="38"/>
      <c r="W24" s="38"/>
      <c r="X24" s="38"/>
      <c r="Y24" s="37"/>
      <c r="AC24" s="23"/>
      <c r="AD24" s="23"/>
      <c r="AH24" s="14"/>
    </row>
    <row r="25" spans="3:34" ht="12.75">
      <c r="C25" s="38"/>
      <c r="D25" s="44"/>
      <c r="E25" s="44"/>
      <c r="F25" s="44"/>
      <c r="G25" s="44"/>
      <c r="H25" s="47"/>
      <c r="I25" s="29"/>
      <c r="J25" s="38"/>
      <c r="M25" s="15"/>
      <c r="N25" s="29"/>
      <c r="O25" s="29"/>
      <c r="P25" s="29"/>
      <c r="Q25" s="46"/>
      <c r="T25" s="38"/>
      <c r="U25" s="38"/>
      <c r="V25" s="38"/>
      <c r="W25" s="38"/>
      <c r="X25" s="38"/>
      <c r="Y25" s="37"/>
      <c r="AC25" s="23"/>
      <c r="AD25" s="23"/>
      <c r="AH25" s="14"/>
    </row>
    <row r="26" spans="1:25" ht="12.75">
      <c r="A26" s="27"/>
      <c r="B26" s="24"/>
      <c r="C26" s="45" t="s">
        <v>105</v>
      </c>
      <c r="D26" s="42"/>
      <c r="E26" s="42"/>
      <c r="F26" s="42"/>
      <c r="G26" s="42"/>
      <c r="H26" s="6"/>
      <c r="I26" s="7"/>
      <c r="J26" s="8"/>
      <c r="K26" s="34"/>
      <c r="L26" s="34"/>
      <c r="M26" s="7"/>
      <c r="N26" s="7"/>
      <c r="O26" s="8"/>
      <c r="P26" s="8"/>
      <c r="Q26" s="8"/>
      <c r="R26" s="8"/>
      <c r="S26" s="8"/>
      <c r="T26" s="45" t="s">
        <v>105</v>
      </c>
      <c r="U26" s="45"/>
      <c r="V26" s="45"/>
      <c r="W26" s="45"/>
      <c r="X26" s="45"/>
      <c r="Y26" s="8"/>
    </row>
    <row r="27" spans="1:25" ht="12.75">
      <c r="A27" s="27"/>
      <c r="B27" s="24"/>
      <c r="C27" s="45" t="s">
        <v>106</v>
      </c>
      <c r="D27" s="42"/>
      <c r="E27" s="42"/>
      <c r="F27" s="42"/>
      <c r="G27" s="42"/>
      <c r="H27" s="6"/>
      <c r="I27" s="7"/>
      <c r="J27" s="8"/>
      <c r="K27" s="34"/>
      <c r="L27" s="34"/>
      <c r="M27" s="7"/>
      <c r="N27" s="7"/>
      <c r="O27" s="8"/>
      <c r="P27" s="8"/>
      <c r="Q27" s="8"/>
      <c r="R27" s="8"/>
      <c r="S27" s="8"/>
      <c r="T27" s="45" t="s">
        <v>106</v>
      </c>
      <c r="U27" s="45"/>
      <c r="V27" s="45"/>
      <c r="W27" s="45"/>
      <c r="X27" s="45"/>
      <c r="Y27" s="8"/>
    </row>
    <row r="28" spans="8:25" ht="12.75">
      <c r="H28" s="9"/>
      <c r="M28" s="2"/>
      <c r="O28" s="3"/>
      <c r="P28" s="3"/>
      <c r="Q28" s="3"/>
      <c r="R28" s="3"/>
      <c r="S28" s="3"/>
      <c r="Y28" s="3"/>
    </row>
    <row r="29" spans="2:25" ht="12.75">
      <c r="B29" s="11" t="s">
        <v>3</v>
      </c>
      <c r="C29" s="40" t="s">
        <v>4</v>
      </c>
      <c r="D29" s="43" t="s">
        <v>4</v>
      </c>
      <c r="E29" s="43" t="s">
        <v>4</v>
      </c>
      <c r="F29" s="43" t="s">
        <v>4</v>
      </c>
      <c r="G29" s="43" t="s">
        <v>4</v>
      </c>
      <c r="H29" s="12"/>
      <c r="I29" s="13"/>
      <c r="J29" s="40" t="s">
        <v>5</v>
      </c>
      <c r="K29" s="35" t="s">
        <v>6</v>
      </c>
      <c r="L29" s="35"/>
      <c r="M29" s="3"/>
      <c r="O29" s="3"/>
      <c r="P29" s="3"/>
      <c r="Q29" s="3"/>
      <c r="R29" s="3"/>
      <c r="S29" s="3"/>
      <c r="T29" s="40" t="s">
        <v>4</v>
      </c>
      <c r="U29" s="40" t="s">
        <v>7</v>
      </c>
      <c r="V29" s="40" t="s">
        <v>7</v>
      </c>
      <c r="W29" s="40" t="s">
        <v>8</v>
      </c>
      <c r="X29" s="40" t="s">
        <v>8</v>
      </c>
      <c r="Y29" s="3"/>
    </row>
    <row r="30" spans="2:24" ht="12.75">
      <c r="B30" s="11" t="s">
        <v>10</v>
      </c>
      <c r="C30" s="15" t="s">
        <v>10</v>
      </c>
      <c r="D30" s="43" t="s">
        <v>11</v>
      </c>
      <c r="E30" s="43" t="s">
        <v>12</v>
      </c>
      <c r="F30" s="43" t="s">
        <v>11</v>
      </c>
      <c r="G30" s="43" t="s">
        <v>13</v>
      </c>
      <c r="H30" s="12" t="s">
        <v>14</v>
      </c>
      <c r="I30" s="13" t="s">
        <v>15</v>
      </c>
      <c r="J30" s="40" t="s">
        <v>16</v>
      </c>
      <c r="K30" s="35" t="s">
        <v>17</v>
      </c>
      <c r="L30" s="35" t="s">
        <v>18</v>
      </c>
      <c r="M30" s="15" t="s">
        <v>18</v>
      </c>
      <c r="N30" s="16" t="s">
        <v>19</v>
      </c>
      <c r="O30" s="15" t="s">
        <v>20</v>
      </c>
      <c r="P30" s="15" t="s">
        <v>21</v>
      </c>
      <c r="Q30" s="15" t="s">
        <v>22</v>
      </c>
      <c r="R30" s="11" t="s">
        <v>23</v>
      </c>
      <c r="S30" s="11" t="s">
        <v>24</v>
      </c>
      <c r="T30" s="15" t="s">
        <v>10</v>
      </c>
      <c r="U30" s="15"/>
      <c r="V30" s="15" t="s">
        <v>25</v>
      </c>
      <c r="W30" s="15"/>
      <c r="X30" s="15" t="s">
        <v>25</v>
      </c>
    </row>
    <row r="31" spans="1:25" ht="12.75">
      <c r="A31" s="28" t="s">
        <v>27</v>
      </c>
      <c r="B31" s="11" t="s">
        <v>28</v>
      </c>
      <c r="C31" s="15" t="s">
        <v>29</v>
      </c>
      <c r="D31" s="43" t="s">
        <v>30</v>
      </c>
      <c r="E31" s="43"/>
      <c r="F31" s="43" t="s">
        <v>30</v>
      </c>
      <c r="G31" s="43"/>
      <c r="H31" s="12"/>
      <c r="I31" s="13"/>
      <c r="J31" s="40"/>
      <c r="L31" s="33" t="s">
        <v>31</v>
      </c>
      <c r="M31" s="15" t="s">
        <v>32</v>
      </c>
      <c r="N31" s="16" t="s">
        <v>33</v>
      </c>
      <c r="O31" s="15" t="s">
        <v>33</v>
      </c>
      <c r="P31" s="15" t="s">
        <v>33</v>
      </c>
      <c r="Q31" s="15"/>
      <c r="R31" s="11" t="s">
        <v>34</v>
      </c>
      <c r="S31" s="11"/>
      <c r="T31" s="15" t="s">
        <v>29</v>
      </c>
      <c r="U31" s="15" t="s">
        <v>35</v>
      </c>
      <c r="V31" s="15"/>
      <c r="W31" s="15" t="s">
        <v>35</v>
      </c>
      <c r="X31" s="15"/>
      <c r="Y31" s="17" t="s">
        <v>36</v>
      </c>
    </row>
    <row r="32" spans="1:25" ht="12.75">
      <c r="A32" s="31" t="s">
        <v>37</v>
      </c>
      <c r="B32" s="19" t="s">
        <v>37</v>
      </c>
      <c r="C32" s="21" t="s">
        <v>37</v>
      </c>
      <c r="D32" s="32" t="s">
        <v>37</v>
      </c>
      <c r="E32" s="32"/>
      <c r="F32" s="32" t="s">
        <v>37</v>
      </c>
      <c r="G32" s="32" t="s">
        <v>37</v>
      </c>
      <c r="H32" s="19"/>
      <c r="I32" s="20"/>
      <c r="J32" s="21"/>
      <c r="K32" s="32" t="s">
        <v>37</v>
      </c>
      <c r="L32" s="32" t="s">
        <v>37</v>
      </c>
      <c r="M32" s="21" t="s">
        <v>37</v>
      </c>
      <c r="N32" s="20" t="s">
        <v>37</v>
      </c>
      <c r="O32" s="21" t="s">
        <v>37</v>
      </c>
      <c r="P32" s="21" t="s">
        <v>37</v>
      </c>
      <c r="Q32" s="21"/>
      <c r="R32" s="19" t="s">
        <v>37</v>
      </c>
      <c r="S32" s="19"/>
      <c r="T32" s="21" t="s">
        <v>37</v>
      </c>
      <c r="U32" s="21"/>
      <c r="V32" s="21"/>
      <c r="W32" s="21"/>
      <c r="X32" s="21"/>
      <c r="Y32" s="19" t="s">
        <v>37</v>
      </c>
    </row>
    <row r="33" spans="1:24" ht="12.75">
      <c r="A33" s="26">
        <v>29</v>
      </c>
      <c r="B33" s="25">
        <v>0</v>
      </c>
      <c r="C33" s="29">
        <v>1.018</v>
      </c>
      <c r="D33" s="36">
        <v>8.9583</v>
      </c>
      <c r="E33" s="36">
        <v>32.6489</v>
      </c>
      <c r="F33" s="36">
        <v>8.9595</v>
      </c>
      <c r="G33" s="44">
        <v>0.58312</v>
      </c>
      <c r="H33" s="9">
        <f aca="true" t="shared" si="2" ref="H33:H48">((999.842594+6.794*10^-2*D33-9.0953*10^-3*D33^2+1.001685*10^-4*D33^3-1.12*10^-6*D33^4+6.536*10^-9*D33^5)+(0.8245-0.00409*D33+7.6438*10^-5*D33^2-8.2467*10^-7*D33^3+5.3875*10^-9*D33^4)*E33+(-5.72466*10^-3+1.0227*10^-4*D33-1.6546*10^-6*D33^2)*E33^1.5+4.8314*10^-4*E33^2)-1000</f>
        <v>25.284513976263952</v>
      </c>
      <c r="I33" s="29">
        <v>80.0826</v>
      </c>
      <c r="J33" s="36">
        <v>32.6429</v>
      </c>
      <c r="K33" s="41"/>
      <c r="L33" s="33">
        <v>6.529</v>
      </c>
      <c r="M33" s="111">
        <f aca="true" t="shared" si="3" ref="M33:M48">(L33*1000/22.4)/(1+H33/1000)</f>
        <v>284.2852011441403</v>
      </c>
      <c r="N33" s="29">
        <v>0.8699247</v>
      </c>
      <c r="O33" s="38">
        <v>7.594518</v>
      </c>
      <c r="P33" s="38">
        <v>11.23179</v>
      </c>
      <c r="Q33" s="39"/>
      <c r="S33" s="44">
        <v>7.98370269085876</v>
      </c>
      <c r="T33" s="29">
        <v>1.018</v>
      </c>
      <c r="U33" s="29"/>
      <c r="V33" s="29"/>
      <c r="W33" s="29"/>
      <c r="X33" s="29"/>
    </row>
    <row r="34" spans="1:24" ht="12.75">
      <c r="A34" s="26">
        <v>28</v>
      </c>
      <c r="B34" s="25">
        <v>10</v>
      </c>
      <c r="C34" s="29">
        <v>9.314</v>
      </c>
      <c r="D34" s="36">
        <v>8.9533</v>
      </c>
      <c r="E34" s="36">
        <v>32.6496</v>
      </c>
      <c r="F34" s="36">
        <v>8.9541</v>
      </c>
      <c r="G34" s="44">
        <v>0.65624</v>
      </c>
      <c r="H34" s="9">
        <f t="shared" si="2"/>
        <v>25.285837494799807</v>
      </c>
      <c r="I34" s="29">
        <v>84.6549</v>
      </c>
      <c r="J34" s="36">
        <v>32.6441</v>
      </c>
      <c r="K34" s="41"/>
      <c r="L34" s="33">
        <v>6.536</v>
      </c>
      <c r="M34" s="111">
        <f t="shared" si="3"/>
        <v>284.5896272191453</v>
      </c>
      <c r="N34" s="29">
        <v>0.8654109</v>
      </c>
      <c r="O34" s="38">
        <v>7.538468</v>
      </c>
      <c r="P34" s="38">
        <v>11.22644</v>
      </c>
      <c r="Q34" s="39"/>
      <c r="S34" s="44">
        <v>7.807574324189265</v>
      </c>
      <c r="T34" s="29">
        <v>9.314</v>
      </c>
      <c r="U34" s="29"/>
      <c r="V34" s="29"/>
      <c r="W34" s="29"/>
      <c r="X34" s="29"/>
    </row>
    <row r="35" spans="1:24" ht="12.75">
      <c r="A35" s="26">
        <v>27</v>
      </c>
      <c r="B35" s="25">
        <v>25</v>
      </c>
      <c r="C35" s="29">
        <v>25.051</v>
      </c>
      <c r="D35" s="36">
        <v>8.9543</v>
      </c>
      <c r="E35" s="36">
        <v>32.6504</v>
      </c>
      <c r="F35" s="36">
        <v>8.9552</v>
      </c>
      <c r="G35" s="44">
        <v>0.69059</v>
      </c>
      <c r="H35" s="9">
        <f t="shared" si="2"/>
        <v>25.28630849555475</v>
      </c>
      <c r="I35" s="29">
        <v>84.7463</v>
      </c>
      <c r="J35" s="36">
        <v>32.6451</v>
      </c>
      <c r="K35" s="41"/>
      <c r="L35" s="33">
        <v>6.515</v>
      </c>
      <c r="M35" s="111">
        <f t="shared" si="3"/>
        <v>283.67511774587916</v>
      </c>
      <c r="N35" s="29">
        <v>0.8880484</v>
      </c>
      <c r="O35" s="38">
        <v>7.656683</v>
      </c>
      <c r="P35" s="38">
        <v>11.22083</v>
      </c>
      <c r="Q35" s="38"/>
      <c r="S35" s="44">
        <v>7.806107288041748</v>
      </c>
      <c r="T35" s="29">
        <v>25.051</v>
      </c>
      <c r="U35" s="29"/>
      <c r="V35" s="29"/>
      <c r="W35" s="29"/>
      <c r="X35" s="29"/>
    </row>
    <row r="36" spans="1:24" ht="12.75">
      <c r="A36" s="26">
        <v>26</v>
      </c>
      <c r="B36" s="25">
        <v>50</v>
      </c>
      <c r="C36" s="29">
        <v>50.738</v>
      </c>
      <c r="D36" s="36">
        <v>8.9539</v>
      </c>
      <c r="E36" s="36">
        <v>32.6522</v>
      </c>
      <c r="F36" s="36">
        <v>8.9548</v>
      </c>
      <c r="G36" s="44">
        <v>0.71408</v>
      </c>
      <c r="H36" s="9">
        <f t="shared" si="2"/>
        <v>25.287779302725312</v>
      </c>
      <c r="I36" s="29">
        <v>84.9148</v>
      </c>
      <c r="J36" s="36">
        <v>32.647</v>
      </c>
      <c r="K36" s="41"/>
      <c r="L36" s="33">
        <v>6.502</v>
      </c>
      <c r="M36" s="111">
        <f t="shared" si="3"/>
        <v>283.108667636965</v>
      </c>
      <c r="N36" s="29">
        <v>0.874484</v>
      </c>
      <c r="O36" s="38">
        <v>7.658753</v>
      </c>
      <c r="P36" s="38">
        <v>11.21522</v>
      </c>
      <c r="Q36" s="29"/>
      <c r="S36" s="44">
        <v>7.775794339437871</v>
      </c>
      <c r="T36" s="29">
        <v>50.738</v>
      </c>
      <c r="U36" s="29"/>
      <c r="V36" s="29"/>
      <c r="W36" s="29"/>
      <c r="X36" s="29"/>
    </row>
    <row r="37" spans="1:24" ht="12.75">
      <c r="A37" s="26">
        <v>25</v>
      </c>
      <c r="B37" s="25">
        <v>75</v>
      </c>
      <c r="C37" s="29">
        <v>75.147</v>
      </c>
      <c r="D37" s="36">
        <v>8.9485</v>
      </c>
      <c r="E37" s="36">
        <v>32.6607</v>
      </c>
      <c r="F37" s="36">
        <v>8.9483</v>
      </c>
      <c r="G37" s="44">
        <v>0.64765</v>
      </c>
      <c r="H37" s="9">
        <f t="shared" si="2"/>
        <v>25.29526939313655</v>
      </c>
      <c r="I37" s="29">
        <v>85.119</v>
      </c>
      <c r="J37" s="36">
        <v>32.6557</v>
      </c>
      <c r="K37" s="41"/>
      <c r="L37" s="33">
        <v>6.448</v>
      </c>
      <c r="M37" s="111">
        <f t="shared" si="3"/>
        <v>280.75536038269547</v>
      </c>
      <c r="N37" s="29">
        <v>0.888071</v>
      </c>
      <c r="O37" s="38">
        <v>8.009715</v>
      </c>
      <c r="P37" s="38">
        <v>11.56894</v>
      </c>
      <c r="Q37" s="29"/>
      <c r="S37" s="44">
        <v>7.795820322023757</v>
      </c>
      <c r="T37" s="29">
        <v>75.147</v>
      </c>
      <c r="U37" s="29"/>
      <c r="V37" s="29"/>
      <c r="W37" s="29"/>
      <c r="X37" s="29"/>
    </row>
    <row r="38" spans="1:24" ht="12.75">
      <c r="A38" s="26">
        <v>24</v>
      </c>
      <c r="B38" s="25">
        <v>100</v>
      </c>
      <c r="C38" s="29">
        <v>100.399</v>
      </c>
      <c r="D38" s="36">
        <v>8.3946</v>
      </c>
      <c r="E38" s="36">
        <v>33.4385</v>
      </c>
      <c r="F38" s="36">
        <v>8.3873</v>
      </c>
      <c r="G38" s="44">
        <v>0.085596</v>
      </c>
      <c r="H38" s="9">
        <f t="shared" si="2"/>
        <v>25.98936212086346</v>
      </c>
      <c r="I38" s="29">
        <v>86.486</v>
      </c>
      <c r="J38" s="36">
        <v>33.4353</v>
      </c>
      <c r="K38" s="41"/>
      <c r="L38" s="33">
        <v>4.157</v>
      </c>
      <c r="M38" s="111">
        <f t="shared" si="3"/>
        <v>180.87941648755168</v>
      </c>
      <c r="N38" s="29">
        <v>1.774188</v>
      </c>
      <c r="O38" s="38">
        <v>22.16936</v>
      </c>
      <c r="P38" s="38">
        <v>26.53456</v>
      </c>
      <c r="Q38" s="29"/>
      <c r="S38" s="44">
        <v>7.601556691048373</v>
      </c>
      <c r="T38" s="29">
        <v>100.399</v>
      </c>
      <c r="U38" s="29"/>
      <c r="V38" s="29"/>
      <c r="W38" s="29"/>
      <c r="X38" s="29"/>
    </row>
    <row r="39" spans="1:24" ht="12.75">
      <c r="A39" s="26">
        <v>23</v>
      </c>
      <c r="B39" s="25">
        <v>150</v>
      </c>
      <c r="C39" s="29">
        <v>152.315</v>
      </c>
      <c r="D39" s="36">
        <v>7.6174</v>
      </c>
      <c r="E39" s="36">
        <v>33.8664</v>
      </c>
      <c r="F39" s="36">
        <v>7.6181</v>
      </c>
      <c r="G39" s="44">
        <v>0.061774</v>
      </c>
      <c r="H39" s="9">
        <f t="shared" si="2"/>
        <v>26.43974773317541</v>
      </c>
      <c r="I39" s="29">
        <v>86.7634</v>
      </c>
      <c r="J39" s="36">
        <v>33.8597</v>
      </c>
      <c r="K39" s="41"/>
      <c r="L39" s="33">
        <v>3.337</v>
      </c>
      <c r="M39" s="111">
        <f t="shared" si="3"/>
        <v>145.13585879221048</v>
      </c>
      <c r="N39" s="29">
        <v>2.01351</v>
      </c>
      <c r="O39" s="38">
        <v>27.31074</v>
      </c>
      <c r="P39" s="38">
        <v>37.24147</v>
      </c>
      <c r="Q39" s="29"/>
      <c r="S39" s="44">
        <v>7.560689519644183</v>
      </c>
      <c r="T39" s="29">
        <v>152.315</v>
      </c>
      <c r="U39" s="29"/>
      <c r="V39" s="29"/>
      <c r="W39" s="29"/>
      <c r="X39" s="29"/>
    </row>
    <row r="40" spans="1:24" ht="12.75">
      <c r="A40" s="26">
        <v>22</v>
      </c>
      <c r="B40" s="25">
        <v>200</v>
      </c>
      <c r="C40" s="29">
        <v>201.356</v>
      </c>
      <c r="D40" s="36">
        <v>7.2164</v>
      </c>
      <c r="E40" s="36">
        <v>33.9634</v>
      </c>
      <c r="F40" s="36">
        <v>7.2174</v>
      </c>
      <c r="G40" s="44">
        <v>0.064575</v>
      </c>
      <c r="H40" s="9">
        <f t="shared" si="2"/>
        <v>26.572752560785602</v>
      </c>
      <c r="I40" s="29">
        <v>86.6755</v>
      </c>
      <c r="J40" s="36">
        <v>33.957</v>
      </c>
      <c r="K40" s="41"/>
      <c r="L40" s="33">
        <v>2.414</v>
      </c>
      <c r="M40" s="111">
        <f t="shared" si="3"/>
        <v>104.97829488853104</v>
      </c>
      <c r="N40" s="29">
        <v>2.34744</v>
      </c>
      <c r="O40" s="38">
        <v>31.75468</v>
      </c>
      <c r="P40" s="38">
        <v>45.9929</v>
      </c>
      <c r="Q40" s="29"/>
      <c r="S40" s="44">
        <v>7.4629231203607</v>
      </c>
      <c r="T40" s="29">
        <v>201.356</v>
      </c>
      <c r="U40" s="29"/>
      <c r="V40" s="29"/>
      <c r="W40" s="29"/>
      <c r="X40" s="29"/>
    </row>
    <row r="41" spans="1:24" ht="12.75">
      <c r="A41" s="26">
        <v>21</v>
      </c>
      <c r="B41" s="25">
        <v>300</v>
      </c>
      <c r="C41" s="29">
        <v>300.554</v>
      </c>
      <c r="D41" s="36">
        <v>5.9122</v>
      </c>
      <c r="E41" s="36">
        <v>33.964</v>
      </c>
      <c r="F41" s="36">
        <v>5.9082</v>
      </c>
      <c r="G41" s="44">
        <v>0.069593</v>
      </c>
      <c r="H41" s="9">
        <f t="shared" si="2"/>
        <v>26.74538482825733</v>
      </c>
      <c r="I41" s="29">
        <v>86.8875</v>
      </c>
      <c r="J41" s="36">
        <v>33.9584</v>
      </c>
      <c r="K41" s="41"/>
      <c r="L41" s="33">
        <v>2.022</v>
      </c>
      <c r="M41" s="111">
        <f t="shared" si="3"/>
        <v>87.91649660831557</v>
      </c>
      <c r="N41" s="29">
        <v>2.608979</v>
      </c>
      <c r="O41" s="38">
        <v>36.02494</v>
      </c>
      <c r="P41" s="38">
        <v>60.64834</v>
      </c>
      <c r="Q41" s="29"/>
      <c r="S41" s="44">
        <v>7.4115431651540025</v>
      </c>
      <c r="T41" s="29">
        <v>300.554</v>
      </c>
      <c r="U41" s="29"/>
      <c r="V41" s="29"/>
      <c r="W41" s="29"/>
      <c r="X41" s="29"/>
    </row>
    <row r="42" spans="1:24" ht="12.75">
      <c r="A42" s="26">
        <v>20</v>
      </c>
      <c r="B42" s="25">
        <v>400</v>
      </c>
      <c r="C42" s="29">
        <v>401.424</v>
      </c>
      <c r="D42" s="36">
        <v>5.3171</v>
      </c>
      <c r="E42" s="36">
        <v>34.0368</v>
      </c>
      <c r="F42" s="36">
        <v>5.3184</v>
      </c>
      <c r="G42" s="44">
        <v>0.071511</v>
      </c>
      <c r="H42" s="9">
        <f t="shared" si="2"/>
        <v>26.875157279315545</v>
      </c>
      <c r="I42" s="29">
        <v>86.8332</v>
      </c>
      <c r="J42" s="36">
        <v>34.0302</v>
      </c>
      <c r="L42" s="33">
        <v>1.175</v>
      </c>
      <c r="M42" s="111">
        <f t="shared" si="3"/>
        <v>51.082506739998</v>
      </c>
      <c r="N42" s="29">
        <v>2.919909</v>
      </c>
      <c r="O42" s="38">
        <v>39.88622</v>
      </c>
      <c r="P42" s="38">
        <v>75.75682</v>
      </c>
      <c r="Q42" s="29"/>
      <c r="S42" s="44">
        <v>7.348888927764908</v>
      </c>
      <c r="T42" s="29">
        <v>401.424</v>
      </c>
      <c r="U42" s="29"/>
      <c r="V42" s="29"/>
      <c r="W42" s="29"/>
      <c r="X42" s="29"/>
    </row>
    <row r="43" spans="1:24" ht="12.75">
      <c r="A43" s="26">
        <v>19</v>
      </c>
      <c r="B43" s="25">
        <v>600</v>
      </c>
      <c r="C43" s="29">
        <v>599.182</v>
      </c>
      <c r="D43" s="36">
        <v>4.2738</v>
      </c>
      <c r="E43" s="36">
        <v>34.1368</v>
      </c>
      <c r="F43" s="36">
        <v>4.2744</v>
      </c>
      <c r="G43" s="44">
        <v>0.073277</v>
      </c>
      <c r="H43" s="9">
        <f t="shared" si="2"/>
        <v>27.071269810333888</v>
      </c>
      <c r="I43" s="29">
        <v>87.0374</v>
      </c>
      <c r="J43" s="36">
        <v>34.1306</v>
      </c>
      <c r="L43" s="33">
        <v>0.51</v>
      </c>
      <c r="M43" s="111">
        <f t="shared" si="3"/>
        <v>22.16774805419454</v>
      </c>
      <c r="N43" s="29">
        <v>3.172069</v>
      </c>
      <c r="O43" s="38">
        <v>43.86395</v>
      </c>
      <c r="P43" s="38">
        <v>101.5515</v>
      </c>
      <c r="Q43" s="29"/>
      <c r="S43" s="44">
        <v>7.299303137035364</v>
      </c>
      <c r="T43" s="29">
        <v>599.182</v>
      </c>
      <c r="U43" s="29"/>
      <c r="V43" s="29"/>
      <c r="W43" s="29"/>
      <c r="X43" s="29"/>
    </row>
    <row r="44" spans="1:24" ht="12.75">
      <c r="A44" s="26">
        <v>18</v>
      </c>
      <c r="B44" s="25">
        <v>800</v>
      </c>
      <c r="C44" s="29">
        <v>799.011</v>
      </c>
      <c r="D44" s="36">
        <v>3.9255</v>
      </c>
      <c r="E44" s="36">
        <v>34.3201</v>
      </c>
      <c r="F44" s="36">
        <v>3.926</v>
      </c>
      <c r="G44" s="44">
        <v>0.074042</v>
      </c>
      <c r="H44" s="9">
        <f t="shared" si="2"/>
        <v>27.253271196203514</v>
      </c>
      <c r="I44" s="29">
        <v>86.7989</v>
      </c>
      <c r="J44" s="36">
        <v>34.3138</v>
      </c>
      <c r="K44" s="33">
        <v>34.318</v>
      </c>
      <c r="L44" s="33">
        <v>0.257</v>
      </c>
      <c r="M44" s="111">
        <f t="shared" si="3"/>
        <v>11.168827208848015</v>
      </c>
      <c r="N44" s="29">
        <v>3.302552</v>
      </c>
      <c r="O44" s="38">
        <v>44.271</v>
      </c>
      <c r="P44" s="38">
        <v>118.9255</v>
      </c>
      <c r="Q44" s="29"/>
      <c r="S44" s="44">
        <v>7.308859962488482</v>
      </c>
      <c r="T44" s="29">
        <v>799.011</v>
      </c>
      <c r="U44" s="29"/>
      <c r="V44" s="29"/>
      <c r="W44" s="29"/>
      <c r="X44" s="29"/>
    </row>
    <row r="45" spans="1:24" ht="12.75">
      <c r="A45" s="26">
        <v>17</v>
      </c>
      <c r="B45" s="25">
        <v>800</v>
      </c>
      <c r="C45" s="29">
        <v>800.071</v>
      </c>
      <c r="D45" s="36">
        <v>3.9257</v>
      </c>
      <c r="E45" s="36">
        <v>34.3198</v>
      </c>
      <c r="F45" s="36">
        <v>3.9262</v>
      </c>
      <c r="G45" s="44">
        <v>0.076166</v>
      </c>
      <c r="H45" s="9">
        <f t="shared" si="2"/>
        <v>27.253012038366705</v>
      </c>
      <c r="I45" s="29">
        <v>86.8128</v>
      </c>
      <c r="J45" s="36">
        <v>34.3135</v>
      </c>
      <c r="K45" s="33">
        <v>34.319</v>
      </c>
      <c r="L45" s="33">
        <v>0.258</v>
      </c>
      <c r="M45" s="111">
        <f t="shared" si="3"/>
        <v>11.212288509139913</v>
      </c>
      <c r="N45" s="29">
        <v>3.297982</v>
      </c>
      <c r="O45" s="38">
        <v>44.32689</v>
      </c>
      <c r="P45" s="38">
        <v>119.8431</v>
      </c>
      <c r="Q45" s="29"/>
      <c r="S45" s="44">
        <v>7.3075616937853844</v>
      </c>
      <c r="T45" s="29">
        <v>800.071</v>
      </c>
      <c r="U45" s="29"/>
      <c r="V45" s="29"/>
      <c r="W45" s="29"/>
      <c r="X45" s="29"/>
    </row>
    <row r="46" spans="1:25" ht="12.75">
      <c r="A46" s="26">
        <v>16</v>
      </c>
      <c r="B46" s="25">
        <v>1000</v>
      </c>
      <c r="C46" s="29">
        <v>997.829</v>
      </c>
      <c r="D46" s="36">
        <v>3.492</v>
      </c>
      <c r="E46" s="36">
        <v>34.4015</v>
      </c>
      <c r="F46" s="36">
        <v>3.4921</v>
      </c>
      <c r="G46" s="44">
        <v>0.074027</v>
      </c>
      <c r="H46" s="9">
        <f t="shared" si="2"/>
        <v>27.361300269587446</v>
      </c>
      <c r="I46" s="29">
        <v>86.7389</v>
      </c>
      <c r="J46" s="36">
        <v>34.3952</v>
      </c>
      <c r="K46" s="33">
        <v>34.4</v>
      </c>
      <c r="L46" s="33">
        <v>0.311</v>
      </c>
      <c r="M46" s="111">
        <f t="shared" si="3"/>
        <v>13.514163486385291</v>
      </c>
      <c r="N46" s="29">
        <v>3.311415</v>
      </c>
      <c r="O46" s="38">
        <v>44.2658</v>
      </c>
      <c r="P46" s="38">
        <v>132.9596</v>
      </c>
      <c r="Q46" s="46"/>
      <c r="R46" s="49"/>
      <c r="S46" s="44">
        <v>7.315217960847916</v>
      </c>
      <c r="T46" s="29">
        <v>997.829</v>
      </c>
      <c r="U46" s="29"/>
      <c r="V46" s="29"/>
      <c r="W46" s="29"/>
      <c r="X46" s="29"/>
      <c r="Y46" s="48"/>
    </row>
    <row r="47" spans="1:25" ht="12.75">
      <c r="A47" s="26">
        <v>15</v>
      </c>
      <c r="B47" s="25">
        <v>1250</v>
      </c>
      <c r="C47" s="29">
        <v>1249.451</v>
      </c>
      <c r="D47" s="36">
        <v>2.971</v>
      </c>
      <c r="E47" s="36">
        <v>34.4726</v>
      </c>
      <c r="F47" s="36">
        <v>2.971</v>
      </c>
      <c r="G47" s="44">
        <v>0.073378</v>
      </c>
      <c r="H47" s="9">
        <f t="shared" si="2"/>
        <v>27.467012378434447</v>
      </c>
      <c r="I47" s="29">
        <v>86.7348</v>
      </c>
      <c r="J47" s="36">
        <v>34.4664</v>
      </c>
      <c r="K47" s="33">
        <v>34.472</v>
      </c>
      <c r="L47" s="33">
        <v>0.516</v>
      </c>
      <c r="M47" s="111">
        <f t="shared" si="3"/>
        <v>22.419906438056838</v>
      </c>
      <c r="N47" s="29">
        <v>3.270843</v>
      </c>
      <c r="O47" s="38">
        <v>44.55527</v>
      </c>
      <c r="P47" s="38">
        <v>147.618</v>
      </c>
      <c r="Q47" s="46"/>
      <c r="R47" s="49"/>
      <c r="S47" s="44">
        <v>7.332398182944606</v>
      </c>
      <c r="T47" s="29">
        <v>1249.451</v>
      </c>
      <c r="U47" s="29"/>
      <c r="V47" s="29"/>
      <c r="W47" s="29"/>
      <c r="X47" s="29"/>
      <c r="Y47" s="49"/>
    </row>
    <row r="48" spans="1:24" ht="12.75">
      <c r="A48" s="26">
        <v>14</v>
      </c>
      <c r="B48" s="25" t="s">
        <v>43</v>
      </c>
      <c r="C48" s="29">
        <v>1312.026</v>
      </c>
      <c r="D48" s="36">
        <v>2.8327</v>
      </c>
      <c r="E48" s="36">
        <v>34.4893</v>
      </c>
      <c r="F48" s="36">
        <v>2.8328</v>
      </c>
      <c r="G48" s="44">
        <v>0.075582</v>
      </c>
      <c r="H48" s="9">
        <f t="shared" si="2"/>
        <v>27.49280925784865</v>
      </c>
      <c r="I48" s="29">
        <v>86.3768</v>
      </c>
      <c r="J48" s="36">
        <v>34.4832</v>
      </c>
      <c r="K48" s="33">
        <v>34.486</v>
      </c>
      <c r="L48" s="33">
        <v>0.574</v>
      </c>
      <c r="M48" s="111">
        <f t="shared" si="3"/>
        <v>24.93934728215643</v>
      </c>
      <c r="N48" s="29">
        <v>3.261774</v>
      </c>
      <c r="O48" s="38">
        <v>44.31902</v>
      </c>
      <c r="P48" s="38">
        <v>150.9687</v>
      </c>
      <c r="Q48" s="29"/>
      <c r="S48" s="44">
        <v>7.344368438202542</v>
      </c>
      <c r="T48" s="29">
        <v>1312.026</v>
      </c>
      <c r="U48" s="29"/>
      <c r="V48" s="29"/>
      <c r="W48" s="29"/>
      <c r="X48" s="29"/>
    </row>
    <row r="49" spans="1:10" ht="12.75">
      <c r="A49" s="27"/>
      <c r="J49" s="50"/>
    </row>
    <row r="50" spans="1:24" s="49" customFormat="1" ht="12.75">
      <c r="A50" s="51"/>
      <c r="B50" s="52"/>
      <c r="C50" s="53"/>
      <c r="D50" s="54"/>
      <c r="E50" s="54"/>
      <c r="F50" s="54"/>
      <c r="G50" s="54"/>
      <c r="I50" s="55"/>
      <c r="J50" s="53"/>
      <c r="K50" s="56"/>
      <c r="L50" s="56"/>
      <c r="N50" s="55"/>
      <c r="T50" s="53"/>
      <c r="U50" s="53"/>
      <c r="V50" s="53"/>
      <c r="W50" s="53"/>
      <c r="X50" s="53"/>
    </row>
    <row r="51" spans="1:25" s="49" customFormat="1" ht="12.75">
      <c r="A51" s="51"/>
      <c r="B51" s="57"/>
      <c r="C51" s="58" t="s">
        <v>107</v>
      </c>
      <c r="D51" s="59"/>
      <c r="E51" s="59"/>
      <c r="F51" s="59"/>
      <c r="G51" s="59"/>
      <c r="H51" s="60"/>
      <c r="I51" s="61"/>
      <c r="J51" s="62"/>
      <c r="K51" s="63"/>
      <c r="L51" s="63"/>
      <c r="M51" s="61"/>
      <c r="N51" s="61"/>
      <c r="O51" s="62"/>
      <c r="P51" s="62"/>
      <c r="Q51" s="62"/>
      <c r="R51" s="62"/>
      <c r="S51" s="62"/>
      <c r="T51" s="58" t="s">
        <v>107</v>
      </c>
      <c r="U51" s="58"/>
      <c r="V51" s="58"/>
      <c r="W51" s="58"/>
      <c r="X51" s="58"/>
      <c r="Y51" s="62"/>
    </row>
    <row r="52" spans="1:25" s="49" customFormat="1" ht="12.75">
      <c r="A52" s="51"/>
      <c r="B52" s="57"/>
      <c r="C52" s="58" t="s">
        <v>108</v>
      </c>
      <c r="D52" s="59"/>
      <c r="E52" s="59"/>
      <c r="F52" s="59"/>
      <c r="G52" s="59"/>
      <c r="H52" s="60"/>
      <c r="I52" s="61"/>
      <c r="J52" s="62"/>
      <c r="K52" s="63"/>
      <c r="L52" s="63"/>
      <c r="M52" s="61"/>
      <c r="N52" s="61"/>
      <c r="O52" s="62"/>
      <c r="P52" s="62"/>
      <c r="Q52" s="62"/>
      <c r="R52" s="62"/>
      <c r="S52" s="62"/>
      <c r="T52" s="58" t="s">
        <v>108</v>
      </c>
      <c r="U52" s="58"/>
      <c r="V52" s="58"/>
      <c r="W52" s="58"/>
      <c r="X52" s="58"/>
      <c r="Y52" s="62"/>
    </row>
    <row r="53" spans="1:25" s="49" customFormat="1" ht="12.75">
      <c r="A53" s="64"/>
      <c r="B53" s="52"/>
      <c r="C53" s="53"/>
      <c r="D53" s="54"/>
      <c r="E53" s="54"/>
      <c r="F53" s="54"/>
      <c r="G53" s="54"/>
      <c r="H53" s="47"/>
      <c r="I53" s="55"/>
      <c r="J53" s="53"/>
      <c r="K53" s="56"/>
      <c r="L53" s="56"/>
      <c r="M53" s="55"/>
      <c r="N53" s="55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s="49" customFormat="1" ht="12.75">
      <c r="A54" s="64"/>
      <c r="B54" s="65" t="s">
        <v>3</v>
      </c>
      <c r="C54" s="66" t="s">
        <v>4</v>
      </c>
      <c r="D54" s="67" t="s">
        <v>4</v>
      </c>
      <c r="E54" s="67" t="s">
        <v>4</v>
      </c>
      <c r="F54" s="67" t="s">
        <v>4</v>
      </c>
      <c r="G54" s="67" t="s">
        <v>4</v>
      </c>
      <c r="H54" s="68"/>
      <c r="I54" s="69"/>
      <c r="J54" s="40" t="s">
        <v>5</v>
      </c>
      <c r="K54" s="70" t="s">
        <v>6</v>
      </c>
      <c r="L54" s="70"/>
      <c r="M54" s="53"/>
      <c r="N54" s="55"/>
      <c r="O54" s="53"/>
      <c r="P54" s="53"/>
      <c r="Q54" s="53"/>
      <c r="R54" s="53"/>
      <c r="S54" s="53"/>
      <c r="T54" s="66" t="s">
        <v>4</v>
      </c>
      <c r="U54" s="40" t="s">
        <v>7</v>
      </c>
      <c r="V54" s="40" t="s">
        <v>7</v>
      </c>
      <c r="W54" s="40" t="s">
        <v>8</v>
      </c>
      <c r="X54" s="40" t="s">
        <v>8</v>
      </c>
      <c r="Y54" s="53"/>
    </row>
    <row r="55" spans="1:24" s="49" customFormat="1" ht="12.75">
      <c r="A55" s="64"/>
      <c r="B55" s="65" t="s">
        <v>10</v>
      </c>
      <c r="C55" s="71" t="s">
        <v>10</v>
      </c>
      <c r="D55" s="67" t="s">
        <v>11</v>
      </c>
      <c r="E55" s="67" t="s">
        <v>12</v>
      </c>
      <c r="F55" s="67" t="s">
        <v>11</v>
      </c>
      <c r="G55" s="67" t="s">
        <v>13</v>
      </c>
      <c r="H55" s="68" t="s">
        <v>14</v>
      </c>
      <c r="I55" s="69" t="s">
        <v>15</v>
      </c>
      <c r="J55" s="40" t="s">
        <v>16</v>
      </c>
      <c r="K55" s="70" t="s">
        <v>17</v>
      </c>
      <c r="L55" s="70" t="s">
        <v>18</v>
      </c>
      <c r="M55" s="71" t="s">
        <v>18</v>
      </c>
      <c r="N55" s="72" t="s">
        <v>19</v>
      </c>
      <c r="O55" s="71" t="s">
        <v>20</v>
      </c>
      <c r="P55" s="71" t="s">
        <v>21</v>
      </c>
      <c r="Q55" s="15" t="s">
        <v>22</v>
      </c>
      <c r="R55" s="65" t="s">
        <v>23</v>
      </c>
      <c r="S55" s="65" t="s">
        <v>24</v>
      </c>
      <c r="T55" s="71" t="s">
        <v>10</v>
      </c>
      <c r="U55" s="15"/>
      <c r="V55" s="15" t="s">
        <v>25</v>
      </c>
      <c r="W55" s="15"/>
      <c r="X55" s="15" t="s">
        <v>25</v>
      </c>
    </row>
    <row r="56" spans="1:25" s="49" customFormat="1" ht="12.75">
      <c r="A56" s="73" t="s">
        <v>27</v>
      </c>
      <c r="B56" s="65" t="s">
        <v>28</v>
      </c>
      <c r="C56" s="71" t="s">
        <v>29</v>
      </c>
      <c r="D56" s="67" t="s">
        <v>30</v>
      </c>
      <c r="E56" s="67"/>
      <c r="F56" s="67" t="s">
        <v>30</v>
      </c>
      <c r="G56" s="67"/>
      <c r="H56" s="68"/>
      <c r="I56" s="69"/>
      <c r="J56" s="66"/>
      <c r="K56" s="56"/>
      <c r="L56" s="56" t="s">
        <v>31</v>
      </c>
      <c r="M56" s="71" t="s">
        <v>32</v>
      </c>
      <c r="N56" s="72" t="s">
        <v>33</v>
      </c>
      <c r="O56" s="71" t="s">
        <v>33</v>
      </c>
      <c r="P56" s="71" t="s">
        <v>33</v>
      </c>
      <c r="Q56" s="71"/>
      <c r="R56" s="65" t="s">
        <v>34</v>
      </c>
      <c r="S56" s="65"/>
      <c r="T56" s="71" t="s">
        <v>29</v>
      </c>
      <c r="U56" s="15" t="s">
        <v>35</v>
      </c>
      <c r="V56" s="15"/>
      <c r="W56" s="15" t="s">
        <v>35</v>
      </c>
      <c r="X56" s="15"/>
      <c r="Y56" s="74" t="s">
        <v>36</v>
      </c>
    </row>
    <row r="57" spans="1:25" s="49" customFormat="1" ht="12.75">
      <c r="A57" s="75" t="s">
        <v>37</v>
      </c>
      <c r="B57" s="76" t="s">
        <v>37</v>
      </c>
      <c r="C57" s="77" t="s">
        <v>37</v>
      </c>
      <c r="D57" s="78" t="s">
        <v>37</v>
      </c>
      <c r="E57" s="78"/>
      <c r="F57" s="78" t="s">
        <v>37</v>
      </c>
      <c r="G57" s="78" t="s">
        <v>37</v>
      </c>
      <c r="H57" s="76"/>
      <c r="I57" s="79"/>
      <c r="J57" s="77"/>
      <c r="K57" s="78" t="s">
        <v>37</v>
      </c>
      <c r="L57" s="78" t="s">
        <v>37</v>
      </c>
      <c r="M57" s="77" t="s">
        <v>37</v>
      </c>
      <c r="N57" s="79" t="s">
        <v>37</v>
      </c>
      <c r="O57" s="77" t="s">
        <v>37</v>
      </c>
      <c r="P57" s="77" t="s">
        <v>37</v>
      </c>
      <c r="Q57" s="77"/>
      <c r="R57" s="76" t="s">
        <v>37</v>
      </c>
      <c r="S57" s="76"/>
      <c r="T57" s="77" t="s">
        <v>37</v>
      </c>
      <c r="U57" s="77"/>
      <c r="V57" s="77"/>
      <c r="W57" s="77"/>
      <c r="X57" s="77"/>
      <c r="Y57" s="76" t="s">
        <v>37</v>
      </c>
    </row>
    <row r="58" spans="1:25" s="49" customFormat="1" ht="12.75">
      <c r="A58" s="64">
        <v>60</v>
      </c>
      <c r="C58" s="46">
        <v>1.042</v>
      </c>
      <c r="D58" s="80">
        <v>7.9307</v>
      </c>
      <c r="E58" s="80">
        <v>32.412</v>
      </c>
      <c r="F58" s="80">
        <v>7.9318</v>
      </c>
      <c r="G58" s="81">
        <v>1.301E-17</v>
      </c>
      <c r="H58" s="47">
        <f aca="true" t="shared" si="4" ref="H58:H81">((999.842594+6.794*10^-2*D58-9.0953*10^-3*D58^2+1.001685*10^-4*D58^3-1.12*10^-6*D58^4+6.536*10^-9*D58^5)+(0.8245-0.00409*D58+7.6438*10^-5*D58^2-8.2467*10^-7*D58^3+5.3875*10^-9*D58^4)*E58+(-5.72466*10^-3+1.0227*10^-4*D58-1.6546*10^-6*D58^2)*E58^1.5+4.8314*10^-4*E58^2)-1000</f>
        <v>25.25229714957959</v>
      </c>
      <c r="I58" s="46">
        <v>66.4508</v>
      </c>
      <c r="J58" s="80">
        <v>32.4278</v>
      </c>
      <c r="K58" s="56"/>
      <c r="L58" s="56">
        <v>6.786</v>
      </c>
      <c r="M58" s="111">
        <f aca="true" t="shared" si="5" ref="M58:M81">(L58*1000/22.4)/(1+H58/1000)</f>
        <v>295.48475961837335</v>
      </c>
      <c r="N58" s="46">
        <v>1.04</v>
      </c>
      <c r="O58" s="39">
        <v>9.1</v>
      </c>
      <c r="P58" s="39">
        <v>12.1</v>
      </c>
      <c r="Q58" s="46"/>
      <c r="T58" s="46">
        <v>1.042</v>
      </c>
      <c r="U58" s="46"/>
      <c r="V58" s="46"/>
      <c r="W58" s="46"/>
      <c r="X58" s="46"/>
      <c r="Y58" s="82"/>
    </row>
    <row r="59" spans="1:25" s="49" customFormat="1" ht="12.75">
      <c r="A59" s="64">
        <v>59</v>
      </c>
      <c r="B59" s="52">
        <v>0</v>
      </c>
      <c r="C59" s="46">
        <v>9.103</v>
      </c>
      <c r="D59" s="80">
        <v>7.9281</v>
      </c>
      <c r="E59" s="80">
        <v>32.4824</v>
      </c>
      <c r="F59" s="80">
        <v>7.9291</v>
      </c>
      <c r="G59" s="83">
        <v>0.24622</v>
      </c>
      <c r="H59" s="47">
        <f t="shared" si="4"/>
        <v>25.307931837510978</v>
      </c>
      <c r="I59" s="46">
        <v>84.5984</v>
      </c>
      <c r="J59" s="80">
        <v>32.477</v>
      </c>
      <c r="K59" s="56"/>
      <c r="L59" s="56">
        <v>6.761</v>
      </c>
      <c r="M59" s="111">
        <f t="shared" si="5"/>
        <v>294.38020303025485</v>
      </c>
      <c r="N59" s="29">
        <v>1.02732</v>
      </c>
      <c r="O59" s="38">
        <v>8.982148</v>
      </c>
      <c r="P59" s="38">
        <v>12.11325</v>
      </c>
      <c r="Q59" s="46"/>
      <c r="T59" s="46">
        <v>9.103</v>
      </c>
      <c r="U59" s="46"/>
      <c r="V59" s="46"/>
      <c r="W59" s="46"/>
      <c r="X59" s="46"/>
      <c r="Y59" s="82"/>
    </row>
    <row r="60" spans="1:25" s="49" customFormat="1" ht="12.75">
      <c r="A60" s="64">
        <v>58</v>
      </c>
      <c r="B60" s="52">
        <v>10</v>
      </c>
      <c r="C60" s="46">
        <v>23.773</v>
      </c>
      <c r="D60" s="80">
        <v>7.9318</v>
      </c>
      <c r="E60" s="80">
        <v>32.4829</v>
      </c>
      <c r="F60" s="80">
        <v>7.9322</v>
      </c>
      <c r="G60" s="83">
        <v>0.75623</v>
      </c>
      <c r="H60" s="47">
        <f t="shared" si="4"/>
        <v>25.307792919372105</v>
      </c>
      <c r="I60" s="46">
        <v>84.599</v>
      </c>
      <c r="J60" s="80">
        <v>32.4776</v>
      </c>
      <c r="K60" s="56"/>
      <c r="L60" s="56">
        <v>6.788</v>
      </c>
      <c r="M60" s="111">
        <f t="shared" si="5"/>
        <v>295.55584808623837</v>
      </c>
      <c r="N60" s="29">
        <v>1.036347</v>
      </c>
      <c r="O60" s="38">
        <v>9.100498</v>
      </c>
      <c r="P60" s="38">
        <v>12.10922</v>
      </c>
      <c r="Q60" s="46"/>
      <c r="T60" s="46">
        <v>23.773</v>
      </c>
      <c r="U60" s="46"/>
      <c r="V60" s="46"/>
      <c r="W60" s="46"/>
      <c r="X60" s="46"/>
      <c r="Y60" s="82"/>
    </row>
    <row r="61" spans="1:25" s="49" customFormat="1" ht="12.75">
      <c r="A61" s="64">
        <v>57</v>
      </c>
      <c r="B61" s="52">
        <v>25</v>
      </c>
      <c r="C61" s="46">
        <v>50.289</v>
      </c>
      <c r="D61" s="80">
        <v>7.9182</v>
      </c>
      <c r="E61" s="80">
        <v>32.4829</v>
      </c>
      <c r="F61" s="80">
        <v>7.9185</v>
      </c>
      <c r="G61" s="83">
        <v>0.70776</v>
      </c>
      <c r="H61" s="47">
        <f t="shared" si="4"/>
        <v>25.309745460305976</v>
      </c>
      <c r="I61" s="46">
        <v>84.6568</v>
      </c>
      <c r="J61" s="80">
        <v>32.4775</v>
      </c>
      <c r="K61" s="56"/>
      <c r="L61" s="56">
        <v>6.767</v>
      </c>
      <c r="M61" s="111">
        <f t="shared" si="5"/>
        <v>294.64092741075945</v>
      </c>
      <c r="N61" s="29">
        <v>1.040806</v>
      </c>
      <c r="O61" s="38">
        <v>9.218868</v>
      </c>
      <c r="P61" s="38">
        <v>12.28341</v>
      </c>
      <c r="Q61" s="46"/>
      <c r="T61" s="46">
        <v>50.289</v>
      </c>
      <c r="U61" s="46"/>
      <c r="V61" s="46"/>
      <c r="W61" s="46"/>
      <c r="X61" s="46"/>
      <c r="Y61" s="82"/>
    </row>
    <row r="62" spans="1:25" s="49" customFormat="1" ht="12.75">
      <c r="A62" s="64">
        <v>56</v>
      </c>
      <c r="B62" s="52">
        <v>50</v>
      </c>
      <c r="C62" s="46">
        <v>76.007</v>
      </c>
      <c r="D62" s="80">
        <v>7.9055</v>
      </c>
      <c r="E62" s="80">
        <v>32.4829</v>
      </c>
      <c r="F62" s="80">
        <v>7.9055</v>
      </c>
      <c r="G62" s="83">
        <v>0.7345</v>
      </c>
      <c r="H62" s="47">
        <f t="shared" si="4"/>
        <v>25.311566952396333</v>
      </c>
      <c r="I62" s="46">
        <v>84.7108</v>
      </c>
      <c r="J62" s="80">
        <v>32.4774</v>
      </c>
      <c r="K62" s="56"/>
      <c r="L62" s="56">
        <v>6.779</v>
      </c>
      <c r="M62" s="111">
        <f t="shared" si="5"/>
        <v>295.1628932373875</v>
      </c>
      <c r="N62" s="29">
        <v>1.049828</v>
      </c>
      <c r="O62" s="38">
        <v>9.395142</v>
      </c>
      <c r="P62" s="38">
        <v>12.4575</v>
      </c>
      <c r="Q62" s="46"/>
      <c r="T62" s="46">
        <v>76.007</v>
      </c>
      <c r="U62" s="46"/>
      <c r="V62" s="46"/>
      <c r="W62" s="46"/>
      <c r="X62" s="46"/>
      <c r="Y62" s="82"/>
    </row>
    <row r="63" spans="1:25" s="49" customFormat="1" ht="12.75">
      <c r="A63" s="64">
        <v>55</v>
      </c>
      <c r="B63" s="52">
        <v>75</v>
      </c>
      <c r="C63" s="46">
        <v>104.094</v>
      </c>
      <c r="D63" s="80">
        <v>7.7348</v>
      </c>
      <c r="E63" s="80">
        <v>32.5318</v>
      </c>
      <c r="F63" s="80">
        <v>7.7651</v>
      </c>
      <c r="G63" s="83">
        <v>0.40624</v>
      </c>
      <c r="H63" s="47">
        <f t="shared" si="4"/>
        <v>25.374285416292423</v>
      </c>
      <c r="I63" s="46">
        <v>85.2954</v>
      </c>
      <c r="J63" s="80">
        <v>32.517</v>
      </c>
      <c r="K63" s="56"/>
      <c r="L63" s="56">
        <v>6.693</v>
      </c>
      <c r="M63" s="111">
        <f t="shared" si="5"/>
        <v>291.4005618307807</v>
      </c>
      <c r="N63" s="29">
        <v>1.104505</v>
      </c>
      <c r="O63" s="38">
        <v>10.26506</v>
      </c>
      <c r="P63" s="38">
        <v>13.52252</v>
      </c>
      <c r="Q63" s="46"/>
      <c r="T63" s="46">
        <v>104.094</v>
      </c>
      <c r="U63" s="46"/>
      <c r="V63" s="46"/>
      <c r="W63" s="46"/>
      <c r="X63" s="46"/>
      <c r="Y63" s="82"/>
    </row>
    <row r="64" spans="1:25" s="49" customFormat="1" ht="12.75">
      <c r="A64" s="64">
        <v>54</v>
      </c>
      <c r="B64" s="52">
        <v>100</v>
      </c>
      <c r="C64" s="46">
        <v>104.041</v>
      </c>
      <c r="D64" s="80">
        <v>7.6977</v>
      </c>
      <c r="E64" s="80">
        <v>32.5398</v>
      </c>
      <c r="F64" s="80">
        <v>7.7135</v>
      </c>
      <c r="G64" s="83">
        <v>0.38913</v>
      </c>
      <c r="H64" s="47">
        <f t="shared" si="4"/>
        <v>25.38581513475333</v>
      </c>
      <c r="I64" s="46">
        <v>85.3179</v>
      </c>
      <c r="J64" s="80">
        <v>32.5297</v>
      </c>
      <c r="K64" s="56"/>
      <c r="L64" s="56">
        <v>6.643</v>
      </c>
      <c r="M64" s="111">
        <f t="shared" si="5"/>
        <v>289.2204042836565</v>
      </c>
      <c r="N64" s="29">
        <v>1.118081</v>
      </c>
      <c r="O64" s="38">
        <v>10.67333</v>
      </c>
      <c r="P64" s="38">
        <v>14.05267</v>
      </c>
      <c r="Q64" s="46"/>
      <c r="T64" s="46">
        <v>104.041</v>
      </c>
      <c r="U64" s="46"/>
      <c r="V64" s="46"/>
      <c r="W64" s="46"/>
      <c r="X64" s="46"/>
      <c r="Y64" s="82"/>
    </row>
    <row r="65" spans="1:25" s="49" customFormat="1" ht="12.75">
      <c r="A65" s="64">
        <v>53</v>
      </c>
      <c r="B65" s="52">
        <v>150</v>
      </c>
      <c r="C65" s="46">
        <v>153.793</v>
      </c>
      <c r="D65" s="80">
        <v>7.0438</v>
      </c>
      <c r="E65" s="80">
        <v>33.6349</v>
      </c>
      <c r="F65" s="80">
        <v>7.0436</v>
      </c>
      <c r="G65" s="83">
        <v>0.063322</v>
      </c>
      <c r="H65" s="47">
        <f t="shared" si="4"/>
        <v>26.337933502371698</v>
      </c>
      <c r="I65" s="46">
        <v>85.9245</v>
      </c>
      <c r="J65" s="80">
        <v>33.6287</v>
      </c>
      <c r="K65" s="56"/>
      <c r="L65" s="56">
        <v>4.508</v>
      </c>
      <c r="M65" s="111">
        <f t="shared" si="5"/>
        <v>196.08551280301572</v>
      </c>
      <c r="N65" s="29">
        <v>1.748101</v>
      </c>
      <c r="O65" s="38">
        <v>23.06725</v>
      </c>
      <c r="P65" s="38">
        <v>30.70168</v>
      </c>
      <c r="Q65" s="46"/>
      <c r="T65" s="46">
        <v>153.793</v>
      </c>
      <c r="U65" s="46"/>
      <c r="V65" s="46"/>
      <c r="W65" s="46"/>
      <c r="X65" s="46"/>
      <c r="Y65" s="82"/>
    </row>
    <row r="66" spans="1:25" s="49" customFormat="1" ht="12.75">
      <c r="A66" s="64">
        <v>52</v>
      </c>
      <c r="B66" s="52">
        <v>200</v>
      </c>
      <c r="C66" s="46">
        <v>199.989</v>
      </c>
      <c r="D66" s="80">
        <v>6.926</v>
      </c>
      <c r="E66" s="80">
        <v>33.9158</v>
      </c>
      <c r="F66" s="80">
        <v>6.9273</v>
      </c>
      <c r="G66" s="83">
        <v>0.067236</v>
      </c>
      <c r="H66" s="47">
        <f t="shared" si="4"/>
        <v>26.575236933222413</v>
      </c>
      <c r="I66" s="46">
        <v>85.9353</v>
      </c>
      <c r="J66" s="80">
        <v>33.9093</v>
      </c>
      <c r="K66" s="56"/>
      <c r="L66" s="56">
        <v>3.589</v>
      </c>
      <c r="M66" s="111">
        <f t="shared" si="5"/>
        <v>156.07547164722487</v>
      </c>
      <c r="N66" s="29">
        <v>2.026533</v>
      </c>
      <c r="O66" s="38">
        <v>28.05662</v>
      </c>
      <c r="P66" s="38">
        <v>42.24546</v>
      </c>
      <c r="Q66" s="46"/>
      <c r="T66" s="46">
        <v>199.989</v>
      </c>
      <c r="U66" s="46"/>
      <c r="V66" s="46"/>
      <c r="W66" s="46"/>
      <c r="X66" s="46"/>
      <c r="Y66" s="82"/>
    </row>
    <row r="67" spans="1:25" s="49" customFormat="1" ht="12.75">
      <c r="A67" s="64">
        <v>51</v>
      </c>
      <c r="B67" s="52">
        <v>300</v>
      </c>
      <c r="C67" s="46">
        <v>300.398</v>
      </c>
      <c r="D67" s="80">
        <v>5.7362</v>
      </c>
      <c r="E67" s="80">
        <v>33.9343</v>
      </c>
      <c r="F67" s="80">
        <v>5.7363</v>
      </c>
      <c r="G67" s="83">
        <v>0.064678</v>
      </c>
      <c r="H67" s="47">
        <f t="shared" si="4"/>
        <v>26.743652392216518</v>
      </c>
      <c r="I67" s="46">
        <v>85.9461</v>
      </c>
      <c r="J67" s="80">
        <v>33.9278</v>
      </c>
      <c r="K67" s="56"/>
      <c r="L67" s="56">
        <v>2.56</v>
      </c>
      <c r="M67" s="111">
        <f t="shared" si="5"/>
        <v>111.30890755393452</v>
      </c>
      <c r="N67" s="29">
        <v>2.464911</v>
      </c>
      <c r="O67" s="38">
        <v>34.36756</v>
      </c>
      <c r="P67" s="38">
        <v>59.89031</v>
      </c>
      <c r="Q67" s="46"/>
      <c r="T67" s="46">
        <v>300.398</v>
      </c>
      <c r="U67" s="46"/>
      <c r="V67" s="46"/>
      <c r="W67" s="46"/>
      <c r="X67" s="46"/>
      <c r="Y67" s="82"/>
    </row>
    <row r="68" spans="1:25" s="49" customFormat="1" ht="12.75">
      <c r="A68" s="64">
        <v>50</v>
      </c>
      <c r="B68" s="52">
        <v>400</v>
      </c>
      <c r="C68" s="46">
        <v>397.16</v>
      </c>
      <c r="D68" s="80">
        <v>4.9197</v>
      </c>
      <c r="E68" s="80">
        <v>33.9932</v>
      </c>
      <c r="F68" s="80">
        <v>4.9204</v>
      </c>
      <c r="G68" s="83">
        <v>0.06447</v>
      </c>
      <c r="H68" s="47">
        <f t="shared" si="4"/>
        <v>26.886527368588986</v>
      </c>
      <c r="I68" s="46">
        <v>86.0283</v>
      </c>
      <c r="J68" s="80">
        <v>33.9868</v>
      </c>
      <c r="K68" s="56"/>
      <c r="L68" s="56">
        <v>1.43</v>
      </c>
      <c r="M68" s="111">
        <f t="shared" si="5"/>
        <v>62.16780921050233</v>
      </c>
      <c r="N68" s="29">
        <v>2.89423</v>
      </c>
      <c r="O68" s="38">
        <v>40.12069</v>
      </c>
      <c r="P68" s="38">
        <v>77.15791</v>
      </c>
      <c r="Q68" s="46"/>
      <c r="T68" s="46">
        <v>397.16</v>
      </c>
      <c r="U68" s="46"/>
      <c r="V68" s="46"/>
      <c r="W68" s="46"/>
      <c r="X68" s="46"/>
      <c r="Y68" s="82"/>
    </row>
    <row r="69" spans="1:25" s="49" customFormat="1" ht="12.75">
      <c r="A69" s="64">
        <v>49</v>
      </c>
      <c r="B69" s="52">
        <v>600</v>
      </c>
      <c r="C69" s="46">
        <v>601.799</v>
      </c>
      <c r="D69" s="80">
        <v>4.238</v>
      </c>
      <c r="E69" s="80">
        <v>34.1444</v>
      </c>
      <c r="F69" s="80">
        <v>4.2382</v>
      </c>
      <c r="G69" s="83">
        <v>0.066226</v>
      </c>
      <c r="H69" s="47">
        <f t="shared" si="4"/>
        <v>27.081093253003928</v>
      </c>
      <c r="I69" s="46">
        <v>86.0953</v>
      </c>
      <c r="J69" s="80">
        <v>34.1379</v>
      </c>
      <c r="K69" s="56"/>
      <c r="L69" s="56">
        <v>0.567</v>
      </c>
      <c r="M69" s="111">
        <f t="shared" si="5"/>
        <v>24.64508417716993</v>
      </c>
      <c r="N69" s="29">
        <v>3.186452</v>
      </c>
      <c r="O69" s="38">
        <v>43.2228</v>
      </c>
      <c r="P69" s="38">
        <v>100.9514</v>
      </c>
      <c r="Q69" s="46"/>
      <c r="T69" s="46">
        <v>601.799</v>
      </c>
      <c r="U69" s="46"/>
      <c r="V69" s="46"/>
      <c r="W69" s="46"/>
      <c r="X69" s="46"/>
      <c r="Y69" s="82"/>
    </row>
    <row r="70" spans="1:25" s="49" customFormat="1" ht="12.75">
      <c r="A70" s="64">
        <v>48</v>
      </c>
      <c r="B70" s="52">
        <v>800</v>
      </c>
      <c r="C70" s="46">
        <v>800.616</v>
      </c>
      <c r="D70" s="80">
        <v>3.664</v>
      </c>
      <c r="E70" s="80">
        <v>34.2601</v>
      </c>
      <c r="F70" s="80">
        <v>3.6704</v>
      </c>
      <c r="G70" s="83">
        <v>0.068592</v>
      </c>
      <c r="H70" s="47">
        <f t="shared" si="4"/>
        <v>27.231791909757703</v>
      </c>
      <c r="I70" s="46">
        <v>86.082</v>
      </c>
      <c r="J70" s="80">
        <v>34.2532</v>
      </c>
      <c r="K70" s="56"/>
      <c r="L70" s="56">
        <v>0.379</v>
      </c>
      <c r="M70" s="111">
        <f t="shared" si="5"/>
        <v>16.471105149196205</v>
      </c>
      <c r="N70" s="29">
        <v>3.277473</v>
      </c>
      <c r="O70" s="38">
        <v>44.66445</v>
      </c>
      <c r="P70" s="38">
        <v>119.951</v>
      </c>
      <c r="Q70" s="46"/>
      <c r="T70" s="46">
        <v>800.616</v>
      </c>
      <c r="U70" s="46"/>
      <c r="V70" s="46"/>
      <c r="W70" s="46"/>
      <c r="X70" s="46"/>
      <c r="Y70" s="82"/>
    </row>
    <row r="71" spans="1:25" s="49" customFormat="1" ht="12.75">
      <c r="A71" s="64">
        <v>47</v>
      </c>
      <c r="B71" s="52">
        <v>1000</v>
      </c>
      <c r="C71" s="46">
        <v>999.604</v>
      </c>
      <c r="D71" s="80">
        <v>3.1969</v>
      </c>
      <c r="E71" s="80">
        <v>34.3633</v>
      </c>
      <c r="F71" s="80">
        <v>3.1989</v>
      </c>
      <c r="G71" s="83">
        <v>0.067881</v>
      </c>
      <c r="H71" s="47">
        <f t="shared" si="4"/>
        <v>27.35895805977634</v>
      </c>
      <c r="I71" s="46">
        <v>86.0616</v>
      </c>
      <c r="J71" s="80">
        <v>34.3562</v>
      </c>
      <c r="K71" s="56"/>
      <c r="L71" s="56">
        <v>0.323</v>
      </c>
      <c r="M71" s="111">
        <f t="shared" si="5"/>
        <v>14.035642307899025</v>
      </c>
      <c r="N71" s="29">
        <v>3.30447</v>
      </c>
      <c r="O71" s="38">
        <v>45.09469</v>
      </c>
      <c r="P71" s="38">
        <v>138.5834</v>
      </c>
      <c r="Q71" s="46"/>
      <c r="T71" s="46">
        <v>999.604</v>
      </c>
      <c r="U71" s="46"/>
      <c r="V71" s="46"/>
      <c r="W71" s="46"/>
      <c r="X71" s="46"/>
      <c r="Y71" s="82"/>
    </row>
    <row r="72" spans="1:25" s="49" customFormat="1" ht="12.75">
      <c r="A72" s="64">
        <v>46</v>
      </c>
      <c r="B72" s="52">
        <v>1250</v>
      </c>
      <c r="C72" s="46">
        <v>1250.443</v>
      </c>
      <c r="D72" s="80">
        <v>2.7717</v>
      </c>
      <c r="E72" s="80">
        <v>34.4444</v>
      </c>
      <c r="F72" s="80">
        <v>2.7723</v>
      </c>
      <c r="G72" s="83">
        <v>0.070458</v>
      </c>
      <c r="H72" s="47">
        <f t="shared" si="4"/>
        <v>27.462355052694647</v>
      </c>
      <c r="I72" s="46">
        <v>86.0661</v>
      </c>
      <c r="J72" s="80">
        <v>34.4374</v>
      </c>
      <c r="K72" s="56"/>
      <c r="L72" s="56">
        <v>0.413</v>
      </c>
      <c r="M72" s="111">
        <f t="shared" si="5"/>
        <v>17.94469637678785</v>
      </c>
      <c r="N72" s="29">
        <v>3.285749</v>
      </c>
      <c r="O72" s="38">
        <v>45.28669</v>
      </c>
      <c r="P72" s="38">
        <v>152.0117</v>
      </c>
      <c r="Q72" s="46"/>
      <c r="T72" s="46">
        <v>1250.443</v>
      </c>
      <c r="U72" s="46"/>
      <c r="V72" s="46"/>
      <c r="W72" s="46"/>
      <c r="X72" s="46"/>
      <c r="Y72" s="82"/>
    </row>
    <row r="73" spans="1:25" s="49" customFormat="1" ht="12.75">
      <c r="A73" s="64">
        <v>45</v>
      </c>
      <c r="B73" s="52">
        <v>1500</v>
      </c>
      <c r="C73" s="46">
        <v>1499.605</v>
      </c>
      <c r="D73" s="80">
        <v>2.433</v>
      </c>
      <c r="E73" s="80">
        <v>34.5045</v>
      </c>
      <c r="F73" s="80">
        <v>2.4333</v>
      </c>
      <c r="G73" s="83">
        <v>0.069601</v>
      </c>
      <c r="H73" s="47">
        <f t="shared" si="4"/>
        <v>27.539645216367262</v>
      </c>
      <c r="I73" s="46">
        <v>86.0788</v>
      </c>
      <c r="J73" s="80">
        <v>34.4975</v>
      </c>
      <c r="K73" s="56"/>
      <c r="L73" s="56">
        <v>0.68</v>
      </c>
      <c r="M73" s="111">
        <f t="shared" si="5"/>
        <v>29.543524669309093</v>
      </c>
      <c r="N73" s="29">
        <v>3.225904</v>
      </c>
      <c r="O73" s="38">
        <v>44.22663</v>
      </c>
      <c r="P73" s="38">
        <v>161.4729</v>
      </c>
      <c r="Q73" s="46"/>
      <c r="T73" s="46">
        <v>1499.605</v>
      </c>
      <c r="U73" s="46"/>
      <c r="V73" s="46"/>
      <c r="W73" s="46"/>
      <c r="X73" s="46"/>
      <c r="Y73" s="82"/>
    </row>
    <row r="74" spans="1:25" s="49" customFormat="1" ht="12.75">
      <c r="A74" s="64">
        <v>44</v>
      </c>
      <c r="B74" s="52">
        <v>1750</v>
      </c>
      <c r="C74" s="46">
        <v>1752.846</v>
      </c>
      <c r="D74" s="80">
        <v>2.1375</v>
      </c>
      <c r="E74" s="80">
        <v>34.5536</v>
      </c>
      <c r="F74" s="80">
        <v>2.1382</v>
      </c>
      <c r="G74" s="83">
        <v>0.068237</v>
      </c>
      <c r="H74" s="47">
        <f t="shared" si="4"/>
        <v>27.603323496031408</v>
      </c>
      <c r="I74" s="46">
        <v>86.081</v>
      </c>
      <c r="J74" s="80">
        <v>34.5466</v>
      </c>
      <c r="K74" s="56"/>
      <c r="L74" s="56">
        <v>1.081</v>
      </c>
      <c r="M74" s="111">
        <f t="shared" si="5"/>
        <v>46.96260460431934</v>
      </c>
      <c r="N74" s="29">
        <v>3.138667</v>
      </c>
      <c r="O74" s="38">
        <v>43.82232</v>
      </c>
      <c r="P74" s="38">
        <v>168.6523</v>
      </c>
      <c r="Q74" s="46"/>
      <c r="T74" s="46">
        <v>1752.846</v>
      </c>
      <c r="U74" s="46"/>
      <c r="V74" s="46"/>
      <c r="W74" s="46"/>
      <c r="X74" s="46"/>
      <c r="Y74" s="82"/>
    </row>
    <row r="75" spans="1:25" s="49" customFormat="1" ht="12.75">
      <c r="A75" s="64">
        <v>43</v>
      </c>
      <c r="B75" s="52">
        <v>2000</v>
      </c>
      <c r="C75" s="46">
        <v>2000.413</v>
      </c>
      <c r="D75" s="80">
        <v>1.9646</v>
      </c>
      <c r="E75" s="80">
        <v>34.5852</v>
      </c>
      <c r="F75" s="80">
        <v>1.965</v>
      </c>
      <c r="G75" s="83">
        <v>0.067986</v>
      </c>
      <c r="H75" s="47">
        <f t="shared" si="4"/>
        <v>27.64240877775751</v>
      </c>
      <c r="I75" s="46">
        <v>86.0833</v>
      </c>
      <c r="J75" s="80">
        <v>34.5784</v>
      </c>
      <c r="K75" s="56"/>
      <c r="L75" s="56">
        <v>1.411</v>
      </c>
      <c r="M75" s="111">
        <f t="shared" si="5"/>
        <v>61.296683447981515</v>
      </c>
      <c r="N75" s="29">
        <v>3.06974</v>
      </c>
      <c r="O75" s="38">
        <v>43.11976</v>
      </c>
      <c r="P75" s="38">
        <v>175.4738</v>
      </c>
      <c r="Q75" s="46"/>
      <c r="T75" s="46">
        <v>2000.413</v>
      </c>
      <c r="U75" s="46"/>
      <c r="V75" s="46"/>
      <c r="W75" s="46"/>
      <c r="X75" s="46"/>
      <c r="Y75" s="82"/>
    </row>
    <row r="76" spans="1:25" s="49" customFormat="1" ht="12.75">
      <c r="A76" s="64">
        <v>42</v>
      </c>
      <c r="B76" s="52">
        <v>2250</v>
      </c>
      <c r="C76" s="46">
        <v>2250.278</v>
      </c>
      <c r="D76" s="80">
        <v>1.8348</v>
      </c>
      <c r="E76" s="80">
        <v>34.6115</v>
      </c>
      <c r="F76" s="80">
        <v>1.835</v>
      </c>
      <c r="G76" s="83">
        <v>0.067481</v>
      </c>
      <c r="H76" s="47">
        <f t="shared" si="4"/>
        <v>27.673587833610554</v>
      </c>
      <c r="I76" s="46">
        <v>86.0699</v>
      </c>
      <c r="J76" s="80">
        <v>34.6047</v>
      </c>
      <c r="K76" s="56">
        <v>34.6105</v>
      </c>
      <c r="L76" s="56">
        <v>1.694</v>
      </c>
      <c r="M76" s="111">
        <f t="shared" si="5"/>
        <v>73.58854104582122</v>
      </c>
      <c r="N76" s="29">
        <v>3.0054</v>
      </c>
      <c r="O76" s="38">
        <v>42.41756</v>
      </c>
      <c r="P76" s="38">
        <v>178.0159</v>
      </c>
      <c r="Q76" s="46"/>
      <c r="T76" s="46">
        <v>2250.278</v>
      </c>
      <c r="U76" s="46"/>
      <c r="V76" s="46"/>
      <c r="W76" s="46"/>
      <c r="X76" s="46"/>
      <c r="Y76" s="82"/>
    </row>
    <row r="77" spans="1:25" s="49" customFormat="1" ht="12.75">
      <c r="A77" s="64">
        <v>41</v>
      </c>
      <c r="B77" s="52">
        <v>2500</v>
      </c>
      <c r="C77" s="46">
        <v>2499.471</v>
      </c>
      <c r="D77" s="80">
        <v>1.7439</v>
      </c>
      <c r="E77" s="80">
        <v>34.629</v>
      </c>
      <c r="F77" s="80">
        <v>1.7439</v>
      </c>
      <c r="G77" s="83">
        <v>0.066885</v>
      </c>
      <c r="H77" s="47">
        <f t="shared" si="4"/>
        <v>27.694570015600902</v>
      </c>
      <c r="I77" s="46">
        <v>86.062</v>
      </c>
      <c r="J77" s="80">
        <v>34.6224</v>
      </c>
      <c r="K77" s="56">
        <v>34.6288</v>
      </c>
      <c r="L77" s="56">
        <v>1.967</v>
      </c>
      <c r="M77" s="111">
        <f t="shared" si="5"/>
        <v>85.44610681232554</v>
      </c>
      <c r="N77" s="29">
        <v>2.945649</v>
      </c>
      <c r="O77" s="38">
        <v>41.4773</v>
      </c>
      <c r="P77" s="38">
        <v>177.8214</v>
      </c>
      <c r="Q77" s="46"/>
      <c r="T77" s="46">
        <v>2499.471</v>
      </c>
      <c r="U77" s="46"/>
      <c r="V77" s="46"/>
      <c r="W77" s="46"/>
      <c r="X77" s="46"/>
      <c r="Y77" s="82"/>
    </row>
    <row r="78" spans="1:25" s="49" customFormat="1" ht="12.75">
      <c r="A78" s="64">
        <v>40</v>
      </c>
      <c r="B78" s="52">
        <v>2500</v>
      </c>
      <c r="C78" s="46">
        <v>2497.462</v>
      </c>
      <c r="D78" s="80">
        <v>1.7434</v>
      </c>
      <c r="E78" s="80">
        <v>34.6291</v>
      </c>
      <c r="F78" s="80">
        <v>1.7434</v>
      </c>
      <c r="G78" s="83">
        <v>0.065025</v>
      </c>
      <c r="H78" s="47">
        <f t="shared" si="4"/>
        <v>27.694688162050625</v>
      </c>
      <c r="I78" s="46">
        <v>86.0588</v>
      </c>
      <c r="J78" s="80">
        <v>34.6226</v>
      </c>
      <c r="K78" s="56">
        <v>34.6258</v>
      </c>
      <c r="L78" s="56">
        <v>1.978</v>
      </c>
      <c r="M78" s="111">
        <f t="shared" si="5"/>
        <v>85.92393484731859</v>
      </c>
      <c r="N78" s="29">
        <v>2.954395</v>
      </c>
      <c r="O78" s="38">
        <v>41.43002</v>
      </c>
      <c r="P78" s="38">
        <v>176.4527</v>
      </c>
      <c r="Q78" s="46"/>
      <c r="T78" s="46">
        <v>2497.462</v>
      </c>
      <c r="U78" s="46"/>
      <c r="V78" s="46"/>
      <c r="W78" s="46"/>
      <c r="X78" s="46"/>
      <c r="Y78" s="82"/>
    </row>
    <row r="79" spans="1:25" s="49" customFormat="1" ht="12.75">
      <c r="A79" s="64">
        <v>39</v>
      </c>
      <c r="B79" s="52">
        <v>2750</v>
      </c>
      <c r="C79" s="46">
        <v>2749.104</v>
      </c>
      <c r="D79" s="80">
        <v>1.6735</v>
      </c>
      <c r="E79" s="80">
        <v>34.6418</v>
      </c>
      <c r="F79" s="80">
        <v>1.6732</v>
      </c>
      <c r="G79" s="83">
        <v>0.065326</v>
      </c>
      <c r="H79" s="47">
        <f t="shared" si="4"/>
        <v>27.710149440464193</v>
      </c>
      <c r="I79" s="46">
        <v>86.0175</v>
      </c>
      <c r="J79" s="80">
        <v>34.6353</v>
      </c>
      <c r="K79" s="56">
        <v>34.641</v>
      </c>
      <c r="L79" s="56">
        <v>2.201</v>
      </c>
      <c r="M79" s="111">
        <f t="shared" si="5"/>
        <v>95.60957301523739</v>
      </c>
      <c r="N79" s="29">
        <v>2.894672</v>
      </c>
      <c r="O79" s="38">
        <v>40.66833</v>
      </c>
      <c r="P79" s="38">
        <v>177.8237</v>
      </c>
      <c r="Q79" s="46"/>
      <c r="T79" s="46">
        <v>2749.104</v>
      </c>
      <c r="U79" s="46"/>
      <c r="V79" s="46"/>
      <c r="W79" s="46"/>
      <c r="X79" s="46"/>
      <c r="Y79" s="82"/>
    </row>
    <row r="80" spans="1:25" s="49" customFormat="1" ht="12.75">
      <c r="A80" s="64">
        <v>38</v>
      </c>
      <c r="B80" s="52">
        <v>3000</v>
      </c>
      <c r="C80" s="46">
        <v>3000.036</v>
      </c>
      <c r="D80" s="80">
        <v>1.6559</v>
      </c>
      <c r="E80" s="80">
        <v>34.6476</v>
      </c>
      <c r="F80" s="80">
        <v>1.6554</v>
      </c>
      <c r="G80" s="83">
        <v>0.066336</v>
      </c>
      <c r="H80" s="47">
        <f t="shared" si="4"/>
        <v>27.716121212106145</v>
      </c>
      <c r="I80" s="46">
        <v>86.002</v>
      </c>
      <c r="J80" s="80">
        <v>34.6415</v>
      </c>
      <c r="K80" s="84">
        <v>34.648</v>
      </c>
      <c r="L80" s="56">
        <v>2.312</v>
      </c>
      <c r="M80" s="111">
        <f t="shared" si="5"/>
        <v>100.43073528179455</v>
      </c>
      <c r="N80" s="29">
        <v>2.866923</v>
      </c>
      <c r="O80" s="39">
        <v>40.3</v>
      </c>
      <c r="P80" s="38">
        <v>177.0414</v>
      </c>
      <c r="T80" s="46">
        <v>3000.036</v>
      </c>
      <c r="U80" s="46"/>
      <c r="V80" s="46"/>
      <c r="W80" s="46"/>
      <c r="X80" s="46"/>
      <c r="Y80" s="85" t="s">
        <v>44</v>
      </c>
    </row>
    <row r="81" spans="1:25" s="49" customFormat="1" ht="12.75">
      <c r="A81" s="64">
        <v>37</v>
      </c>
      <c r="B81" s="52" t="s">
        <v>43</v>
      </c>
      <c r="C81" s="46">
        <v>3276.736</v>
      </c>
      <c r="D81" s="80">
        <v>1.6675</v>
      </c>
      <c r="E81" s="80">
        <v>34.6496</v>
      </c>
      <c r="F81" s="80">
        <v>1.6666</v>
      </c>
      <c r="G81" s="83">
        <v>0.068547</v>
      </c>
      <c r="H81" s="47">
        <f t="shared" si="4"/>
        <v>27.71685715419676</v>
      </c>
      <c r="I81" s="46">
        <v>85.9429</v>
      </c>
      <c r="J81" s="80">
        <v>34.6437</v>
      </c>
      <c r="K81" s="84">
        <v>34.6511</v>
      </c>
      <c r="L81" s="56">
        <v>2.401</v>
      </c>
      <c r="M81" s="111">
        <f t="shared" si="5"/>
        <v>104.29672263701886</v>
      </c>
      <c r="N81" s="29">
        <v>2.852862</v>
      </c>
      <c r="O81" s="38">
        <v>40.09714</v>
      </c>
      <c r="P81" s="38">
        <v>176.2589</v>
      </c>
      <c r="T81" s="46">
        <v>3276.736</v>
      </c>
      <c r="U81" s="46"/>
      <c r="V81" s="46"/>
      <c r="W81" s="46"/>
      <c r="X81" s="46"/>
      <c r="Y81" s="85" t="s">
        <v>44</v>
      </c>
    </row>
    <row r="82" spans="1:24" s="49" customFormat="1" ht="12.75">
      <c r="A82" s="64"/>
      <c r="B82" s="52"/>
      <c r="C82" s="53"/>
      <c r="D82" s="54"/>
      <c r="E82" s="54"/>
      <c r="F82" s="54"/>
      <c r="G82" s="54"/>
      <c r="I82" s="55"/>
      <c r="J82" s="53"/>
      <c r="K82" s="56"/>
      <c r="L82" s="56"/>
      <c r="N82" s="55"/>
      <c r="T82" s="53"/>
      <c r="U82" s="53"/>
      <c r="V82" s="53"/>
      <c r="W82" s="53"/>
      <c r="X82" s="53"/>
    </row>
    <row r="83" spans="1:24" s="49" customFormat="1" ht="12.75">
      <c r="A83" s="64"/>
      <c r="B83" s="52"/>
      <c r="C83" s="53"/>
      <c r="D83" s="54"/>
      <c r="E83" s="54"/>
      <c r="F83" s="54"/>
      <c r="G83" s="54"/>
      <c r="I83" s="55"/>
      <c r="J83" s="53"/>
      <c r="K83" s="56"/>
      <c r="L83" s="56"/>
      <c r="N83" s="55"/>
      <c r="T83" s="53"/>
      <c r="U83" s="53"/>
      <c r="V83" s="53"/>
      <c r="W83" s="53"/>
      <c r="X83" s="53"/>
    </row>
    <row r="84" spans="1:25" s="49" customFormat="1" ht="12.75">
      <c r="A84" s="51"/>
      <c r="B84" s="57"/>
      <c r="C84" s="58" t="s">
        <v>109</v>
      </c>
      <c r="D84" s="59"/>
      <c r="E84" s="59"/>
      <c r="F84" s="59"/>
      <c r="G84" s="59"/>
      <c r="H84" s="60"/>
      <c r="I84" s="61"/>
      <c r="J84" s="62"/>
      <c r="K84" s="63"/>
      <c r="L84" s="63"/>
      <c r="M84" s="61"/>
      <c r="N84" s="61"/>
      <c r="O84" s="62"/>
      <c r="P84" s="62"/>
      <c r="Q84" s="62"/>
      <c r="R84" s="62"/>
      <c r="S84" s="62"/>
      <c r="T84" s="58" t="s">
        <v>109</v>
      </c>
      <c r="U84" s="58"/>
      <c r="V84" s="58"/>
      <c r="W84" s="58"/>
      <c r="X84" s="58"/>
      <c r="Y84" s="62"/>
    </row>
    <row r="85" spans="1:25" s="49" customFormat="1" ht="12.75">
      <c r="A85" s="51"/>
      <c r="B85" s="57"/>
      <c r="C85" s="58"/>
      <c r="D85" s="59"/>
      <c r="E85" s="59"/>
      <c r="F85" s="59"/>
      <c r="G85" s="59"/>
      <c r="H85" s="60"/>
      <c r="I85" s="61"/>
      <c r="J85" s="62"/>
      <c r="K85" s="63"/>
      <c r="L85" s="63"/>
      <c r="M85" s="61"/>
      <c r="N85" s="61"/>
      <c r="O85" s="62"/>
      <c r="P85" s="62"/>
      <c r="Q85" s="62"/>
      <c r="R85" s="62"/>
      <c r="S85" s="62"/>
      <c r="T85" s="58"/>
      <c r="U85" s="58"/>
      <c r="V85" s="58"/>
      <c r="W85" s="58"/>
      <c r="X85" s="58"/>
      <c r="Y85" s="62"/>
    </row>
    <row r="86" spans="1:25" s="49" customFormat="1" ht="12.75">
      <c r="A86" s="90" t="s">
        <v>110</v>
      </c>
      <c r="B86" s="57"/>
      <c r="C86" s="58"/>
      <c r="D86" s="59"/>
      <c r="E86" s="59"/>
      <c r="F86" s="59"/>
      <c r="G86" s="59"/>
      <c r="H86" s="60"/>
      <c r="I86" s="61"/>
      <c r="J86" s="62"/>
      <c r="K86" s="63"/>
      <c r="L86" s="63"/>
      <c r="M86" s="61"/>
      <c r="N86" s="61"/>
      <c r="O86" s="62"/>
      <c r="P86" s="62"/>
      <c r="Q86" s="62"/>
      <c r="R86" s="62"/>
      <c r="S86" s="62"/>
      <c r="T86" s="58"/>
      <c r="U86" s="58"/>
      <c r="V86" s="58"/>
      <c r="W86" s="58"/>
      <c r="X86" s="58"/>
      <c r="Y86" s="62"/>
    </row>
    <row r="87" spans="1:25" s="49" customFormat="1" ht="12.75">
      <c r="A87" s="90"/>
      <c r="B87" s="57"/>
      <c r="C87" s="58"/>
      <c r="D87" s="59"/>
      <c r="E87" s="59"/>
      <c r="F87" s="59"/>
      <c r="G87" s="59"/>
      <c r="H87" s="60"/>
      <c r="I87" s="61"/>
      <c r="J87" s="62"/>
      <c r="K87" s="63"/>
      <c r="L87" s="63"/>
      <c r="M87" s="61"/>
      <c r="N87" s="61"/>
      <c r="O87" s="62"/>
      <c r="P87" s="62"/>
      <c r="Q87" s="62"/>
      <c r="R87" s="62"/>
      <c r="S87" s="62"/>
      <c r="T87" s="58"/>
      <c r="U87" s="58"/>
      <c r="V87" s="58"/>
      <c r="W87" s="58"/>
      <c r="X87" s="58"/>
      <c r="Y87" s="62"/>
    </row>
    <row r="88" spans="1:25" s="49" customFormat="1" ht="12.75">
      <c r="A88" s="90"/>
      <c r="B88" s="57"/>
      <c r="C88" s="58"/>
      <c r="D88" s="59"/>
      <c r="E88" s="59"/>
      <c r="F88" s="59"/>
      <c r="G88" s="59"/>
      <c r="H88" s="60"/>
      <c r="I88" s="61"/>
      <c r="J88" s="62"/>
      <c r="K88" s="63"/>
      <c r="L88" s="63"/>
      <c r="M88" s="61"/>
      <c r="N88" s="61"/>
      <c r="O88" s="62"/>
      <c r="P88" s="62"/>
      <c r="Q88" s="62"/>
      <c r="R88" s="62"/>
      <c r="S88" s="62"/>
      <c r="T88" s="58"/>
      <c r="U88" s="58"/>
      <c r="V88" s="58"/>
      <c r="W88" s="58"/>
      <c r="X88" s="58"/>
      <c r="Y88" s="62"/>
    </row>
    <row r="89" spans="1:25" s="49" customFormat="1" ht="12.75">
      <c r="A89" s="51"/>
      <c r="B89" s="57"/>
      <c r="C89" s="58"/>
      <c r="D89" s="59"/>
      <c r="E89" s="59"/>
      <c r="F89" s="59"/>
      <c r="G89" s="59"/>
      <c r="H89" s="60"/>
      <c r="I89" s="61"/>
      <c r="J89" s="62"/>
      <c r="K89" s="63"/>
      <c r="L89" s="63"/>
      <c r="M89" s="61"/>
      <c r="N89" s="61"/>
      <c r="O89" s="62"/>
      <c r="P89" s="62"/>
      <c r="Q89" s="62"/>
      <c r="R89" s="62"/>
      <c r="S89" s="62"/>
      <c r="T89" s="58"/>
      <c r="U89" s="58"/>
      <c r="V89" s="58"/>
      <c r="W89" s="58"/>
      <c r="X89" s="58"/>
      <c r="Y89" s="62"/>
    </row>
    <row r="90" spans="1:24" s="49" customFormat="1" ht="12.75">
      <c r="A90" s="64"/>
      <c r="B90" s="52"/>
      <c r="C90" s="53"/>
      <c r="D90" s="54"/>
      <c r="E90" s="54"/>
      <c r="F90" s="54"/>
      <c r="G90" s="54"/>
      <c r="I90" s="55"/>
      <c r="J90" s="53"/>
      <c r="K90" s="56"/>
      <c r="L90" s="56"/>
      <c r="N90" s="55"/>
      <c r="T90" s="53"/>
      <c r="U90" s="53"/>
      <c r="V90" s="53"/>
      <c r="W90" s="53"/>
      <c r="X90" s="53"/>
    </row>
    <row r="91" spans="1:24" s="49" customFormat="1" ht="12.75">
      <c r="A91" s="57"/>
      <c r="B91" s="91" t="s">
        <v>111</v>
      </c>
      <c r="C91" s="62"/>
      <c r="D91" s="59"/>
      <c r="E91" s="59"/>
      <c r="F91" s="59"/>
      <c r="G91" s="92"/>
      <c r="H91" s="61"/>
      <c r="I91" s="61"/>
      <c r="J91" s="93"/>
      <c r="K91" s="94"/>
      <c r="L91" s="63"/>
      <c r="M91" s="61"/>
      <c r="N91" s="62"/>
      <c r="O91" s="62"/>
      <c r="P91" s="62"/>
      <c r="Q91" s="62"/>
      <c r="R91" s="62"/>
      <c r="S91" s="62"/>
      <c r="T91" s="91" t="s">
        <v>111</v>
      </c>
      <c r="U91" s="91"/>
      <c r="V91" s="91"/>
      <c r="W91" s="91"/>
      <c r="X91" s="91"/>
    </row>
    <row r="92" spans="1:24" s="49" customFormat="1" ht="12.75">
      <c r="A92" s="57"/>
      <c r="B92" s="91" t="s">
        <v>112</v>
      </c>
      <c r="C92" s="62"/>
      <c r="D92" s="59"/>
      <c r="E92" s="59"/>
      <c r="F92" s="59"/>
      <c r="G92" s="92"/>
      <c r="H92" s="61"/>
      <c r="I92" s="61"/>
      <c r="J92" s="93"/>
      <c r="K92" s="94"/>
      <c r="L92" s="63"/>
      <c r="M92" s="61"/>
      <c r="N92" s="62"/>
      <c r="O92" s="62"/>
      <c r="P92" s="62"/>
      <c r="Q92" s="62"/>
      <c r="R92" s="62"/>
      <c r="S92" s="62"/>
      <c r="T92" s="91" t="s">
        <v>112</v>
      </c>
      <c r="U92" s="91"/>
      <c r="V92" s="91"/>
      <c r="W92" s="91"/>
      <c r="X92" s="91"/>
    </row>
    <row r="93" spans="1:24" s="49" customFormat="1" ht="12.75">
      <c r="A93" s="52"/>
      <c r="C93" s="53"/>
      <c r="D93" s="54"/>
      <c r="E93" s="54"/>
      <c r="F93" s="54"/>
      <c r="G93" s="95"/>
      <c r="H93" s="55"/>
      <c r="I93" s="55"/>
      <c r="J93" s="89"/>
      <c r="K93" s="88"/>
      <c r="L93" s="56"/>
      <c r="M93" s="55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</row>
    <row r="94" spans="1:25" s="49" customFormat="1" ht="12.75">
      <c r="A94" s="64"/>
      <c r="B94" s="65" t="s">
        <v>3</v>
      </c>
      <c r="C94" s="66" t="s">
        <v>4</v>
      </c>
      <c r="D94" s="67" t="s">
        <v>4</v>
      </c>
      <c r="E94" s="67" t="s">
        <v>4</v>
      </c>
      <c r="F94" s="67" t="s">
        <v>4</v>
      </c>
      <c r="G94" s="67" t="s">
        <v>4</v>
      </c>
      <c r="H94" s="68"/>
      <c r="I94" s="69"/>
      <c r="J94" s="40" t="s">
        <v>5</v>
      </c>
      <c r="K94" s="70" t="s">
        <v>6</v>
      </c>
      <c r="L94" s="70"/>
      <c r="M94" s="53"/>
      <c r="N94" s="55"/>
      <c r="O94" s="53"/>
      <c r="P94" s="53"/>
      <c r="Q94" s="53"/>
      <c r="R94" s="53"/>
      <c r="S94" s="53"/>
      <c r="T94" s="66" t="s">
        <v>4</v>
      </c>
      <c r="U94" s="40" t="s">
        <v>7</v>
      </c>
      <c r="V94" s="40" t="s">
        <v>7</v>
      </c>
      <c r="W94" s="40" t="s">
        <v>8</v>
      </c>
      <c r="X94" s="40" t="s">
        <v>8</v>
      </c>
      <c r="Y94" s="53"/>
    </row>
    <row r="95" spans="1:24" s="49" customFormat="1" ht="12.75">
      <c r="A95" s="64"/>
      <c r="B95" s="65" t="s">
        <v>10</v>
      </c>
      <c r="C95" s="71" t="s">
        <v>10</v>
      </c>
      <c r="D95" s="67" t="s">
        <v>11</v>
      </c>
      <c r="E95" s="67" t="s">
        <v>12</v>
      </c>
      <c r="F95" s="67" t="s">
        <v>11</v>
      </c>
      <c r="G95" s="67" t="s">
        <v>13</v>
      </c>
      <c r="H95" s="68" t="s">
        <v>14</v>
      </c>
      <c r="I95" s="69" t="s">
        <v>15</v>
      </c>
      <c r="J95" s="40" t="s">
        <v>16</v>
      </c>
      <c r="K95" s="70" t="s">
        <v>17</v>
      </c>
      <c r="L95" s="70" t="s">
        <v>18</v>
      </c>
      <c r="M95" s="71" t="s">
        <v>18</v>
      </c>
      <c r="N95" s="72" t="s">
        <v>19</v>
      </c>
      <c r="O95" s="71" t="s">
        <v>20</v>
      </c>
      <c r="P95" s="71" t="s">
        <v>21</v>
      </c>
      <c r="Q95" s="15" t="s">
        <v>22</v>
      </c>
      <c r="R95" s="65" t="s">
        <v>23</v>
      </c>
      <c r="S95" s="65" t="s">
        <v>24</v>
      </c>
      <c r="T95" s="71" t="s">
        <v>10</v>
      </c>
      <c r="U95" s="15"/>
      <c r="V95" s="15" t="s">
        <v>25</v>
      </c>
      <c r="W95" s="15"/>
      <c r="X95" s="15" t="s">
        <v>25</v>
      </c>
    </row>
    <row r="96" spans="1:25" s="49" customFormat="1" ht="12.75">
      <c r="A96" s="73" t="s">
        <v>27</v>
      </c>
      <c r="B96" s="65" t="s">
        <v>28</v>
      </c>
      <c r="C96" s="71" t="s">
        <v>29</v>
      </c>
      <c r="D96" s="67" t="s">
        <v>30</v>
      </c>
      <c r="E96" s="67"/>
      <c r="F96" s="67" t="s">
        <v>30</v>
      </c>
      <c r="G96" s="67"/>
      <c r="H96" s="68"/>
      <c r="I96" s="69"/>
      <c r="J96" s="66"/>
      <c r="K96" s="56"/>
      <c r="L96" s="56" t="s">
        <v>31</v>
      </c>
      <c r="M96" s="71" t="s">
        <v>32</v>
      </c>
      <c r="N96" s="72" t="s">
        <v>33</v>
      </c>
      <c r="O96" s="71" t="s">
        <v>33</v>
      </c>
      <c r="P96" s="71" t="s">
        <v>33</v>
      </c>
      <c r="Q96" s="71"/>
      <c r="R96" s="65" t="s">
        <v>34</v>
      </c>
      <c r="S96" s="65"/>
      <c r="T96" s="71" t="s">
        <v>29</v>
      </c>
      <c r="U96" s="15" t="s">
        <v>35</v>
      </c>
      <c r="V96" s="15"/>
      <c r="W96" s="15" t="s">
        <v>35</v>
      </c>
      <c r="X96" s="15"/>
      <c r="Y96" s="74" t="s">
        <v>36</v>
      </c>
    </row>
    <row r="97" spans="1:25" s="49" customFormat="1" ht="12.75">
      <c r="A97" s="75" t="s">
        <v>37</v>
      </c>
      <c r="B97" s="76" t="s">
        <v>37</v>
      </c>
      <c r="C97" s="77" t="s">
        <v>37</v>
      </c>
      <c r="D97" s="78" t="s">
        <v>37</v>
      </c>
      <c r="E97" s="78"/>
      <c r="F97" s="78" t="s">
        <v>37</v>
      </c>
      <c r="G97" s="78" t="s">
        <v>37</v>
      </c>
      <c r="H97" s="76"/>
      <c r="I97" s="79"/>
      <c r="J97" s="77"/>
      <c r="K97" s="78" t="s">
        <v>37</v>
      </c>
      <c r="L97" s="78" t="s">
        <v>37</v>
      </c>
      <c r="M97" s="77" t="s">
        <v>37</v>
      </c>
      <c r="N97" s="79" t="s">
        <v>37</v>
      </c>
      <c r="O97" s="77" t="s">
        <v>37</v>
      </c>
      <c r="P97" s="77" t="s">
        <v>37</v>
      </c>
      <c r="Q97" s="77"/>
      <c r="R97" s="76" t="s">
        <v>37</v>
      </c>
      <c r="S97" s="76"/>
      <c r="T97" s="77" t="s">
        <v>37</v>
      </c>
      <c r="U97" s="77"/>
      <c r="V97" s="77"/>
      <c r="W97" s="77"/>
      <c r="X97" s="77"/>
      <c r="Y97" s="76" t="s">
        <v>37</v>
      </c>
    </row>
    <row r="98" spans="1:24" s="49" customFormat="1" ht="12.75">
      <c r="A98" s="65">
        <v>87</v>
      </c>
      <c r="B98" s="52">
        <v>0</v>
      </c>
      <c r="C98" s="46">
        <v>2.439</v>
      </c>
      <c r="D98" s="80">
        <v>6.8761</v>
      </c>
      <c r="E98" s="80">
        <v>32.6155</v>
      </c>
      <c r="F98" s="80">
        <v>6.8766</v>
      </c>
      <c r="G98" s="83">
        <v>1.301E-17</v>
      </c>
      <c r="H98" s="47">
        <f aca="true" t="shared" si="6" ref="H98:H121">((999.842594+6.794*10^-2*D98-9.0953*10^-3*D98^2+1.001685*10^-4*D98^3-1.12*10^-6*D98^4+6.536*10^-9*D98^5)+(0.8245-0.00409*D98+7.6438*10^-5*D98^2-8.2467*10^-7*D98^3+5.3875*10^-9*D98^4)*E98+(-5.72466*10^-3+1.0227*10^-4*D98-1.6546*10^-6*D98^2)*E98^1.5+4.8314*10^-4*E98^2)-1000</f>
        <v>25.557683423892968</v>
      </c>
      <c r="I98" s="46">
        <v>84.3416</v>
      </c>
      <c r="J98" s="80">
        <v>32.6107</v>
      </c>
      <c r="K98" s="88">
        <v>32.6168</v>
      </c>
      <c r="L98" s="70">
        <v>6.883</v>
      </c>
      <c r="M98" s="111">
        <f aca="true" t="shared" si="7" ref="M98:M121">(L98*1000/22.4)/(1+H98/1000)</f>
        <v>299.6192127276758</v>
      </c>
      <c r="N98" s="29">
        <v>1.166964</v>
      </c>
      <c r="O98" s="38">
        <v>11.55631</v>
      </c>
      <c r="P98" s="38">
        <v>15.12673</v>
      </c>
      <c r="Q98" s="46"/>
      <c r="R98" s="69"/>
      <c r="S98" s="69"/>
      <c r="T98" s="46">
        <v>2.439</v>
      </c>
      <c r="U98" s="46"/>
      <c r="V98" s="46"/>
      <c r="W98" s="46"/>
      <c r="X98" s="46"/>
    </row>
    <row r="99" spans="1:24" s="49" customFormat="1" ht="12.75">
      <c r="A99" s="65">
        <v>86</v>
      </c>
      <c r="B99" s="52">
        <v>10</v>
      </c>
      <c r="C99" s="46">
        <v>9.549</v>
      </c>
      <c r="D99" s="80">
        <v>6.882</v>
      </c>
      <c r="E99" s="80">
        <v>32.6152</v>
      </c>
      <c r="F99" s="80">
        <v>6.8819</v>
      </c>
      <c r="G99" s="83">
        <v>1.301E-17</v>
      </c>
      <c r="H99" s="47">
        <f t="shared" si="6"/>
        <v>25.556666962116196</v>
      </c>
      <c r="I99" s="46">
        <v>84.4521</v>
      </c>
      <c r="J99" s="80">
        <v>32.6104</v>
      </c>
      <c r="K99" s="88"/>
      <c r="L99" s="70">
        <v>6.888</v>
      </c>
      <c r="M99" s="111">
        <f t="shared" si="7"/>
        <v>299.83716152016297</v>
      </c>
      <c r="N99" s="29">
        <v>1.171222</v>
      </c>
      <c r="O99" s="38">
        <v>11.67115</v>
      </c>
      <c r="P99" s="38">
        <v>15.30123</v>
      </c>
      <c r="Q99" s="46"/>
      <c r="R99" s="69"/>
      <c r="S99" s="69"/>
      <c r="T99" s="46">
        <v>9.549</v>
      </c>
      <c r="U99" s="46"/>
      <c r="V99" s="46"/>
      <c r="W99" s="46"/>
      <c r="X99" s="46"/>
    </row>
    <row r="100" spans="1:24" s="49" customFormat="1" ht="12.75">
      <c r="A100" s="65">
        <v>85</v>
      </c>
      <c r="B100" s="52">
        <v>25</v>
      </c>
      <c r="C100" s="46">
        <v>25.455</v>
      </c>
      <c r="D100" s="80">
        <v>6.8874</v>
      </c>
      <c r="E100" s="80">
        <v>32.6152</v>
      </c>
      <c r="F100" s="80">
        <v>6.8882</v>
      </c>
      <c r="G100" s="83">
        <v>1.301E-17</v>
      </c>
      <c r="H100" s="47">
        <f t="shared" si="6"/>
        <v>25.555952543131525</v>
      </c>
      <c r="I100" s="46">
        <v>84.4981</v>
      </c>
      <c r="J100" s="80">
        <v>32.6105</v>
      </c>
      <c r="K100" s="88"/>
      <c r="L100" s="70">
        <v>6.889</v>
      </c>
      <c r="M100" s="111">
        <f t="shared" si="7"/>
        <v>299.8809007880129</v>
      </c>
      <c r="N100" s="29">
        <v>1.16641</v>
      </c>
      <c r="O100" s="38">
        <v>11.67229</v>
      </c>
      <c r="P100" s="38">
        <v>14.93154</v>
      </c>
      <c r="Q100" s="46"/>
      <c r="R100" s="69"/>
      <c r="S100" s="69"/>
      <c r="T100" s="46">
        <v>25.455</v>
      </c>
      <c r="U100" s="46"/>
      <c r="V100" s="46"/>
      <c r="W100" s="46"/>
      <c r="X100" s="46"/>
    </row>
    <row r="101" spans="1:24" s="49" customFormat="1" ht="12.75">
      <c r="A101" s="65">
        <v>84</v>
      </c>
      <c r="B101" s="52">
        <v>50</v>
      </c>
      <c r="C101" s="46">
        <v>50.316</v>
      </c>
      <c r="D101" s="80">
        <v>6.8897</v>
      </c>
      <c r="E101" s="80">
        <v>32.6151</v>
      </c>
      <c r="F101" s="80">
        <v>6.8905</v>
      </c>
      <c r="G101" s="83">
        <v>1.301E-17</v>
      </c>
      <c r="H101" s="47">
        <f t="shared" si="6"/>
        <v>25.55556940056158</v>
      </c>
      <c r="I101" s="46">
        <v>84.6006</v>
      </c>
      <c r="J101" s="80">
        <v>32.6103</v>
      </c>
      <c r="K101" s="88"/>
      <c r="L101" s="70">
        <v>6.898</v>
      </c>
      <c r="M101" s="111">
        <f t="shared" si="7"/>
        <v>300.27278653600763</v>
      </c>
      <c r="N101" s="29">
        <v>1.170665</v>
      </c>
      <c r="O101" s="38">
        <v>11.73032</v>
      </c>
      <c r="P101" s="38">
        <v>15.10596</v>
      </c>
      <c r="Q101" s="46"/>
      <c r="R101" s="69"/>
      <c r="S101" s="69"/>
      <c r="T101" s="46">
        <v>50.316</v>
      </c>
      <c r="U101" s="46"/>
      <c r="V101" s="46"/>
      <c r="W101" s="46"/>
      <c r="X101" s="46"/>
    </row>
    <row r="102" spans="1:24" s="49" customFormat="1" ht="12.75">
      <c r="A102" s="65">
        <v>83</v>
      </c>
      <c r="B102" s="52">
        <v>75</v>
      </c>
      <c r="C102" s="46">
        <v>75.432</v>
      </c>
      <c r="D102" s="80">
        <v>6.8913</v>
      </c>
      <c r="E102" s="80">
        <v>32.6152</v>
      </c>
      <c r="F102" s="80">
        <v>6.8922</v>
      </c>
      <c r="G102" s="83">
        <v>0.40248</v>
      </c>
      <c r="H102" s="47">
        <f t="shared" si="6"/>
        <v>25.555436369157633</v>
      </c>
      <c r="I102" s="46">
        <v>84.4848</v>
      </c>
      <c r="J102" s="80">
        <v>32.6102</v>
      </c>
      <c r="K102" s="88"/>
      <c r="L102" s="70">
        <v>6.887</v>
      </c>
      <c r="M102" s="111">
        <f t="shared" si="7"/>
        <v>299.7939908849412</v>
      </c>
      <c r="N102" s="29">
        <v>1.170384</v>
      </c>
      <c r="O102" s="38">
        <v>11.67456</v>
      </c>
      <c r="P102" s="38">
        <v>14.73662</v>
      </c>
      <c r="Q102" s="46"/>
      <c r="R102" s="69"/>
      <c r="S102" s="69"/>
      <c r="T102" s="46">
        <v>75.432</v>
      </c>
      <c r="U102" s="46"/>
      <c r="V102" s="46"/>
      <c r="W102" s="46"/>
      <c r="X102" s="46"/>
    </row>
    <row r="103" spans="1:24" s="49" customFormat="1" ht="12.75">
      <c r="A103" s="65">
        <v>82</v>
      </c>
      <c r="B103" s="52">
        <v>100</v>
      </c>
      <c r="C103" s="46">
        <v>101.494</v>
      </c>
      <c r="D103" s="80">
        <v>6.8891</v>
      </c>
      <c r="E103" s="80">
        <v>32.6162</v>
      </c>
      <c r="F103" s="80">
        <v>6.8894</v>
      </c>
      <c r="G103" s="83">
        <v>0.51111</v>
      </c>
      <c r="H103" s="47">
        <f t="shared" si="6"/>
        <v>25.556515097429383</v>
      </c>
      <c r="I103" s="46">
        <v>84.6844</v>
      </c>
      <c r="J103" s="80">
        <v>32.611</v>
      </c>
      <c r="K103" s="88"/>
      <c r="L103" s="70">
        <v>6.878</v>
      </c>
      <c r="M103" s="111">
        <f t="shared" si="7"/>
        <v>299.40190219492774</v>
      </c>
      <c r="N103" s="29">
        <v>1.174636</v>
      </c>
      <c r="O103" s="38">
        <v>11.78951</v>
      </c>
      <c r="P103" s="38">
        <v>14.54869</v>
      </c>
      <c r="Q103" s="46"/>
      <c r="R103" s="69"/>
      <c r="S103" s="69"/>
      <c r="T103" s="46">
        <v>101.494</v>
      </c>
      <c r="U103" s="46"/>
      <c r="V103" s="46"/>
      <c r="W103" s="46"/>
      <c r="X103" s="46"/>
    </row>
    <row r="104" spans="1:24" s="49" customFormat="1" ht="12.75">
      <c r="A104" s="65">
        <v>81</v>
      </c>
      <c r="B104" s="52">
        <v>150</v>
      </c>
      <c r="C104" s="46">
        <v>150.648</v>
      </c>
      <c r="D104" s="80">
        <v>5.7802</v>
      </c>
      <c r="E104" s="80">
        <v>33.7575</v>
      </c>
      <c r="F104" s="80">
        <v>5.7842</v>
      </c>
      <c r="G104" s="83">
        <v>0.067229</v>
      </c>
      <c r="H104" s="47">
        <f t="shared" si="6"/>
        <v>26.598457448741783</v>
      </c>
      <c r="I104" s="46">
        <v>85.7099</v>
      </c>
      <c r="J104" s="80">
        <v>33.7507</v>
      </c>
      <c r="K104" s="88"/>
      <c r="L104" s="70">
        <v>3.567</v>
      </c>
      <c r="M104" s="111">
        <f t="shared" si="7"/>
        <v>155.11524518000007</v>
      </c>
      <c r="N104" s="29">
        <v>2.208291</v>
      </c>
      <c r="O104" s="38">
        <v>30.57651</v>
      </c>
      <c r="P104" s="38">
        <v>45.70676</v>
      </c>
      <c r="Q104" s="46"/>
      <c r="R104" s="69"/>
      <c r="S104" s="69"/>
      <c r="T104" s="46">
        <v>150.648</v>
      </c>
      <c r="U104" s="46"/>
      <c r="V104" s="46"/>
      <c r="W104" s="46"/>
      <c r="X104" s="46"/>
    </row>
    <row r="105" spans="1:24" s="49" customFormat="1" ht="12.75">
      <c r="A105" s="65">
        <v>80</v>
      </c>
      <c r="B105" s="52">
        <v>200</v>
      </c>
      <c r="C105" s="46">
        <v>202.152</v>
      </c>
      <c r="D105" s="80">
        <v>5.2496</v>
      </c>
      <c r="E105" s="80">
        <v>33.8779</v>
      </c>
      <c r="F105" s="80">
        <v>5.2513</v>
      </c>
      <c r="G105" s="83">
        <v>0.06253</v>
      </c>
      <c r="H105" s="47">
        <f t="shared" si="6"/>
        <v>26.757228387835994</v>
      </c>
      <c r="I105" s="46">
        <v>85.6681</v>
      </c>
      <c r="J105" s="80">
        <v>33.8721</v>
      </c>
      <c r="K105" s="88"/>
      <c r="L105" s="70">
        <v>2.637</v>
      </c>
      <c r="M105" s="111">
        <f t="shared" si="7"/>
        <v>114.65535477218654</v>
      </c>
      <c r="N105" s="29">
        <v>2.535718</v>
      </c>
      <c r="O105" s="38">
        <v>35.57119</v>
      </c>
      <c r="P105" s="38">
        <v>59.666</v>
      </c>
      <c r="Q105" s="46"/>
      <c r="R105" s="69"/>
      <c r="S105" s="69"/>
      <c r="T105" s="46">
        <v>202.152</v>
      </c>
      <c r="U105" s="46"/>
      <c r="V105" s="46"/>
      <c r="W105" s="46"/>
      <c r="X105" s="46"/>
    </row>
    <row r="106" spans="1:24" s="49" customFormat="1" ht="12.75">
      <c r="A106" s="65">
        <v>79</v>
      </c>
      <c r="B106" s="52">
        <v>300</v>
      </c>
      <c r="C106" s="46">
        <v>300.029</v>
      </c>
      <c r="D106" s="80">
        <v>4.8084</v>
      </c>
      <c r="E106" s="80">
        <v>33.9685</v>
      </c>
      <c r="F106" s="80">
        <v>4.8085</v>
      </c>
      <c r="G106" s="83">
        <v>0.065734</v>
      </c>
      <c r="H106" s="47">
        <f t="shared" si="6"/>
        <v>26.87945616027764</v>
      </c>
      <c r="I106" s="46">
        <v>85.7293</v>
      </c>
      <c r="J106" s="80">
        <v>33.9627</v>
      </c>
      <c r="K106" s="88"/>
      <c r="L106" s="70">
        <v>1.521</v>
      </c>
      <c r="M106" s="111">
        <f t="shared" si="7"/>
        <v>66.12439786085999</v>
      </c>
      <c r="N106" s="29">
        <v>2.853345</v>
      </c>
      <c r="O106" s="38">
        <v>40.17448</v>
      </c>
      <c r="P106" s="38">
        <v>73.69566</v>
      </c>
      <c r="Q106" s="46"/>
      <c r="R106" s="69"/>
      <c r="S106" s="69"/>
      <c r="T106" s="46">
        <v>300.029</v>
      </c>
      <c r="U106" s="46"/>
      <c r="V106" s="46"/>
      <c r="W106" s="46"/>
      <c r="X106" s="46"/>
    </row>
    <row r="107" spans="1:24" s="49" customFormat="1" ht="12.75">
      <c r="A107" s="65">
        <v>78</v>
      </c>
      <c r="B107" s="52">
        <v>400</v>
      </c>
      <c r="C107" s="46">
        <v>399.566</v>
      </c>
      <c r="D107" s="80">
        <v>4.3448</v>
      </c>
      <c r="E107" s="80">
        <v>34.0372</v>
      </c>
      <c r="F107" s="80">
        <v>4.3473</v>
      </c>
      <c r="G107" s="83">
        <v>0.063375</v>
      </c>
      <c r="H107" s="47">
        <f t="shared" si="6"/>
        <v>26.98458737037845</v>
      </c>
      <c r="I107" s="46">
        <v>85.8077</v>
      </c>
      <c r="J107" s="80">
        <v>34.0314</v>
      </c>
      <c r="K107" s="88"/>
      <c r="L107" s="70">
        <v>1.113</v>
      </c>
      <c r="M107" s="111">
        <f t="shared" si="7"/>
        <v>48.38193348862827</v>
      </c>
      <c r="N107" s="29">
        <v>3.004857</v>
      </c>
      <c r="O107" s="38">
        <v>42.48413</v>
      </c>
      <c r="P107" s="38">
        <v>86.49096</v>
      </c>
      <c r="Q107" s="46"/>
      <c r="R107" s="69"/>
      <c r="S107" s="69"/>
      <c r="T107" s="46">
        <v>399.566</v>
      </c>
      <c r="U107" s="46"/>
      <c r="V107" s="46"/>
      <c r="W107" s="46"/>
      <c r="X107" s="46"/>
    </row>
    <row r="108" spans="1:24" s="49" customFormat="1" ht="12.75">
      <c r="A108" s="65">
        <v>77</v>
      </c>
      <c r="B108" s="52">
        <v>600</v>
      </c>
      <c r="C108" s="46">
        <v>603.075</v>
      </c>
      <c r="D108" s="80">
        <v>3.8008</v>
      </c>
      <c r="E108" s="80">
        <v>34.1763</v>
      </c>
      <c r="F108" s="80">
        <v>3.8026</v>
      </c>
      <c r="G108" s="83">
        <v>0.066074</v>
      </c>
      <c r="H108" s="47">
        <f t="shared" si="6"/>
        <v>27.15144665720186</v>
      </c>
      <c r="I108" s="46">
        <v>85.8702</v>
      </c>
      <c r="J108" s="80">
        <v>34.1699</v>
      </c>
      <c r="K108" s="88"/>
      <c r="L108" s="70">
        <v>0.637</v>
      </c>
      <c r="M108" s="111">
        <f t="shared" si="7"/>
        <v>27.6857907298364</v>
      </c>
      <c r="N108" s="29">
        <v>3.147249</v>
      </c>
      <c r="O108" s="38">
        <v>44.04783</v>
      </c>
      <c r="P108" s="38">
        <v>109.8482</v>
      </c>
      <c r="Q108" s="46"/>
      <c r="R108" s="69"/>
      <c r="S108" s="69"/>
      <c r="T108" s="46">
        <v>603.075</v>
      </c>
      <c r="U108" s="46"/>
      <c r="V108" s="46"/>
      <c r="W108" s="46"/>
      <c r="X108" s="46"/>
    </row>
    <row r="109" spans="1:24" s="49" customFormat="1" ht="12.75">
      <c r="A109" s="65">
        <v>76</v>
      </c>
      <c r="B109" s="52">
        <v>800</v>
      </c>
      <c r="C109" s="46">
        <v>801.393</v>
      </c>
      <c r="D109" s="80">
        <v>3.3204</v>
      </c>
      <c r="E109" s="80">
        <v>34.2874</v>
      </c>
      <c r="F109" s="80">
        <v>3.3213</v>
      </c>
      <c r="G109" s="83">
        <v>0.06583</v>
      </c>
      <c r="H109" s="47">
        <f t="shared" si="6"/>
        <v>27.286803960516636</v>
      </c>
      <c r="I109" s="46">
        <v>85.8763</v>
      </c>
      <c r="J109" s="80">
        <v>34.2813</v>
      </c>
      <c r="K109" s="88"/>
      <c r="L109" s="70">
        <v>0.43</v>
      </c>
      <c r="M109" s="111">
        <f t="shared" si="7"/>
        <v>18.68653281383568</v>
      </c>
      <c r="N109" s="29">
        <v>3.209158</v>
      </c>
      <c r="O109" s="38">
        <v>45.26733</v>
      </c>
      <c r="P109" s="38">
        <v>128.6681</v>
      </c>
      <c r="Q109" s="46"/>
      <c r="R109" s="69"/>
      <c r="S109" s="69"/>
      <c r="T109" s="46">
        <v>801.393</v>
      </c>
      <c r="U109" s="46"/>
      <c r="V109" s="46"/>
      <c r="W109" s="46"/>
      <c r="X109" s="46"/>
    </row>
    <row r="110" spans="1:24" s="49" customFormat="1" ht="12.75">
      <c r="A110" s="65">
        <v>75</v>
      </c>
      <c r="B110" s="52">
        <v>1000</v>
      </c>
      <c r="C110" s="46">
        <v>999.985</v>
      </c>
      <c r="D110" s="80">
        <v>2.9749</v>
      </c>
      <c r="E110" s="80">
        <v>34.3685</v>
      </c>
      <c r="F110" s="80">
        <v>2.9753</v>
      </c>
      <c r="G110" s="83">
        <v>0.06723</v>
      </c>
      <c r="H110" s="47">
        <f t="shared" si="6"/>
        <v>27.38354243278468</v>
      </c>
      <c r="I110" s="46">
        <v>85.8772</v>
      </c>
      <c r="J110" s="80">
        <v>34.3623</v>
      </c>
      <c r="K110" s="88"/>
      <c r="L110" s="70">
        <v>0.351</v>
      </c>
      <c r="M110" s="111">
        <f t="shared" si="7"/>
        <v>15.251989359337072</v>
      </c>
      <c r="N110" s="29">
        <v>3.235344</v>
      </c>
      <c r="O110" s="38">
        <v>45.50721</v>
      </c>
      <c r="P110" s="38">
        <v>142.0908</v>
      </c>
      <c r="Q110" s="46"/>
      <c r="R110" s="69"/>
      <c r="S110" s="69"/>
      <c r="T110" s="46">
        <v>999.985</v>
      </c>
      <c r="U110" s="46"/>
      <c r="V110" s="46"/>
      <c r="W110" s="46"/>
      <c r="X110" s="46"/>
    </row>
    <row r="111" spans="1:24" s="49" customFormat="1" ht="12.75">
      <c r="A111" s="65">
        <v>74</v>
      </c>
      <c r="B111" s="52">
        <v>1250</v>
      </c>
      <c r="C111" s="46">
        <v>1250.693</v>
      </c>
      <c r="D111" s="80">
        <v>2.6272</v>
      </c>
      <c r="E111" s="80">
        <v>34.4425</v>
      </c>
      <c r="F111" s="80">
        <v>2.6278</v>
      </c>
      <c r="G111" s="83">
        <v>0.069245</v>
      </c>
      <c r="H111" s="47">
        <f t="shared" si="6"/>
        <v>27.473474423139578</v>
      </c>
      <c r="I111" s="46">
        <v>85.8772</v>
      </c>
      <c r="J111" s="80">
        <v>34.4362</v>
      </c>
      <c r="K111" s="88"/>
      <c r="L111" s="70">
        <v>0.385</v>
      </c>
      <c r="M111" s="111">
        <f t="shared" si="7"/>
        <v>16.727925759494354</v>
      </c>
      <c r="N111" s="29">
        <v>3.239207</v>
      </c>
      <c r="O111" s="38">
        <v>45.97818</v>
      </c>
      <c r="P111" s="38">
        <v>152.7111</v>
      </c>
      <c r="Q111" s="46"/>
      <c r="R111" s="69"/>
      <c r="S111" s="69"/>
      <c r="T111" s="46">
        <v>1250.693</v>
      </c>
      <c r="U111" s="46"/>
      <c r="V111" s="46"/>
      <c r="W111" s="46"/>
      <c r="X111" s="46"/>
    </row>
    <row r="112" spans="1:24" s="49" customFormat="1" ht="12.75">
      <c r="A112" s="65">
        <v>73</v>
      </c>
      <c r="B112" s="52">
        <v>1500</v>
      </c>
      <c r="C112" s="46">
        <v>1500.301</v>
      </c>
      <c r="D112" s="80">
        <v>2.3353</v>
      </c>
      <c r="E112" s="80">
        <v>34.5034</v>
      </c>
      <c r="F112" s="80">
        <v>2.3363</v>
      </c>
      <c r="G112" s="83">
        <v>0.067325</v>
      </c>
      <c r="H112" s="47">
        <f t="shared" si="6"/>
        <v>27.546939832800945</v>
      </c>
      <c r="I112" s="46">
        <v>85.894</v>
      </c>
      <c r="J112" s="80">
        <v>34.4969</v>
      </c>
      <c r="K112" s="88"/>
      <c r="L112" s="70">
        <v>0.563</v>
      </c>
      <c r="M112" s="111">
        <f t="shared" si="7"/>
        <v>24.460126926676732</v>
      </c>
      <c r="N112" s="29">
        <v>3.198446</v>
      </c>
      <c r="O112" s="38">
        <v>45.41049</v>
      </c>
      <c r="P112" s="38">
        <v>162.0228</v>
      </c>
      <c r="Q112" s="46"/>
      <c r="R112" s="69"/>
      <c r="S112" s="69"/>
      <c r="T112" s="46">
        <v>1500.301</v>
      </c>
      <c r="U112" s="46"/>
      <c r="V112" s="46"/>
      <c r="W112" s="46"/>
      <c r="X112" s="46"/>
    </row>
    <row r="113" spans="1:24" s="49" customFormat="1" ht="12.75">
      <c r="A113" s="65">
        <v>72</v>
      </c>
      <c r="B113" s="52">
        <v>1750</v>
      </c>
      <c r="C113" s="46">
        <v>1751.453</v>
      </c>
      <c r="D113" s="80">
        <v>2.1009</v>
      </c>
      <c r="E113" s="80">
        <v>34.552</v>
      </c>
      <c r="F113" s="80">
        <v>2.1013</v>
      </c>
      <c r="G113" s="83">
        <v>0.066979</v>
      </c>
      <c r="H113" s="47">
        <f t="shared" si="6"/>
        <v>27.604986779951105</v>
      </c>
      <c r="I113" s="46">
        <v>85.9004</v>
      </c>
      <c r="J113" s="80">
        <v>34.5456</v>
      </c>
      <c r="K113" s="88"/>
      <c r="L113" s="70">
        <v>0.936</v>
      </c>
      <c r="M113" s="111">
        <f t="shared" si="7"/>
        <v>40.66320699420875</v>
      </c>
      <c r="N113" s="29">
        <v>3.121965</v>
      </c>
      <c r="O113" s="38">
        <v>44.43849</v>
      </c>
      <c r="P113" s="38">
        <v>167.7127</v>
      </c>
      <c r="Q113" s="46"/>
      <c r="R113" s="69"/>
      <c r="S113" s="69"/>
      <c r="T113" s="46">
        <v>1751.453</v>
      </c>
      <c r="U113" s="46"/>
      <c r="V113" s="46"/>
      <c r="W113" s="46"/>
      <c r="X113" s="46"/>
    </row>
    <row r="114" spans="1:24" s="49" customFormat="1" ht="12.75">
      <c r="A114" s="65">
        <v>71</v>
      </c>
      <c r="B114" s="52">
        <v>2000</v>
      </c>
      <c r="C114" s="46">
        <v>2000.391</v>
      </c>
      <c r="D114" s="80">
        <v>1.9354</v>
      </c>
      <c r="E114" s="80">
        <v>34.5857</v>
      </c>
      <c r="F114" s="80">
        <v>1.936</v>
      </c>
      <c r="G114" s="83">
        <v>0.066126</v>
      </c>
      <c r="H114" s="47">
        <f t="shared" si="6"/>
        <v>27.64509869058088</v>
      </c>
      <c r="I114" s="46">
        <v>85.9122</v>
      </c>
      <c r="J114" s="80">
        <v>34.5794</v>
      </c>
      <c r="K114" s="88"/>
      <c r="L114" s="70">
        <v>1.314</v>
      </c>
      <c r="M114" s="111">
        <f t="shared" si="7"/>
        <v>57.082658556401825</v>
      </c>
      <c r="N114" s="29">
        <v>3.04547</v>
      </c>
      <c r="O114" s="38">
        <v>43.29327</v>
      </c>
      <c r="P114" s="38">
        <v>168.8019</v>
      </c>
      <c r="Q114" s="46"/>
      <c r="R114" s="69"/>
      <c r="S114" s="69"/>
      <c r="T114" s="46">
        <v>2000.391</v>
      </c>
      <c r="U114" s="46"/>
      <c r="V114" s="46"/>
      <c r="W114" s="46"/>
      <c r="X114" s="46"/>
    </row>
    <row r="115" spans="1:24" s="49" customFormat="1" ht="12.75">
      <c r="A115" s="65">
        <v>70</v>
      </c>
      <c r="B115" s="52">
        <v>2250</v>
      </c>
      <c r="C115" s="46">
        <v>2250.576</v>
      </c>
      <c r="D115" s="80">
        <v>1.8067</v>
      </c>
      <c r="E115" s="80">
        <v>34.6118</v>
      </c>
      <c r="F115" s="80">
        <v>1.8073</v>
      </c>
      <c r="G115" s="83">
        <v>0.063019</v>
      </c>
      <c r="H115" s="47">
        <f t="shared" si="6"/>
        <v>27.675987020703587</v>
      </c>
      <c r="I115" s="46">
        <v>85.9226</v>
      </c>
      <c r="J115" s="80">
        <v>34.6053</v>
      </c>
      <c r="K115" s="88"/>
      <c r="L115" s="70">
        <v>1.705</v>
      </c>
      <c r="M115" s="111">
        <f t="shared" si="7"/>
        <v>74.06621580137981</v>
      </c>
      <c r="N115" s="29">
        <v>2.973404</v>
      </c>
      <c r="O115" s="38">
        <v>42.43634</v>
      </c>
      <c r="P115" s="38">
        <v>171.4261</v>
      </c>
      <c r="Q115" s="46"/>
      <c r="R115" s="69"/>
      <c r="S115" s="69"/>
      <c r="T115" s="46">
        <v>2250.576</v>
      </c>
      <c r="U115" s="46"/>
      <c r="V115" s="46"/>
      <c r="W115" s="46"/>
      <c r="X115" s="46"/>
    </row>
    <row r="116" spans="1:24" s="49" customFormat="1" ht="12.75">
      <c r="A116" s="65">
        <v>69</v>
      </c>
      <c r="B116" s="52">
        <v>2500</v>
      </c>
      <c r="C116" s="46">
        <v>2500.261</v>
      </c>
      <c r="D116" s="80">
        <v>1.706</v>
      </c>
      <c r="E116" s="80">
        <v>34.6311</v>
      </c>
      <c r="F116" s="80">
        <v>1.7063</v>
      </c>
      <c r="G116" s="83">
        <v>0.06086</v>
      </c>
      <c r="H116" s="47">
        <f t="shared" si="6"/>
        <v>27.699121365019664</v>
      </c>
      <c r="I116" s="46">
        <v>85.9255</v>
      </c>
      <c r="J116" s="80">
        <v>34.6249</v>
      </c>
      <c r="K116" s="88">
        <v>34.63</v>
      </c>
      <c r="L116" s="70">
        <v>2.022</v>
      </c>
      <c r="M116" s="111">
        <f t="shared" si="7"/>
        <v>87.83490738316557</v>
      </c>
      <c r="N116" s="29">
        <v>2.905787</v>
      </c>
      <c r="O116" s="38">
        <v>41.40613</v>
      </c>
      <c r="P116" s="38">
        <v>172.3226</v>
      </c>
      <c r="Q116" s="46"/>
      <c r="R116" s="69"/>
      <c r="S116" s="69"/>
      <c r="T116" s="46">
        <v>2500.261</v>
      </c>
      <c r="U116" s="46"/>
      <c r="V116" s="46"/>
      <c r="W116" s="46"/>
      <c r="X116" s="46"/>
    </row>
    <row r="117" spans="1:24" s="49" customFormat="1" ht="12.75">
      <c r="A117" s="65">
        <v>68</v>
      </c>
      <c r="B117" s="52">
        <v>2500</v>
      </c>
      <c r="C117" s="46">
        <v>2500.014</v>
      </c>
      <c r="D117" s="80">
        <v>1.7058</v>
      </c>
      <c r="E117" s="80">
        <v>34.6311</v>
      </c>
      <c r="F117" s="80">
        <v>1.7063</v>
      </c>
      <c r="G117" s="83">
        <v>0.063567</v>
      </c>
      <c r="H117" s="47">
        <f t="shared" si="6"/>
        <v>27.69913644546409</v>
      </c>
      <c r="I117" s="46">
        <v>85.9252</v>
      </c>
      <c r="J117" s="80">
        <v>34.6248</v>
      </c>
      <c r="K117" s="88">
        <v>34.6305</v>
      </c>
      <c r="L117" s="70">
        <v>2.01</v>
      </c>
      <c r="M117" s="111">
        <f t="shared" si="7"/>
        <v>87.31363068718952</v>
      </c>
      <c r="N117" s="29">
        <v>2.900742</v>
      </c>
      <c r="O117" s="38">
        <v>41.52961</v>
      </c>
      <c r="P117" s="38">
        <v>171.8751</v>
      </c>
      <c r="Q117" s="46"/>
      <c r="R117" s="69"/>
      <c r="S117" s="69"/>
      <c r="T117" s="46">
        <v>2500.014</v>
      </c>
      <c r="U117" s="46"/>
      <c r="V117" s="46"/>
      <c r="W117" s="46"/>
      <c r="X117" s="46"/>
    </row>
    <row r="118" spans="1:24" s="49" customFormat="1" ht="12.75">
      <c r="A118" s="65">
        <v>67</v>
      </c>
      <c r="B118" s="52">
        <v>2750</v>
      </c>
      <c r="C118" s="46">
        <v>2748.617</v>
      </c>
      <c r="D118" s="80">
        <v>1.6295</v>
      </c>
      <c r="E118" s="80">
        <v>34.6457</v>
      </c>
      <c r="F118" s="80">
        <v>1.6297</v>
      </c>
      <c r="G118" s="83">
        <v>0.063271</v>
      </c>
      <c r="H118" s="47">
        <f t="shared" si="6"/>
        <v>27.71656707666716</v>
      </c>
      <c r="I118" s="46">
        <v>85.9271</v>
      </c>
      <c r="J118" s="80">
        <v>34.6396</v>
      </c>
      <c r="K118" s="88">
        <v>34.6453</v>
      </c>
      <c r="L118" s="70">
        <v>2.291</v>
      </c>
      <c r="M118" s="111">
        <f t="shared" si="7"/>
        <v>99.51847522046992</v>
      </c>
      <c r="N118" s="29">
        <v>2.842056</v>
      </c>
      <c r="O118" s="38">
        <v>40.61432</v>
      </c>
      <c r="P118" s="38">
        <v>171.428</v>
      </c>
      <c r="Q118" s="46"/>
      <c r="R118" s="69"/>
      <c r="S118" s="69"/>
      <c r="T118" s="46">
        <v>2748.617</v>
      </c>
      <c r="U118" s="46"/>
      <c r="V118" s="46"/>
      <c r="W118" s="46"/>
      <c r="X118" s="46"/>
    </row>
    <row r="119" spans="1:24" s="49" customFormat="1" ht="12.75">
      <c r="A119" s="65">
        <v>66</v>
      </c>
      <c r="B119" s="65">
        <v>3000</v>
      </c>
      <c r="C119" s="46">
        <v>2999.103</v>
      </c>
      <c r="D119" s="80">
        <v>1.5713</v>
      </c>
      <c r="E119" s="80">
        <v>34.6575</v>
      </c>
      <c r="F119" s="80">
        <v>1.5715</v>
      </c>
      <c r="G119" s="83">
        <v>0.062164</v>
      </c>
      <c r="H119" s="47">
        <f t="shared" si="6"/>
        <v>27.730349288991874</v>
      </c>
      <c r="I119" s="46">
        <v>85.9217</v>
      </c>
      <c r="J119" s="80">
        <v>34.6516</v>
      </c>
      <c r="K119" s="88">
        <v>34.6566</v>
      </c>
      <c r="L119" s="70">
        <v>2.553</v>
      </c>
      <c r="M119" s="111">
        <f t="shared" si="7"/>
        <v>110.89797471152198</v>
      </c>
      <c r="N119" s="29">
        <v>2.78336</v>
      </c>
      <c r="O119" s="38">
        <v>40.04507</v>
      </c>
      <c r="P119" s="38">
        <v>172.5152</v>
      </c>
      <c r="Q119" s="46"/>
      <c r="R119" s="69"/>
      <c r="S119" s="69"/>
      <c r="T119" s="46">
        <v>2999.103</v>
      </c>
      <c r="U119" s="46"/>
      <c r="V119" s="46"/>
      <c r="W119" s="46"/>
      <c r="X119" s="46"/>
    </row>
    <row r="120" spans="1:24" s="49" customFormat="1" ht="12.75">
      <c r="A120" s="65">
        <v>65</v>
      </c>
      <c r="B120" s="65">
        <v>3500</v>
      </c>
      <c r="C120" s="46">
        <v>3499.919</v>
      </c>
      <c r="D120" s="80">
        <v>1.5213</v>
      </c>
      <c r="E120" s="80">
        <v>34.6716</v>
      </c>
      <c r="F120" s="80">
        <v>1.5213</v>
      </c>
      <c r="G120" s="83">
        <v>0.067233</v>
      </c>
      <c r="H120" s="47">
        <f t="shared" si="6"/>
        <v>27.745338909099928</v>
      </c>
      <c r="I120" s="46">
        <v>85.9042</v>
      </c>
      <c r="J120" s="80">
        <v>34.6659</v>
      </c>
      <c r="K120" s="88">
        <v>34.6717</v>
      </c>
      <c r="L120" s="70">
        <v>2.923</v>
      </c>
      <c r="M120" s="111">
        <f t="shared" si="7"/>
        <v>126.96829310564537</v>
      </c>
      <c r="N120" s="29">
        <v>2.702288</v>
      </c>
      <c r="O120" s="38">
        <v>38.95619</v>
      </c>
      <c r="P120" s="38">
        <v>171.1096</v>
      </c>
      <c r="Q120" s="46"/>
      <c r="R120" s="69"/>
      <c r="S120" s="69"/>
      <c r="T120" s="46">
        <v>3499.919</v>
      </c>
      <c r="U120" s="46"/>
      <c r="V120" s="46"/>
      <c r="W120" s="46"/>
      <c r="X120" s="46"/>
    </row>
    <row r="121" spans="1:24" s="49" customFormat="1" ht="12.75">
      <c r="A121" s="52">
        <v>64</v>
      </c>
      <c r="B121" s="65" t="s">
        <v>43</v>
      </c>
      <c r="C121" s="46">
        <v>4000.371</v>
      </c>
      <c r="D121" s="80">
        <v>1.5367</v>
      </c>
      <c r="E121" s="80">
        <v>34.6775</v>
      </c>
      <c r="F121" s="80">
        <v>1.5359</v>
      </c>
      <c r="G121" s="83">
        <v>0.067075</v>
      </c>
      <c r="H121" s="47">
        <f t="shared" si="6"/>
        <v>27.748946849233107</v>
      </c>
      <c r="I121" s="46">
        <v>85.4712</v>
      </c>
      <c r="J121" s="80">
        <v>34.6723</v>
      </c>
      <c r="K121" s="88">
        <v>34.677</v>
      </c>
      <c r="L121" s="70">
        <v>3.127</v>
      </c>
      <c r="M121" s="111">
        <f t="shared" si="7"/>
        <v>135.82909981438573</v>
      </c>
      <c r="N121" s="29">
        <v>2.679371</v>
      </c>
      <c r="O121" s="38">
        <v>38.61737</v>
      </c>
      <c r="P121" s="38">
        <v>171.4295</v>
      </c>
      <c r="Q121" s="46"/>
      <c r="R121" s="69"/>
      <c r="S121" s="69"/>
      <c r="T121" s="46">
        <v>4000.371</v>
      </c>
      <c r="U121" s="46"/>
      <c r="V121" s="46"/>
      <c r="W121" s="46"/>
      <c r="X121" s="46"/>
    </row>
    <row r="122" spans="1:24" s="49" customFormat="1" ht="12.75">
      <c r="A122" s="52"/>
      <c r="C122" s="53"/>
      <c r="D122" s="54"/>
      <c r="E122" s="54"/>
      <c r="F122" s="54"/>
      <c r="G122" s="54"/>
      <c r="H122" s="55"/>
      <c r="I122" s="55"/>
      <c r="J122" s="89"/>
      <c r="K122" s="88"/>
      <c r="L122" s="56"/>
      <c r="M122" s="55"/>
      <c r="T122" s="53"/>
      <c r="U122" s="53"/>
      <c r="V122" s="53"/>
      <c r="W122" s="53"/>
      <c r="X122" s="53"/>
    </row>
    <row r="123" spans="1:24" s="49" customFormat="1" ht="12.75">
      <c r="A123" s="52"/>
      <c r="C123" s="53"/>
      <c r="D123" s="54"/>
      <c r="E123" s="54"/>
      <c r="F123" s="54"/>
      <c r="G123" s="54"/>
      <c r="H123" s="55"/>
      <c r="I123" s="55"/>
      <c r="J123" s="89"/>
      <c r="K123" s="88"/>
      <c r="L123" s="56"/>
      <c r="M123" s="55"/>
      <c r="T123" s="53"/>
      <c r="U123" s="53"/>
      <c r="V123" s="53"/>
      <c r="W123" s="53"/>
      <c r="X123" s="53"/>
    </row>
    <row r="124" spans="1:24" s="49" customFormat="1" ht="12.75">
      <c r="A124" s="57"/>
      <c r="B124" s="91" t="s">
        <v>113</v>
      </c>
      <c r="C124" s="62"/>
      <c r="D124" s="59"/>
      <c r="E124" s="59"/>
      <c r="F124" s="59"/>
      <c r="G124" s="92"/>
      <c r="H124" s="61"/>
      <c r="I124" s="61"/>
      <c r="J124" s="93"/>
      <c r="K124" s="94"/>
      <c r="L124" s="63"/>
      <c r="M124" s="61"/>
      <c r="N124" s="62"/>
      <c r="O124" s="62"/>
      <c r="P124" s="62"/>
      <c r="Q124" s="62"/>
      <c r="R124" s="62"/>
      <c r="S124" s="62"/>
      <c r="T124" s="91" t="s">
        <v>113</v>
      </c>
      <c r="U124" s="91"/>
      <c r="V124" s="91"/>
      <c r="W124" s="91"/>
      <c r="X124" s="91"/>
    </row>
    <row r="125" spans="1:24" s="49" customFormat="1" ht="12.75">
      <c r="A125" s="57"/>
      <c r="B125" s="91" t="s">
        <v>114</v>
      </c>
      <c r="C125" s="62"/>
      <c r="D125" s="59"/>
      <c r="E125" s="59"/>
      <c r="F125" s="59"/>
      <c r="G125" s="92"/>
      <c r="H125" s="61"/>
      <c r="I125" s="61"/>
      <c r="J125" s="93"/>
      <c r="K125" s="94"/>
      <c r="L125" s="63"/>
      <c r="M125" s="61"/>
      <c r="N125" s="62"/>
      <c r="O125" s="62"/>
      <c r="P125" s="62"/>
      <c r="Q125" s="62"/>
      <c r="R125" s="62"/>
      <c r="S125" s="62"/>
      <c r="T125" s="91" t="s">
        <v>114</v>
      </c>
      <c r="U125" s="91"/>
      <c r="V125" s="91"/>
      <c r="W125" s="91"/>
      <c r="X125" s="91"/>
    </row>
    <row r="126" spans="1:24" s="49" customFormat="1" ht="12.75">
      <c r="A126" s="57"/>
      <c r="B126" s="91" t="s">
        <v>115</v>
      </c>
      <c r="C126" s="62"/>
      <c r="D126" s="59"/>
      <c r="E126" s="59"/>
      <c r="F126" s="59"/>
      <c r="G126" s="92"/>
      <c r="H126" s="61"/>
      <c r="I126" s="61"/>
      <c r="J126" s="93"/>
      <c r="K126" s="94"/>
      <c r="L126" s="63"/>
      <c r="M126" s="61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</row>
    <row r="127" spans="1:24" s="49" customFormat="1" ht="12.75">
      <c r="A127" s="52"/>
      <c r="C127" s="53"/>
      <c r="D127" s="54"/>
      <c r="E127" s="54"/>
      <c r="F127" s="54"/>
      <c r="G127" s="95"/>
      <c r="H127" s="55"/>
      <c r="I127" s="55"/>
      <c r="J127" s="89"/>
      <c r="K127" s="88"/>
      <c r="L127" s="56"/>
      <c r="M127" s="55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</row>
    <row r="128" spans="1:25" s="49" customFormat="1" ht="12.75">
      <c r="A128" s="64"/>
      <c r="B128" s="65" t="s">
        <v>3</v>
      </c>
      <c r="C128" s="66" t="s">
        <v>4</v>
      </c>
      <c r="D128" s="67" t="s">
        <v>4</v>
      </c>
      <c r="E128" s="67" t="s">
        <v>4</v>
      </c>
      <c r="F128" s="67" t="s">
        <v>4</v>
      </c>
      <c r="G128" s="67" t="s">
        <v>4</v>
      </c>
      <c r="H128" s="68"/>
      <c r="I128" s="69"/>
      <c r="J128" s="66" t="s">
        <v>5</v>
      </c>
      <c r="K128" s="70" t="s">
        <v>6</v>
      </c>
      <c r="L128" s="70"/>
      <c r="M128" s="53"/>
      <c r="N128" s="55"/>
      <c r="O128" s="53"/>
      <c r="P128" s="53"/>
      <c r="Q128" s="53"/>
      <c r="R128" s="53"/>
      <c r="S128" s="53"/>
      <c r="T128" s="66" t="s">
        <v>4</v>
      </c>
      <c r="U128" s="40" t="s">
        <v>7</v>
      </c>
      <c r="V128" s="40" t="s">
        <v>7</v>
      </c>
      <c r="W128" s="40" t="s">
        <v>8</v>
      </c>
      <c r="X128" s="40" t="s">
        <v>8</v>
      </c>
      <c r="Y128" s="53"/>
    </row>
    <row r="129" spans="1:24" s="49" customFormat="1" ht="12.75">
      <c r="A129" s="64"/>
      <c r="B129" s="65" t="s">
        <v>10</v>
      </c>
      <c r="C129" s="71" t="s">
        <v>10</v>
      </c>
      <c r="D129" s="67" t="s">
        <v>11</v>
      </c>
      <c r="E129" s="67" t="s">
        <v>12</v>
      </c>
      <c r="F129" s="67" t="s">
        <v>11</v>
      </c>
      <c r="G129" s="67" t="s">
        <v>13</v>
      </c>
      <c r="H129" s="68" t="s">
        <v>14</v>
      </c>
      <c r="I129" s="69" t="s">
        <v>15</v>
      </c>
      <c r="J129" s="66" t="s">
        <v>16</v>
      </c>
      <c r="K129" s="70" t="s">
        <v>17</v>
      </c>
      <c r="L129" s="70" t="s">
        <v>18</v>
      </c>
      <c r="M129" s="71" t="s">
        <v>18</v>
      </c>
      <c r="N129" s="72" t="s">
        <v>19</v>
      </c>
      <c r="O129" s="71" t="s">
        <v>20</v>
      </c>
      <c r="P129" s="71" t="s">
        <v>21</v>
      </c>
      <c r="Q129" s="71" t="s">
        <v>22</v>
      </c>
      <c r="R129" s="65" t="s">
        <v>23</v>
      </c>
      <c r="S129" s="65" t="s">
        <v>24</v>
      </c>
      <c r="T129" s="71" t="s">
        <v>10</v>
      </c>
      <c r="U129" s="15"/>
      <c r="V129" s="15" t="s">
        <v>25</v>
      </c>
      <c r="W129" s="15"/>
      <c r="X129" s="15" t="s">
        <v>25</v>
      </c>
    </row>
    <row r="130" spans="1:25" s="49" customFormat="1" ht="12.75">
      <c r="A130" s="73" t="s">
        <v>27</v>
      </c>
      <c r="B130" s="65" t="s">
        <v>28</v>
      </c>
      <c r="C130" s="71" t="s">
        <v>29</v>
      </c>
      <c r="D130" s="67" t="s">
        <v>30</v>
      </c>
      <c r="E130" s="67"/>
      <c r="F130" s="67" t="s">
        <v>30</v>
      </c>
      <c r="G130" s="67"/>
      <c r="H130" s="68"/>
      <c r="I130" s="69"/>
      <c r="J130" s="66"/>
      <c r="K130" s="56"/>
      <c r="L130" s="56" t="s">
        <v>31</v>
      </c>
      <c r="M130" s="71" t="s">
        <v>32</v>
      </c>
      <c r="N130" s="72" t="s">
        <v>33</v>
      </c>
      <c r="O130" s="71" t="s">
        <v>33</v>
      </c>
      <c r="P130" s="71" t="s">
        <v>33</v>
      </c>
      <c r="Q130" s="71"/>
      <c r="R130" s="65" t="s">
        <v>34</v>
      </c>
      <c r="S130" s="65"/>
      <c r="T130" s="71" t="s">
        <v>29</v>
      </c>
      <c r="U130" s="15" t="s">
        <v>35</v>
      </c>
      <c r="V130" s="15"/>
      <c r="W130" s="15" t="s">
        <v>35</v>
      </c>
      <c r="X130" s="15"/>
      <c r="Y130" s="74" t="s">
        <v>36</v>
      </c>
    </row>
    <row r="131" spans="1:25" s="49" customFormat="1" ht="12.75">
      <c r="A131" s="75" t="s">
        <v>37</v>
      </c>
      <c r="B131" s="76" t="s">
        <v>37</v>
      </c>
      <c r="C131" s="77" t="s">
        <v>37</v>
      </c>
      <c r="D131" s="78" t="s">
        <v>37</v>
      </c>
      <c r="E131" s="78"/>
      <c r="F131" s="78" t="s">
        <v>37</v>
      </c>
      <c r="G131" s="78" t="s">
        <v>37</v>
      </c>
      <c r="H131" s="76"/>
      <c r="I131" s="79"/>
      <c r="J131" s="77"/>
      <c r="K131" s="78" t="s">
        <v>37</v>
      </c>
      <c r="L131" s="78" t="s">
        <v>37</v>
      </c>
      <c r="M131" s="77" t="s">
        <v>37</v>
      </c>
      <c r="N131" s="79" t="s">
        <v>37</v>
      </c>
      <c r="O131" s="77" t="s">
        <v>37</v>
      </c>
      <c r="P131" s="77" t="s">
        <v>37</v>
      </c>
      <c r="Q131" s="77"/>
      <c r="R131" s="76" t="s">
        <v>37</v>
      </c>
      <c r="S131" s="76"/>
      <c r="T131" s="77" t="s">
        <v>37</v>
      </c>
      <c r="U131" s="77"/>
      <c r="V131" s="77"/>
      <c r="W131" s="77"/>
      <c r="X131" s="77"/>
      <c r="Y131" s="76" t="s">
        <v>37</v>
      </c>
    </row>
    <row r="132" spans="1:25" s="49" customFormat="1" ht="12.75">
      <c r="A132" s="64">
        <v>117</v>
      </c>
      <c r="B132" s="52">
        <v>0</v>
      </c>
      <c r="C132" s="46">
        <v>2.59</v>
      </c>
      <c r="D132" s="80">
        <v>5.4396</v>
      </c>
      <c r="E132" s="80">
        <v>32.5932</v>
      </c>
      <c r="F132" s="80">
        <v>5.4375</v>
      </c>
      <c r="G132" s="83">
        <v>0.10684</v>
      </c>
      <c r="H132" s="47">
        <f aca="true" t="shared" si="8" ref="H132:H155">((999.842594+6.794*10^-2*D132-9.0953*10^-3*D132^2+1.001685*10^-4*D132^3-1.12*10^-6*D132^4+6.536*10^-9*D132^5)+(0.8245-0.00409*D132+7.6438*10^-5*D132^2-8.2467*10^-7*D132^3+5.3875*10^-9*D132^4)*E132+(-5.72466*10^-3+1.0227*10^-4*D132-1.6546*10^-6*D132^2)*E132^1.5+4.8314*10^-4*E132^2)-1000</f>
        <v>25.718147492731077</v>
      </c>
      <c r="I132" s="46">
        <v>84.2984</v>
      </c>
      <c r="J132" s="80">
        <v>32.5906</v>
      </c>
      <c r="K132" s="56">
        <v>32.599</v>
      </c>
      <c r="L132" s="56">
        <v>7.192</v>
      </c>
      <c r="M132" s="111">
        <f aca="true" t="shared" si="9" ref="M132:M155">(L132*1000/22.4)/(1+H132/1000)</f>
        <v>313.02110560903765</v>
      </c>
      <c r="N132" s="29">
        <v>1.418999</v>
      </c>
      <c r="O132" s="38">
        <v>15.09062</v>
      </c>
      <c r="P132" s="38">
        <v>19.03639</v>
      </c>
      <c r="Q132" s="46"/>
      <c r="T132" s="46">
        <v>2.59</v>
      </c>
      <c r="U132" s="46">
        <v>2115.128979430335</v>
      </c>
      <c r="V132" s="46"/>
      <c r="W132" s="29">
        <v>2042.4222522608143</v>
      </c>
      <c r="X132" s="29"/>
      <c r="Y132" s="98"/>
    </row>
    <row r="133" spans="1:25" s="49" customFormat="1" ht="12.75">
      <c r="A133" s="64">
        <v>116</v>
      </c>
      <c r="B133" s="52">
        <v>10</v>
      </c>
      <c r="C133" s="46">
        <v>10.229</v>
      </c>
      <c r="D133" s="80">
        <v>5.4352</v>
      </c>
      <c r="E133" s="80">
        <v>32.5968</v>
      </c>
      <c r="F133" s="80">
        <v>5.436</v>
      </c>
      <c r="G133" s="83">
        <v>0.00095479</v>
      </c>
      <c r="H133" s="47">
        <f t="shared" si="8"/>
        <v>25.721504407839802</v>
      </c>
      <c r="I133" s="46">
        <v>84.5625</v>
      </c>
      <c r="J133" s="80">
        <v>32.5919</v>
      </c>
      <c r="K133" s="56">
        <v>32.6</v>
      </c>
      <c r="L133" s="56">
        <v>7.194</v>
      </c>
      <c r="M133" s="111">
        <f t="shared" si="9"/>
        <v>313.10712791492455</v>
      </c>
      <c r="N133" s="29">
        <v>1.423593</v>
      </c>
      <c r="O133" s="38">
        <v>15.2052</v>
      </c>
      <c r="P133" s="38">
        <v>19.20952</v>
      </c>
      <c r="Q133" s="46"/>
      <c r="S133" s="44">
        <v>7.768975419185841</v>
      </c>
      <c r="T133" s="46">
        <v>10.229</v>
      </c>
      <c r="U133" s="46">
        <v>2127.1208094917856</v>
      </c>
      <c r="V133" s="46"/>
      <c r="W133" s="29">
        <v>2042.8645344773333</v>
      </c>
      <c r="X133" s="29"/>
      <c r="Y133" s="98"/>
    </row>
    <row r="134" spans="1:25" s="49" customFormat="1" ht="12.75">
      <c r="A134" s="64">
        <v>115</v>
      </c>
      <c r="B134" s="52">
        <v>25</v>
      </c>
      <c r="C134" s="46">
        <v>27.462</v>
      </c>
      <c r="D134" s="80">
        <v>5.4352</v>
      </c>
      <c r="E134" s="80">
        <v>32.5971</v>
      </c>
      <c r="F134" s="80">
        <v>5.4362</v>
      </c>
      <c r="G134" s="83">
        <v>0.00045205</v>
      </c>
      <c r="H134" s="47">
        <f t="shared" si="8"/>
        <v>25.721741771934603</v>
      </c>
      <c r="I134" s="46">
        <v>84.5139</v>
      </c>
      <c r="J134" s="80">
        <v>32.5921</v>
      </c>
      <c r="K134" s="56">
        <v>32.5989</v>
      </c>
      <c r="L134" s="56">
        <v>7.224</v>
      </c>
      <c r="M134" s="111">
        <f t="shared" si="9"/>
        <v>314.41275627333505</v>
      </c>
      <c r="N134" s="29">
        <v>1.42819</v>
      </c>
      <c r="O134" s="38">
        <v>15.26247</v>
      </c>
      <c r="P134" s="38">
        <v>19.20378</v>
      </c>
      <c r="Q134" s="46"/>
      <c r="S134" s="44">
        <v>7.774904706392322</v>
      </c>
      <c r="T134" s="46">
        <v>27.462</v>
      </c>
      <c r="U134" s="46">
        <v>2127.2107482172464</v>
      </c>
      <c r="V134" s="46"/>
      <c r="W134" s="29">
        <v>2040.9853353763767</v>
      </c>
      <c r="X134" s="29"/>
      <c r="Y134" s="98"/>
    </row>
    <row r="135" spans="1:25" s="49" customFormat="1" ht="12.75">
      <c r="A135" s="64">
        <v>114</v>
      </c>
      <c r="B135" s="52">
        <v>50</v>
      </c>
      <c r="C135" s="46">
        <v>49.929</v>
      </c>
      <c r="D135" s="80">
        <v>5.4211</v>
      </c>
      <c r="E135" s="80">
        <v>32.5974</v>
      </c>
      <c r="F135" s="80">
        <v>5.4224</v>
      </c>
      <c r="G135" s="83">
        <v>1.301E-17</v>
      </c>
      <c r="H135" s="47">
        <f t="shared" si="8"/>
        <v>25.723607423199837</v>
      </c>
      <c r="I135" s="46">
        <v>84.8396</v>
      </c>
      <c r="J135" s="80">
        <v>32.5922</v>
      </c>
      <c r="K135" s="56">
        <v>32.6024</v>
      </c>
      <c r="L135" s="56">
        <v>7.167</v>
      </c>
      <c r="M135" s="111">
        <f t="shared" si="9"/>
        <v>311.93135736306385</v>
      </c>
      <c r="N135" s="29">
        <v>1.428257</v>
      </c>
      <c r="O135" s="38">
        <v>15.14777</v>
      </c>
      <c r="P135" s="38">
        <v>19.55534</v>
      </c>
      <c r="Q135" s="46"/>
      <c r="S135" s="44">
        <v>7.761569613205839</v>
      </c>
      <c r="T135" s="46">
        <v>49.929</v>
      </c>
      <c r="U135" s="46">
        <v>2143.689521360023</v>
      </c>
      <c r="V135" s="46"/>
      <c r="W135" s="29">
        <v>2043.426893313722</v>
      </c>
      <c r="X135" s="29"/>
      <c r="Y135" s="98"/>
    </row>
    <row r="136" spans="1:25" s="49" customFormat="1" ht="12.75">
      <c r="A136" s="64">
        <v>113</v>
      </c>
      <c r="B136" s="52">
        <v>75</v>
      </c>
      <c r="C136" s="46">
        <v>74.631</v>
      </c>
      <c r="D136" s="80">
        <v>5.3559</v>
      </c>
      <c r="E136" s="80">
        <v>32.6073</v>
      </c>
      <c r="F136" s="80">
        <v>5.3566</v>
      </c>
      <c r="G136" s="83">
        <v>0.01109</v>
      </c>
      <c r="H136" s="47">
        <f t="shared" si="8"/>
        <v>25.738941493087623</v>
      </c>
      <c r="I136" s="46">
        <v>85.1253</v>
      </c>
      <c r="J136" s="80">
        <v>32.6023</v>
      </c>
      <c r="K136" s="56">
        <v>32.6126</v>
      </c>
      <c r="L136" s="56">
        <v>7.141</v>
      </c>
      <c r="M136" s="111">
        <f t="shared" si="9"/>
        <v>310.7951058123021</v>
      </c>
      <c r="N136" s="29">
        <v>1.441917</v>
      </c>
      <c r="O136" s="38">
        <v>15.54905</v>
      </c>
      <c r="P136" s="38">
        <v>19.37088</v>
      </c>
      <c r="Q136" s="46"/>
      <c r="S136" s="44">
        <v>7.756774570563915</v>
      </c>
      <c r="T136" s="46">
        <v>74.631</v>
      </c>
      <c r="U136" s="46">
        <v>2141.471032798654</v>
      </c>
      <c r="V136" s="46"/>
      <c r="W136" s="29">
        <v>2044.6156518504295</v>
      </c>
      <c r="X136" s="29"/>
      <c r="Y136" s="98"/>
    </row>
    <row r="137" spans="1:25" s="49" customFormat="1" ht="12.75">
      <c r="A137" s="64">
        <v>112</v>
      </c>
      <c r="B137" s="52">
        <v>100</v>
      </c>
      <c r="C137" s="46">
        <v>100.769</v>
      </c>
      <c r="D137" s="80">
        <v>5.2904</v>
      </c>
      <c r="E137" s="80">
        <v>32.6279</v>
      </c>
      <c r="F137" s="80">
        <v>5.2942</v>
      </c>
      <c r="G137" s="83">
        <v>0.31231</v>
      </c>
      <c r="H137" s="47">
        <f t="shared" si="8"/>
        <v>25.76273320926316</v>
      </c>
      <c r="I137" s="46">
        <v>85.3817</v>
      </c>
      <c r="J137" s="80">
        <v>32.6209</v>
      </c>
      <c r="K137" s="56">
        <v>32.6317</v>
      </c>
      <c r="L137" s="56">
        <v>7.097</v>
      </c>
      <c r="M137" s="111">
        <f t="shared" si="9"/>
        <v>308.8729458435311</v>
      </c>
      <c r="N137" s="29">
        <v>1.469172</v>
      </c>
      <c r="O137" s="38">
        <v>15.77841</v>
      </c>
      <c r="P137" s="38">
        <v>20.25808</v>
      </c>
      <c r="Q137" s="46"/>
      <c r="S137" s="44">
        <v>7.745521999632276</v>
      </c>
      <c r="T137" s="46">
        <v>100.769</v>
      </c>
      <c r="U137" s="46">
        <v>2171.6604649783553</v>
      </c>
      <c r="V137" s="46"/>
      <c r="W137" s="29">
        <v>2053.4432846878312</v>
      </c>
      <c r="X137" s="29"/>
      <c r="Y137" s="98"/>
    </row>
    <row r="138" spans="1:25" s="49" customFormat="1" ht="12.75">
      <c r="A138" s="64">
        <v>111</v>
      </c>
      <c r="B138" s="52">
        <v>150</v>
      </c>
      <c r="C138" s="46">
        <v>150.352</v>
      </c>
      <c r="D138" s="80">
        <v>4.3709</v>
      </c>
      <c r="E138" s="80">
        <v>33.4183</v>
      </c>
      <c r="F138" s="80">
        <v>4.3709</v>
      </c>
      <c r="G138" s="83">
        <v>0.060971</v>
      </c>
      <c r="H138" s="47">
        <f t="shared" si="8"/>
        <v>26.490177630452763</v>
      </c>
      <c r="I138" s="46">
        <v>85.7646</v>
      </c>
      <c r="J138" s="80">
        <v>33.4116</v>
      </c>
      <c r="K138" s="56">
        <v>33.4225</v>
      </c>
      <c r="L138" s="56">
        <v>4.264</v>
      </c>
      <c r="M138" s="111">
        <f t="shared" si="9"/>
        <v>185.4446803344605</v>
      </c>
      <c r="N138" s="29">
        <v>2.325639</v>
      </c>
      <c r="O138" s="38">
        <v>30.4863</v>
      </c>
      <c r="P138" s="38">
        <v>49.86071</v>
      </c>
      <c r="Q138" s="46"/>
      <c r="S138" s="44">
        <v>7.482633310654331</v>
      </c>
      <c r="T138" s="46">
        <v>150.352</v>
      </c>
      <c r="U138" s="46">
        <v>2259.9703001892203</v>
      </c>
      <c r="V138" s="46"/>
      <c r="W138" s="29">
        <v>2185.181345623595</v>
      </c>
      <c r="X138" s="29"/>
      <c r="Y138" s="98"/>
    </row>
    <row r="139" spans="1:25" s="49" customFormat="1" ht="12.75">
      <c r="A139" s="64">
        <v>110</v>
      </c>
      <c r="B139" s="52">
        <v>200</v>
      </c>
      <c r="C139" s="46">
        <v>197.439</v>
      </c>
      <c r="D139" s="80">
        <v>4.2602</v>
      </c>
      <c r="E139" s="80">
        <v>33.7974</v>
      </c>
      <c r="F139" s="80">
        <v>4.261</v>
      </c>
      <c r="G139" s="83">
        <v>0.050882</v>
      </c>
      <c r="H139" s="47">
        <f t="shared" si="8"/>
        <v>26.802979596173373</v>
      </c>
      <c r="I139" s="46">
        <v>85.7851</v>
      </c>
      <c r="J139" s="80">
        <v>33.7918</v>
      </c>
      <c r="K139" s="56">
        <v>33.8065</v>
      </c>
      <c r="L139" s="56">
        <v>2.138</v>
      </c>
      <c r="M139" s="111">
        <f t="shared" si="9"/>
        <v>92.95495870976755</v>
      </c>
      <c r="N139" s="29">
        <v>2.837872</v>
      </c>
      <c r="O139" s="38">
        <v>38.86643</v>
      </c>
      <c r="P139" s="38">
        <v>71.3854</v>
      </c>
      <c r="Q139" s="46"/>
      <c r="S139" s="44">
        <v>7.346710268455482</v>
      </c>
      <c r="T139" s="46">
        <v>197.439</v>
      </c>
      <c r="U139" s="46">
        <v>2271.462470664777</v>
      </c>
      <c r="V139" s="46"/>
      <c r="W139" s="29">
        <v>2238.202177765447</v>
      </c>
      <c r="X139" s="29"/>
      <c r="Y139" s="98"/>
    </row>
    <row r="140" spans="1:25" s="49" customFormat="1" ht="12.75">
      <c r="A140" s="64">
        <v>109</v>
      </c>
      <c r="B140" s="52">
        <v>300</v>
      </c>
      <c r="C140" s="46">
        <v>299.592</v>
      </c>
      <c r="D140" s="80">
        <v>4.01</v>
      </c>
      <c r="E140" s="80">
        <v>33.9424</v>
      </c>
      <c r="F140" s="80">
        <v>4.0105</v>
      </c>
      <c r="G140" s="83">
        <v>0.063781</v>
      </c>
      <c r="H140" s="47">
        <f t="shared" si="8"/>
        <v>26.944151647896206</v>
      </c>
      <c r="I140" s="46">
        <v>85.9886</v>
      </c>
      <c r="J140" s="80">
        <v>33.9359</v>
      </c>
      <c r="K140" s="56">
        <v>33.9524</v>
      </c>
      <c r="L140" s="56">
        <v>1.234</v>
      </c>
      <c r="M140" s="111">
        <f t="shared" si="9"/>
        <v>53.643896433789656</v>
      </c>
      <c r="N140" s="29">
        <v>3.069329</v>
      </c>
      <c r="O140" s="38">
        <v>42.20008</v>
      </c>
      <c r="P140" s="38">
        <v>88.58382</v>
      </c>
      <c r="Q140" s="46"/>
      <c r="S140" s="44">
        <v>7.2965845361920225</v>
      </c>
      <c r="T140" s="46">
        <v>299.592</v>
      </c>
      <c r="U140" s="46">
        <v>2283.754096477763</v>
      </c>
      <c r="V140" s="46"/>
      <c r="W140" s="29">
        <v>2264.893209085426</v>
      </c>
      <c r="X140" s="29"/>
      <c r="Y140" s="98"/>
    </row>
    <row r="141" spans="1:25" s="49" customFormat="1" ht="12.75">
      <c r="A141" s="64">
        <v>108</v>
      </c>
      <c r="B141" s="52">
        <v>400</v>
      </c>
      <c r="C141" s="46">
        <v>400.864</v>
      </c>
      <c r="D141" s="80">
        <v>3.9031</v>
      </c>
      <c r="E141" s="80">
        <v>34.0451</v>
      </c>
      <c r="F141" s="80">
        <v>3.9039</v>
      </c>
      <c r="G141" s="83">
        <v>0.063025</v>
      </c>
      <c r="H141" s="47">
        <f t="shared" si="8"/>
        <v>27.036723679947272</v>
      </c>
      <c r="I141" s="46">
        <v>86.0254</v>
      </c>
      <c r="J141" s="80">
        <v>34.0393</v>
      </c>
      <c r="K141" s="56">
        <v>34.052</v>
      </c>
      <c r="L141" s="56">
        <v>1.007</v>
      </c>
      <c r="M141" s="111">
        <f t="shared" si="9"/>
        <v>43.77190815707039</v>
      </c>
      <c r="N141" s="29">
        <v>3.133169</v>
      </c>
      <c r="O141" s="38">
        <v>42.67082</v>
      </c>
      <c r="P141" s="38">
        <v>98.27733</v>
      </c>
      <c r="Q141" s="46"/>
      <c r="S141" s="44">
        <v>7.297855890307887</v>
      </c>
      <c r="T141" s="46">
        <v>400.864</v>
      </c>
      <c r="U141" s="46">
        <v>2321.7781909642786</v>
      </c>
      <c r="V141" s="46"/>
      <c r="W141" s="29">
        <v>2315.620447423542</v>
      </c>
      <c r="X141" s="29"/>
      <c r="Y141" s="98"/>
    </row>
    <row r="142" spans="1:25" s="49" customFormat="1" ht="12.75">
      <c r="A142" s="64">
        <v>107</v>
      </c>
      <c r="B142" s="52">
        <v>600</v>
      </c>
      <c r="C142" s="46">
        <v>600.227</v>
      </c>
      <c r="D142" s="80">
        <v>3.5867</v>
      </c>
      <c r="E142" s="80">
        <v>34.1997</v>
      </c>
      <c r="F142" s="80">
        <v>3.5875</v>
      </c>
      <c r="G142" s="83">
        <v>0.065226</v>
      </c>
      <c r="H142" s="47">
        <f t="shared" si="8"/>
        <v>27.19127912126578</v>
      </c>
      <c r="I142" s="46">
        <v>86.0623</v>
      </c>
      <c r="J142" s="80">
        <v>34.1937</v>
      </c>
      <c r="K142" s="56">
        <v>34.2044</v>
      </c>
      <c r="L142" s="56">
        <v>0.659</v>
      </c>
      <c r="M142" s="111">
        <f t="shared" si="9"/>
        <v>28.64086120582192</v>
      </c>
      <c r="N142" s="29">
        <v>3.169846</v>
      </c>
      <c r="O142" s="38">
        <v>43.43478</v>
      </c>
      <c r="P142" s="38">
        <v>115.5453</v>
      </c>
      <c r="Q142" s="46"/>
      <c r="S142" s="44">
        <v>7.3043220514275795</v>
      </c>
      <c r="T142" s="46">
        <v>600.227</v>
      </c>
      <c r="U142" s="46">
        <v>2359.662380766744</v>
      </c>
      <c r="V142" s="46"/>
      <c r="W142" s="29">
        <v>2345.482021769357</v>
      </c>
      <c r="X142" s="29"/>
      <c r="Y142" s="98"/>
    </row>
    <row r="143" spans="1:25" s="49" customFormat="1" ht="12.75">
      <c r="A143" s="64">
        <v>106</v>
      </c>
      <c r="B143" s="52">
        <v>800</v>
      </c>
      <c r="C143" s="46">
        <v>800.3</v>
      </c>
      <c r="D143" s="80">
        <v>3.2084</v>
      </c>
      <c r="E143" s="80">
        <v>34.3089</v>
      </c>
      <c r="F143" s="80">
        <v>3.2094</v>
      </c>
      <c r="G143" s="83">
        <v>0.063522</v>
      </c>
      <c r="H143" s="47">
        <f t="shared" si="8"/>
        <v>27.3144863232651</v>
      </c>
      <c r="I143" s="46">
        <v>86.0416</v>
      </c>
      <c r="J143" s="80">
        <v>34.3026</v>
      </c>
      <c r="K143" s="56">
        <v>34.3142</v>
      </c>
      <c r="L143" s="56">
        <v>0.491</v>
      </c>
      <c r="M143" s="111">
        <f t="shared" si="9"/>
        <v>21.336838085086054</v>
      </c>
      <c r="N143" s="29">
        <v>3.247359</v>
      </c>
      <c r="O143" s="38">
        <v>44.25797</v>
      </c>
      <c r="P143" s="38">
        <v>129.2083</v>
      </c>
      <c r="Q143" s="46"/>
      <c r="S143" s="44">
        <v>7.30305400579299</v>
      </c>
      <c r="T143" s="46">
        <v>800.3</v>
      </c>
      <c r="U143" s="46">
        <v>2369.5547122092917</v>
      </c>
      <c r="V143" s="46"/>
      <c r="W143" s="29">
        <v>2364.340121444129</v>
      </c>
      <c r="X143" s="29"/>
      <c r="Y143" s="98"/>
    </row>
    <row r="144" spans="1:25" s="49" customFormat="1" ht="12.75">
      <c r="A144" s="64">
        <v>105</v>
      </c>
      <c r="B144" s="52">
        <v>1000</v>
      </c>
      <c r="C144" s="46">
        <v>1000.717</v>
      </c>
      <c r="D144" s="80">
        <v>2.8479</v>
      </c>
      <c r="E144" s="80">
        <v>34.3896</v>
      </c>
      <c r="F144" s="80">
        <v>2.8487</v>
      </c>
      <c r="G144" s="83">
        <v>0.065978</v>
      </c>
      <c r="H144" s="47">
        <f t="shared" si="8"/>
        <v>27.411812351220988</v>
      </c>
      <c r="I144" s="46">
        <v>86.0639</v>
      </c>
      <c r="J144" s="80">
        <v>34.3832</v>
      </c>
      <c r="K144" s="56">
        <v>34.3934</v>
      </c>
      <c r="L144" s="56">
        <v>0.417</v>
      </c>
      <c r="M144" s="111">
        <f t="shared" si="9"/>
        <v>18.119386213760524</v>
      </c>
      <c r="N144" s="29">
        <v>3.265942</v>
      </c>
      <c r="O144" s="38">
        <v>44.72991</v>
      </c>
      <c r="P144" s="38">
        <v>142.1024</v>
      </c>
      <c r="Q144" s="46"/>
      <c r="S144" s="44">
        <v>7.302136545631216</v>
      </c>
      <c r="T144" s="46">
        <v>1000.717</v>
      </c>
      <c r="U144" s="46">
        <v>2393.89393171501</v>
      </c>
      <c r="V144" s="46"/>
      <c r="W144" s="29">
        <v>2378.1194635894376</v>
      </c>
      <c r="X144" s="29"/>
      <c r="Y144" s="98"/>
    </row>
    <row r="145" spans="1:25" s="49" customFormat="1" ht="12.75">
      <c r="A145" s="64">
        <v>104</v>
      </c>
      <c r="B145" s="52">
        <v>1250</v>
      </c>
      <c r="C145" s="46">
        <v>1252.373</v>
      </c>
      <c r="D145" s="80">
        <v>2.5127</v>
      </c>
      <c r="E145" s="80">
        <v>34.4615</v>
      </c>
      <c r="F145" s="80">
        <v>2.5141</v>
      </c>
      <c r="G145" s="83">
        <v>0.065222</v>
      </c>
      <c r="H145" s="47">
        <f t="shared" si="8"/>
        <v>27.498497628647556</v>
      </c>
      <c r="I145" s="46">
        <v>86.0779</v>
      </c>
      <c r="J145" s="80">
        <v>34.4548</v>
      </c>
      <c r="K145" s="56">
        <v>34.4648</v>
      </c>
      <c r="L145" s="56">
        <v>0.479</v>
      </c>
      <c r="M145" s="111">
        <f t="shared" si="9"/>
        <v>20.811639745245667</v>
      </c>
      <c r="N145" s="29">
        <v>3.257304</v>
      </c>
      <c r="O145" s="38">
        <v>44.73266</v>
      </c>
      <c r="P145" s="38">
        <v>151.5989</v>
      </c>
      <c r="Q145" s="46"/>
      <c r="S145" s="44">
        <v>7.304567609522428</v>
      </c>
      <c r="T145" s="46">
        <v>1252.373</v>
      </c>
      <c r="U145" s="46">
        <v>2406.886001370799</v>
      </c>
      <c r="V145" s="46"/>
      <c r="W145" s="29">
        <v>2391.655817335521</v>
      </c>
      <c r="X145" s="29"/>
      <c r="Y145" s="98"/>
    </row>
    <row r="146" spans="1:25" s="49" customFormat="1" ht="12.75">
      <c r="A146" s="64">
        <v>103</v>
      </c>
      <c r="B146" s="52">
        <v>1500</v>
      </c>
      <c r="C146" s="46">
        <v>1500.401</v>
      </c>
      <c r="D146" s="80">
        <v>2.2917</v>
      </c>
      <c r="E146" s="80">
        <v>34.509</v>
      </c>
      <c r="F146" s="80">
        <v>2.2925</v>
      </c>
      <c r="G146" s="83">
        <v>0.066277</v>
      </c>
      <c r="H146" s="47">
        <f t="shared" si="8"/>
        <v>27.55503123624544</v>
      </c>
      <c r="I146" s="46">
        <v>86.0858</v>
      </c>
      <c r="J146" s="80">
        <v>34.5025</v>
      </c>
      <c r="K146" s="56">
        <v>34.5136</v>
      </c>
      <c r="L146" s="56">
        <v>0.702</v>
      </c>
      <c r="M146" s="111">
        <f t="shared" si="9"/>
        <v>30.498887905382166</v>
      </c>
      <c r="N146" s="29">
        <v>3.21234</v>
      </c>
      <c r="O146" s="102">
        <v>44.9</v>
      </c>
      <c r="P146" s="38">
        <v>159.2976</v>
      </c>
      <c r="Q146" s="46"/>
      <c r="S146" s="44">
        <v>7.346682540225965</v>
      </c>
      <c r="T146" s="46">
        <v>1500.401</v>
      </c>
      <c r="U146" s="46">
        <v>2406.3605656643754</v>
      </c>
      <c r="V146" s="46"/>
      <c r="W146" s="29">
        <v>2393.5663142990225</v>
      </c>
      <c r="X146" s="29"/>
      <c r="Y146" s="103" t="s">
        <v>45</v>
      </c>
    </row>
    <row r="147" spans="1:25" s="49" customFormat="1" ht="12.75">
      <c r="A147" s="64">
        <v>102</v>
      </c>
      <c r="B147" s="52">
        <v>1750</v>
      </c>
      <c r="C147" s="46">
        <v>1750.49</v>
      </c>
      <c r="D147" s="80">
        <v>2.0717</v>
      </c>
      <c r="E147" s="80">
        <v>34.5556</v>
      </c>
      <c r="F147" s="80">
        <v>2.0726</v>
      </c>
      <c r="G147" s="83">
        <v>0.064915</v>
      </c>
      <c r="H147" s="47">
        <f t="shared" si="8"/>
        <v>27.610207697500528</v>
      </c>
      <c r="I147" s="46">
        <v>86.1061</v>
      </c>
      <c r="J147" s="80">
        <v>34.549</v>
      </c>
      <c r="K147" s="56">
        <v>34.5606</v>
      </c>
      <c r="L147" s="56">
        <v>1.042</v>
      </c>
      <c r="M147" s="111">
        <f t="shared" si="9"/>
        <v>45.267998307535976</v>
      </c>
      <c r="N147" s="29">
        <v>3.135553</v>
      </c>
      <c r="O147" s="102">
        <v>43.82029</v>
      </c>
      <c r="P147" s="38">
        <v>162.2499</v>
      </c>
      <c r="Q147" s="46"/>
      <c r="S147" s="44">
        <v>7.365890658554471</v>
      </c>
      <c r="T147" s="46">
        <v>1750.49</v>
      </c>
      <c r="U147" s="46">
        <v>2408.3592040079507</v>
      </c>
      <c r="V147" s="46"/>
      <c r="W147" s="29">
        <v>2388.836296114665</v>
      </c>
      <c r="X147" s="29"/>
      <c r="Y147" s="103" t="s">
        <v>45</v>
      </c>
    </row>
    <row r="148" spans="1:25" s="49" customFormat="1" ht="12.75">
      <c r="A148" s="64">
        <v>101</v>
      </c>
      <c r="B148" s="52">
        <v>2000</v>
      </c>
      <c r="C148" s="46">
        <v>1998.388</v>
      </c>
      <c r="D148" s="80">
        <v>1.9363</v>
      </c>
      <c r="E148" s="80">
        <v>34.5843</v>
      </c>
      <c r="F148" s="80">
        <v>1.9358</v>
      </c>
      <c r="G148" s="83">
        <v>0.064522</v>
      </c>
      <c r="H148" s="47">
        <f t="shared" si="8"/>
        <v>27.64390623321492</v>
      </c>
      <c r="I148" s="46">
        <v>86.1061</v>
      </c>
      <c r="J148" s="80">
        <v>34.578</v>
      </c>
      <c r="K148" s="56">
        <v>34.5913</v>
      </c>
      <c r="L148" s="56">
        <v>1.331</v>
      </c>
      <c r="M148" s="111">
        <f t="shared" si="9"/>
        <v>57.82123797623929</v>
      </c>
      <c r="N148" s="29">
        <v>3.072362</v>
      </c>
      <c r="O148" s="38">
        <v>43.03967</v>
      </c>
      <c r="P148" s="38">
        <v>163.1007</v>
      </c>
      <c r="Q148" s="46"/>
      <c r="S148" s="44">
        <v>7.391252326383737</v>
      </c>
      <c r="T148" s="46">
        <v>1998.388</v>
      </c>
      <c r="U148" s="46">
        <v>2423.3489915847636</v>
      </c>
      <c r="V148" s="46"/>
      <c r="W148" s="29">
        <v>2382.1302721050274</v>
      </c>
      <c r="X148" s="29"/>
      <c r="Y148" s="98"/>
    </row>
    <row r="149" spans="1:25" s="49" customFormat="1" ht="12.75">
      <c r="A149" s="64">
        <v>100</v>
      </c>
      <c r="B149" s="52">
        <v>2250</v>
      </c>
      <c r="C149" s="46">
        <v>2248.101</v>
      </c>
      <c r="D149" s="80">
        <v>1.8231</v>
      </c>
      <c r="E149" s="80">
        <v>34.6075</v>
      </c>
      <c r="F149" s="80">
        <v>1.8237</v>
      </c>
      <c r="G149" s="83">
        <v>0.062019</v>
      </c>
      <c r="H149" s="47">
        <f t="shared" si="8"/>
        <v>27.67128059327206</v>
      </c>
      <c r="I149" s="46">
        <v>86.1111</v>
      </c>
      <c r="J149" s="80">
        <v>34.6008</v>
      </c>
      <c r="K149" s="56">
        <v>34.6142</v>
      </c>
      <c r="L149" s="56">
        <v>1.644</v>
      </c>
      <c r="M149" s="111">
        <f t="shared" si="9"/>
        <v>71.41666652442369</v>
      </c>
      <c r="N149" s="29">
        <v>3.004595</v>
      </c>
      <c r="O149" s="38">
        <v>41.98722</v>
      </c>
      <c r="P149" s="38">
        <v>165.8543</v>
      </c>
      <c r="Q149" s="46"/>
      <c r="S149" s="44"/>
      <c r="T149" s="46">
        <v>2248.101</v>
      </c>
      <c r="U149" s="46">
        <v>2426.4768605924583</v>
      </c>
      <c r="V149" s="46"/>
      <c r="W149" s="29">
        <v>2372.406736327018</v>
      </c>
      <c r="X149" s="29"/>
      <c r="Y149" s="98"/>
    </row>
    <row r="150" spans="1:25" s="49" customFormat="1" ht="12.75">
      <c r="A150" s="64">
        <v>99</v>
      </c>
      <c r="B150" s="52">
        <v>2500</v>
      </c>
      <c r="C150" s="46">
        <v>2501.087</v>
      </c>
      <c r="D150" s="80">
        <v>1.7067</v>
      </c>
      <c r="E150" s="80">
        <v>34.6297</v>
      </c>
      <c r="F150" s="80">
        <v>1.7071</v>
      </c>
      <c r="G150" s="83">
        <v>0.059762</v>
      </c>
      <c r="H150" s="47">
        <f t="shared" si="8"/>
        <v>27.697945546080064</v>
      </c>
      <c r="I150" s="46">
        <v>86.1172</v>
      </c>
      <c r="J150" s="80">
        <v>34.6232</v>
      </c>
      <c r="K150" s="56">
        <v>34.6331</v>
      </c>
      <c r="L150" s="56">
        <v>2.006</v>
      </c>
      <c r="M150" s="111">
        <f t="shared" si="9"/>
        <v>87.139973196099</v>
      </c>
      <c r="N150" s="29">
        <v>2.945882</v>
      </c>
      <c r="O150" s="38">
        <v>41.05246</v>
      </c>
      <c r="P150" s="38">
        <v>164.6148</v>
      </c>
      <c r="Q150" s="46"/>
      <c r="S150" s="44">
        <v>7.456979665703595</v>
      </c>
      <c r="T150" s="46">
        <v>2501.087</v>
      </c>
      <c r="U150" s="46">
        <v>2429.0251244805163</v>
      </c>
      <c r="V150" s="46"/>
      <c r="W150" s="29">
        <v>2358.8913815783976</v>
      </c>
      <c r="X150" s="29"/>
      <c r="Y150" s="98"/>
    </row>
    <row r="151" spans="1:25" s="49" customFormat="1" ht="12.75">
      <c r="A151" s="64">
        <v>98</v>
      </c>
      <c r="B151" s="52">
        <v>2750</v>
      </c>
      <c r="C151" s="46">
        <v>2751.457</v>
      </c>
      <c r="D151" s="80">
        <v>1.6231</v>
      </c>
      <c r="E151" s="80">
        <v>34.6457</v>
      </c>
      <c r="F151" s="80">
        <v>1.6235</v>
      </c>
      <c r="G151" s="83">
        <v>0.059558</v>
      </c>
      <c r="H151" s="47">
        <f t="shared" si="8"/>
        <v>27.717043366166763</v>
      </c>
      <c r="I151" s="46">
        <v>86.1242</v>
      </c>
      <c r="J151" s="80">
        <v>34.6393</v>
      </c>
      <c r="K151" s="56">
        <v>34.6506</v>
      </c>
      <c r="L151" s="56">
        <v>2.348</v>
      </c>
      <c r="M151" s="111">
        <f t="shared" si="9"/>
        <v>101.99444414008964</v>
      </c>
      <c r="N151" s="29">
        <v>2.859864</v>
      </c>
      <c r="O151" s="38">
        <v>39.88404</v>
      </c>
      <c r="P151" s="38">
        <v>163.909</v>
      </c>
      <c r="Q151" s="46"/>
      <c r="S151" s="44">
        <v>7.487631239933869</v>
      </c>
      <c r="T151" s="46">
        <v>2751.457</v>
      </c>
      <c r="U151" s="46">
        <v>2428.34593768976</v>
      </c>
      <c r="V151" s="46"/>
      <c r="W151" s="29">
        <v>2356.3355036013722</v>
      </c>
      <c r="X151" s="29"/>
      <c r="Y151" s="98"/>
    </row>
    <row r="152" spans="1:25" s="49" customFormat="1" ht="12.75">
      <c r="A152" s="64">
        <v>97</v>
      </c>
      <c r="B152" s="65">
        <v>3000</v>
      </c>
      <c r="C152" s="46">
        <v>2999.831</v>
      </c>
      <c r="D152" s="80">
        <v>1.5694</v>
      </c>
      <c r="E152" s="80">
        <v>34.657</v>
      </c>
      <c r="F152" s="80">
        <v>1.5697</v>
      </c>
      <c r="G152" s="83">
        <v>0.061318</v>
      </c>
      <c r="H152" s="47">
        <f t="shared" si="8"/>
        <v>27.73008809010412</v>
      </c>
      <c r="I152" s="46">
        <v>86.1099</v>
      </c>
      <c r="J152" s="80">
        <v>34.6507</v>
      </c>
      <c r="K152" s="56">
        <v>34.6607</v>
      </c>
      <c r="L152" s="56">
        <v>2.645</v>
      </c>
      <c r="M152" s="111">
        <f t="shared" si="9"/>
        <v>114.89432732507944</v>
      </c>
      <c r="N152" s="29">
        <v>2.801092</v>
      </c>
      <c r="O152" s="38">
        <v>39.47663</v>
      </c>
      <c r="P152" s="38">
        <v>164.5724</v>
      </c>
      <c r="Q152" s="46"/>
      <c r="S152" s="44">
        <v>7.50459549808648</v>
      </c>
      <c r="T152" s="46">
        <v>2999.831</v>
      </c>
      <c r="U152" s="46">
        <v>2430.2577137331</v>
      </c>
      <c r="V152" s="46"/>
      <c r="W152" s="29">
        <v>2354.8945723944503</v>
      </c>
      <c r="X152" s="29"/>
      <c r="Y152" s="98"/>
    </row>
    <row r="153" spans="1:25" s="49" customFormat="1" ht="12.75">
      <c r="A153" s="64">
        <v>96</v>
      </c>
      <c r="B153" s="65">
        <v>3500</v>
      </c>
      <c r="C153" s="46">
        <v>3500.523</v>
      </c>
      <c r="D153" s="80">
        <v>1.5119</v>
      </c>
      <c r="E153" s="80">
        <v>34.6721</v>
      </c>
      <c r="F153" s="80">
        <v>1.512</v>
      </c>
      <c r="G153" s="83">
        <v>0.064326</v>
      </c>
      <c r="H153" s="47">
        <f t="shared" si="8"/>
        <v>27.746427247285283</v>
      </c>
      <c r="I153" s="46">
        <v>86.0779</v>
      </c>
      <c r="J153" s="80">
        <v>34.666</v>
      </c>
      <c r="K153" s="56">
        <v>34.6743</v>
      </c>
      <c r="L153" s="56">
        <v>2.961</v>
      </c>
      <c r="M153" s="111">
        <f t="shared" si="9"/>
        <v>128.61878815190906</v>
      </c>
      <c r="N153" s="29">
        <v>2.719562</v>
      </c>
      <c r="O153" s="38">
        <v>37.90016</v>
      </c>
      <c r="P153" s="38">
        <v>163.685</v>
      </c>
      <c r="Q153" s="46"/>
      <c r="S153" s="44">
        <v>7.533964298801179</v>
      </c>
      <c r="T153" s="46">
        <v>3500.523</v>
      </c>
      <c r="U153" s="46">
        <v>2432.109433984503</v>
      </c>
      <c r="V153" s="46"/>
      <c r="W153" s="29">
        <v>2342.5481618379827</v>
      </c>
      <c r="X153" s="29"/>
      <c r="Y153" s="98"/>
    </row>
    <row r="154" spans="1:25" s="49" customFormat="1" ht="12.75">
      <c r="A154" s="64">
        <v>95</v>
      </c>
      <c r="B154" s="65">
        <v>4000</v>
      </c>
      <c r="C154" s="46">
        <v>4000.488</v>
      </c>
      <c r="D154" s="80">
        <v>1.5055</v>
      </c>
      <c r="E154" s="80">
        <v>34.6799</v>
      </c>
      <c r="F154" s="80">
        <v>1.505</v>
      </c>
      <c r="G154" s="83">
        <v>0.064573</v>
      </c>
      <c r="H154" s="47">
        <f t="shared" si="8"/>
        <v>27.753156009780923</v>
      </c>
      <c r="I154" s="46">
        <v>86.055</v>
      </c>
      <c r="J154" s="80">
        <v>34.6743</v>
      </c>
      <c r="K154" s="56">
        <v>34.6804</v>
      </c>
      <c r="L154" s="56">
        <v>3.198</v>
      </c>
      <c r="M154" s="111">
        <f t="shared" si="9"/>
        <v>138.91259424310485</v>
      </c>
      <c r="N154" s="29">
        <v>2.678924</v>
      </c>
      <c r="O154" s="38">
        <v>37.78514</v>
      </c>
      <c r="P154" s="38">
        <v>159.8839</v>
      </c>
      <c r="Q154" s="46"/>
      <c r="S154" s="44">
        <v>7.560468125478291</v>
      </c>
      <c r="T154" s="46">
        <v>4000.488</v>
      </c>
      <c r="U154" s="46">
        <v>2433.5707915883127</v>
      </c>
      <c r="V154" s="46"/>
      <c r="W154" s="29">
        <v>2336.8104357690586</v>
      </c>
      <c r="X154" s="29"/>
      <c r="Y154" s="98"/>
    </row>
    <row r="155" spans="1:24" s="49" customFormat="1" ht="12.75">
      <c r="A155" s="64">
        <v>94</v>
      </c>
      <c r="B155" s="52" t="s">
        <v>46</v>
      </c>
      <c r="C155" s="46">
        <v>4316.385</v>
      </c>
      <c r="D155" s="80">
        <v>1.5142</v>
      </c>
      <c r="E155" s="80">
        <v>34.6838</v>
      </c>
      <c r="F155" s="80">
        <v>1.5135</v>
      </c>
      <c r="G155" s="83">
        <v>0.066129</v>
      </c>
      <c r="H155" s="47">
        <f t="shared" si="8"/>
        <v>27.755651500740896</v>
      </c>
      <c r="I155" s="46">
        <v>85.7947</v>
      </c>
      <c r="J155" s="80">
        <v>34.6786</v>
      </c>
      <c r="K155" s="56">
        <v>34.6866</v>
      </c>
      <c r="L155" s="56">
        <v>3.358</v>
      </c>
      <c r="M155" s="111">
        <f t="shared" si="9"/>
        <v>145.8622135201231</v>
      </c>
      <c r="N155" s="29">
        <v>2.647367</v>
      </c>
      <c r="O155" s="38">
        <v>37.08594</v>
      </c>
      <c r="P155" s="38">
        <v>163.4595</v>
      </c>
      <c r="S155" s="44">
        <v>7.570223140800088</v>
      </c>
      <c r="T155" s="46">
        <v>4316.385</v>
      </c>
      <c r="U155" s="46">
        <v>2434.912037608248</v>
      </c>
      <c r="V155" s="46"/>
      <c r="W155" s="29">
        <v>2335.8284826495596</v>
      </c>
      <c r="X155" s="29"/>
    </row>
    <row r="156" spans="1:24" s="49" customFormat="1" ht="12.75">
      <c r="A156" s="64"/>
      <c r="B156" s="52"/>
      <c r="C156" s="46"/>
      <c r="D156" s="80"/>
      <c r="E156" s="80"/>
      <c r="F156" s="80"/>
      <c r="G156" s="83"/>
      <c r="H156" s="47"/>
      <c r="I156" s="46"/>
      <c r="J156" s="80"/>
      <c r="K156" s="56"/>
      <c r="L156" s="56"/>
      <c r="N156" s="29"/>
      <c r="O156" s="38"/>
      <c r="P156" s="38"/>
      <c r="T156" s="46"/>
      <c r="U156" s="46"/>
      <c r="V156" s="46"/>
      <c r="W156" s="46"/>
      <c r="X156" s="46"/>
    </row>
    <row r="157" spans="1:24" s="49" customFormat="1" ht="12.75">
      <c r="A157" s="64"/>
      <c r="B157" s="52"/>
      <c r="C157" s="46"/>
      <c r="D157" s="80"/>
      <c r="E157" s="80"/>
      <c r="F157" s="80"/>
      <c r="G157" s="83"/>
      <c r="H157" s="47"/>
      <c r="I157" s="46"/>
      <c r="J157" s="80"/>
      <c r="K157" s="56"/>
      <c r="L157" s="56"/>
      <c r="N157" s="29"/>
      <c r="O157" s="38"/>
      <c r="P157" s="38"/>
      <c r="T157" s="46"/>
      <c r="U157" s="46"/>
      <c r="V157" s="46"/>
      <c r="W157" s="46"/>
      <c r="X157" s="46"/>
    </row>
    <row r="158" spans="1:24" s="49" customFormat="1" ht="12.75">
      <c r="A158" s="57"/>
      <c r="B158" s="91" t="s">
        <v>116</v>
      </c>
      <c r="C158" s="62"/>
      <c r="D158" s="59"/>
      <c r="E158" s="59"/>
      <c r="F158" s="59"/>
      <c r="G158" s="92"/>
      <c r="H158" s="61"/>
      <c r="I158" s="61"/>
      <c r="J158" s="93"/>
      <c r="K158" s="94"/>
      <c r="L158" s="63"/>
      <c r="M158" s="61"/>
      <c r="N158" s="62"/>
      <c r="O158" s="62"/>
      <c r="P158" s="62"/>
      <c r="Q158" s="62"/>
      <c r="R158" s="62"/>
      <c r="S158" s="62"/>
      <c r="T158" s="91" t="s">
        <v>116</v>
      </c>
      <c r="U158" s="91"/>
      <c r="V158" s="91"/>
      <c r="W158" s="91"/>
      <c r="X158" s="91"/>
    </row>
    <row r="159" spans="1:24" s="49" customFormat="1" ht="12.75">
      <c r="A159" s="57"/>
      <c r="B159" s="91" t="s">
        <v>117</v>
      </c>
      <c r="C159" s="62"/>
      <c r="D159" s="59"/>
      <c r="E159" s="59"/>
      <c r="F159" s="59"/>
      <c r="G159" s="92"/>
      <c r="H159" s="61"/>
      <c r="I159" s="61"/>
      <c r="J159" s="93"/>
      <c r="K159" s="94"/>
      <c r="L159" s="63"/>
      <c r="M159" s="61"/>
      <c r="N159" s="62"/>
      <c r="O159" s="62"/>
      <c r="P159" s="62"/>
      <c r="Q159" s="62"/>
      <c r="R159" s="62"/>
      <c r="S159" s="62"/>
      <c r="T159" s="91" t="s">
        <v>117</v>
      </c>
      <c r="U159" s="91"/>
      <c r="V159" s="91"/>
      <c r="W159" s="91"/>
      <c r="X159" s="91"/>
    </row>
    <row r="160" spans="1:24" s="49" customFormat="1" ht="12.75">
      <c r="A160" s="57"/>
      <c r="B160" s="91" t="s">
        <v>118</v>
      </c>
      <c r="C160" s="62"/>
      <c r="D160" s="59"/>
      <c r="E160" s="59"/>
      <c r="F160" s="59"/>
      <c r="G160" s="92"/>
      <c r="H160" s="61"/>
      <c r="I160" s="61"/>
      <c r="J160" s="93"/>
      <c r="K160" s="94"/>
      <c r="L160" s="63"/>
      <c r="M160" s="61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</row>
    <row r="161" spans="1:24" s="49" customFormat="1" ht="12.75">
      <c r="A161" s="52"/>
      <c r="C161" s="53"/>
      <c r="D161" s="54"/>
      <c r="E161" s="54"/>
      <c r="F161" s="54"/>
      <c r="G161" s="95"/>
      <c r="H161" s="55"/>
      <c r="I161" s="55"/>
      <c r="J161" s="89"/>
      <c r="K161" s="88"/>
      <c r="L161" s="56"/>
      <c r="M161" s="55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5" s="49" customFormat="1" ht="12.75">
      <c r="A162" s="64"/>
      <c r="B162" s="65" t="s">
        <v>3</v>
      </c>
      <c r="C162" s="66" t="s">
        <v>4</v>
      </c>
      <c r="D162" s="67" t="s">
        <v>4</v>
      </c>
      <c r="E162" s="67" t="s">
        <v>4</v>
      </c>
      <c r="F162" s="67" t="s">
        <v>4</v>
      </c>
      <c r="G162" s="67" t="s">
        <v>4</v>
      </c>
      <c r="H162" s="68"/>
      <c r="I162" s="69"/>
      <c r="J162" s="66" t="s">
        <v>5</v>
      </c>
      <c r="K162" s="70" t="s">
        <v>6</v>
      </c>
      <c r="L162" s="70"/>
      <c r="M162" s="53"/>
      <c r="N162" s="55"/>
      <c r="O162" s="53"/>
      <c r="P162" s="53"/>
      <c r="Q162" s="53"/>
      <c r="R162" s="53"/>
      <c r="S162" s="53"/>
      <c r="T162" s="66" t="s">
        <v>4</v>
      </c>
      <c r="U162" s="40" t="s">
        <v>7</v>
      </c>
      <c r="V162" s="40" t="s">
        <v>7</v>
      </c>
      <c r="W162" s="40" t="s">
        <v>8</v>
      </c>
      <c r="X162" s="40" t="s">
        <v>8</v>
      </c>
      <c r="Y162" s="53"/>
    </row>
    <row r="163" spans="1:24" s="49" customFormat="1" ht="12.75">
      <c r="A163" s="64"/>
      <c r="B163" s="65" t="s">
        <v>10</v>
      </c>
      <c r="C163" s="71" t="s">
        <v>10</v>
      </c>
      <c r="D163" s="67" t="s">
        <v>11</v>
      </c>
      <c r="E163" s="67" t="s">
        <v>12</v>
      </c>
      <c r="F163" s="67" t="s">
        <v>11</v>
      </c>
      <c r="G163" s="67" t="s">
        <v>13</v>
      </c>
      <c r="H163" s="68" t="s">
        <v>14</v>
      </c>
      <c r="I163" s="69" t="s">
        <v>15</v>
      </c>
      <c r="J163" s="66" t="s">
        <v>16</v>
      </c>
      <c r="K163" s="70" t="s">
        <v>17</v>
      </c>
      <c r="L163" s="70" t="s">
        <v>18</v>
      </c>
      <c r="M163" s="71" t="s">
        <v>18</v>
      </c>
      <c r="N163" s="72" t="s">
        <v>19</v>
      </c>
      <c r="O163" s="71" t="s">
        <v>20</v>
      </c>
      <c r="P163" s="71" t="s">
        <v>21</v>
      </c>
      <c r="Q163" s="71" t="s">
        <v>22</v>
      </c>
      <c r="R163" s="65" t="s">
        <v>23</v>
      </c>
      <c r="S163" s="65" t="s">
        <v>24</v>
      </c>
      <c r="T163" s="71" t="s">
        <v>10</v>
      </c>
      <c r="U163" s="15"/>
      <c r="V163" s="15" t="s">
        <v>25</v>
      </c>
      <c r="W163" s="15"/>
      <c r="X163" s="15" t="s">
        <v>25</v>
      </c>
    </row>
    <row r="164" spans="1:25" s="49" customFormat="1" ht="12.75">
      <c r="A164" s="73" t="s">
        <v>27</v>
      </c>
      <c r="B164" s="65" t="s">
        <v>28</v>
      </c>
      <c r="C164" s="71" t="s">
        <v>29</v>
      </c>
      <c r="D164" s="67" t="s">
        <v>30</v>
      </c>
      <c r="E164" s="67"/>
      <c r="F164" s="67" t="s">
        <v>30</v>
      </c>
      <c r="G164" s="67"/>
      <c r="H164" s="68"/>
      <c r="I164" s="69"/>
      <c r="J164" s="66"/>
      <c r="K164" s="56"/>
      <c r="L164" s="56" t="s">
        <v>31</v>
      </c>
      <c r="M164" s="71" t="s">
        <v>32</v>
      </c>
      <c r="N164" s="72" t="s">
        <v>33</v>
      </c>
      <c r="O164" s="71" t="s">
        <v>33</v>
      </c>
      <c r="P164" s="71" t="s">
        <v>33</v>
      </c>
      <c r="Q164" s="71"/>
      <c r="R164" s="65" t="s">
        <v>34</v>
      </c>
      <c r="S164" s="65"/>
      <c r="T164" s="71" t="s">
        <v>29</v>
      </c>
      <c r="U164" s="15" t="s">
        <v>35</v>
      </c>
      <c r="V164" s="15"/>
      <c r="W164" s="15" t="s">
        <v>35</v>
      </c>
      <c r="X164" s="15"/>
      <c r="Y164" s="74" t="s">
        <v>36</v>
      </c>
    </row>
    <row r="165" spans="1:25" s="49" customFormat="1" ht="12.75">
      <c r="A165" s="75" t="s">
        <v>37</v>
      </c>
      <c r="B165" s="76" t="s">
        <v>37</v>
      </c>
      <c r="C165" s="77" t="s">
        <v>37</v>
      </c>
      <c r="D165" s="78" t="s">
        <v>37</v>
      </c>
      <c r="E165" s="78"/>
      <c r="F165" s="78" t="s">
        <v>37</v>
      </c>
      <c r="G165" s="78" t="s">
        <v>37</v>
      </c>
      <c r="H165" s="76"/>
      <c r="I165" s="79"/>
      <c r="J165" s="77"/>
      <c r="K165" s="78" t="s">
        <v>37</v>
      </c>
      <c r="L165" s="78" t="s">
        <v>37</v>
      </c>
      <c r="M165" s="77" t="s">
        <v>37</v>
      </c>
      <c r="N165" s="79" t="s">
        <v>37</v>
      </c>
      <c r="O165" s="77" t="s">
        <v>37</v>
      </c>
      <c r="P165" s="77" t="s">
        <v>37</v>
      </c>
      <c r="Q165" s="77"/>
      <c r="R165" s="76" t="s">
        <v>37</v>
      </c>
      <c r="S165" s="76"/>
      <c r="T165" s="77" t="s">
        <v>37</v>
      </c>
      <c r="U165" s="77"/>
      <c r="V165" s="77"/>
      <c r="W165" s="77"/>
      <c r="X165" s="77"/>
      <c r="Y165" s="76" t="s">
        <v>37</v>
      </c>
    </row>
    <row r="166" spans="1:24" s="49" customFormat="1" ht="12.75">
      <c r="A166" s="64">
        <v>134</v>
      </c>
      <c r="B166" s="52">
        <v>2</v>
      </c>
      <c r="C166" s="29">
        <v>2.252</v>
      </c>
      <c r="D166" s="36">
        <v>5.4158</v>
      </c>
      <c r="E166" s="36">
        <v>32.601</v>
      </c>
      <c r="F166" s="36">
        <v>5.4166</v>
      </c>
      <c r="G166" s="44">
        <v>0.69622</v>
      </c>
      <c r="H166" s="47">
        <f aca="true" t="shared" si="10" ref="H166:H183">((999.842594+6.794*10^-2*D166-9.0953*10^-3*D166^2+1.001685*10^-4*D166^3-1.12*10^-6*D166^4+6.536*10^-9*D166^5)+(0.8245-0.00409*D166+7.6438*10^-5*D166^2-8.2467*10^-7*D166^3+5.3875*10^-9*D166^4)*E166+(-5.72466*10^-3+1.0227*10^-4*D166-1.6546*10^-6*D166^2)*E166^1.5+4.8314*10^-4*E166^2)-1000</f>
        <v>25.727067423837298</v>
      </c>
      <c r="I166" s="29">
        <v>81.7604</v>
      </c>
      <c r="J166">
        <v>32.5964</v>
      </c>
      <c r="K166" s="56"/>
      <c r="L166" s="56"/>
      <c r="N166" s="29">
        <v>1.427387</v>
      </c>
      <c r="O166" s="38">
        <v>15.20575</v>
      </c>
      <c r="P166" s="38">
        <v>19.63181</v>
      </c>
      <c r="S166" s="44">
        <v>7.768177793988325</v>
      </c>
      <c r="T166" s="29">
        <v>2.252</v>
      </c>
      <c r="U166" s="29"/>
      <c r="V166" s="29"/>
      <c r="W166" s="29"/>
      <c r="X166" s="29"/>
    </row>
    <row r="167" spans="1:24" s="49" customFormat="1" ht="12.75">
      <c r="A167" s="64">
        <v>133</v>
      </c>
      <c r="B167" s="52">
        <v>5</v>
      </c>
      <c r="C167" s="29">
        <v>4.877</v>
      </c>
      <c r="D167" s="36">
        <v>5.4121</v>
      </c>
      <c r="E167" s="36">
        <v>32.6014</v>
      </c>
      <c r="F167" s="36">
        <v>5.4137</v>
      </c>
      <c r="G167" s="44">
        <v>0.67625</v>
      </c>
      <c r="H167" s="47">
        <f t="shared" si="10"/>
        <v>25.727810632228056</v>
      </c>
      <c r="I167" s="29">
        <v>84.5393</v>
      </c>
      <c r="J167">
        <v>32.5965</v>
      </c>
      <c r="K167" s="56"/>
      <c r="L167" s="56"/>
      <c r="N167" s="29">
        <v>1.427454</v>
      </c>
      <c r="O167" s="38">
        <v>15.32029</v>
      </c>
      <c r="P167" s="38">
        <v>19.62593</v>
      </c>
      <c r="S167" s="44">
        <v>7.762933851710829</v>
      </c>
      <c r="T167" s="29">
        <v>4.877</v>
      </c>
      <c r="U167" s="29"/>
      <c r="V167" s="29"/>
      <c r="W167" s="29"/>
      <c r="X167" s="29"/>
    </row>
    <row r="168" spans="1:24" s="49" customFormat="1" ht="12.75">
      <c r="A168" s="64" t="s">
        <v>47</v>
      </c>
      <c r="B168" s="52">
        <v>5</v>
      </c>
      <c r="C168" s="29"/>
      <c r="D168" s="36"/>
      <c r="E168" s="36"/>
      <c r="F168" s="36"/>
      <c r="G168" s="44"/>
      <c r="H168" s="47"/>
      <c r="I168" s="29"/>
      <c r="J168"/>
      <c r="K168" s="56"/>
      <c r="L168" s="56"/>
      <c r="N168" s="29">
        <v>1.427521</v>
      </c>
      <c r="O168" s="38">
        <v>15.14835</v>
      </c>
      <c r="P168" s="38">
        <v>19.44061</v>
      </c>
      <c r="T168" s="99" t="s">
        <v>47</v>
      </c>
      <c r="U168" s="99"/>
      <c r="V168" s="99"/>
      <c r="W168" s="99"/>
      <c r="X168" s="99"/>
    </row>
    <row r="169" spans="1:24" s="49" customFormat="1" ht="12.75">
      <c r="A169" s="64">
        <v>132</v>
      </c>
      <c r="B169" s="52">
        <v>10</v>
      </c>
      <c r="C169" s="29">
        <v>10.784</v>
      </c>
      <c r="D169" s="36">
        <v>5.4176</v>
      </c>
      <c r="E169" s="36">
        <v>32.6002</v>
      </c>
      <c r="F169" s="36">
        <v>5.4183</v>
      </c>
      <c r="G169" s="44">
        <v>0.73801</v>
      </c>
      <c r="H169" s="47">
        <f t="shared" si="10"/>
        <v>25.726226774219413</v>
      </c>
      <c r="I169" s="29">
        <v>84.5095</v>
      </c>
      <c r="J169">
        <v>32.5955</v>
      </c>
      <c r="K169" s="56"/>
      <c r="L169" s="56"/>
      <c r="N169" s="29">
        <v>1.423063</v>
      </c>
      <c r="O169" s="38">
        <v>15.091</v>
      </c>
      <c r="P169" s="38">
        <v>19.25543</v>
      </c>
      <c r="S169" s="44">
        <v>7.77133465151602</v>
      </c>
      <c r="T169" s="29">
        <v>10.784</v>
      </c>
      <c r="U169" s="29"/>
      <c r="V169" s="29"/>
      <c r="W169" s="29"/>
      <c r="X169" s="29"/>
    </row>
    <row r="170" spans="1:24" s="49" customFormat="1" ht="12.75">
      <c r="A170" s="64">
        <v>131</v>
      </c>
      <c r="B170" s="52">
        <v>20</v>
      </c>
      <c r="C170" s="29">
        <v>19.191</v>
      </c>
      <c r="D170" s="36">
        <v>5.415</v>
      </c>
      <c r="E170" s="36">
        <v>32.6008</v>
      </c>
      <c r="F170" s="36">
        <v>5.4158</v>
      </c>
      <c r="G170" s="44">
        <v>0.54679</v>
      </c>
      <c r="H170" s="47">
        <f t="shared" si="10"/>
        <v>25.727001443088056</v>
      </c>
      <c r="I170" s="29">
        <v>84.539</v>
      </c>
      <c r="J170">
        <v>32.5962</v>
      </c>
      <c r="K170" s="56"/>
      <c r="L170" s="56"/>
      <c r="N170" s="29">
        <v>1.427656</v>
      </c>
      <c r="O170" s="38">
        <v>15.20555</v>
      </c>
      <c r="P170" s="38">
        <v>19.60828</v>
      </c>
      <c r="S170" s="44">
        <v>7.763325600190671</v>
      </c>
      <c r="T170" s="29">
        <v>19.191</v>
      </c>
      <c r="U170" s="29"/>
      <c r="V170" s="29"/>
      <c r="W170" s="29"/>
      <c r="X170" s="29"/>
    </row>
    <row r="171" spans="1:24" s="49" customFormat="1" ht="12.75">
      <c r="A171" s="64">
        <v>130</v>
      </c>
      <c r="B171" s="52">
        <v>30</v>
      </c>
      <c r="C171" s="29">
        <v>29.471</v>
      </c>
      <c r="D171" s="36">
        <v>5.4106</v>
      </c>
      <c r="E171" s="36">
        <v>32.6011</v>
      </c>
      <c r="F171" s="36">
        <v>5.4112</v>
      </c>
      <c r="G171" s="44">
        <v>0.36173</v>
      </c>
      <c r="H171" s="47">
        <f t="shared" si="10"/>
        <v>25.727746190068956</v>
      </c>
      <c r="I171" s="29">
        <v>84.5517</v>
      </c>
      <c r="J171">
        <v>32.5965</v>
      </c>
      <c r="K171" s="56"/>
      <c r="L171" s="56"/>
      <c r="N171" s="29">
        <v>1.432248</v>
      </c>
      <c r="O171" s="38">
        <v>15.09089</v>
      </c>
      <c r="P171" s="38">
        <v>19.42317</v>
      </c>
      <c r="S171" s="44">
        <v>7.770416377336408</v>
      </c>
      <c r="T171" s="29">
        <v>29.471</v>
      </c>
      <c r="U171" s="29"/>
      <c r="V171" s="29"/>
      <c r="W171" s="29"/>
      <c r="X171" s="29"/>
    </row>
    <row r="172" spans="1:24" s="49" customFormat="1" ht="12.75">
      <c r="A172" s="64">
        <v>129</v>
      </c>
      <c r="B172" s="52">
        <v>50</v>
      </c>
      <c r="C172" s="29">
        <v>50.904</v>
      </c>
      <c r="D172" s="36">
        <v>5.3734</v>
      </c>
      <c r="E172" s="36">
        <v>32.6034</v>
      </c>
      <c r="F172" s="36">
        <v>5.3747</v>
      </c>
      <c r="G172" s="44">
        <v>1.301E-17</v>
      </c>
      <c r="H172" s="47">
        <f t="shared" si="10"/>
        <v>25.73384681300149</v>
      </c>
      <c r="I172" s="29">
        <v>84.8108</v>
      </c>
      <c r="J172">
        <v>32.5987</v>
      </c>
      <c r="K172" s="56"/>
      <c r="L172" s="56"/>
      <c r="N172" s="29">
        <v>1.436843</v>
      </c>
      <c r="O172" s="38">
        <v>15.20545</v>
      </c>
      <c r="P172" s="38">
        <v>19.59652</v>
      </c>
      <c r="S172" s="44">
        <v>7.77123974916325</v>
      </c>
      <c r="T172" s="29">
        <v>50.904</v>
      </c>
      <c r="U172" s="29"/>
      <c r="V172" s="29"/>
      <c r="W172" s="29"/>
      <c r="X172" s="29"/>
    </row>
    <row r="173" spans="1:24" s="49" customFormat="1" ht="12.75">
      <c r="A173" s="64">
        <v>128</v>
      </c>
      <c r="B173" s="52">
        <v>70</v>
      </c>
      <c r="C173" s="29">
        <v>69.209</v>
      </c>
      <c r="D173" s="36">
        <v>5.3474</v>
      </c>
      <c r="E173" s="36">
        <v>32.605</v>
      </c>
      <c r="F173" s="36">
        <v>5.3484</v>
      </c>
      <c r="G173" s="44">
        <v>1.301E-17</v>
      </c>
      <c r="H173" s="47">
        <f t="shared" si="10"/>
        <v>25.738095331936393</v>
      </c>
      <c r="I173" s="29">
        <v>85.144</v>
      </c>
      <c r="J173">
        <v>32.6002</v>
      </c>
      <c r="K173" s="56"/>
      <c r="L173" s="56"/>
      <c r="N173" s="29">
        <v>1.445966</v>
      </c>
      <c r="O173" s="38">
        <v>15.20539</v>
      </c>
      <c r="P173" s="38">
        <v>19.59064</v>
      </c>
      <c r="S173" s="44">
        <v>7.730713324934051</v>
      </c>
      <c r="T173" s="29">
        <v>69.209</v>
      </c>
      <c r="U173" s="29"/>
      <c r="V173" s="29"/>
      <c r="W173" s="29"/>
      <c r="X173" s="29"/>
    </row>
    <row r="174" spans="1:24" s="49" customFormat="1" ht="12.75">
      <c r="A174" s="64">
        <v>127</v>
      </c>
      <c r="B174" s="52">
        <v>100</v>
      </c>
      <c r="C174" s="29">
        <v>97.861</v>
      </c>
      <c r="D174" s="36">
        <v>5.2959</v>
      </c>
      <c r="E174" s="36">
        <v>32.6151</v>
      </c>
      <c r="F174" s="36">
        <v>5.2967</v>
      </c>
      <c r="G174" s="44">
        <v>0.066436</v>
      </c>
      <c r="H174" s="47">
        <f t="shared" si="10"/>
        <v>25.751974079337515</v>
      </c>
      <c r="I174" s="29">
        <v>85.4119</v>
      </c>
      <c r="J174">
        <v>32.6102</v>
      </c>
      <c r="K174" s="56"/>
      <c r="L174" s="56"/>
      <c r="N174" s="29">
        <v>1.459619</v>
      </c>
      <c r="O174" s="38">
        <v>15.72124</v>
      </c>
      <c r="P174" s="38">
        <v>19.94278</v>
      </c>
      <c r="S174" s="44">
        <v>7.755994099003336</v>
      </c>
      <c r="T174" s="29">
        <v>97.861</v>
      </c>
      <c r="U174" s="29"/>
      <c r="V174" s="29"/>
      <c r="W174" s="29"/>
      <c r="X174" s="29"/>
    </row>
    <row r="175" spans="1:24" s="49" customFormat="1" ht="12.75">
      <c r="A175" s="64">
        <v>126</v>
      </c>
      <c r="B175" s="52">
        <v>200</v>
      </c>
      <c r="C175" s="29">
        <v>200.085</v>
      </c>
      <c r="D175" s="36">
        <v>4.3982</v>
      </c>
      <c r="E175" s="36">
        <v>33.7939</v>
      </c>
      <c r="F175" s="36">
        <v>4.398</v>
      </c>
      <c r="G175" s="44">
        <v>0.017515</v>
      </c>
      <c r="H175" s="47">
        <f t="shared" si="10"/>
        <v>26.7856236792627</v>
      </c>
      <c r="I175" s="29">
        <v>85.8052</v>
      </c>
      <c r="J175">
        <v>33.7883</v>
      </c>
      <c r="K175" s="56"/>
      <c r="L175" s="56"/>
      <c r="N175" s="29"/>
      <c r="O175" s="38"/>
      <c r="P175" s="38"/>
      <c r="S175" s="44">
        <v>7.36279572876171</v>
      </c>
      <c r="T175" s="29">
        <v>200.085</v>
      </c>
      <c r="U175" s="29"/>
      <c r="V175" s="29"/>
      <c r="W175" s="29"/>
      <c r="X175" s="29"/>
    </row>
    <row r="176" spans="1:24" s="49" customFormat="1" ht="12.75">
      <c r="A176" s="64">
        <v>125</v>
      </c>
      <c r="B176" s="52">
        <v>300</v>
      </c>
      <c r="C176" s="29">
        <v>297.201</v>
      </c>
      <c r="D176" s="36">
        <v>4.0375</v>
      </c>
      <c r="E176" s="36">
        <v>33.9137</v>
      </c>
      <c r="F176" s="36">
        <v>4.039</v>
      </c>
      <c r="G176" s="44">
        <v>0.061367</v>
      </c>
      <c r="H176" s="47">
        <f t="shared" si="10"/>
        <v>26.918511686158354</v>
      </c>
      <c r="I176" s="29">
        <v>85.9473</v>
      </c>
      <c r="J176">
        <v>33.9079</v>
      </c>
      <c r="K176" s="56"/>
      <c r="L176" s="56"/>
      <c r="N176" s="29"/>
      <c r="O176" s="38"/>
      <c r="P176" s="38"/>
      <c r="S176" s="44">
        <v>7.293443922155831</v>
      </c>
      <c r="T176" s="29">
        <v>297.201</v>
      </c>
      <c r="U176" s="29"/>
      <c r="V176" s="29"/>
      <c r="W176" s="29"/>
      <c r="X176" s="29"/>
    </row>
    <row r="177" spans="1:24" s="49" customFormat="1" ht="12.75">
      <c r="A177" s="64">
        <v>124</v>
      </c>
      <c r="B177" s="52">
        <v>400</v>
      </c>
      <c r="C177" s="29">
        <v>399.4</v>
      </c>
      <c r="D177" s="36">
        <v>3.9069</v>
      </c>
      <c r="E177" s="36">
        <v>34.0341</v>
      </c>
      <c r="F177" s="36">
        <v>3.9076</v>
      </c>
      <c r="G177" s="44">
        <v>0.061763</v>
      </c>
      <c r="H177" s="47">
        <f t="shared" si="10"/>
        <v>27.02758639945705</v>
      </c>
      <c r="I177" s="29">
        <v>86.0391</v>
      </c>
      <c r="J177">
        <v>34.0285</v>
      </c>
      <c r="K177" s="56"/>
      <c r="L177" s="56"/>
      <c r="N177" s="29"/>
      <c r="O177" s="38"/>
      <c r="P177" s="38"/>
      <c r="S177" s="44">
        <v>7.293327910986127</v>
      </c>
      <c r="T177" s="29">
        <v>399.4</v>
      </c>
      <c r="U177" s="29"/>
      <c r="V177" s="29"/>
      <c r="W177" s="29"/>
      <c r="X177" s="29"/>
    </row>
    <row r="178" spans="1:24" s="49" customFormat="1" ht="12.75">
      <c r="A178" s="64">
        <v>123</v>
      </c>
      <c r="B178" s="52">
        <v>500</v>
      </c>
      <c r="C178" s="29">
        <v>500.362</v>
      </c>
      <c r="D178" s="36">
        <v>3.7507</v>
      </c>
      <c r="E178" s="36">
        <v>34.131</v>
      </c>
      <c r="F178" s="36">
        <v>3.7515</v>
      </c>
      <c r="G178" s="44">
        <v>0.05936</v>
      </c>
      <c r="H178" s="47">
        <f t="shared" si="10"/>
        <v>27.120388983207476</v>
      </c>
      <c r="I178" s="29">
        <v>86.0645</v>
      </c>
      <c r="J178">
        <v>34.1252</v>
      </c>
      <c r="K178" s="56"/>
      <c r="L178" s="56"/>
      <c r="N178" s="29"/>
      <c r="O178" s="38"/>
      <c r="P178" s="38"/>
      <c r="S178" s="44">
        <v>7.290695533009627</v>
      </c>
      <c r="T178" s="29">
        <v>500.362</v>
      </c>
      <c r="U178" s="29"/>
      <c r="V178" s="29"/>
      <c r="W178" s="29"/>
      <c r="X178" s="29"/>
    </row>
    <row r="179" spans="1:24" s="49" customFormat="1" ht="12.75">
      <c r="A179" s="64">
        <v>122</v>
      </c>
      <c r="B179" s="52">
        <v>600</v>
      </c>
      <c r="C179" s="29">
        <v>601.024</v>
      </c>
      <c r="D179" s="36">
        <v>3.6163</v>
      </c>
      <c r="E179" s="36">
        <v>34.2027</v>
      </c>
      <c r="F179" s="36">
        <v>3.6171</v>
      </c>
      <c r="G179" s="44">
        <v>0.062023</v>
      </c>
      <c r="H179" s="47">
        <f t="shared" si="10"/>
        <v>27.19077038616524</v>
      </c>
      <c r="I179" s="29">
        <v>86.0594</v>
      </c>
      <c r="J179">
        <v>34.1968</v>
      </c>
      <c r="K179" s="56"/>
      <c r="L179" s="56"/>
      <c r="N179" s="29"/>
      <c r="O179" s="38"/>
      <c r="P179" s="38"/>
      <c r="S179" s="44">
        <v>7.298217755954639</v>
      </c>
      <c r="T179" s="29">
        <v>601.024</v>
      </c>
      <c r="U179" s="29"/>
      <c r="V179" s="29"/>
      <c r="W179" s="29"/>
      <c r="X179" s="29"/>
    </row>
    <row r="180" spans="1:24" s="49" customFormat="1" ht="12.75">
      <c r="A180" s="64">
        <v>121</v>
      </c>
      <c r="B180" s="52">
        <v>800</v>
      </c>
      <c r="C180" s="29">
        <v>799.023</v>
      </c>
      <c r="D180" s="36">
        <v>3.185</v>
      </c>
      <c r="E180" s="36">
        <v>34.3138</v>
      </c>
      <c r="F180" s="36">
        <v>3.187</v>
      </c>
      <c r="G180" s="44">
        <v>0.063573</v>
      </c>
      <c r="H180" s="47">
        <f t="shared" si="10"/>
        <v>27.320577686533852</v>
      </c>
      <c r="I180" s="29">
        <v>86.0613</v>
      </c>
      <c r="J180">
        <v>34.3076</v>
      </c>
      <c r="K180" s="56"/>
      <c r="L180" s="56"/>
      <c r="N180" s="29"/>
      <c r="O180" s="38"/>
      <c r="P180" s="38"/>
      <c r="S180" s="44">
        <v>7.280467049933764</v>
      </c>
      <c r="T180" s="29">
        <v>799.023</v>
      </c>
      <c r="U180" s="29"/>
      <c r="V180" s="29"/>
      <c r="W180" s="29"/>
      <c r="X180" s="29"/>
    </row>
    <row r="181" spans="1:24" s="49" customFormat="1" ht="12.75">
      <c r="A181" s="64">
        <v>120</v>
      </c>
      <c r="B181" s="52">
        <v>1000</v>
      </c>
      <c r="C181" s="29">
        <v>998.962</v>
      </c>
      <c r="D181" s="36">
        <v>2.8715</v>
      </c>
      <c r="E181" s="36">
        <v>34.3845</v>
      </c>
      <c r="F181" s="36">
        <v>2.872</v>
      </c>
      <c r="G181" s="44">
        <v>0.063926</v>
      </c>
      <c r="H181" s="47">
        <f t="shared" si="10"/>
        <v>27.40563134722447</v>
      </c>
      <c r="I181" s="29">
        <v>86.0763</v>
      </c>
      <c r="J181">
        <v>34.3785</v>
      </c>
      <c r="K181" s="56"/>
      <c r="L181" s="56"/>
      <c r="N181" s="29"/>
      <c r="O181" s="38"/>
      <c r="P181" s="38"/>
      <c r="S181" s="44">
        <v>7.29374520344863</v>
      </c>
      <c r="T181" s="29">
        <v>998.962</v>
      </c>
      <c r="U181" s="29"/>
      <c r="V181" s="29"/>
      <c r="W181" s="29"/>
      <c r="X181" s="29"/>
    </row>
    <row r="182" spans="1:24" s="49" customFormat="1" ht="12.75">
      <c r="A182" s="64">
        <v>119</v>
      </c>
      <c r="B182" s="52">
        <v>1200</v>
      </c>
      <c r="C182" s="29">
        <v>1200.33</v>
      </c>
      <c r="D182" s="36">
        <v>2.6339</v>
      </c>
      <c r="E182" s="36">
        <v>34.4364</v>
      </c>
      <c r="F182" s="36">
        <v>2.6347</v>
      </c>
      <c r="G182" s="44">
        <v>0.062625</v>
      </c>
      <c r="H182" s="47">
        <f t="shared" si="10"/>
        <v>27.468017913788117</v>
      </c>
      <c r="I182" s="29">
        <v>86.0842</v>
      </c>
      <c r="J182">
        <v>34.4304</v>
      </c>
      <c r="K182" s="56"/>
      <c r="L182" s="56"/>
      <c r="N182" s="29"/>
      <c r="O182" s="38"/>
      <c r="P182" s="38"/>
      <c r="S182" s="44">
        <v>7.307789985073579</v>
      </c>
      <c r="T182" s="29">
        <v>1200.33</v>
      </c>
      <c r="U182" s="29"/>
      <c r="V182" s="29"/>
      <c r="W182" s="29"/>
      <c r="X182" s="29"/>
    </row>
    <row r="183" spans="1:24" s="49" customFormat="1" ht="12.75">
      <c r="A183" s="64">
        <v>118</v>
      </c>
      <c r="B183" s="52">
        <v>1500</v>
      </c>
      <c r="C183" s="29">
        <v>1500.841</v>
      </c>
      <c r="D183" s="36">
        <v>2.2833</v>
      </c>
      <c r="E183" s="36">
        <v>34.5104</v>
      </c>
      <c r="F183" s="36">
        <v>2.2839</v>
      </c>
      <c r="G183" s="44">
        <v>0.063422</v>
      </c>
      <c r="H183" s="47">
        <f t="shared" si="10"/>
        <v>27.55684455170467</v>
      </c>
      <c r="I183" s="29">
        <v>86.0915</v>
      </c>
      <c r="J183">
        <v>34.5047</v>
      </c>
      <c r="K183" s="56"/>
      <c r="L183" s="56"/>
      <c r="N183" s="29"/>
      <c r="O183" s="38"/>
      <c r="P183" s="38"/>
      <c r="S183" s="44">
        <v>7.3346948604302</v>
      </c>
      <c r="T183" s="29">
        <v>1500.841</v>
      </c>
      <c r="U183" s="29"/>
      <c r="V183" s="29"/>
      <c r="W183" s="29"/>
      <c r="X183" s="29"/>
    </row>
    <row r="184" spans="1:24" s="49" customFormat="1" ht="12.75">
      <c r="A184" s="64"/>
      <c r="B184" s="52"/>
      <c r="C184" s="46"/>
      <c r="D184" s="80"/>
      <c r="E184" s="80"/>
      <c r="F184" s="80"/>
      <c r="G184" s="83"/>
      <c r="H184" s="47"/>
      <c r="I184" s="46"/>
      <c r="J184" s="80"/>
      <c r="K184" s="56"/>
      <c r="L184" s="56"/>
      <c r="N184" s="29"/>
      <c r="O184" s="38"/>
      <c r="P184" s="38"/>
      <c r="T184" s="46"/>
      <c r="U184" s="46"/>
      <c r="V184" s="46"/>
      <c r="W184" s="46"/>
      <c r="X184" s="46"/>
    </row>
    <row r="185" spans="1:24" s="49" customFormat="1" ht="12.75">
      <c r="A185" s="64"/>
      <c r="B185" s="52"/>
      <c r="C185" s="46"/>
      <c r="D185" s="80"/>
      <c r="E185" s="80"/>
      <c r="F185" s="80"/>
      <c r="G185" s="83"/>
      <c r="H185" s="47"/>
      <c r="I185" s="46"/>
      <c r="J185" s="80"/>
      <c r="K185" s="56"/>
      <c r="L185" s="56"/>
      <c r="N185" s="29"/>
      <c r="O185" s="38"/>
      <c r="P185" s="38"/>
      <c r="T185" s="46"/>
      <c r="U185" s="46"/>
      <c r="V185" s="46"/>
      <c r="W185" s="46"/>
      <c r="X185" s="46"/>
    </row>
    <row r="186" spans="1:24" s="49" customFormat="1" ht="12.75">
      <c r="A186" s="57"/>
      <c r="B186" s="91" t="s">
        <v>119</v>
      </c>
      <c r="C186" s="62"/>
      <c r="D186" s="59"/>
      <c r="E186" s="59"/>
      <c r="F186" s="59"/>
      <c r="G186" s="92"/>
      <c r="H186" s="61"/>
      <c r="I186" s="61"/>
      <c r="J186" s="93"/>
      <c r="K186" s="94"/>
      <c r="L186" s="63"/>
      <c r="M186" s="61"/>
      <c r="N186" s="62"/>
      <c r="O186" s="62"/>
      <c r="P186" s="62"/>
      <c r="Q186" s="62"/>
      <c r="R186" s="62"/>
      <c r="S186" s="62"/>
      <c r="T186" s="91" t="s">
        <v>119</v>
      </c>
      <c r="U186" s="91"/>
      <c r="V186" s="91"/>
      <c r="W186" s="91"/>
      <c r="X186" s="91"/>
    </row>
    <row r="187" spans="1:24" s="49" customFormat="1" ht="12.75">
      <c r="A187" s="57"/>
      <c r="B187" s="91" t="s">
        <v>120</v>
      </c>
      <c r="C187" s="62"/>
      <c r="D187" s="59"/>
      <c r="E187" s="59"/>
      <c r="F187" s="59"/>
      <c r="G187" s="92"/>
      <c r="H187" s="61"/>
      <c r="I187" s="61"/>
      <c r="J187" s="93"/>
      <c r="K187" s="94"/>
      <c r="L187" s="63"/>
      <c r="M187" s="61"/>
      <c r="N187" s="62"/>
      <c r="O187" s="62"/>
      <c r="P187" s="62"/>
      <c r="Q187" s="62"/>
      <c r="R187" s="62"/>
      <c r="S187" s="62"/>
      <c r="T187" s="91" t="s">
        <v>120</v>
      </c>
      <c r="U187" s="91"/>
      <c r="V187" s="91"/>
      <c r="W187" s="91"/>
      <c r="X187" s="91"/>
    </row>
    <row r="188" spans="1:24" s="49" customFormat="1" ht="12.75">
      <c r="A188" s="57"/>
      <c r="B188" s="91" t="s">
        <v>121</v>
      </c>
      <c r="C188" s="62"/>
      <c r="D188" s="59"/>
      <c r="E188" s="59"/>
      <c r="F188" s="59"/>
      <c r="G188" s="92"/>
      <c r="H188" s="61"/>
      <c r="I188" s="61"/>
      <c r="J188" s="93"/>
      <c r="K188" s="94"/>
      <c r="L188" s="63"/>
      <c r="M188" s="61"/>
      <c r="N188" s="62"/>
      <c r="O188" s="62"/>
      <c r="P188" s="62"/>
      <c r="Q188" s="62"/>
      <c r="R188" s="62"/>
      <c r="S188" s="62"/>
      <c r="T188" s="91" t="s">
        <v>121</v>
      </c>
      <c r="U188" s="91"/>
      <c r="V188" s="91"/>
      <c r="W188" s="91"/>
      <c r="X188" s="91"/>
    </row>
    <row r="189" spans="1:24" s="49" customFormat="1" ht="12.75">
      <c r="A189" s="52"/>
      <c r="C189" s="53"/>
      <c r="D189" s="54"/>
      <c r="E189" s="54"/>
      <c r="F189" s="54"/>
      <c r="G189" s="95"/>
      <c r="H189" s="55"/>
      <c r="I189" s="55"/>
      <c r="J189" s="89"/>
      <c r="K189" s="88"/>
      <c r="L189" s="56"/>
      <c r="M189" s="55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5" s="49" customFormat="1" ht="12.75">
      <c r="A190" s="64"/>
      <c r="B190" s="65" t="s">
        <v>3</v>
      </c>
      <c r="C190" s="66" t="s">
        <v>4</v>
      </c>
      <c r="D190" s="67" t="s">
        <v>4</v>
      </c>
      <c r="E190" s="67" t="s">
        <v>4</v>
      </c>
      <c r="F190" s="67" t="s">
        <v>4</v>
      </c>
      <c r="G190" s="67" t="s">
        <v>4</v>
      </c>
      <c r="H190" s="68"/>
      <c r="I190" s="69"/>
      <c r="J190" s="66" t="s">
        <v>5</v>
      </c>
      <c r="K190" s="70" t="s">
        <v>6</v>
      </c>
      <c r="L190" s="70"/>
      <c r="M190" s="53"/>
      <c r="N190" s="55"/>
      <c r="O190" s="53"/>
      <c r="P190" s="53"/>
      <c r="Q190" s="53"/>
      <c r="R190" s="53"/>
      <c r="S190" s="53"/>
      <c r="T190" s="66" t="s">
        <v>4</v>
      </c>
      <c r="U190" s="40" t="s">
        <v>7</v>
      </c>
      <c r="V190" s="40" t="s">
        <v>7</v>
      </c>
      <c r="W190" s="40" t="s">
        <v>8</v>
      </c>
      <c r="X190" s="40" t="s">
        <v>8</v>
      </c>
      <c r="Y190" s="53"/>
    </row>
    <row r="191" spans="1:24" s="49" customFormat="1" ht="12.75">
      <c r="A191" s="64"/>
      <c r="B191" s="65" t="s">
        <v>10</v>
      </c>
      <c r="C191" s="71" t="s">
        <v>10</v>
      </c>
      <c r="D191" s="67" t="s">
        <v>11</v>
      </c>
      <c r="E191" s="67" t="s">
        <v>12</v>
      </c>
      <c r="F191" s="67" t="s">
        <v>11</v>
      </c>
      <c r="G191" s="67" t="s">
        <v>13</v>
      </c>
      <c r="H191" s="68" t="s">
        <v>14</v>
      </c>
      <c r="I191" s="69" t="s">
        <v>15</v>
      </c>
      <c r="J191" s="66" t="s">
        <v>16</v>
      </c>
      <c r="K191" s="70" t="s">
        <v>17</v>
      </c>
      <c r="L191" s="70" t="s">
        <v>18</v>
      </c>
      <c r="M191" s="71" t="s">
        <v>18</v>
      </c>
      <c r="N191" s="72" t="s">
        <v>19</v>
      </c>
      <c r="O191" s="71" t="s">
        <v>20</v>
      </c>
      <c r="P191" s="71" t="s">
        <v>21</v>
      </c>
      <c r="Q191" s="71" t="s">
        <v>22</v>
      </c>
      <c r="R191" s="65" t="s">
        <v>23</v>
      </c>
      <c r="S191" s="65" t="s">
        <v>24</v>
      </c>
      <c r="T191" s="71" t="s">
        <v>10</v>
      </c>
      <c r="U191" s="15"/>
      <c r="V191" s="15" t="s">
        <v>25</v>
      </c>
      <c r="W191" s="15"/>
      <c r="X191" s="15" t="s">
        <v>25</v>
      </c>
    </row>
    <row r="192" spans="1:25" s="49" customFormat="1" ht="12.75">
      <c r="A192" s="73" t="s">
        <v>27</v>
      </c>
      <c r="B192" s="65" t="s">
        <v>28</v>
      </c>
      <c r="C192" s="71" t="s">
        <v>29</v>
      </c>
      <c r="D192" s="67" t="s">
        <v>30</v>
      </c>
      <c r="E192" s="67"/>
      <c r="F192" s="67" t="s">
        <v>30</v>
      </c>
      <c r="G192" s="67"/>
      <c r="H192" s="68"/>
      <c r="I192" s="69"/>
      <c r="J192" s="66"/>
      <c r="K192" s="56"/>
      <c r="L192" s="56" t="s">
        <v>31</v>
      </c>
      <c r="M192" s="71" t="s">
        <v>32</v>
      </c>
      <c r="N192" s="72" t="s">
        <v>33</v>
      </c>
      <c r="O192" s="71" t="s">
        <v>33</v>
      </c>
      <c r="P192" s="71" t="s">
        <v>33</v>
      </c>
      <c r="Q192" s="71"/>
      <c r="R192" s="65" t="s">
        <v>34</v>
      </c>
      <c r="S192" s="65"/>
      <c r="T192" s="71" t="s">
        <v>29</v>
      </c>
      <c r="U192" s="15" t="s">
        <v>35</v>
      </c>
      <c r="V192" s="15"/>
      <c r="W192" s="15" t="s">
        <v>35</v>
      </c>
      <c r="X192" s="15"/>
      <c r="Y192" s="74" t="s">
        <v>36</v>
      </c>
    </row>
    <row r="193" spans="1:25" s="49" customFormat="1" ht="12.75">
      <c r="A193" s="75" t="s">
        <v>37</v>
      </c>
      <c r="B193" s="76" t="s">
        <v>37</v>
      </c>
      <c r="C193" s="77" t="s">
        <v>37</v>
      </c>
      <c r="D193" s="78" t="s">
        <v>37</v>
      </c>
      <c r="E193" s="78"/>
      <c r="F193" s="78" t="s">
        <v>37</v>
      </c>
      <c r="G193" s="78" t="s">
        <v>37</v>
      </c>
      <c r="H193" s="76"/>
      <c r="I193" s="79"/>
      <c r="J193" s="77"/>
      <c r="K193" s="78" t="s">
        <v>37</v>
      </c>
      <c r="L193" s="78" t="s">
        <v>37</v>
      </c>
      <c r="M193" s="77" t="s">
        <v>37</v>
      </c>
      <c r="N193" s="79" t="s">
        <v>37</v>
      </c>
      <c r="O193" s="77" t="s">
        <v>37</v>
      </c>
      <c r="P193" s="77" t="s">
        <v>37</v>
      </c>
      <c r="Q193" s="77"/>
      <c r="R193" s="76" t="s">
        <v>37</v>
      </c>
      <c r="S193" s="76"/>
      <c r="T193" s="77" t="s">
        <v>37</v>
      </c>
      <c r="U193" s="77"/>
      <c r="V193" s="77"/>
      <c r="W193" s="77"/>
      <c r="X193" s="77"/>
      <c r="Y193" s="76" t="s">
        <v>37</v>
      </c>
    </row>
    <row r="194" spans="1:24" s="49" customFormat="1" ht="12.75">
      <c r="A194" s="64">
        <v>152</v>
      </c>
      <c r="B194" s="52">
        <v>0</v>
      </c>
      <c r="C194" s="29">
        <v>1.629</v>
      </c>
      <c r="D194" s="36">
        <v>5.3479</v>
      </c>
      <c r="E194" s="36">
        <v>32.6781</v>
      </c>
      <c r="F194" s="36">
        <v>5.3478</v>
      </c>
      <c r="G194" s="44">
        <v>0.54308</v>
      </c>
      <c r="H194" s="47">
        <f aca="true" t="shared" si="11" ref="H194:H211">((999.842594+6.794*10^-2*D194-9.0953*10^-3*D194^2+1.001685*10^-4*D194^3-1.12*10^-6*D194^4+6.536*10^-9*D194^5)+(0.8245-0.00409*D194+7.6438*10^-5*D194^2-8.2467*10^-7*D194^3+5.3875*10^-9*D194^4)*E194+(-5.72466*10^-3+1.0227*10^-4*D194-1.6546*10^-6*D194^2)*E194^1.5+4.8314*10^-4*E194^2)-1000</f>
        <v>25.795893349982634</v>
      </c>
      <c r="I194" s="29">
        <v>84.0889</v>
      </c>
      <c r="J194" s="36">
        <v>32.6736</v>
      </c>
      <c r="K194" s="56">
        <v>32.679</v>
      </c>
      <c r="L194" s="56">
        <v>7.13</v>
      </c>
      <c r="M194" s="111">
        <f>(L194*1000/22.4)/(1+H194/1000)</f>
        <v>310.29912821065676</v>
      </c>
      <c r="N194" s="29">
        <v>1.43846</v>
      </c>
      <c r="O194" s="38">
        <v>15.57989</v>
      </c>
      <c r="P194" s="38">
        <v>22.95017</v>
      </c>
      <c r="S194" s="44">
        <v>7.7306049278559446</v>
      </c>
      <c r="T194" s="29">
        <v>1.629</v>
      </c>
      <c r="U194" s="29">
        <v>2180.3616108676547</v>
      </c>
      <c r="V194" s="29"/>
      <c r="W194">
        <v>2057.782999962293</v>
      </c>
      <c r="X194"/>
    </row>
    <row r="195" spans="1:24" s="49" customFormat="1" ht="12.75">
      <c r="A195" s="64">
        <v>151</v>
      </c>
      <c r="B195" s="52">
        <v>10</v>
      </c>
      <c r="C195" s="29">
        <v>9.839</v>
      </c>
      <c r="D195" s="36">
        <v>5.3576</v>
      </c>
      <c r="E195" s="36">
        <v>32.6783</v>
      </c>
      <c r="F195" s="36">
        <v>5.3587</v>
      </c>
      <c r="G195" s="44">
        <v>0.55236</v>
      </c>
      <c r="H195" s="47">
        <f t="shared" si="11"/>
        <v>25.794938024109115</v>
      </c>
      <c r="I195" s="29">
        <v>84.719</v>
      </c>
      <c r="J195" s="36">
        <v>32.6736</v>
      </c>
      <c r="K195" s="56"/>
      <c r="L195" s="56">
        <v>7.108</v>
      </c>
      <c r="N195" s="29">
        <v>1.438319</v>
      </c>
      <c r="O195" s="38">
        <v>15.64156</v>
      </c>
      <c r="P195" s="38">
        <v>22.76292</v>
      </c>
      <c r="S195" s="44">
        <v>7.741487276555324</v>
      </c>
      <c r="T195" s="29">
        <v>9.839</v>
      </c>
      <c r="U195" s="29">
        <v>2187.2845053351602</v>
      </c>
      <c r="V195" s="29"/>
      <c r="W195">
        <v>2057.6059067591077</v>
      </c>
      <c r="X195"/>
    </row>
    <row r="196" spans="1:24" s="49" customFormat="1" ht="12.75">
      <c r="A196" s="64">
        <v>150</v>
      </c>
      <c r="B196" s="52">
        <v>25</v>
      </c>
      <c r="C196" s="29">
        <v>24.708</v>
      </c>
      <c r="D196" s="36">
        <v>5.3588</v>
      </c>
      <c r="E196" s="36">
        <v>32.6785</v>
      </c>
      <c r="F196" s="36">
        <v>5.3601</v>
      </c>
      <c r="G196" s="44">
        <v>0.58894</v>
      </c>
      <c r="H196" s="47">
        <f t="shared" si="11"/>
        <v>25.794958467085507</v>
      </c>
      <c r="I196" s="29">
        <v>84.7215</v>
      </c>
      <c r="J196" s="36">
        <v>32.6738</v>
      </c>
      <c r="K196" s="56"/>
      <c r="L196" s="56">
        <v>7.108</v>
      </c>
      <c r="N196" s="29">
        <v>1.438178</v>
      </c>
      <c r="O196" s="38">
        <v>15.45734</v>
      </c>
      <c r="P196" s="38">
        <v>23.08817</v>
      </c>
      <c r="S196" s="44">
        <v>7.739577553114579</v>
      </c>
      <c r="T196" s="29">
        <v>24.708</v>
      </c>
      <c r="U196" s="29">
        <v>2188.4249821694025</v>
      </c>
      <c r="V196" s="29"/>
      <c r="W196">
        <v>2055.56304725375</v>
      </c>
      <c r="X196"/>
    </row>
    <row r="197" spans="1:24" s="49" customFormat="1" ht="12.75">
      <c r="A197" s="64">
        <v>149</v>
      </c>
      <c r="B197" s="52">
        <v>50</v>
      </c>
      <c r="C197" s="29">
        <v>48.962</v>
      </c>
      <c r="D197" s="36">
        <v>5.3592</v>
      </c>
      <c r="E197" s="36">
        <v>32.6783</v>
      </c>
      <c r="F197" s="36">
        <v>5.3609</v>
      </c>
      <c r="G197" s="44">
        <v>1.301E-17</v>
      </c>
      <c r="H197" s="47">
        <f t="shared" si="11"/>
        <v>25.79475422806013</v>
      </c>
      <c r="I197" s="29">
        <v>84.7193</v>
      </c>
      <c r="J197" s="36">
        <v>32.6735</v>
      </c>
      <c r="K197" s="56"/>
      <c r="L197" s="56">
        <v>7.128</v>
      </c>
      <c r="N197" s="29">
        <v>1.438037</v>
      </c>
      <c r="O197" s="38">
        <v>15.64195</v>
      </c>
      <c r="P197" s="38">
        <v>22.73048</v>
      </c>
      <c r="S197" s="44">
        <v>7.74312211077178</v>
      </c>
      <c r="T197" s="29">
        <v>48.962</v>
      </c>
      <c r="U197" s="29">
        <v>2160.5175470974973</v>
      </c>
      <c r="V197" s="29"/>
      <c r="W197">
        <v>2053.8859489656224</v>
      </c>
      <c r="X197"/>
    </row>
    <row r="198" spans="1:24" s="49" customFormat="1" ht="12.75">
      <c r="A198" s="64">
        <v>148</v>
      </c>
      <c r="B198" s="52">
        <v>75</v>
      </c>
      <c r="C198" s="29">
        <v>75.285</v>
      </c>
      <c r="D198" s="36">
        <v>5.3636</v>
      </c>
      <c r="E198" s="36">
        <v>32.6794</v>
      </c>
      <c r="F198" s="36">
        <v>5.365</v>
      </c>
      <c r="G198" s="44">
        <v>1.301E-17</v>
      </c>
      <c r="H198" s="47">
        <f t="shared" si="11"/>
        <v>25.795119199530518</v>
      </c>
      <c r="I198" s="29">
        <v>84.7269</v>
      </c>
      <c r="J198" s="36">
        <v>32.6744</v>
      </c>
      <c r="K198" s="56"/>
      <c r="L198" s="56">
        <v>7.189</v>
      </c>
      <c r="N198" s="29">
        <v>1.442459</v>
      </c>
      <c r="O198" s="38">
        <v>15.64215</v>
      </c>
      <c r="P198" s="38">
        <v>23.05512</v>
      </c>
      <c r="S198" s="44">
        <v>7.741816894121922</v>
      </c>
      <c r="T198" s="29">
        <v>75.285</v>
      </c>
      <c r="U198" s="29">
        <v>2178.466529792625</v>
      </c>
      <c r="V198" s="29"/>
      <c r="W198">
        <v>2058.3242848375694</v>
      </c>
      <c r="X198"/>
    </row>
    <row r="199" spans="1:24" s="49" customFormat="1" ht="12.75">
      <c r="A199" s="64">
        <v>147</v>
      </c>
      <c r="B199" s="52">
        <v>100</v>
      </c>
      <c r="C199" s="29">
        <v>98.956</v>
      </c>
      <c r="D199" s="36">
        <v>4.5255</v>
      </c>
      <c r="E199" s="36">
        <v>33.2283</v>
      </c>
      <c r="F199" s="36">
        <v>4.5283</v>
      </c>
      <c r="G199" s="44">
        <v>1.301E-17</v>
      </c>
      <c r="H199" s="47">
        <f t="shared" si="11"/>
        <v>26.322959131232665</v>
      </c>
      <c r="I199" s="29">
        <v>85.5741</v>
      </c>
      <c r="J199" s="36">
        <v>33.2227</v>
      </c>
      <c r="K199" s="56"/>
      <c r="L199" s="56">
        <v>5.195</v>
      </c>
      <c r="N199" s="29">
        <v>2.120133</v>
      </c>
      <c r="O199" s="38">
        <v>27.31451</v>
      </c>
      <c r="P199" s="38">
        <v>43.45985</v>
      </c>
      <c r="S199" s="44">
        <v>7.572953809193484</v>
      </c>
      <c r="T199" s="29">
        <v>98.956</v>
      </c>
      <c r="U199" s="29">
        <v>2184.6033843564155</v>
      </c>
      <c r="V199" s="29"/>
      <c r="W199">
        <v>2149.119358888272</v>
      </c>
      <c r="X199"/>
    </row>
    <row r="200" spans="1:24" s="49" customFormat="1" ht="12.75">
      <c r="A200" s="64">
        <v>146</v>
      </c>
      <c r="B200" s="52">
        <v>150</v>
      </c>
      <c r="C200" s="29">
        <v>149.118</v>
      </c>
      <c r="D200" s="36">
        <v>4.547</v>
      </c>
      <c r="E200" s="36">
        <v>33.8076</v>
      </c>
      <c r="F200" s="36">
        <v>4.5481</v>
      </c>
      <c r="G200" s="44">
        <v>0.0042233</v>
      </c>
      <c r="H200" s="47">
        <f t="shared" si="11"/>
        <v>26.78052951648874</v>
      </c>
      <c r="I200" s="29">
        <v>85.5846</v>
      </c>
      <c r="J200" s="36">
        <v>33.8019</v>
      </c>
      <c r="K200" s="56"/>
      <c r="L200" s="56">
        <v>2.225</v>
      </c>
      <c r="N200" s="29">
        <v>2.794634</v>
      </c>
      <c r="O200" s="38">
        <v>38.71342</v>
      </c>
      <c r="P200" s="38">
        <v>69.95298</v>
      </c>
      <c r="S200" s="44">
        <v>7.357605333589357</v>
      </c>
      <c r="T200" s="29">
        <v>149.118</v>
      </c>
      <c r="U200" s="29">
        <v>2239.873049419799</v>
      </c>
      <c r="V200" s="29"/>
      <c r="W200">
        <v>2261.18434733259</v>
      </c>
      <c r="X200"/>
    </row>
    <row r="201" spans="1:24" s="49" customFormat="1" ht="12.75">
      <c r="A201" s="64">
        <v>145</v>
      </c>
      <c r="B201" s="52">
        <v>200</v>
      </c>
      <c r="C201" s="29">
        <v>200.947</v>
      </c>
      <c r="D201" s="36">
        <v>4.2987</v>
      </c>
      <c r="E201" s="36">
        <v>33.8936</v>
      </c>
      <c r="F201" s="36">
        <v>4.2997</v>
      </c>
      <c r="G201" s="44">
        <v>0.0057822</v>
      </c>
      <c r="H201" s="47">
        <f t="shared" si="11"/>
        <v>26.87537515984468</v>
      </c>
      <c r="I201" s="29">
        <v>85.6252</v>
      </c>
      <c r="J201" s="36">
        <v>33.8882</v>
      </c>
      <c r="K201" s="56"/>
      <c r="L201" s="56">
        <v>1.566</v>
      </c>
      <c r="N201" s="29">
        <v>2.970489</v>
      </c>
      <c r="O201" s="38">
        <v>41.52592</v>
      </c>
      <c r="P201" s="38">
        <v>79.45526</v>
      </c>
      <c r="S201" s="44">
        <v>7.302589643607205</v>
      </c>
      <c r="T201" s="29">
        <v>200.947</v>
      </c>
      <c r="U201" s="29">
        <v>2261.7418099514107</v>
      </c>
      <c r="V201" s="29"/>
      <c r="W201">
        <v>2288.7253784169893</v>
      </c>
      <c r="X201"/>
    </row>
    <row r="202" spans="1:24" s="49" customFormat="1" ht="12.75">
      <c r="A202" s="64">
        <v>144</v>
      </c>
      <c r="B202" s="52">
        <v>300</v>
      </c>
      <c r="C202" s="29">
        <v>299.079</v>
      </c>
      <c r="D202" s="36">
        <v>4.1259</v>
      </c>
      <c r="E202" s="36">
        <v>33.9803</v>
      </c>
      <c r="F202" s="36">
        <v>4.1276</v>
      </c>
      <c r="G202" s="44">
        <v>0.025699</v>
      </c>
      <c r="H202" s="47">
        <f t="shared" si="11"/>
        <v>26.962362492128932</v>
      </c>
      <c r="I202" s="29">
        <v>85.8045</v>
      </c>
      <c r="J202" s="36">
        <v>33.9747</v>
      </c>
      <c r="K202" s="56"/>
      <c r="L202" s="56">
        <v>1.152</v>
      </c>
      <c r="N202" s="29">
        <v>3.078502</v>
      </c>
      <c r="O202" s="38">
        <v>43.40065</v>
      </c>
      <c r="P202" s="38">
        <v>90.62948</v>
      </c>
      <c r="S202" s="44">
        <v>7.280633233611669</v>
      </c>
      <c r="T202" s="29">
        <v>299.079</v>
      </c>
      <c r="U202" s="29">
        <v>2270.9312891139857</v>
      </c>
      <c r="V202" s="29"/>
      <c r="W202">
        <v>2307.148061374509</v>
      </c>
      <c r="X202"/>
    </row>
    <row r="203" spans="1:24" s="49" customFormat="1" ht="12.75">
      <c r="A203" s="64">
        <v>143</v>
      </c>
      <c r="B203" s="52">
        <v>400</v>
      </c>
      <c r="C203" s="29">
        <v>399.293</v>
      </c>
      <c r="D203" s="36">
        <v>3.8999</v>
      </c>
      <c r="E203" s="36">
        <v>34.0724</v>
      </c>
      <c r="F203" s="36">
        <v>3.9</v>
      </c>
      <c r="G203" s="44">
        <v>0.062868</v>
      </c>
      <c r="H203" s="47">
        <f t="shared" si="11"/>
        <v>27.058770819701294</v>
      </c>
      <c r="I203" s="29">
        <v>85.8357</v>
      </c>
      <c r="J203" s="36">
        <v>34.0667</v>
      </c>
      <c r="K203" s="56"/>
      <c r="L203" s="56">
        <v>0.84</v>
      </c>
      <c r="N203" s="29">
        <v>3.154888</v>
      </c>
      <c r="O203" s="38">
        <v>44.33466</v>
      </c>
      <c r="P203" s="38">
        <v>103.158</v>
      </c>
      <c r="S203" s="44">
        <v>7.284735734703579</v>
      </c>
      <c r="T203" s="29">
        <v>399.293</v>
      </c>
      <c r="U203" s="29">
        <v>2304.0694109254914</v>
      </c>
      <c r="V203" s="29"/>
      <c r="W203">
        <v>2325.2007707815355</v>
      </c>
      <c r="X203"/>
    </row>
    <row r="204" spans="1:24" s="49" customFormat="1" ht="12.75">
      <c r="A204" s="64">
        <v>142</v>
      </c>
      <c r="B204" s="52">
        <v>600</v>
      </c>
      <c r="C204" s="29">
        <v>601.082</v>
      </c>
      <c r="D204" s="36">
        <v>3.5849</v>
      </c>
      <c r="E204" s="36">
        <v>34.2216</v>
      </c>
      <c r="F204" s="36">
        <v>3.5858</v>
      </c>
      <c r="G204" s="44">
        <v>0.060366</v>
      </c>
      <c r="H204" s="47">
        <f t="shared" si="11"/>
        <v>27.2089015538661</v>
      </c>
      <c r="I204" s="29">
        <v>85.8712</v>
      </c>
      <c r="J204" s="36">
        <v>34.2158</v>
      </c>
      <c r="K204" s="56"/>
      <c r="L204" s="56">
        <v>0.518</v>
      </c>
      <c r="N204" s="29">
        <v>3.21322</v>
      </c>
      <c r="O204" s="38">
        <v>44.89194</v>
      </c>
      <c r="P204" s="38">
        <v>121.8296</v>
      </c>
      <c r="S204" s="44">
        <v>7.285810309725673</v>
      </c>
      <c r="T204" s="29">
        <v>601.082</v>
      </c>
      <c r="U204" s="29">
        <v>2320.0985024354018</v>
      </c>
      <c r="V204" s="29"/>
      <c r="W204">
        <v>2352.334020556887</v>
      </c>
      <c r="X204"/>
    </row>
    <row r="205" spans="1:24" s="49" customFormat="1" ht="12.75">
      <c r="A205" s="64">
        <v>141</v>
      </c>
      <c r="B205" s="52">
        <v>800</v>
      </c>
      <c r="C205" s="29">
        <v>800.286</v>
      </c>
      <c r="D205" s="36">
        <v>3.1946</v>
      </c>
      <c r="E205" s="36">
        <v>34.3245</v>
      </c>
      <c r="F205" s="36">
        <v>3.1957</v>
      </c>
      <c r="G205" s="44">
        <v>0.063577</v>
      </c>
      <c r="H205" s="47">
        <f t="shared" si="11"/>
        <v>27.328219230690593</v>
      </c>
      <c r="I205" s="29">
        <v>85.8541</v>
      </c>
      <c r="J205" s="36">
        <v>34.3186</v>
      </c>
      <c r="K205" s="56"/>
      <c r="L205" s="56">
        <v>0.439</v>
      </c>
      <c r="N205" s="29">
        <v>3.258012</v>
      </c>
      <c r="O205" s="38">
        <v>45.19803</v>
      </c>
      <c r="P205" s="38">
        <v>136.8779</v>
      </c>
      <c r="S205" s="44">
        <v>7.273928811836372</v>
      </c>
      <c r="T205" s="29">
        <v>800.286</v>
      </c>
      <c r="U205" s="29">
        <v>2351.0756731654606</v>
      </c>
      <c r="V205" s="29"/>
      <c r="W205">
        <v>2366.5928116535797</v>
      </c>
      <c r="X205"/>
    </row>
    <row r="206" spans="1:24" s="49" customFormat="1" ht="12.75">
      <c r="A206" s="64">
        <v>140</v>
      </c>
      <c r="B206" s="52">
        <v>1000</v>
      </c>
      <c r="C206" s="29">
        <v>999.043</v>
      </c>
      <c r="D206" s="36">
        <v>2.8749</v>
      </c>
      <c r="E206" s="36">
        <v>34.3929</v>
      </c>
      <c r="F206" s="36">
        <v>2.8754</v>
      </c>
      <c r="G206" s="44">
        <v>0.064029</v>
      </c>
      <c r="H206" s="47">
        <f t="shared" si="11"/>
        <v>27.412036210646193</v>
      </c>
      <c r="I206" s="29">
        <v>85.8547</v>
      </c>
      <c r="J206" s="36">
        <v>34.3872</v>
      </c>
      <c r="K206" s="56">
        <v>34.3915</v>
      </c>
      <c r="L206" s="56">
        <v>0.43</v>
      </c>
      <c r="N206" s="29">
        <v>3.257763</v>
      </c>
      <c r="O206" s="38">
        <v>45.44126</v>
      </c>
      <c r="P206" s="38">
        <v>148.1825</v>
      </c>
      <c r="S206" s="44">
        <v>7.288065372304828</v>
      </c>
      <c r="T206" s="29">
        <v>999.043</v>
      </c>
      <c r="U206" s="29">
        <v>2360.1262337605244</v>
      </c>
      <c r="V206" s="29"/>
      <c r="W206">
        <v>2379.8608631170687</v>
      </c>
      <c r="X206"/>
    </row>
    <row r="207" spans="1:24" s="49" customFormat="1" ht="12.75">
      <c r="A207" s="64">
        <v>139</v>
      </c>
      <c r="B207" s="52">
        <v>1250</v>
      </c>
      <c r="C207" s="29">
        <v>1249.456</v>
      </c>
      <c r="D207" s="36">
        <v>2.5447</v>
      </c>
      <c r="E207" s="36">
        <v>34.4578</v>
      </c>
      <c r="F207" s="36">
        <v>2.5453</v>
      </c>
      <c r="G207" s="44">
        <v>0.063878</v>
      </c>
      <c r="H207" s="47">
        <f t="shared" si="11"/>
        <v>27.492807037553575</v>
      </c>
      <c r="I207" s="29">
        <v>85.8639</v>
      </c>
      <c r="J207" s="36">
        <v>34.4518</v>
      </c>
      <c r="K207" s="56">
        <v>34.4574</v>
      </c>
      <c r="L207" s="56">
        <v>0.534</v>
      </c>
      <c r="N207" s="29">
        <v>3.239499</v>
      </c>
      <c r="O207" s="38">
        <v>45.80949</v>
      </c>
      <c r="P207" s="38">
        <v>156.3955</v>
      </c>
      <c r="S207" s="44">
        <v>7.29391879716177</v>
      </c>
      <c r="T207" s="29">
        <v>1249.456</v>
      </c>
      <c r="U207" s="29">
        <v>2378.165211354959</v>
      </c>
      <c r="V207" s="29"/>
      <c r="W207">
        <v>2387.0903462794045</v>
      </c>
      <c r="X207"/>
    </row>
    <row r="208" spans="1:24" s="49" customFormat="1" ht="12.75">
      <c r="A208" s="64">
        <v>138</v>
      </c>
      <c r="B208" s="52">
        <v>1500</v>
      </c>
      <c r="C208" s="29">
        <v>1499.624</v>
      </c>
      <c r="D208" s="36">
        <v>2.2778</v>
      </c>
      <c r="E208" s="36">
        <v>34.5111</v>
      </c>
      <c r="F208" s="36">
        <v>2.2784</v>
      </c>
      <c r="G208" s="44">
        <v>0.06097</v>
      </c>
      <c r="H208" s="47">
        <f t="shared" si="11"/>
        <v>27.55785796429791</v>
      </c>
      <c r="I208" s="29">
        <v>85.8772</v>
      </c>
      <c r="J208" s="36">
        <v>34.5052</v>
      </c>
      <c r="K208" s="56">
        <v>34.5105</v>
      </c>
      <c r="L208" s="56">
        <v>0.786</v>
      </c>
      <c r="N208" s="29">
        <v>3.18069</v>
      </c>
      <c r="O208" s="38">
        <v>45.80178</v>
      </c>
      <c r="P208" s="38">
        <v>164.4801</v>
      </c>
      <c r="S208" s="44">
        <v>7.332015131443258</v>
      </c>
      <c r="T208" s="29">
        <v>1499.624</v>
      </c>
      <c r="U208" s="29">
        <v>2391.474457019145</v>
      </c>
      <c r="V208" s="29"/>
      <c r="W208">
        <v>2389.7011596316665</v>
      </c>
      <c r="X208"/>
    </row>
    <row r="209" spans="1:24" s="49" customFormat="1" ht="12.75">
      <c r="A209" s="64">
        <v>137</v>
      </c>
      <c r="B209" s="52">
        <v>1750</v>
      </c>
      <c r="C209" s="29">
        <v>1751.188</v>
      </c>
      <c r="D209" s="36">
        <v>2.0734</v>
      </c>
      <c r="E209" s="36">
        <v>34.5556</v>
      </c>
      <c r="F209" s="36">
        <v>2.0741</v>
      </c>
      <c r="G209" s="44">
        <v>0.063123</v>
      </c>
      <c r="H209" s="47">
        <f t="shared" si="11"/>
        <v>27.610071914099763</v>
      </c>
      <c r="I209" s="29">
        <v>85.895</v>
      </c>
      <c r="J209" s="36">
        <v>34.5498</v>
      </c>
      <c r="K209" s="56">
        <v>34.5549</v>
      </c>
      <c r="L209" s="56">
        <v>1.094</v>
      </c>
      <c r="N209" s="29">
        <v>3.126371</v>
      </c>
      <c r="O209" s="38">
        <v>44.47985</v>
      </c>
      <c r="P209" s="38">
        <v>170.5331</v>
      </c>
      <c r="S209" s="44">
        <v>7.370406396263185</v>
      </c>
      <c r="T209" s="29">
        <v>1751.188</v>
      </c>
      <c r="U209" s="29">
        <v>2394.754271127224</v>
      </c>
      <c r="V209" s="29" t="s">
        <v>48</v>
      </c>
      <c r="W209">
        <v>2388.376254349496</v>
      </c>
      <c r="X209"/>
    </row>
    <row r="210" spans="1:24" s="49" customFormat="1" ht="12.75">
      <c r="A210" s="64">
        <v>136</v>
      </c>
      <c r="B210" s="52">
        <v>1750</v>
      </c>
      <c r="C210" s="29">
        <v>1751.986</v>
      </c>
      <c r="D210" s="36">
        <v>2.0736</v>
      </c>
      <c r="E210" s="36">
        <v>34.5556</v>
      </c>
      <c r="F210" s="36">
        <v>2.0742</v>
      </c>
      <c r="G210" s="44">
        <v>0.062119</v>
      </c>
      <c r="H210" s="47">
        <f t="shared" si="11"/>
        <v>27.610055937162088</v>
      </c>
      <c r="I210" s="29">
        <v>85.8934</v>
      </c>
      <c r="J210" s="36">
        <v>34.5497</v>
      </c>
      <c r="K210" s="56">
        <v>34.554</v>
      </c>
      <c r="L210" s="56">
        <v>1.097</v>
      </c>
      <c r="N210" s="29">
        <v>3.11711</v>
      </c>
      <c r="O210" s="38">
        <v>44.09762</v>
      </c>
      <c r="P210" s="38">
        <v>169.5723</v>
      </c>
      <c r="S210" s="44">
        <v>7.363483388810284</v>
      </c>
      <c r="T210" s="29">
        <v>1751.986</v>
      </c>
      <c r="U210" s="29">
        <v>2399.95397642052</v>
      </c>
      <c r="V210" s="29" t="s">
        <v>48</v>
      </c>
      <c r="W210">
        <v>2389.557824273939</v>
      </c>
      <c r="X210"/>
    </row>
    <row r="211" spans="1:24" s="49" customFormat="1" ht="12.75">
      <c r="A211" s="64">
        <v>135</v>
      </c>
      <c r="B211" s="52">
        <v>2000</v>
      </c>
      <c r="C211" s="29">
        <v>2001.677</v>
      </c>
      <c r="D211" s="36">
        <v>1.9159</v>
      </c>
      <c r="E211" s="36">
        <v>34.5881</v>
      </c>
      <c r="F211" s="36">
        <v>1.9161</v>
      </c>
      <c r="G211" s="44">
        <v>0.061719</v>
      </c>
      <c r="H211" s="47">
        <f t="shared" si="11"/>
        <v>27.64854506002348</v>
      </c>
      <c r="I211" s="29">
        <v>85.8982</v>
      </c>
      <c r="J211" s="36">
        <v>34.5827</v>
      </c>
      <c r="K211" s="56">
        <v>34.5881</v>
      </c>
      <c r="L211" s="56">
        <v>1.451</v>
      </c>
      <c r="N211" s="29">
        <v>3.067284</v>
      </c>
      <c r="O211" s="38">
        <v>43.59095</v>
      </c>
      <c r="P211" s="38">
        <v>171.8464</v>
      </c>
      <c r="S211" s="44">
        <v>7.398775399870511</v>
      </c>
      <c r="T211" s="29">
        <v>2001.677</v>
      </c>
      <c r="U211" s="29">
        <v>2411.94329689487</v>
      </c>
      <c r="V211" s="29"/>
      <c r="W211">
        <v>2383.5125735575525</v>
      </c>
      <c r="X211"/>
    </row>
    <row r="212" spans="1:24" s="49" customFormat="1" ht="12.75">
      <c r="A212" s="64"/>
      <c r="B212" s="52"/>
      <c r="C212" s="46"/>
      <c r="D212" s="80"/>
      <c r="E212" s="80"/>
      <c r="F212" s="80"/>
      <c r="G212" s="83"/>
      <c r="H212" s="47"/>
      <c r="I212" s="46"/>
      <c r="J212" s="80"/>
      <c r="K212" s="56"/>
      <c r="L212" s="56"/>
      <c r="N212" s="29"/>
      <c r="O212" s="38"/>
      <c r="P212" s="38"/>
      <c r="T212" s="46"/>
      <c r="U212" s="46"/>
      <c r="V212" s="46"/>
      <c r="W212" s="46"/>
      <c r="X212" s="46"/>
    </row>
    <row r="213" spans="1:24" s="49" customFormat="1" ht="12.75">
      <c r="A213" s="64"/>
      <c r="B213" s="52"/>
      <c r="C213" s="46"/>
      <c r="D213" s="80"/>
      <c r="E213" s="80"/>
      <c r="F213" s="80"/>
      <c r="G213" s="83"/>
      <c r="H213" s="47"/>
      <c r="I213" s="46"/>
      <c r="J213" s="80"/>
      <c r="K213" s="56"/>
      <c r="L213" s="56"/>
      <c r="N213" s="29"/>
      <c r="O213" s="38"/>
      <c r="P213" s="38"/>
      <c r="T213" s="46"/>
      <c r="U213" s="46"/>
      <c r="V213" s="46"/>
      <c r="W213" s="46"/>
      <c r="X213" s="46"/>
    </row>
    <row r="214" spans="1:24" s="49" customFormat="1" ht="12.75">
      <c r="A214" s="57"/>
      <c r="B214" s="91" t="s">
        <v>122</v>
      </c>
      <c r="C214" s="62"/>
      <c r="D214" s="59"/>
      <c r="E214" s="59"/>
      <c r="F214" s="59"/>
      <c r="G214" s="92"/>
      <c r="H214" s="61"/>
      <c r="I214" s="61"/>
      <c r="J214" s="93"/>
      <c r="K214" s="94"/>
      <c r="L214" s="63"/>
      <c r="M214" s="61"/>
      <c r="N214" s="62"/>
      <c r="O214" s="62"/>
      <c r="P214" s="62"/>
      <c r="Q214" s="62"/>
      <c r="R214" s="62"/>
      <c r="S214" s="62"/>
      <c r="T214" s="91" t="s">
        <v>122</v>
      </c>
      <c r="U214" s="91"/>
      <c r="V214" s="91"/>
      <c r="W214" s="91"/>
      <c r="X214" s="91"/>
    </row>
    <row r="215" spans="1:24" s="49" customFormat="1" ht="12.75">
      <c r="A215" s="57"/>
      <c r="B215" s="91" t="s">
        <v>123</v>
      </c>
      <c r="C215" s="62"/>
      <c r="D215" s="59"/>
      <c r="E215" s="59"/>
      <c r="F215" s="59"/>
      <c r="G215" s="92"/>
      <c r="H215" s="61"/>
      <c r="I215" s="61"/>
      <c r="J215" s="93"/>
      <c r="K215" s="94"/>
      <c r="L215" s="63"/>
      <c r="M215" s="61"/>
      <c r="N215" s="62"/>
      <c r="O215" s="62"/>
      <c r="P215" s="62"/>
      <c r="Q215" s="62"/>
      <c r="R215" s="62"/>
      <c r="S215" s="62"/>
      <c r="T215" s="91" t="s">
        <v>123</v>
      </c>
      <c r="U215" s="91"/>
      <c r="V215" s="91"/>
      <c r="W215" s="91"/>
      <c r="X215" s="91"/>
    </row>
    <row r="216" spans="1:24" s="49" customFormat="1" ht="12.75">
      <c r="A216" s="57"/>
      <c r="B216" s="91" t="s">
        <v>124</v>
      </c>
      <c r="C216" s="62"/>
      <c r="D216" s="59"/>
      <c r="E216" s="59"/>
      <c r="F216" s="59"/>
      <c r="G216" s="92"/>
      <c r="H216" s="61"/>
      <c r="I216" s="61"/>
      <c r="J216" s="93"/>
      <c r="K216" s="94"/>
      <c r="L216" s="63"/>
      <c r="M216" s="61"/>
      <c r="N216" s="62"/>
      <c r="O216" s="62"/>
      <c r="P216" s="62"/>
      <c r="Q216" s="62"/>
      <c r="R216" s="62"/>
      <c r="S216" s="62"/>
      <c r="T216" s="91" t="s">
        <v>124</v>
      </c>
      <c r="U216" s="91"/>
      <c r="V216" s="91"/>
      <c r="W216" s="91"/>
      <c r="X216" s="91"/>
    </row>
    <row r="217" spans="1:24" s="49" customFormat="1" ht="12.75">
      <c r="A217" s="52"/>
      <c r="C217" s="53"/>
      <c r="D217" s="54"/>
      <c r="E217" s="54"/>
      <c r="F217" s="54"/>
      <c r="G217" s="95"/>
      <c r="H217" s="55"/>
      <c r="I217" s="55"/>
      <c r="J217" s="89"/>
      <c r="K217" s="88"/>
      <c r="L217" s="56"/>
      <c r="M217" s="55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</row>
    <row r="218" spans="1:25" s="49" customFormat="1" ht="12.75">
      <c r="A218" s="64"/>
      <c r="B218" s="65" t="s">
        <v>3</v>
      </c>
      <c r="C218" s="66" t="s">
        <v>4</v>
      </c>
      <c r="D218" s="67" t="s">
        <v>4</v>
      </c>
      <c r="E218" s="67" t="s">
        <v>4</v>
      </c>
      <c r="F218" s="67" t="s">
        <v>4</v>
      </c>
      <c r="G218" s="67" t="s">
        <v>4</v>
      </c>
      <c r="H218" s="68"/>
      <c r="I218" s="69"/>
      <c r="J218" s="66" t="s">
        <v>5</v>
      </c>
      <c r="K218" s="70" t="s">
        <v>6</v>
      </c>
      <c r="L218" s="70"/>
      <c r="M218" s="53"/>
      <c r="N218" s="55"/>
      <c r="O218" s="53"/>
      <c r="P218" s="53"/>
      <c r="Q218" s="53"/>
      <c r="R218" s="53"/>
      <c r="S218" s="53"/>
      <c r="T218" s="66" t="s">
        <v>4</v>
      </c>
      <c r="U218" s="40" t="s">
        <v>7</v>
      </c>
      <c r="V218" s="40" t="s">
        <v>7</v>
      </c>
      <c r="W218" s="40" t="s">
        <v>8</v>
      </c>
      <c r="X218" s="40" t="s">
        <v>8</v>
      </c>
      <c r="Y218" s="53"/>
    </row>
    <row r="219" spans="1:24" s="49" customFormat="1" ht="12.75">
      <c r="A219" s="64"/>
      <c r="B219" s="65" t="s">
        <v>10</v>
      </c>
      <c r="C219" s="71" t="s">
        <v>10</v>
      </c>
      <c r="D219" s="67" t="s">
        <v>11</v>
      </c>
      <c r="E219" s="67" t="s">
        <v>12</v>
      </c>
      <c r="F219" s="67" t="s">
        <v>11</v>
      </c>
      <c r="G219" s="67" t="s">
        <v>13</v>
      </c>
      <c r="H219" s="68" t="s">
        <v>14</v>
      </c>
      <c r="I219" s="69" t="s">
        <v>15</v>
      </c>
      <c r="J219" s="66" t="s">
        <v>16</v>
      </c>
      <c r="K219" s="70" t="s">
        <v>17</v>
      </c>
      <c r="L219" s="70" t="s">
        <v>18</v>
      </c>
      <c r="M219" s="71" t="s">
        <v>18</v>
      </c>
      <c r="N219" s="72" t="s">
        <v>19</v>
      </c>
      <c r="O219" s="71" t="s">
        <v>20</v>
      </c>
      <c r="P219" s="71" t="s">
        <v>21</v>
      </c>
      <c r="Q219" s="71" t="s">
        <v>22</v>
      </c>
      <c r="R219" s="65" t="s">
        <v>23</v>
      </c>
      <c r="S219" s="65" t="s">
        <v>24</v>
      </c>
      <c r="T219" s="71" t="s">
        <v>10</v>
      </c>
      <c r="U219" s="15"/>
      <c r="V219" s="15" t="s">
        <v>25</v>
      </c>
      <c r="W219" s="15"/>
      <c r="X219" s="15" t="s">
        <v>25</v>
      </c>
    </row>
    <row r="220" spans="1:25" s="49" customFormat="1" ht="12.75">
      <c r="A220" s="73" t="s">
        <v>27</v>
      </c>
      <c r="B220" s="65" t="s">
        <v>28</v>
      </c>
      <c r="C220" s="71" t="s">
        <v>29</v>
      </c>
      <c r="D220" s="67" t="s">
        <v>30</v>
      </c>
      <c r="E220" s="67"/>
      <c r="F220" s="67" t="s">
        <v>30</v>
      </c>
      <c r="G220" s="67"/>
      <c r="H220" s="68"/>
      <c r="I220" s="69"/>
      <c r="J220" s="66"/>
      <c r="K220" s="56"/>
      <c r="L220" s="56" t="s">
        <v>31</v>
      </c>
      <c r="M220" s="71" t="s">
        <v>32</v>
      </c>
      <c r="N220" s="72" t="s">
        <v>33</v>
      </c>
      <c r="O220" s="71" t="s">
        <v>33</v>
      </c>
      <c r="P220" s="71" t="s">
        <v>33</v>
      </c>
      <c r="Q220" s="71"/>
      <c r="R220" s="65" t="s">
        <v>34</v>
      </c>
      <c r="S220" s="65"/>
      <c r="T220" s="71" t="s">
        <v>29</v>
      </c>
      <c r="U220" s="15" t="s">
        <v>35</v>
      </c>
      <c r="V220" s="15"/>
      <c r="W220" s="15" t="s">
        <v>35</v>
      </c>
      <c r="X220" s="15"/>
      <c r="Y220" s="74" t="s">
        <v>36</v>
      </c>
    </row>
    <row r="221" spans="1:25" s="49" customFormat="1" ht="12.75">
      <c r="A221" s="75" t="s">
        <v>37</v>
      </c>
      <c r="B221" s="76" t="s">
        <v>37</v>
      </c>
      <c r="C221" s="77" t="s">
        <v>37</v>
      </c>
      <c r="D221" s="78" t="s">
        <v>37</v>
      </c>
      <c r="E221" s="78"/>
      <c r="F221" s="78" t="s">
        <v>37</v>
      </c>
      <c r="G221" s="78" t="s">
        <v>37</v>
      </c>
      <c r="H221" s="76"/>
      <c r="I221" s="79"/>
      <c r="J221" s="77"/>
      <c r="K221" s="78" t="s">
        <v>37</v>
      </c>
      <c r="L221" s="78" t="s">
        <v>37</v>
      </c>
      <c r="M221" s="77" t="s">
        <v>37</v>
      </c>
      <c r="N221" s="79" t="s">
        <v>37</v>
      </c>
      <c r="O221" s="77" t="s">
        <v>37</v>
      </c>
      <c r="P221" s="77" t="s">
        <v>37</v>
      </c>
      <c r="Q221" s="77"/>
      <c r="R221" s="76" t="s">
        <v>37</v>
      </c>
      <c r="S221" s="76"/>
      <c r="T221" s="77" t="s">
        <v>37</v>
      </c>
      <c r="U221" s="77"/>
      <c r="V221" s="77"/>
      <c r="W221" s="77"/>
      <c r="X221" s="77"/>
      <c r="Y221" s="76" t="s">
        <v>37</v>
      </c>
    </row>
    <row r="222" spans="1:24" s="49" customFormat="1" ht="12.75">
      <c r="A222" s="64">
        <v>171</v>
      </c>
      <c r="B222" s="52">
        <v>0</v>
      </c>
      <c r="C222" s="46">
        <v>2.63</v>
      </c>
      <c r="D222" s="80">
        <v>6.2404</v>
      </c>
      <c r="E222" s="80">
        <v>32.6511</v>
      </c>
      <c r="F222" s="80">
        <v>6.2415</v>
      </c>
      <c r="G222" s="83">
        <v>0.60515</v>
      </c>
      <c r="H222" s="47">
        <f aca="true" t="shared" si="12" ref="H222:H239">((999.842594+6.794*10^-2*D222-9.0953*10^-3*D222^2+1.001685*10^-4*D222^3-1.12*10^-6*D222^4+6.536*10^-9*D222^5)+(0.8245-0.00409*D222+7.6438*10^-5*D222^2-8.2467*10^-7*D222^3+5.3875*10^-9*D222^4)*E222+(-5.72466*10^-3+1.0227*10^-4*D222-1.6546*10^-6*D222^2)*E222^1.5+4.8314*10^-4*E222^2)-1000</f>
        <v>25.667524621662096</v>
      </c>
      <c r="I222" s="46">
        <v>84.5454</v>
      </c>
      <c r="J222" s="80">
        <v>32.6467</v>
      </c>
      <c r="K222" s="49">
        <v>32.6512</v>
      </c>
      <c r="L222" s="56">
        <v>6.97</v>
      </c>
      <c r="N222" s="29">
        <v>1.2986495</v>
      </c>
      <c r="O222" s="38">
        <v>13.862765</v>
      </c>
      <c r="P222" s="39">
        <v>16.447665</v>
      </c>
      <c r="S222" s="83">
        <v>7.758723531287148</v>
      </c>
      <c r="T222" s="46">
        <v>2.63</v>
      </c>
      <c r="U222" s="29">
        <v>2184.833480559815</v>
      </c>
      <c r="V222" s="29"/>
      <c r="W222">
        <v>2047.2854751722882</v>
      </c>
      <c r="X222"/>
    </row>
    <row r="223" spans="1:24" s="49" customFormat="1" ht="12.75">
      <c r="A223" s="64">
        <v>170</v>
      </c>
      <c r="B223" s="52">
        <v>10</v>
      </c>
      <c r="C223" s="46">
        <v>10.359</v>
      </c>
      <c r="D223" s="80">
        <v>6.2408</v>
      </c>
      <c r="E223" s="80">
        <v>32.6509</v>
      </c>
      <c r="F223" s="80">
        <v>6.2416</v>
      </c>
      <c r="G223" s="83">
        <v>0.62507</v>
      </c>
      <c r="H223" s="47">
        <f t="shared" si="12"/>
        <v>25.667316766997374</v>
      </c>
      <c r="I223" s="46">
        <v>84.5593</v>
      </c>
      <c r="J223" s="80">
        <v>32.6465</v>
      </c>
      <c r="L223" s="56">
        <v>6.98</v>
      </c>
      <c r="N223" s="29">
        <v>1.3032645</v>
      </c>
      <c r="O223" s="38">
        <v>13.881675</v>
      </c>
      <c r="P223" s="39">
        <v>16.58782</v>
      </c>
      <c r="S223" s="83">
        <v>7.762394277829338</v>
      </c>
      <c r="T223" s="46">
        <v>10.359</v>
      </c>
      <c r="U223" s="29">
        <v>2177.94059864058</v>
      </c>
      <c r="V223" s="29"/>
      <c r="W223">
        <v>2042.6170181888563</v>
      </c>
      <c r="X223"/>
    </row>
    <row r="224" spans="1:24" s="49" customFormat="1" ht="12.75">
      <c r="A224" s="64">
        <v>169</v>
      </c>
      <c r="B224" s="52">
        <v>25</v>
      </c>
      <c r="C224" s="46">
        <v>24.821</v>
      </c>
      <c r="D224" s="80">
        <v>6.2369</v>
      </c>
      <c r="E224" s="80">
        <v>32.6508</v>
      </c>
      <c r="F224" s="80">
        <v>6.2384</v>
      </c>
      <c r="G224" s="83">
        <v>1.301E-17</v>
      </c>
      <c r="H224" s="47">
        <f t="shared" si="12"/>
        <v>25.667725488325686</v>
      </c>
      <c r="I224" s="46">
        <v>84.6638</v>
      </c>
      <c r="J224" s="80">
        <v>32.6464</v>
      </c>
      <c r="L224" s="56">
        <v>6.962</v>
      </c>
      <c r="N224" s="29">
        <v>1.2986805000000001</v>
      </c>
      <c r="O224" s="38">
        <v>13.961815000000001</v>
      </c>
      <c r="P224" s="39">
        <v>16.32519</v>
      </c>
      <c r="S224" s="83">
        <v>7.762085580127769</v>
      </c>
      <c r="T224" s="46">
        <v>24.821</v>
      </c>
      <c r="U224" s="29">
        <v>2156.5577715279874</v>
      </c>
      <c r="V224" s="29"/>
      <c r="W224">
        <v>2042.3788928647982</v>
      </c>
      <c r="X224"/>
    </row>
    <row r="225" spans="1:24" s="49" customFormat="1" ht="12.75">
      <c r="A225" s="64">
        <v>168</v>
      </c>
      <c r="B225" s="52">
        <v>50</v>
      </c>
      <c r="C225" s="46">
        <v>50.702</v>
      </c>
      <c r="D225" s="80">
        <v>6.1957</v>
      </c>
      <c r="E225" s="80">
        <v>32.6502</v>
      </c>
      <c r="F225" s="80">
        <v>6.1972</v>
      </c>
      <c r="G225" s="83">
        <v>0.5347</v>
      </c>
      <c r="H225" s="47">
        <f t="shared" si="12"/>
        <v>25.67239270166374</v>
      </c>
      <c r="I225" s="46">
        <v>84.8352</v>
      </c>
      <c r="J225" s="80">
        <v>32.6459</v>
      </c>
      <c r="L225" s="56">
        <v>7.019</v>
      </c>
      <c r="N225" s="29">
        <v>1.3078940000000001</v>
      </c>
      <c r="O225" s="38">
        <v>14.16479</v>
      </c>
      <c r="P225" s="39">
        <v>16.54547</v>
      </c>
      <c r="S225" s="83">
        <v>7.7666201736040374</v>
      </c>
      <c r="T225" s="46">
        <v>50.702</v>
      </c>
      <c r="U225" s="29">
        <v>2170.876959951064</v>
      </c>
      <c r="V225" s="29"/>
      <c r="W225">
        <v>2051.734816836524</v>
      </c>
      <c r="X225"/>
    </row>
    <row r="226" spans="1:24" s="49" customFormat="1" ht="12.75">
      <c r="A226" s="64">
        <v>167</v>
      </c>
      <c r="B226" s="52">
        <v>75</v>
      </c>
      <c r="C226" s="46">
        <v>75.541</v>
      </c>
      <c r="D226" s="80">
        <v>6.0688</v>
      </c>
      <c r="E226" s="80">
        <v>32.6963</v>
      </c>
      <c r="F226" s="80">
        <v>6.0711</v>
      </c>
      <c r="G226" s="83">
        <v>0.00010137</v>
      </c>
      <c r="H226" s="47">
        <f t="shared" si="12"/>
        <v>25.724504607842164</v>
      </c>
      <c r="I226" s="46">
        <v>85.3065</v>
      </c>
      <c r="J226" s="80">
        <v>32.6933</v>
      </c>
      <c r="L226" s="56">
        <v>6.906</v>
      </c>
      <c r="N226" s="29">
        <v>1.395267</v>
      </c>
      <c r="O226" s="38">
        <v>15.41325</v>
      </c>
      <c r="P226" s="39">
        <v>17.661929999999998</v>
      </c>
      <c r="S226" s="83">
        <v>7.737141962951035</v>
      </c>
      <c r="T226" s="46">
        <v>75.541</v>
      </c>
      <c r="U226" s="29">
        <v>2220.408354441966</v>
      </c>
      <c r="V226" s="29"/>
      <c r="W226">
        <v>2063.5550377542822</v>
      </c>
      <c r="X226"/>
    </row>
    <row r="227" spans="1:24" s="49" customFormat="1" ht="12.75">
      <c r="A227" s="64">
        <v>166</v>
      </c>
      <c r="B227" s="52">
        <v>100</v>
      </c>
      <c r="C227" s="46">
        <v>100.494</v>
      </c>
      <c r="D227" s="80">
        <v>7.0788</v>
      </c>
      <c r="E227" s="80">
        <v>33.2988</v>
      </c>
      <c r="F227" s="80">
        <v>7.0788</v>
      </c>
      <c r="G227" s="83">
        <v>1.301E-17</v>
      </c>
      <c r="H227" s="47">
        <f t="shared" si="12"/>
        <v>26.0685265962386</v>
      </c>
      <c r="I227" s="46">
        <v>85.6103</v>
      </c>
      <c r="J227" s="80">
        <v>33.2931</v>
      </c>
      <c r="L227" s="56">
        <v>4.029</v>
      </c>
      <c r="N227" s="29">
        <v>1.943605</v>
      </c>
      <c r="O227" s="38">
        <v>24.98602</v>
      </c>
      <c r="P227" s="39">
        <v>32.30378</v>
      </c>
      <c r="S227" s="83">
        <v>7.5526891937602665</v>
      </c>
      <c r="T227" s="46">
        <v>100.494</v>
      </c>
      <c r="U227" s="29">
        <v>2218.1374049562382</v>
      </c>
      <c r="V227" s="29"/>
      <c r="W227">
        <v>2145.140250898688</v>
      </c>
      <c r="X227"/>
    </row>
    <row r="228" spans="1:24" s="49" customFormat="1" ht="12.75">
      <c r="A228" s="64">
        <v>165</v>
      </c>
      <c r="B228" s="52">
        <v>150</v>
      </c>
      <c r="C228" s="46">
        <v>148.797</v>
      </c>
      <c r="D228" s="80">
        <v>6.9719</v>
      </c>
      <c r="E228" s="80">
        <v>33.7171</v>
      </c>
      <c r="F228" s="80">
        <v>6.9728</v>
      </c>
      <c r="G228" s="83">
        <v>0.060056</v>
      </c>
      <c r="H228" s="47">
        <f t="shared" si="12"/>
        <v>26.41247005325704</v>
      </c>
      <c r="I228" s="46">
        <v>85.6693</v>
      </c>
      <c r="J228" s="80">
        <v>33.712</v>
      </c>
      <c r="L228" s="56">
        <v>2.725</v>
      </c>
      <c r="N228" s="29">
        <v>2.2936245</v>
      </c>
      <c r="O228" s="38">
        <v>31.448005000000002</v>
      </c>
      <c r="P228" s="39">
        <v>42.30245</v>
      </c>
      <c r="S228" s="83">
        <v>7.474135522497564</v>
      </c>
      <c r="T228" s="46">
        <v>148.797</v>
      </c>
      <c r="U228" s="29">
        <v>2261.8646591846496</v>
      </c>
      <c r="V228" s="29"/>
      <c r="W228">
        <v>2205.269987446596</v>
      </c>
      <c r="X228"/>
    </row>
    <row r="229" spans="1:24" s="49" customFormat="1" ht="12.75">
      <c r="A229" s="64">
        <v>164</v>
      </c>
      <c r="B229" s="52">
        <v>200</v>
      </c>
      <c r="C229" s="46">
        <v>199.622</v>
      </c>
      <c r="D229" s="80">
        <v>6.6025</v>
      </c>
      <c r="E229" s="80">
        <v>33.8832</v>
      </c>
      <c r="F229" s="80">
        <v>6.6033</v>
      </c>
      <c r="G229" s="83">
        <v>0.039385</v>
      </c>
      <c r="H229" s="47">
        <f t="shared" si="12"/>
        <v>26.5929254369953</v>
      </c>
      <c r="I229" s="46">
        <v>85.6665</v>
      </c>
      <c r="J229" s="80">
        <v>33.8779</v>
      </c>
      <c r="L229" s="56">
        <v>2.285</v>
      </c>
      <c r="N229" s="29">
        <v>2.458061</v>
      </c>
      <c r="O229" s="38">
        <v>34.08934</v>
      </c>
      <c r="P229" s="39">
        <v>48.891305</v>
      </c>
      <c r="S229" s="83">
        <v>7.428589156883386</v>
      </c>
      <c r="T229" s="46">
        <v>199.622</v>
      </c>
      <c r="U229" s="29">
        <v>2256.317756631858</v>
      </c>
      <c r="V229" s="29"/>
      <c r="W229">
        <v>2231.526999058965</v>
      </c>
      <c r="X229"/>
    </row>
    <row r="230" spans="1:24" s="49" customFormat="1" ht="12.75">
      <c r="A230" s="64">
        <v>163</v>
      </c>
      <c r="B230" s="52">
        <v>300</v>
      </c>
      <c r="C230" s="46">
        <v>301.003</v>
      </c>
      <c r="D230" s="80">
        <v>5.8554</v>
      </c>
      <c r="E230" s="80">
        <v>33.9467</v>
      </c>
      <c r="F230" s="80">
        <v>5.8566</v>
      </c>
      <c r="G230" s="83">
        <v>0.060215</v>
      </c>
      <c r="H230" s="47">
        <f t="shared" si="12"/>
        <v>26.738768609635827</v>
      </c>
      <c r="I230" s="46">
        <v>85.7988</v>
      </c>
      <c r="J230" s="80">
        <v>33.9414</v>
      </c>
      <c r="L230" s="56">
        <v>1.394</v>
      </c>
      <c r="N230" s="29">
        <v>2.6656380000000004</v>
      </c>
      <c r="O230" s="38">
        <v>36.986540000000005</v>
      </c>
      <c r="P230" s="39">
        <v>58.639340000000004</v>
      </c>
      <c r="S230" s="83">
        <v>7.386092967520581</v>
      </c>
      <c r="T230" s="46">
        <v>301.003</v>
      </c>
      <c r="U230" s="29">
        <v>2281.018494172897</v>
      </c>
      <c r="V230" s="29"/>
      <c r="W230">
        <v>2257.0170395422806</v>
      </c>
      <c r="X230"/>
    </row>
    <row r="231" spans="1:24" s="49" customFormat="1" ht="12.75">
      <c r="A231" s="64">
        <v>162</v>
      </c>
      <c r="B231" s="52">
        <v>400</v>
      </c>
      <c r="C231" s="46">
        <v>401.112</v>
      </c>
      <c r="D231" s="80">
        <v>5.1217</v>
      </c>
      <c r="E231" s="80">
        <v>33.9849</v>
      </c>
      <c r="F231" s="80">
        <v>5.1225</v>
      </c>
      <c r="G231" s="83">
        <v>0.061216</v>
      </c>
      <c r="H231" s="47">
        <f t="shared" si="12"/>
        <v>26.85685107182735</v>
      </c>
      <c r="I231" s="46">
        <v>85.8204</v>
      </c>
      <c r="J231" s="80">
        <v>33.9795</v>
      </c>
      <c r="L231" s="56">
        <v>1.409</v>
      </c>
      <c r="N231" s="29">
        <v>2.888866</v>
      </c>
      <c r="O231" s="38">
        <v>39.79891</v>
      </c>
      <c r="P231" s="39">
        <v>71.21479500000001</v>
      </c>
      <c r="S231" s="83">
        <v>7.3340500883509305</v>
      </c>
      <c r="T231" s="46">
        <v>401.112</v>
      </c>
      <c r="U231" s="29">
        <v>2297.4990024795657</v>
      </c>
      <c r="V231" s="29"/>
      <c r="W231">
        <v>2285.326973876875</v>
      </c>
      <c r="X231"/>
    </row>
    <row r="232" spans="1:24" s="49" customFormat="1" ht="12.75">
      <c r="A232" s="64">
        <v>161</v>
      </c>
      <c r="B232" s="52">
        <v>600</v>
      </c>
      <c r="C232" s="46">
        <v>599.014</v>
      </c>
      <c r="D232" s="80">
        <v>4.2403</v>
      </c>
      <c r="E232" s="80">
        <v>34.13</v>
      </c>
      <c r="F232" s="80">
        <v>4.2413</v>
      </c>
      <c r="G232" s="83">
        <v>0.062326</v>
      </c>
      <c r="H232" s="47">
        <f t="shared" si="12"/>
        <v>27.06940516222653</v>
      </c>
      <c r="I232" s="46">
        <v>85.8518</v>
      </c>
      <c r="J232" s="80">
        <v>34.1246</v>
      </c>
      <c r="L232" s="56">
        <v>0.649</v>
      </c>
      <c r="N232" s="29">
        <v>3.161765</v>
      </c>
      <c r="O232" s="38">
        <v>43.709625</v>
      </c>
      <c r="P232" s="39">
        <v>97.94029499999999</v>
      </c>
      <c r="S232" s="83">
        <v>7.292317687565348</v>
      </c>
      <c r="T232" s="46">
        <v>599.014</v>
      </c>
      <c r="U232" s="29">
        <v>2319.506388420062</v>
      </c>
      <c r="V232" s="29"/>
      <c r="W232">
        <v>2324.873841583813</v>
      </c>
      <c r="X232"/>
    </row>
    <row r="233" spans="1:24" s="49" customFormat="1" ht="12.75">
      <c r="A233" s="64">
        <v>160</v>
      </c>
      <c r="B233" s="52">
        <v>800</v>
      </c>
      <c r="C233" s="46">
        <v>799.413</v>
      </c>
      <c r="D233" s="80">
        <v>3.6585</v>
      </c>
      <c r="E233" s="80">
        <v>34.2295</v>
      </c>
      <c r="F233" s="80">
        <v>3.6588</v>
      </c>
      <c r="G233" s="83">
        <v>0.063922</v>
      </c>
      <c r="H233" s="47">
        <f t="shared" si="12"/>
        <v>27.20796401991265</v>
      </c>
      <c r="I233" s="46">
        <v>85.8706</v>
      </c>
      <c r="J233" s="80">
        <v>34.2239</v>
      </c>
      <c r="L233" s="56">
        <v>0.499</v>
      </c>
      <c r="N233" s="29">
        <v>3.2276225</v>
      </c>
      <c r="O233" s="38">
        <v>44.57261</v>
      </c>
      <c r="P233" s="39">
        <v>116.9445</v>
      </c>
      <c r="S233" s="83">
        <v>7.295237158524742</v>
      </c>
      <c r="T233" s="46">
        <v>799.413</v>
      </c>
      <c r="U233" s="29">
        <v>2360.387260483323</v>
      </c>
      <c r="V233" s="29"/>
      <c r="W233">
        <v>2351.345488754635</v>
      </c>
      <c r="X233"/>
    </row>
    <row r="234" spans="1:24" s="49" customFormat="1" ht="12.75">
      <c r="A234" s="64">
        <v>159</v>
      </c>
      <c r="B234" s="52">
        <v>1000</v>
      </c>
      <c r="C234" s="46">
        <v>1000.293</v>
      </c>
      <c r="D234" s="80">
        <v>3.2448</v>
      </c>
      <c r="E234" s="80">
        <v>34.3424</v>
      </c>
      <c r="F234" s="80">
        <v>3.2451</v>
      </c>
      <c r="G234" s="83">
        <v>0.064327</v>
      </c>
      <c r="H234" s="47">
        <f t="shared" si="12"/>
        <v>27.337798927876975</v>
      </c>
      <c r="I234" s="46">
        <v>85.8185</v>
      </c>
      <c r="J234" s="80">
        <v>34.3367</v>
      </c>
      <c r="K234" s="49">
        <v>34.3409</v>
      </c>
      <c r="L234" s="56">
        <v>0.376</v>
      </c>
      <c r="N234" s="29">
        <v>3.268473</v>
      </c>
      <c r="O234" s="38">
        <v>45.31176000000001</v>
      </c>
      <c r="P234" s="39">
        <v>133.66590000000002</v>
      </c>
      <c r="S234" s="83">
        <v>7.2878713442344285</v>
      </c>
      <c r="T234" s="46">
        <v>1000.293</v>
      </c>
      <c r="U234" s="29">
        <v>2379.18685377809</v>
      </c>
      <c r="V234" s="29"/>
      <c r="W234">
        <v>2378.220477104624</v>
      </c>
      <c r="X234"/>
    </row>
    <row r="235" spans="1:24" s="49" customFormat="1" ht="12.75">
      <c r="A235" s="64">
        <v>158</v>
      </c>
      <c r="B235" s="52">
        <v>1250</v>
      </c>
      <c r="C235" s="46">
        <v>1250.392</v>
      </c>
      <c r="D235" s="80">
        <v>2.7824</v>
      </c>
      <c r="E235" s="80">
        <v>34.4202</v>
      </c>
      <c r="F235" s="80">
        <v>2.7831</v>
      </c>
      <c r="G235" s="83">
        <v>0.061415</v>
      </c>
      <c r="H235" s="47">
        <f t="shared" si="12"/>
        <v>27.44207376059194</v>
      </c>
      <c r="I235" s="46">
        <v>85.8388</v>
      </c>
      <c r="J235" s="80">
        <v>34.4146</v>
      </c>
      <c r="K235" s="49">
        <v>34.419</v>
      </c>
      <c r="L235" s="56">
        <v>0.421</v>
      </c>
      <c r="N235" s="29">
        <v>3.2616345</v>
      </c>
      <c r="O235" s="38">
        <v>45.427080000000004</v>
      </c>
      <c r="P235" s="39">
        <v>149.10155</v>
      </c>
      <c r="S235" s="83">
        <v>7.303074979081696</v>
      </c>
      <c r="T235" s="46">
        <v>1250.392</v>
      </c>
      <c r="U235" s="29">
        <v>2391.1455360107143</v>
      </c>
      <c r="V235" s="29"/>
      <c r="W235">
        <v>2383.765578514717</v>
      </c>
      <c r="X235"/>
    </row>
    <row r="236" spans="1:24" s="49" customFormat="1" ht="12.75">
      <c r="A236" s="64">
        <v>157</v>
      </c>
      <c r="B236" s="52">
        <v>1500</v>
      </c>
      <c r="C236" s="46">
        <v>1501.317</v>
      </c>
      <c r="D236" s="80">
        <v>2.4187</v>
      </c>
      <c r="E236" s="80">
        <v>34.4885</v>
      </c>
      <c r="F236" s="80">
        <v>2.419</v>
      </c>
      <c r="G236" s="83">
        <v>0.062681</v>
      </c>
      <c r="H236" s="47">
        <f t="shared" si="12"/>
        <v>27.52804870122486</v>
      </c>
      <c r="I236" s="46">
        <v>85.8785</v>
      </c>
      <c r="J236" s="80">
        <v>34.4829</v>
      </c>
      <c r="K236" s="49">
        <v>34.4876</v>
      </c>
      <c r="L236" s="56">
        <v>0.634</v>
      </c>
      <c r="N236" s="29">
        <v>3.2116455</v>
      </c>
      <c r="O236" s="38">
        <v>45.448544999999996</v>
      </c>
      <c r="P236" s="39">
        <v>159.20215000000002</v>
      </c>
      <c r="S236" s="83">
        <v>7.327414122903963</v>
      </c>
      <c r="T236" s="46">
        <v>1501.317</v>
      </c>
      <c r="U236" s="29">
        <v>2393.9890745034813</v>
      </c>
      <c r="V236" s="29"/>
      <c r="W236">
        <v>2386.4141686710705</v>
      </c>
      <c r="X236"/>
    </row>
    <row r="237" spans="1:24" s="49" customFormat="1" ht="12.75">
      <c r="A237" s="64">
        <v>156</v>
      </c>
      <c r="B237" s="52">
        <v>1500</v>
      </c>
      <c r="C237" s="46">
        <v>1500.898</v>
      </c>
      <c r="D237" s="80">
        <v>2.4184</v>
      </c>
      <c r="E237" s="80">
        <v>34.4885</v>
      </c>
      <c r="F237" s="80">
        <v>2.4188</v>
      </c>
      <c r="G237" s="83">
        <v>0.062023</v>
      </c>
      <c r="H237" s="47">
        <f t="shared" si="12"/>
        <v>27.528073919651433</v>
      </c>
      <c r="I237" s="46">
        <v>85.8547</v>
      </c>
      <c r="J237" s="80">
        <v>34.4829</v>
      </c>
      <c r="K237" s="49">
        <v>34.4875</v>
      </c>
      <c r="L237" s="56">
        <v>0.612</v>
      </c>
      <c r="N237" s="29">
        <v>3.2138904999999998</v>
      </c>
      <c r="O237" s="38">
        <v>45.062555</v>
      </c>
      <c r="P237" s="39">
        <v>159.5175</v>
      </c>
      <c r="S237" s="83">
        <v>7.325243104995371</v>
      </c>
      <c r="T237" s="46">
        <v>1500.898</v>
      </c>
      <c r="U237" s="29">
        <v>2395.041368639611</v>
      </c>
      <c r="V237" s="29"/>
      <c r="W237">
        <v>2388.124104304293</v>
      </c>
      <c r="X237"/>
    </row>
    <row r="238" spans="1:24" s="49" customFormat="1" ht="12.75">
      <c r="A238" s="64">
        <v>155</v>
      </c>
      <c r="B238" s="52">
        <v>1750</v>
      </c>
      <c r="C238" s="46">
        <v>1749.468</v>
      </c>
      <c r="D238" s="80">
        <v>2.1634</v>
      </c>
      <c r="E238" s="80">
        <v>34.5401</v>
      </c>
      <c r="F238" s="80">
        <v>2.1634</v>
      </c>
      <c r="G238" s="83">
        <v>0.062626</v>
      </c>
      <c r="H238" s="47">
        <f t="shared" si="12"/>
        <v>27.590418561626393</v>
      </c>
      <c r="I238" s="46">
        <v>85.8693</v>
      </c>
      <c r="J238" s="80">
        <v>34.5346</v>
      </c>
      <c r="K238" s="88">
        <v>34.54</v>
      </c>
      <c r="L238" s="56">
        <v>0.953</v>
      </c>
      <c r="N238" s="29">
        <v>3.147984</v>
      </c>
      <c r="O238" s="38">
        <v>44.518384999999995</v>
      </c>
      <c r="P238" s="39">
        <v>165.3887</v>
      </c>
      <c r="S238" s="83">
        <v>7.358888633418145</v>
      </c>
      <c r="T238" s="46">
        <v>1749.468</v>
      </c>
      <c r="U238" s="29">
        <v>2399.2456157313068</v>
      </c>
      <c r="V238" s="29"/>
      <c r="W238">
        <v>2387.6161234261194</v>
      </c>
      <c r="X238"/>
    </row>
    <row r="239" spans="1:24" s="49" customFormat="1" ht="12.75">
      <c r="A239" s="64">
        <v>154</v>
      </c>
      <c r="B239" s="52">
        <v>2000</v>
      </c>
      <c r="C239" s="46">
        <v>2000.858</v>
      </c>
      <c r="D239" s="80">
        <v>1.9683</v>
      </c>
      <c r="E239" s="80">
        <v>34.5792</v>
      </c>
      <c r="F239" s="80">
        <v>1.9686</v>
      </c>
      <c r="G239" s="83">
        <v>0.061926</v>
      </c>
      <c r="H239" s="47">
        <f t="shared" si="12"/>
        <v>27.63730966789967</v>
      </c>
      <c r="I239" s="46">
        <v>85.8741</v>
      </c>
      <c r="J239" s="80">
        <v>34.5739</v>
      </c>
      <c r="K239" s="49">
        <v>34.5792</v>
      </c>
      <c r="L239" s="56">
        <v>1.361</v>
      </c>
      <c r="N239" s="29">
        <v>3.0843255000000003</v>
      </c>
      <c r="O239" s="38">
        <v>43.879580000000004</v>
      </c>
      <c r="P239" s="39">
        <v>170.80445</v>
      </c>
      <c r="S239" s="49" t="s">
        <v>49</v>
      </c>
      <c r="T239" s="46">
        <v>2000.858</v>
      </c>
      <c r="U239" s="29">
        <v>2404.642331391874</v>
      </c>
      <c r="V239" s="29"/>
      <c r="W239">
        <v>2388.6489369267356</v>
      </c>
      <c r="X239"/>
    </row>
    <row r="240" spans="1:24" s="49" customFormat="1" ht="12.75">
      <c r="A240" s="64"/>
      <c r="B240" s="52"/>
      <c r="C240" s="46"/>
      <c r="D240" s="80"/>
      <c r="E240" s="80"/>
      <c r="F240" s="80"/>
      <c r="G240" s="83"/>
      <c r="H240" s="47"/>
      <c r="I240" s="46"/>
      <c r="J240" s="80"/>
      <c r="K240" s="56"/>
      <c r="L240" s="56"/>
      <c r="N240" s="46"/>
      <c r="O240" s="39"/>
      <c r="P240" s="39"/>
      <c r="T240" s="46"/>
      <c r="U240" s="46"/>
      <c r="V240" s="46"/>
      <c r="W240" s="46"/>
      <c r="X240" s="46"/>
    </row>
    <row r="241" spans="1:24" s="49" customFormat="1" ht="12.75">
      <c r="A241" s="64"/>
      <c r="B241" s="52"/>
      <c r="C241" s="53"/>
      <c r="D241" s="54"/>
      <c r="E241" s="54"/>
      <c r="F241" s="54"/>
      <c r="G241" s="54"/>
      <c r="I241" s="55"/>
      <c r="J241" s="53"/>
      <c r="K241" s="56"/>
      <c r="L241" s="56"/>
      <c r="N241" s="55"/>
      <c r="T241" s="53"/>
      <c r="U241" s="53"/>
      <c r="V241" s="53"/>
      <c r="W241" s="53"/>
      <c r="X241" s="53"/>
    </row>
    <row r="242" spans="1:24" s="49" customFormat="1" ht="12.75">
      <c r="A242" s="57"/>
      <c r="B242" s="91" t="s">
        <v>125</v>
      </c>
      <c r="C242" s="62"/>
      <c r="D242" s="59"/>
      <c r="E242" s="59"/>
      <c r="F242" s="59"/>
      <c r="G242" s="92"/>
      <c r="H242" s="61"/>
      <c r="I242" s="61"/>
      <c r="J242" s="93"/>
      <c r="K242" s="94"/>
      <c r="L242" s="63"/>
      <c r="M242" s="61"/>
      <c r="N242" s="62"/>
      <c r="O242" s="62"/>
      <c r="P242" s="62"/>
      <c r="Q242" s="62"/>
      <c r="R242" s="62"/>
      <c r="S242" s="62"/>
      <c r="T242" s="91" t="s">
        <v>126</v>
      </c>
      <c r="U242" s="91"/>
      <c r="V242" s="91"/>
      <c r="W242" s="91"/>
      <c r="X242" s="91"/>
    </row>
    <row r="243" spans="1:24" s="49" customFormat="1" ht="12.75">
      <c r="A243" s="57"/>
      <c r="B243" s="91" t="s">
        <v>127</v>
      </c>
      <c r="C243" s="62"/>
      <c r="D243" s="59"/>
      <c r="E243" s="59"/>
      <c r="F243" s="59"/>
      <c r="G243" s="92"/>
      <c r="H243" s="61"/>
      <c r="I243" s="61"/>
      <c r="J243" s="93"/>
      <c r="K243" s="94"/>
      <c r="L243" s="63"/>
      <c r="M243" s="61"/>
      <c r="N243" s="62"/>
      <c r="O243" s="62"/>
      <c r="P243" s="62"/>
      <c r="Q243" s="62"/>
      <c r="R243" s="62"/>
      <c r="S243" s="62"/>
      <c r="T243" s="91" t="s">
        <v>127</v>
      </c>
      <c r="U243" s="91"/>
      <c r="V243" s="91"/>
      <c r="W243" s="91"/>
      <c r="X243" s="91"/>
    </row>
    <row r="244" spans="1:24" s="49" customFormat="1" ht="12.75">
      <c r="A244" s="57"/>
      <c r="B244" s="91" t="s">
        <v>128</v>
      </c>
      <c r="C244" s="62"/>
      <c r="D244" s="59"/>
      <c r="E244" s="59"/>
      <c r="F244" s="59"/>
      <c r="G244" s="92"/>
      <c r="H244" s="61"/>
      <c r="I244" s="61"/>
      <c r="J244" s="93"/>
      <c r="K244" s="94"/>
      <c r="L244" s="63"/>
      <c r="M244" s="61"/>
      <c r="N244" s="62"/>
      <c r="O244" s="62"/>
      <c r="P244" s="62"/>
      <c r="Q244" s="62"/>
      <c r="R244" s="62"/>
      <c r="S244" s="62"/>
      <c r="T244" s="91" t="s">
        <v>128</v>
      </c>
      <c r="U244" s="91"/>
      <c r="V244" s="91"/>
      <c r="W244" s="91"/>
      <c r="X244" s="91"/>
    </row>
    <row r="245" spans="1:24" s="49" customFormat="1" ht="12.75">
      <c r="A245" s="52"/>
      <c r="C245" s="53"/>
      <c r="D245" s="54"/>
      <c r="E245" s="54"/>
      <c r="F245" s="54"/>
      <c r="G245" s="95"/>
      <c r="H245" s="55"/>
      <c r="I245" s="55"/>
      <c r="J245" s="89"/>
      <c r="K245" s="88"/>
      <c r="L245" s="56"/>
      <c r="M245" s="55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</row>
    <row r="246" spans="1:26" s="49" customFormat="1" ht="12.75">
      <c r="A246" s="64"/>
      <c r="B246" s="65" t="s">
        <v>3</v>
      </c>
      <c r="C246" s="66" t="s">
        <v>4</v>
      </c>
      <c r="D246" s="67" t="s">
        <v>4</v>
      </c>
      <c r="E246" s="67" t="s">
        <v>4</v>
      </c>
      <c r="F246" s="67" t="s">
        <v>4</v>
      </c>
      <c r="G246" s="67" t="s">
        <v>4</v>
      </c>
      <c r="H246" s="68"/>
      <c r="I246" s="69"/>
      <c r="J246" s="66" t="s">
        <v>5</v>
      </c>
      <c r="K246" s="70" t="s">
        <v>6</v>
      </c>
      <c r="L246" s="70"/>
      <c r="M246" s="53"/>
      <c r="N246" s="55"/>
      <c r="O246" s="53"/>
      <c r="P246" s="53"/>
      <c r="Q246" s="53"/>
      <c r="R246" s="53"/>
      <c r="S246" s="53"/>
      <c r="T246" s="66" t="s">
        <v>4</v>
      </c>
      <c r="U246" s="40" t="s">
        <v>7</v>
      </c>
      <c r="V246" s="40" t="s">
        <v>7</v>
      </c>
      <c r="W246" s="40" t="s">
        <v>8</v>
      </c>
      <c r="X246" s="40" t="s">
        <v>8</v>
      </c>
      <c r="Z246" s="53"/>
    </row>
    <row r="247" spans="1:25" s="49" customFormat="1" ht="12.75">
      <c r="A247" s="64"/>
      <c r="B247" s="65" t="s">
        <v>10</v>
      </c>
      <c r="C247" s="71" t="s">
        <v>10</v>
      </c>
      <c r="D247" s="67" t="s">
        <v>11</v>
      </c>
      <c r="E247" s="67" t="s">
        <v>12</v>
      </c>
      <c r="F247" s="67" t="s">
        <v>11</v>
      </c>
      <c r="G247" s="67" t="s">
        <v>13</v>
      </c>
      <c r="H247" s="68" t="s">
        <v>14</v>
      </c>
      <c r="I247" s="69" t="s">
        <v>15</v>
      </c>
      <c r="J247" s="66" t="s">
        <v>16</v>
      </c>
      <c r="K247" s="70" t="s">
        <v>17</v>
      </c>
      <c r="L247" s="70" t="s">
        <v>18</v>
      </c>
      <c r="M247" s="71" t="s">
        <v>18</v>
      </c>
      <c r="N247" s="72" t="s">
        <v>19</v>
      </c>
      <c r="O247" s="71" t="s">
        <v>20</v>
      </c>
      <c r="P247" s="71" t="s">
        <v>21</v>
      </c>
      <c r="Q247" s="71" t="s">
        <v>22</v>
      </c>
      <c r="R247" s="65" t="s">
        <v>23</v>
      </c>
      <c r="S247" s="65" t="s">
        <v>24</v>
      </c>
      <c r="T247" s="66" t="s">
        <v>10</v>
      </c>
      <c r="U247" s="15"/>
      <c r="V247" s="15" t="s">
        <v>25</v>
      </c>
      <c r="W247" s="15"/>
      <c r="X247" s="15" t="s">
        <v>25</v>
      </c>
      <c r="Y247" s="74" t="s">
        <v>36</v>
      </c>
    </row>
    <row r="248" spans="1:25" s="49" customFormat="1" ht="12.75">
      <c r="A248" s="73" t="s">
        <v>27</v>
      </c>
      <c r="B248" s="65" t="s">
        <v>28</v>
      </c>
      <c r="C248" s="71" t="s">
        <v>29</v>
      </c>
      <c r="D248" s="67" t="s">
        <v>30</v>
      </c>
      <c r="E248" s="67"/>
      <c r="F248" s="67" t="s">
        <v>30</v>
      </c>
      <c r="G248" s="67"/>
      <c r="H248" s="68"/>
      <c r="I248" s="69"/>
      <c r="J248" s="66"/>
      <c r="K248" s="56"/>
      <c r="L248" s="56" t="s">
        <v>31</v>
      </c>
      <c r="M248" s="71" t="s">
        <v>32</v>
      </c>
      <c r="N248" s="72" t="s">
        <v>33</v>
      </c>
      <c r="O248" s="71" t="s">
        <v>33</v>
      </c>
      <c r="P248" s="71" t="s">
        <v>33</v>
      </c>
      <c r="Q248" s="71"/>
      <c r="R248" s="65" t="s">
        <v>34</v>
      </c>
      <c r="S248" s="65"/>
      <c r="T248" s="66" t="s">
        <v>29</v>
      </c>
      <c r="U248" s="15" t="s">
        <v>35</v>
      </c>
      <c r="V248" s="15"/>
      <c r="W248" s="15" t="s">
        <v>35</v>
      </c>
      <c r="X248" s="15"/>
      <c r="Y248" s="49" t="s">
        <v>129</v>
      </c>
    </row>
    <row r="249" spans="1:25" s="49" customFormat="1" ht="12.75">
      <c r="A249" s="75" t="s">
        <v>37</v>
      </c>
      <c r="B249" s="76" t="s">
        <v>37</v>
      </c>
      <c r="C249" s="77" t="s">
        <v>37</v>
      </c>
      <c r="D249" s="78" t="s">
        <v>37</v>
      </c>
      <c r="E249" s="78"/>
      <c r="F249" s="78" t="s">
        <v>37</v>
      </c>
      <c r="G249" s="78" t="s">
        <v>37</v>
      </c>
      <c r="H249" s="76"/>
      <c r="I249" s="79"/>
      <c r="J249" s="77"/>
      <c r="K249" s="78" t="s">
        <v>37</v>
      </c>
      <c r="L249" s="78" t="s">
        <v>37</v>
      </c>
      <c r="M249" s="77" t="s">
        <v>37</v>
      </c>
      <c r="N249" s="79" t="s">
        <v>37</v>
      </c>
      <c r="O249" s="77" t="s">
        <v>37</v>
      </c>
      <c r="P249" s="77" t="s">
        <v>37</v>
      </c>
      <c r="Q249" s="77"/>
      <c r="R249" s="76" t="s">
        <v>37</v>
      </c>
      <c r="S249" s="76"/>
      <c r="T249" s="77" t="s">
        <v>37</v>
      </c>
      <c r="U249" s="77"/>
      <c r="V249" s="77"/>
      <c r="W249" s="77"/>
      <c r="X249" s="77"/>
      <c r="Y249" s="76" t="s">
        <v>37</v>
      </c>
    </row>
    <row r="250" spans="1:25" s="49" customFormat="1" ht="12.75">
      <c r="A250" s="64">
        <v>187</v>
      </c>
      <c r="B250" s="52">
        <v>0</v>
      </c>
      <c r="C250" s="46">
        <v>2.783</v>
      </c>
      <c r="D250" s="80">
        <v>7.528</v>
      </c>
      <c r="E250" s="80">
        <v>32.3698</v>
      </c>
      <c r="F250" s="80">
        <v>7.5291</v>
      </c>
      <c r="G250" s="83">
        <v>0.81022</v>
      </c>
      <c r="H250" s="47">
        <f aca="true" t="shared" si="13" ref="H250:H265">((999.842594+6.794*10^-2*D250-9.0953*10^-3*D250^2+1.001685*10^-4*D250^3-1.12*10^-6*D250^4+6.536*10^-9*D250^5)+(0.8245-0.00409*D250+7.6438*10^-5*D250^2-8.2467*10^-7*D250^3+5.3875*10^-9*D250^4)*E250+(-5.72466*10^-3+1.0227*10^-4*D250-1.6546*10^-6*D250^2)*E250^1.5+4.8314*10^-4*E250^2)-1000</f>
        <v>25.2760096179602</v>
      </c>
      <c r="I250" s="46">
        <v>83.948</v>
      </c>
      <c r="J250" s="80">
        <v>32.3658</v>
      </c>
      <c r="K250" s="56">
        <v>32.371</v>
      </c>
      <c r="L250" s="56">
        <v>6.757</v>
      </c>
      <c r="N250" s="29">
        <v>1.179395</v>
      </c>
      <c r="O250" s="38">
        <v>11.82075</v>
      </c>
      <c r="P250" s="38">
        <v>17.64075</v>
      </c>
      <c r="S250"/>
      <c r="T250" s="46">
        <v>2.783</v>
      </c>
      <c r="U250" s="46">
        <v>2181</v>
      </c>
      <c r="V250" s="46"/>
      <c r="W250" s="46">
        <v>2020.639</v>
      </c>
      <c r="X250" s="46"/>
      <c r="Y250" s="100">
        <v>7.914</v>
      </c>
    </row>
    <row r="251" spans="1:25" s="49" customFormat="1" ht="12.75">
      <c r="A251" s="64">
        <v>186</v>
      </c>
      <c r="B251" s="52">
        <v>10</v>
      </c>
      <c r="C251" s="46">
        <v>9.614</v>
      </c>
      <c r="D251" s="80">
        <v>7.5294</v>
      </c>
      <c r="E251" s="80">
        <v>32.37</v>
      </c>
      <c r="F251" s="80">
        <v>7.5305</v>
      </c>
      <c r="G251" s="83">
        <v>0.79061</v>
      </c>
      <c r="H251" s="47">
        <f t="shared" si="13"/>
        <v>25.27597231410573</v>
      </c>
      <c r="I251" s="46">
        <v>83.941</v>
      </c>
      <c r="J251" s="80">
        <v>32.3659</v>
      </c>
      <c r="K251" s="56">
        <v>32.372</v>
      </c>
      <c r="L251" s="56">
        <v>6.751</v>
      </c>
      <c r="N251" s="29">
        <v>1.179313</v>
      </c>
      <c r="O251" s="38">
        <v>11.6403</v>
      </c>
      <c r="P251" s="38">
        <v>17.46361</v>
      </c>
      <c r="S251"/>
      <c r="T251" s="46">
        <v>9.614</v>
      </c>
      <c r="U251" s="46"/>
      <c r="V251" s="46"/>
      <c r="W251" s="46">
        <v>2030.502</v>
      </c>
      <c r="X251" s="46"/>
      <c r="Y251" s="100">
        <v>7.913</v>
      </c>
    </row>
    <row r="252" spans="1:25" s="49" customFormat="1" ht="12.75">
      <c r="A252" s="64">
        <v>185</v>
      </c>
      <c r="B252" s="52">
        <v>25</v>
      </c>
      <c r="C252" s="46">
        <v>24.404</v>
      </c>
      <c r="D252" s="80">
        <v>7.5328</v>
      </c>
      <c r="E252" s="80">
        <v>32.3719</v>
      </c>
      <c r="F252" s="80">
        <v>7.5337</v>
      </c>
      <c r="G252" s="83">
        <v>0.11607</v>
      </c>
      <c r="H252" s="47">
        <f t="shared" si="13"/>
        <v>25.276993095473244</v>
      </c>
      <c r="I252" s="46">
        <v>83.9004</v>
      </c>
      <c r="J252" s="80">
        <v>32.3679</v>
      </c>
      <c r="K252" s="56"/>
      <c r="L252" s="56">
        <v>6.755</v>
      </c>
      <c r="N252" s="29">
        <v>1.183842</v>
      </c>
      <c r="O252" s="38">
        <v>11.75856</v>
      </c>
      <c r="P252" s="38">
        <v>17.79724</v>
      </c>
      <c r="S252"/>
      <c r="T252" s="46">
        <v>24.404</v>
      </c>
      <c r="U252" s="46">
        <v>2182.06</v>
      </c>
      <c r="V252" s="46"/>
      <c r="W252" s="46">
        <v>2030.467</v>
      </c>
      <c r="X252" s="46"/>
      <c r="Y252" s="100">
        <v>7.914</v>
      </c>
    </row>
    <row r="253" spans="1:25" s="49" customFormat="1" ht="12.75">
      <c r="A253" s="64">
        <v>184</v>
      </c>
      <c r="B253" s="52">
        <v>50</v>
      </c>
      <c r="C253" s="46">
        <v>50.474</v>
      </c>
      <c r="D253" s="80">
        <v>7.5358</v>
      </c>
      <c r="E253" s="80">
        <v>32.3929</v>
      </c>
      <c r="F253" s="80">
        <v>7.537</v>
      </c>
      <c r="G253" s="83">
        <v>1.301E-17</v>
      </c>
      <c r="H253" s="47">
        <f t="shared" si="13"/>
        <v>25.293079748656965</v>
      </c>
      <c r="I253" s="46">
        <v>83.9543</v>
      </c>
      <c r="J253" s="80">
        <v>32.3886</v>
      </c>
      <c r="K253" s="56"/>
      <c r="L253" s="56">
        <v>6.751</v>
      </c>
      <c r="N253" s="29">
        <v>1.216008</v>
      </c>
      <c r="O253" s="38">
        <v>12.17548</v>
      </c>
      <c r="P253" s="38">
        <v>18.30106</v>
      </c>
      <c r="S253"/>
      <c r="T253" s="46">
        <v>50.474</v>
      </c>
      <c r="U253" s="46">
        <v>2187.01</v>
      </c>
      <c r="V253" s="46"/>
      <c r="W253" s="46">
        <v>2033.835</v>
      </c>
      <c r="X253" s="46"/>
      <c r="Y253" s="100">
        <v>7.914</v>
      </c>
    </row>
    <row r="254" spans="1:25" s="49" customFormat="1" ht="12.75">
      <c r="A254" s="64">
        <v>183</v>
      </c>
      <c r="B254" s="52">
        <v>75</v>
      </c>
      <c r="C254" s="46">
        <v>73.946</v>
      </c>
      <c r="D254" s="80">
        <v>7.5683</v>
      </c>
      <c r="E254" s="80">
        <v>32.4013</v>
      </c>
      <c r="F254" s="80">
        <v>7.5697</v>
      </c>
      <c r="G254" s="83">
        <v>1.301E-17</v>
      </c>
      <c r="H254" s="47">
        <f t="shared" si="13"/>
        <v>25.295155534794276</v>
      </c>
      <c r="I254" s="46">
        <v>84.4257</v>
      </c>
      <c r="J254" s="80">
        <v>32.3975</v>
      </c>
      <c r="K254" s="56"/>
      <c r="L254" s="56">
        <v>6.819</v>
      </c>
      <c r="N254" s="29">
        <v>1.229738</v>
      </c>
      <c r="O254" s="38">
        <v>12.5326</v>
      </c>
      <c r="P254" s="38">
        <v>18.63455</v>
      </c>
      <c r="S254"/>
      <c r="T254" s="46">
        <v>73.946</v>
      </c>
      <c r="U254" s="49">
        <v>2188.31</v>
      </c>
      <c r="W254" s="46">
        <v>2036.643</v>
      </c>
      <c r="X254" s="46"/>
      <c r="Y254" s="100">
        <v>7.914</v>
      </c>
    </row>
    <row r="255" spans="1:25" s="49" customFormat="1" ht="12.75">
      <c r="A255" s="64">
        <v>182</v>
      </c>
      <c r="B255" s="52">
        <v>100</v>
      </c>
      <c r="C255" s="46">
        <v>100.718</v>
      </c>
      <c r="D255" s="80">
        <v>7.9144</v>
      </c>
      <c r="E255" s="80">
        <v>32.4959</v>
      </c>
      <c r="F255" s="80">
        <v>7.9116</v>
      </c>
      <c r="G255" s="83">
        <v>0.15169</v>
      </c>
      <c r="H255" s="47">
        <f t="shared" si="13"/>
        <v>25.320495829021866</v>
      </c>
      <c r="I255" s="46">
        <v>85.4233</v>
      </c>
      <c r="J255" s="80">
        <v>32.4905</v>
      </c>
      <c r="K255" s="56"/>
      <c r="L255" s="56">
        <v>6.45</v>
      </c>
      <c r="N255" s="29">
        <v>1.238858</v>
      </c>
      <c r="O255" s="38">
        <v>12.65074</v>
      </c>
      <c r="P255" s="38">
        <v>17.77649</v>
      </c>
      <c r="S255"/>
      <c r="T255" s="46">
        <v>100.718</v>
      </c>
      <c r="U255" s="49">
        <v>2187.09</v>
      </c>
      <c r="W255" s="46">
        <v>2040.822</v>
      </c>
      <c r="X255" s="46"/>
      <c r="Y255" s="100">
        <v>7.909</v>
      </c>
    </row>
    <row r="256" spans="1:25" s="49" customFormat="1" ht="12.75">
      <c r="A256" s="64">
        <v>181</v>
      </c>
      <c r="B256" s="52">
        <v>150</v>
      </c>
      <c r="C256" s="46">
        <v>151.338</v>
      </c>
      <c r="D256" s="80">
        <v>7.7613</v>
      </c>
      <c r="E256" s="80">
        <v>33.0387</v>
      </c>
      <c r="F256" s="80">
        <v>7.7618</v>
      </c>
      <c r="G256" s="83">
        <v>0.068288</v>
      </c>
      <c r="H256" s="47">
        <f t="shared" si="13"/>
        <v>25.768683202314605</v>
      </c>
      <c r="I256" s="46">
        <v>85.41</v>
      </c>
      <c r="J256" s="80">
        <v>33.0347</v>
      </c>
      <c r="K256" s="56"/>
      <c r="L256" s="56">
        <v>4.574</v>
      </c>
      <c r="N256" s="29">
        <v>1.771432</v>
      </c>
      <c r="O256" s="38">
        <v>21.14825</v>
      </c>
      <c r="P256" s="38">
        <v>31.60422</v>
      </c>
      <c r="S256"/>
      <c r="T256" s="46">
        <v>151.338</v>
      </c>
      <c r="U256" s="46">
        <v>2214.64</v>
      </c>
      <c r="V256" s="46"/>
      <c r="W256" s="46">
        <v>2120.682</v>
      </c>
      <c r="X256" s="46"/>
      <c r="Y256" s="100">
        <v>7.778</v>
      </c>
    </row>
    <row r="257" spans="1:25" s="49" customFormat="1" ht="12.75">
      <c r="A257" s="64">
        <v>180</v>
      </c>
      <c r="B257" s="52">
        <v>200</v>
      </c>
      <c r="C257" s="46">
        <v>199.923</v>
      </c>
      <c r="D257" s="80">
        <v>7.1228</v>
      </c>
      <c r="E257" s="80">
        <v>33.6567</v>
      </c>
      <c r="F257" s="80">
        <v>7.1229</v>
      </c>
      <c r="G257" s="83">
        <v>0.060966</v>
      </c>
      <c r="H257" s="47">
        <f t="shared" si="13"/>
        <v>26.34427090035865</v>
      </c>
      <c r="I257" s="46">
        <v>85.4639</v>
      </c>
      <c r="J257" s="80">
        <v>33.654</v>
      </c>
      <c r="K257" s="56"/>
      <c r="L257" s="56">
        <v>2.849</v>
      </c>
      <c r="N257" s="29">
        <v>2.269253</v>
      </c>
      <c r="O257" s="38">
        <v>29.49833</v>
      </c>
      <c r="P257" s="38">
        <v>45.3638</v>
      </c>
      <c r="S257"/>
      <c r="T257" s="46">
        <v>199.923</v>
      </c>
      <c r="U257" s="46">
        <v>2251.59</v>
      </c>
      <c r="V257" s="46"/>
      <c r="W257" s="46">
        <v>2201.118</v>
      </c>
      <c r="X257" s="46"/>
      <c r="Y257" s="100">
        <v>7.647</v>
      </c>
    </row>
    <row r="258" spans="1:25" s="49" customFormat="1" ht="12.75">
      <c r="A258" s="64">
        <v>179</v>
      </c>
      <c r="B258" s="52">
        <v>300</v>
      </c>
      <c r="C258" s="46">
        <v>299.993</v>
      </c>
      <c r="D258" s="80">
        <v>6.3178</v>
      </c>
      <c r="E258" s="80">
        <v>33.9248</v>
      </c>
      <c r="F258" s="80">
        <v>6.3178</v>
      </c>
      <c r="G258" s="83">
        <v>0.060312</v>
      </c>
      <c r="H258" s="47">
        <f t="shared" si="13"/>
        <v>26.662957722196097</v>
      </c>
      <c r="I258" s="46">
        <v>85.7589</v>
      </c>
      <c r="J258" s="80">
        <v>33.9195</v>
      </c>
      <c r="K258" s="56"/>
      <c r="L258" s="56">
        <v>2.707</v>
      </c>
      <c r="N258" s="29">
        <v>2.378294</v>
      </c>
      <c r="O258" s="38">
        <v>32.8084</v>
      </c>
      <c r="P258" s="38">
        <v>52.44855</v>
      </c>
      <c r="S258"/>
      <c r="T258" s="46">
        <v>299.993</v>
      </c>
      <c r="U258" s="46">
        <v>2260.8</v>
      </c>
      <c r="V258" s="46"/>
      <c r="W258" s="46">
        <v>2226.483</v>
      </c>
      <c r="X258" s="46"/>
      <c r="Y258" s="100">
        <v>7.624</v>
      </c>
    </row>
    <row r="259" spans="1:25" s="49" customFormat="1" ht="12.75">
      <c r="A259" s="64">
        <v>178</v>
      </c>
      <c r="B259" s="52">
        <v>400</v>
      </c>
      <c r="C259" s="46">
        <v>401.688</v>
      </c>
      <c r="D259" s="80">
        <v>5.2766</v>
      </c>
      <c r="E259" s="80">
        <v>33.9742</v>
      </c>
      <c r="F259" s="80">
        <v>5.2864</v>
      </c>
      <c r="G259" s="83">
        <v>0.062371</v>
      </c>
      <c r="H259" s="47">
        <f t="shared" si="13"/>
        <v>26.83034280609445</v>
      </c>
      <c r="I259" s="46">
        <v>85.9594</v>
      </c>
      <c r="J259" s="80">
        <v>33.9692</v>
      </c>
      <c r="K259" s="56"/>
      <c r="L259" s="56">
        <v>1.595</v>
      </c>
      <c r="N259" s="29">
        <v>2.818501</v>
      </c>
      <c r="O259" s="38">
        <v>39.02389</v>
      </c>
      <c r="P259" s="38">
        <v>69.16134</v>
      </c>
      <c r="S259"/>
      <c r="T259" s="46">
        <v>401.688</v>
      </c>
      <c r="U259" s="46">
        <v>2288</v>
      </c>
      <c r="V259" s="46"/>
      <c r="W259" s="46">
        <v>2280.239</v>
      </c>
      <c r="X259" s="46"/>
      <c r="Y259" s="100">
        <v>7.511</v>
      </c>
    </row>
    <row r="260" spans="1:25" s="49" customFormat="1" ht="12.75">
      <c r="A260" s="64">
        <v>177</v>
      </c>
      <c r="B260" s="52">
        <v>600</v>
      </c>
      <c r="C260" s="46">
        <v>600.309</v>
      </c>
      <c r="D260" s="80">
        <v>4.418</v>
      </c>
      <c r="E260" s="80">
        <v>34.1154</v>
      </c>
      <c r="F260" s="80">
        <v>4.4197</v>
      </c>
      <c r="G260" s="83">
        <v>0.064519</v>
      </c>
      <c r="H260" s="47">
        <f t="shared" si="13"/>
        <v>27.038879046874854</v>
      </c>
      <c r="I260" s="46">
        <v>86.0636</v>
      </c>
      <c r="J260" s="80">
        <v>34.1098</v>
      </c>
      <c r="K260" s="56">
        <v>34.113</v>
      </c>
      <c r="L260" s="56">
        <v>0.664</v>
      </c>
      <c r="N260" s="29">
        <v>3.143772</v>
      </c>
      <c r="O260" s="38">
        <v>43.37705</v>
      </c>
      <c r="P260" s="38">
        <v>94.51848</v>
      </c>
      <c r="S260"/>
      <c r="T260" s="46">
        <v>600.309</v>
      </c>
      <c r="U260" s="46">
        <v>2325.31</v>
      </c>
      <c r="V260" s="46"/>
      <c r="W260" s="46">
        <v>2330.303</v>
      </c>
      <c r="X260" s="46"/>
      <c r="Y260" s="100">
        <v>7.451</v>
      </c>
    </row>
    <row r="261" spans="1:25" s="49" customFormat="1" ht="12.75">
      <c r="A261" s="64">
        <v>176</v>
      </c>
      <c r="B261" s="52">
        <v>800</v>
      </c>
      <c r="C261" s="46">
        <v>797.778</v>
      </c>
      <c r="D261" s="80">
        <v>3.7985</v>
      </c>
      <c r="E261" s="80">
        <v>34.2474</v>
      </c>
      <c r="F261" s="80">
        <v>3.7986</v>
      </c>
      <c r="G261" s="83">
        <v>0.064571</v>
      </c>
      <c r="H261" s="47">
        <f t="shared" si="13"/>
        <v>27.208276707285222</v>
      </c>
      <c r="I261" s="46">
        <v>86.0493</v>
      </c>
      <c r="J261" s="80">
        <v>34.2423</v>
      </c>
      <c r="K261" s="56">
        <v>34.246</v>
      </c>
      <c r="L261" s="56">
        <v>0.384</v>
      </c>
      <c r="N261" s="29">
        <v>3.256096</v>
      </c>
      <c r="O261" s="38">
        <v>44.34071</v>
      </c>
      <c r="P261" s="38">
        <v>116.0846</v>
      </c>
      <c r="S261"/>
      <c r="T261" s="46">
        <v>797.778</v>
      </c>
      <c r="U261" s="46">
        <v>2362</v>
      </c>
      <c r="V261" s="46"/>
      <c r="W261" s="46">
        <v>2355.041</v>
      </c>
      <c r="X261" s="46"/>
      <c r="Y261" s="100">
        <v>7.457</v>
      </c>
    </row>
    <row r="262" spans="1:25" s="49" customFormat="1" ht="12.75">
      <c r="A262" s="64">
        <v>175</v>
      </c>
      <c r="B262" s="52">
        <v>1000</v>
      </c>
      <c r="C262" s="46">
        <v>999.322</v>
      </c>
      <c r="D262" s="80">
        <v>3.3031</v>
      </c>
      <c r="E262" s="80">
        <v>34.3547</v>
      </c>
      <c r="F262" s="80">
        <v>3.3041</v>
      </c>
      <c r="G262" s="83">
        <v>0.066633</v>
      </c>
      <c r="H262" s="47">
        <f t="shared" si="13"/>
        <v>27.342110000601224</v>
      </c>
      <c r="I262" s="46">
        <v>86.014</v>
      </c>
      <c r="J262" s="80">
        <v>34.349</v>
      </c>
      <c r="K262" s="56">
        <v>34.353</v>
      </c>
      <c r="L262" s="56">
        <v>0.36</v>
      </c>
      <c r="N262" s="29">
        <v>3.287146</v>
      </c>
      <c r="O262" s="38">
        <v>44.88003</v>
      </c>
      <c r="P262" s="38">
        <v>133.7217</v>
      </c>
      <c r="S262"/>
      <c r="T262" s="46">
        <v>999.322</v>
      </c>
      <c r="U262" s="46"/>
      <c r="V262" s="46"/>
      <c r="W262" s="46"/>
      <c r="X262" s="46"/>
      <c r="Y262" s="100">
        <v>7.466</v>
      </c>
    </row>
    <row r="263" spans="1:27" s="49" customFormat="1" ht="12.75">
      <c r="A263" s="64">
        <v>174</v>
      </c>
      <c r="B263" s="52">
        <v>1000</v>
      </c>
      <c r="C263" s="46">
        <v>998.289</v>
      </c>
      <c r="D263" s="80">
        <v>3.303</v>
      </c>
      <c r="E263" s="80">
        <v>34.3547</v>
      </c>
      <c r="F263" s="80">
        <v>3.3037</v>
      </c>
      <c r="G263" s="83">
        <v>0.067032</v>
      </c>
      <c r="H263" s="47">
        <f t="shared" si="13"/>
        <v>27.342119470077478</v>
      </c>
      <c r="I263" s="46">
        <v>86.0137</v>
      </c>
      <c r="J263" s="80">
        <v>34.3493</v>
      </c>
      <c r="K263" s="56">
        <v>34.354</v>
      </c>
      <c r="L263" s="56">
        <v>0.374</v>
      </c>
      <c r="N263" s="29">
        <v>3.295652</v>
      </c>
      <c r="O263" s="38">
        <v>44.87382</v>
      </c>
      <c r="P263" s="38">
        <v>133.3325</v>
      </c>
      <c r="S263"/>
      <c r="T263" s="46">
        <v>998.289</v>
      </c>
      <c r="U263" s="46">
        <v>2376.23</v>
      </c>
      <c r="V263" s="46"/>
      <c r="W263" s="46">
        <v>2374.046</v>
      </c>
      <c r="X263" s="46"/>
      <c r="Y263" s="100">
        <v>7.467</v>
      </c>
      <c r="AA263" s="101"/>
    </row>
    <row r="264" spans="1:25" s="49" customFormat="1" ht="12.75">
      <c r="A264" s="64">
        <v>173</v>
      </c>
      <c r="B264" s="52">
        <v>1250</v>
      </c>
      <c r="C264" s="46">
        <v>1249.883</v>
      </c>
      <c r="D264" s="80">
        <v>2.6692</v>
      </c>
      <c r="E264" s="80">
        <v>34.4476</v>
      </c>
      <c r="F264" s="80">
        <v>2.6695</v>
      </c>
      <c r="G264" s="83">
        <v>0.066068</v>
      </c>
      <c r="H264" s="47">
        <f t="shared" si="13"/>
        <v>27.47390460471297</v>
      </c>
      <c r="I264" s="46">
        <v>86.034</v>
      </c>
      <c r="J264" s="80">
        <v>34.4424</v>
      </c>
      <c r="K264" s="56">
        <v>34.446</v>
      </c>
      <c r="L264" s="56">
        <v>0.498</v>
      </c>
      <c r="N264" s="29">
        <v>3.254598</v>
      </c>
      <c r="O264" s="38">
        <v>45.23117</v>
      </c>
      <c r="P264" s="38">
        <v>155.1416</v>
      </c>
      <c r="S264"/>
      <c r="T264" s="46">
        <v>1249.883</v>
      </c>
      <c r="U264" s="46">
        <v>2388.82</v>
      </c>
      <c r="V264" s="46"/>
      <c r="W264" s="46">
        <v>2390.326</v>
      </c>
      <c r="X264" s="46"/>
      <c r="Y264" s="100">
        <v>7.512</v>
      </c>
    </row>
    <row r="265" spans="1:25" s="49" customFormat="1" ht="12.75">
      <c r="A265" s="64">
        <v>172</v>
      </c>
      <c r="B265" s="52">
        <v>1500</v>
      </c>
      <c r="C265" s="46">
        <v>1502.675</v>
      </c>
      <c r="D265" s="80">
        <v>2.2798</v>
      </c>
      <c r="E265" s="80">
        <v>34.519</v>
      </c>
      <c r="F265" s="80">
        <v>2.2803</v>
      </c>
      <c r="G265" s="83">
        <v>0.063714</v>
      </c>
      <c r="H265" s="47">
        <f t="shared" si="13"/>
        <v>27.56401675891516</v>
      </c>
      <c r="I265" s="46">
        <v>85.9492</v>
      </c>
      <c r="J265" s="80">
        <v>34.5137</v>
      </c>
      <c r="K265" s="56">
        <v>34.517</v>
      </c>
      <c r="L265" s="56">
        <v>0.884</v>
      </c>
      <c r="N265" s="29">
        <v>3.177494</v>
      </c>
      <c r="O265" s="38">
        <v>44.49752</v>
      </c>
      <c r="P265" s="38">
        <v>164.4639</v>
      </c>
      <c r="S265"/>
      <c r="T265" s="46">
        <v>1502.675</v>
      </c>
      <c r="U265" s="46">
        <v>2408.49</v>
      </c>
      <c r="V265" s="46"/>
      <c r="W265" s="46">
        <v>2393.797</v>
      </c>
      <c r="X265" s="46"/>
      <c r="Y265" s="100">
        <v>7.597</v>
      </c>
    </row>
    <row r="266" spans="1:24" s="49" customFormat="1" ht="12.75">
      <c r="A266" s="64"/>
      <c r="B266" s="52"/>
      <c r="C266" s="53"/>
      <c r="D266" s="54"/>
      <c r="E266" s="54"/>
      <c r="F266" s="54"/>
      <c r="G266" s="54"/>
      <c r="I266" s="55"/>
      <c r="J266" s="53"/>
      <c r="K266" s="56"/>
      <c r="L266" s="56"/>
      <c r="N266" s="55"/>
      <c r="T266" s="53"/>
      <c r="U266" s="53"/>
      <c r="V266" s="53"/>
      <c r="W266" s="53"/>
      <c r="X266" s="53"/>
    </row>
    <row r="267" spans="1:24" s="49" customFormat="1" ht="12.75">
      <c r="A267" s="64"/>
      <c r="B267" s="52"/>
      <c r="C267" s="53"/>
      <c r="D267" s="54"/>
      <c r="E267" s="54"/>
      <c r="F267" s="54"/>
      <c r="G267" s="54"/>
      <c r="I267" s="55"/>
      <c r="J267" s="53"/>
      <c r="K267" s="56"/>
      <c r="L267" s="56"/>
      <c r="N267" s="55"/>
      <c r="T267" s="53"/>
      <c r="U267" s="53"/>
      <c r="V267" s="53"/>
      <c r="W267" s="53"/>
      <c r="X267" s="53"/>
    </row>
    <row r="268" spans="1:24" s="49" customFormat="1" ht="12.75">
      <c r="A268" s="57"/>
      <c r="B268" s="91" t="s">
        <v>130</v>
      </c>
      <c r="C268" s="62"/>
      <c r="D268" s="59"/>
      <c r="E268" s="59"/>
      <c r="F268" s="59"/>
      <c r="G268" s="92"/>
      <c r="H268" s="61"/>
      <c r="I268" s="61"/>
      <c r="J268" s="93"/>
      <c r="K268" s="94"/>
      <c r="L268" s="63"/>
      <c r="M268" s="61"/>
      <c r="N268" s="62"/>
      <c r="O268" s="62"/>
      <c r="P268" s="62"/>
      <c r="Q268" s="62"/>
      <c r="R268" s="62"/>
      <c r="S268" s="62"/>
      <c r="T268" s="91" t="s">
        <v>131</v>
      </c>
      <c r="U268" s="91"/>
      <c r="V268" s="91"/>
      <c r="W268" s="91"/>
      <c r="X268" s="91"/>
    </row>
    <row r="269" spans="1:24" s="49" customFormat="1" ht="12.75">
      <c r="A269" s="57"/>
      <c r="B269" s="91" t="s">
        <v>132</v>
      </c>
      <c r="C269" s="62"/>
      <c r="D269" s="59"/>
      <c r="E269" s="59"/>
      <c r="F269" s="59"/>
      <c r="G269" s="92"/>
      <c r="H269" s="61"/>
      <c r="I269" s="61"/>
      <c r="J269" s="93"/>
      <c r="K269" s="94"/>
      <c r="L269" s="63"/>
      <c r="M269" s="61"/>
      <c r="N269" s="62"/>
      <c r="O269" s="62"/>
      <c r="P269" s="62"/>
      <c r="Q269" s="62"/>
      <c r="R269" s="62"/>
      <c r="S269" s="62"/>
      <c r="T269" s="91" t="s">
        <v>132</v>
      </c>
      <c r="U269" s="91"/>
      <c r="V269" s="91"/>
      <c r="W269" s="91"/>
      <c r="X269" s="91"/>
    </row>
    <row r="270" spans="1:24" s="49" customFormat="1" ht="12.75">
      <c r="A270" s="57"/>
      <c r="B270" s="91" t="s">
        <v>133</v>
      </c>
      <c r="C270" s="62"/>
      <c r="D270" s="59"/>
      <c r="E270" s="59"/>
      <c r="F270" s="59"/>
      <c r="G270" s="92"/>
      <c r="H270" s="61"/>
      <c r="I270" s="61"/>
      <c r="J270" s="93"/>
      <c r="K270" s="94"/>
      <c r="L270" s="63"/>
      <c r="M270" s="61"/>
      <c r="N270" s="62"/>
      <c r="O270" s="62"/>
      <c r="P270" s="62"/>
      <c r="Q270" s="62"/>
      <c r="R270" s="62"/>
      <c r="S270" s="62"/>
      <c r="T270" s="91" t="s">
        <v>133</v>
      </c>
      <c r="U270" s="91"/>
      <c r="V270" s="91"/>
      <c r="W270" s="91"/>
      <c r="X270" s="91"/>
    </row>
    <row r="271" spans="1:24" s="49" customFormat="1" ht="12.75">
      <c r="A271" s="52"/>
      <c r="C271" s="53"/>
      <c r="D271" s="54"/>
      <c r="E271" s="54"/>
      <c r="F271" s="54"/>
      <c r="G271" s="95"/>
      <c r="H271" s="55"/>
      <c r="I271" s="55"/>
      <c r="J271" s="89"/>
      <c r="K271" s="88"/>
      <c r="L271" s="56"/>
      <c r="M271" s="55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</row>
    <row r="272" spans="1:24" s="49" customFormat="1" ht="12.75">
      <c r="A272" s="64"/>
      <c r="B272" s="65" t="s">
        <v>3</v>
      </c>
      <c r="C272" s="66" t="s">
        <v>4</v>
      </c>
      <c r="D272" s="67" t="s">
        <v>4</v>
      </c>
      <c r="E272" s="67" t="s">
        <v>4</v>
      </c>
      <c r="F272" s="67" t="s">
        <v>4</v>
      </c>
      <c r="G272" s="67" t="s">
        <v>4</v>
      </c>
      <c r="H272" s="68"/>
      <c r="I272" s="69"/>
      <c r="J272" s="66" t="s">
        <v>5</v>
      </c>
      <c r="K272" s="70" t="s">
        <v>6</v>
      </c>
      <c r="L272" s="70"/>
      <c r="M272" s="53"/>
      <c r="N272" s="55"/>
      <c r="O272" s="53"/>
      <c r="P272" s="53"/>
      <c r="Q272" s="53"/>
      <c r="R272" s="53"/>
      <c r="S272" s="53"/>
      <c r="T272" s="66" t="s">
        <v>4</v>
      </c>
      <c r="U272" s="40" t="s">
        <v>7</v>
      </c>
      <c r="V272" s="40" t="s">
        <v>7</v>
      </c>
      <c r="W272" s="40" t="s">
        <v>8</v>
      </c>
      <c r="X272" s="40" t="s">
        <v>8</v>
      </c>
    </row>
    <row r="273" spans="1:25" s="49" customFormat="1" ht="12.75">
      <c r="A273" s="64"/>
      <c r="B273" s="65" t="s">
        <v>10</v>
      </c>
      <c r="C273" s="71" t="s">
        <v>10</v>
      </c>
      <c r="D273" s="67" t="s">
        <v>11</v>
      </c>
      <c r="E273" s="67" t="s">
        <v>12</v>
      </c>
      <c r="F273" s="67" t="s">
        <v>11</v>
      </c>
      <c r="G273" s="67" t="s">
        <v>13</v>
      </c>
      <c r="H273" s="68" t="s">
        <v>14</v>
      </c>
      <c r="I273" s="69" t="s">
        <v>15</v>
      </c>
      <c r="J273" s="66" t="s">
        <v>16</v>
      </c>
      <c r="K273" s="70" t="s">
        <v>17</v>
      </c>
      <c r="L273" s="70" t="s">
        <v>18</v>
      </c>
      <c r="M273" s="71" t="s">
        <v>18</v>
      </c>
      <c r="N273" s="72" t="s">
        <v>19</v>
      </c>
      <c r="O273" s="71" t="s">
        <v>20</v>
      </c>
      <c r="P273" s="71" t="s">
        <v>21</v>
      </c>
      <c r="Q273" s="71" t="s">
        <v>22</v>
      </c>
      <c r="R273" s="65" t="s">
        <v>23</v>
      </c>
      <c r="S273" s="65" t="s">
        <v>24</v>
      </c>
      <c r="T273" s="66" t="s">
        <v>10</v>
      </c>
      <c r="U273" s="15"/>
      <c r="V273" s="15" t="s">
        <v>25</v>
      </c>
      <c r="W273" s="15"/>
      <c r="X273" s="15" t="s">
        <v>25</v>
      </c>
      <c r="Y273" s="74" t="s">
        <v>36</v>
      </c>
    </row>
    <row r="274" spans="1:25" s="49" customFormat="1" ht="12.75">
      <c r="A274" s="73" t="s">
        <v>27</v>
      </c>
      <c r="B274" s="65" t="s">
        <v>28</v>
      </c>
      <c r="C274" s="71" t="s">
        <v>29</v>
      </c>
      <c r="D274" s="67" t="s">
        <v>30</v>
      </c>
      <c r="E274" s="67"/>
      <c r="F274" s="67" t="s">
        <v>30</v>
      </c>
      <c r="G274" s="67"/>
      <c r="H274" s="68"/>
      <c r="I274" s="69"/>
      <c r="J274" s="66"/>
      <c r="K274" s="56"/>
      <c r="L274" s="56" t="s">
        <v>31</v>
      </c>
      <c r="M274" s="71" t="s">
        <v>32</v>
      </c>
      <c r="N274" s="72" t="s">
        <v>33</v>
      </c>
      <c r="O274" s="71" t="s">
        <v>33</v>
      </c>
      <c r="P274" s="71" t="s">
        <v>33</v>
      </c>
      <c r="Q274" s="71"/>
      <c r="R274" s="65" t="s">
        <v>34</v>
      </c>
      <c r="S274" s="65"/>
      <c r="T274" s="66" t="s">
        <v>29</v>
      </c>
      <c r="U274" s="15" t="s">
        <v>35</v>
      </c>
      <c r="V274" s="15"/>
      <c r="W274" s="15" t="s">
        <v>35</v>
      </c>
      <c r="X274" s="15"/>
      <c r="Y274" s="49" t="s">
        <v>129</v>
      </c>
    </row>
    <row r="275" spans="1:25" s="49" customFormat="1" ht="12.75">
      <c r="A275" s="75" t="s">
        <v>37</v>
      </c>
      <c r="B275" s="76" t="s">
        <v>37</v>
      </c>
      <c r="C275" s="77" t="s">
        <v>37</v>
      </c>
      <c r="D275" s="78" t="s">
        <v>37</v>
      </c>
      <c r="E275" s="78"/>
      <c r="F275" s="78" t="s">
        <v>37</v>
      </c>
      <c r="G275" s="78" t="s">
        <v>37</v>
      </c>
      <c r="H275" s="76"/>
      <c r="I275" s="79"/>
      <c r="J275" s="77"/>
      <c r="K275" s="78" t="s">
        <v>37</v>
      </c>
      <c r="L275" s="78" t="s">
        <v>37</v>
      </c>
      <c r="M275" s="77" t="s">
        <v>37</v>
      </c>
      <c r="N275" s="79" t="s">
        <v>37</v>
      </c>
      <c r="O275" s="77" t="s">
        <v>37</v>
      </c>
      <c r="P275" s="77" t="s">
        <v>37</v>
      </c>
      <c r="Q275" s="77"/>
      <c r="R275" s="76" t="s">
        <v>37</v>
      </c>
      <c r="S275" s="76"/>
      <c r="T275" s="77" t="s">
        <v>37</v>
      </c>
      <c r="U275" s="77"/>
      <c r="V275" s="77"/>
      <c r="W275" s="77"/>
      <c r="X275" s="77"/>
      <c r="Y275" s="76" t="s">
        <v>37</v>
      </c>
    </row>
    <row r="276" spans="1:25" s="49" customFormat="1" ht="12.75">
      <c r="A276" s="64">
        <v>201</v>
      </c>
      <c r="B276" s="52">
        <v>0</v>
      </c>
      <c r="C276" s="29">
        <v>2.302</v>
      </c>
      <c r="D276" s="36">
        <v>7.6863</v>
      </c>
      <c r="E276" s="36">
        <v>32.3166</v>
      </c>
      <c r="F276" s="36">
        <v>7.6872</v>
      </c>
      <c r="G276" s="44">
        <v>0.48372</v>
      </c>
      <c r="H276" s="47">
        <f aca="true" t="shared" si="14" ref="H276:H289">((999.842594+6.794*10^-2*D276-9.0953*10^-3*D276^2+1.001685*10^-4*D276^3-1.12*10^-6*D276^4+6.536*10^-9*D276^5)+(0.8245-0.00409*D276+7.6438*10^-5*D276^2-8.2467*10^-7*D276^3+5.3875*10^-9*D276^4)*E276+(-5.72466*10^-3+1.0227*10^-4*D276-1.6546*10^-6*D276^2)*E276^1.5+4.8314*10^-4*E276^2)-1000</f>
        <v>25.212091932094154</v>
      </c>
      <c r="I276" s="29">
        <v>75.6433</v>
      </c>
      <c r="J276" s="36">
        <v>32.3343</v>
      </c>
      <c r="K276" s="49">
        <v>32.3332</v>
      </c>
      <c r="L276" s="87"/>
      <c r="N276" s="29">
        <v>1.115899</v>
      </c>
      <c r="O276" s="38">
        <v>10.79509</v>
      </c>
      <c r="P276" s="38">
        <v>16.62501</v>
      </c>
      <c r="S276">
        <v>7.858</v>
      </c>
      <c r="T276" s="29">
        <v>2.302</v>
      </c>
      <c r="U276" s="29">
        <v>2146.767565171293</v>
      </c>
      <c r="V276" s="29"/>
      <c r="W276">
        <v>2023.8217622030766</v>
      </c>
      <c r="X276"/>
      <c r="Y276" s="106" t="s">
        <v>50</v>
      </c>
    </row>
    <row r="277" spans="1:24" s="49" customFormat="1" ht="12.75">
      <c r="A277" s="64">
        <v>200</v>
      </c>
      <c r="B277" s="52">
        <v>10</v>
      </c>
      <c r="C277" s="29">
        <v>15.2</v>
      </c>
      <c r="D277" s="36">
        <v>7.6713</v>
      </c>
      <c r="E277" s="36">
        <v>32.3451</v>
      </c>
      <c r="F277" s="36">
        <v>7.6715</v>
      </c>
      <c r="G277" s="44">
        <v>0.60821</v>
      </c>
      <c r="H277" s="47">
        <f t="shared" si="14"/>
        <v>25.2365867837691</v>
      </c>
      <c r="I277" s="29">
        <v>84.2642</v>
      </c>
      <c r="J277" s="36">
        <v>32.3514</v>
      </c>
      <c r="L277" s="56">
        <v>6.656</v>
      </c>
      <c r="N277" s="29">
        <v>1.129712</v>
      </c>
      <c r="O277" s="38">
        <v>10.97328</v>
      </c>
      <c r="P277" s="38">
        <v>17.13474</v>
      </c>
      <c r="S277">
        <v>7.857</v>
      </c>
      <c r="T277" s="29">
        <v>15.2</v>
      </c>
      <c r="U277" s="29">
        <v>2171.617955138465</v>
      </c>
      <c r="V277" s="29"/>
      <c r="W277">
        <v>2030.1451584349088</v>
      </c>
      <c r="X277"/>
    </row>
    <row r="278" spans="1:24" s="49" customFormat="1" ht="12.75">
      <c r="A278" s="64">
        <v>199</v>
      </c>
      <c r="B278" s="52">
        <v>25</v>
      </c>
      <c r="C278" s="29">
        <v>23.873</v>
      </c>
      <c r="D278" s="36">
        <v>7.6564</v>
      </c>
      <c r="E278" s="36">
        <v>32.3527</v>
      </c>
      <c r="F278" s="36">
        <v>7.6562</v>
      </c>
      <c r="G278" s="44">
        <v>0.60836</v>
      </c>
      <c r="H278" s="47">
        <f t="shared" si="14"/>
        <v>25.244648566291744</v>
      </c>
      <c r="I278" s="29">
        <v>84.2845</v>
      </c>
      <c r="J278" s="36">
        <v>32.3597</v>
      </c>
      <c r="L278" s="56">
        <v>6.612</v>
      </c>
      <c r="N278" s="29">
        <v>1.129712</v>
      </c>
      <c r="O278" s="38">
        <v>11.09209</v>
      </c>
      <c r="P278" s="38">
        <v>17.13474</v>
      </c>
      <c r="S278">
        <v>7.852</v>
      </c>
      <c r="T278" s="29">
        <v>23.873</v>
      </c>
      <c r="U278" s="29">
        <v>2154.960990848875</v>
      </c>
      <c r="V278" s="29"/>
      <c r="W278">
        <v>2024.8786612886308</v>
      </c>
      <c r="X278"/>
    </row>
    <row r="279" spans="1:24" s="49" customFormat="1" ht="12.75">
      <c r="A279" s="64">
        <v>198</v>
      </c>
      <c r="B279" s="52">
        <v>50</v>
      </c>
      <c r="C279" s="29">
        <v>52.013</v>
      </c>
      <c r="D279" s="36">
        <v>7.6482</v>
      </c>
      <c r="E279" s="36">
        <v>32.4298</v>
      </c>
      <c r="F279" s="36">
        <v>7.6481</v>
      </c>
      <c r="G279" s="44">
        <v>0.57665</v>
      </c>
      <c r="H279" s="47">
        <f t="shared" si="14"/>
        <v>25.30636977969948</v>
      </c>
      <c r="I279" s="29">
        <v>84.6999</v>
      </c>
      <c r="J279" s="36">
        <v>32.4361</v>
      </c>
      <c r="L279" s="56">
        <v>6.371</v>
      </c>
      <c r="N279" s="29">
        <v>1.212559</v>
      </c>
      <c r="O279" s="38">
        <v>12.16239</v>
      </c>
      <c r="P279" s="38">
        <v>19.00508</v>
      </c>
      <c r="S279">
        <v>7.832</v>
      </c>
      <c r="T279" s="29">
        <v>52.013</v>
      </c>
      <c r="U279" s="29">
        <v>2179.4512302368125</v>
      </c>
      <c r="V279" s="29"/>
      <c r="W279">
        <v>2037.343471128293</v>
      </c>
      <c r="X279"/>
    </row>
    <row r="280" spans="1:24" s="49" customFormat="1" ht="12.75">
      <c r="A280" s="64">
        <v>197</v>
      </c>
      <c r="B280" s="52">
        <v>75</v>
      </c>
      <c r="C280" s="29">
        <v>78.176</v>
      </c>
      <c r="D280" s="36">
        <v>7.6802</v>
      </c>
      <c r="E280" s="36">
        <v>32.5096</v>
      </c>
      <c r="F280" s="36">
        <v>7.6796</v>
      </c>
      <c r="G280" s="44">
        <v>0.38783</v>
      </c>
      <c r="H280" s="47">
        <f t="shared" si="14"/>
        <v>25.364559837801608</v>
      </c>
      <c r="I280" s="29">
        <v>84.9526</v>
      </c>
      <c r="J280" s="36">
        <v>32.5149</v>
      </c>
      <c r="L280" s="56">
        <v>6.183</v>
      </c>
      <c r="N280" s="29">
        <v>1.26776</v>
      </c>
      <c r="O280" s="38">
        <v>13.17479</v>
      </c>
      <c r="P280" s="38">
        <v>20.1964</v>
      </c>
      <c r="S280">
        <v>7.82</v>
      </c>
      <c r="T280" s="29">
        <v>78.176</v>
      </c>
      <c r="U280" s="29">
        <v>2155.2511121488137</v>
      </c>
      <c r="V280" s="29"/>
      <c r="W280">
        <v>2041.917034437022</v>
      </c>
      <c r="X280"/>
    </row>
    <row r="281" spans="1:24" s="49" customFormat="1" ht="12.75">
      <c r="A281" s="64">
        <v>196</v>
      </c>
      <c r="B281" s="52">
        <v>100</v>
      </c>
      <c r="C281" s="29">
        <v>101.833</v>
      </c>
      <c r="D281" s="36">
        <v>7.6815</v>
      </c>
      <c r="E281" s="36">
        <v>32.5576</v>
      </c>
      <c r="F281" s="36">
        <v>7.6814</v>
      </c>
      <c r="G281" s="44">
        <v>0.39812</v>
      </c>
      <c r="H281" s="47">
        <f t="shared" si="14"/>
        <v>25.402084540507303</v>
      </c>
      <c r="I281" s="29">
        <v>85.0234</v>
      </c>
      <c r="J281" s="36">
        <v>32.5642</v>
      </c>
      <c r="L281" s="56">
        <v>6.048</v>
      </c>
      <c r="N281" s="29">
        <v>1.299948</v>
      </c>
      <c r="O281" s="38">
        <v>13.5921</v>
      </c>
      <c r="P281" s="38">
        <v>20.87753</v>
      </c>
      <c r="S281">
        <v>7.807</v>
      </c>
      <c r="T281" s="29">
        <v>101.833</v>
      </c>
      <c r="U281" s="29">
        <v>2184.9135140218673</v>
      </c>
      <c r="V281" s="29"/>
      <c r="W281">
        <v>2052.551019086854</v>
      </c>
      <c r="X281"/>
    </row>
    <row r="282" spans="1:24" s="49" customFormat="1" ht="12.75">
      <c r="A282" s="64">
        <v>195</v>
      </c>
      <c r="B282" s="52">
        <v>150</v>
      </c>
      <c r="C282" s="29">
        <v>150.13</v>
      </c>
      <c r="D282" s="36">
        <v>7.5966</v>
      </c>
      <c r="E282" s="36">
        <v>32.7679</v>
      </c>
      <c r="F282" s="36">
        <v>7.5952</v>
      </c>
      <c r="G282" s="44">
        <v>0.2795</v>
      </c>
      <c r="H282" s="47">
        <f t="shared" si="14"/>
        <v>25.57927975796474</v>
      </c>
      <c r="I282" s="29">
        <v>85.3599</v>
      </c>
      <c r="J282" s="36">
        <v>32.7743</v>
      </c>
      <c r="L282" s="56">
        <v>5.489</v>
      </c>
      <c r="N282" s="29">
        <v>1.469947</v>
      </c>
      <c r="O282" s="38">
        <v>16.52047</v>
      </c>
      <c r="P282" s="38">
        <v>25.48249</v>
      </c>
      <c r="S282">
        <v>7.758</v>
      </c>
      <c r="T282" s="29">
        <v>150.13</v>
      </c>
      <c r="U282" s="29">
        <v>2195.2778473576122</v>
      </c>
      <c r="V282" s="29"/>
      <c r="W282">
        <v>2081.4772571625467</v>
      </c>
      <c r="X282"/>
    </row>
    <row r="283" spans="1:24" s="49" customFormat="1" ht="12.75">
      <c r="A283" s="64">
        <v>194</v>
      </c>
      <c r="B283" s="52">
        <v>200</v>
      </c>
      <c r="C283" s="29">
        <v>202.205</v>
      </c>
      <c r="D283" s="36">
        <v>6.7397</v>
      </c>
      <c r="E283" s="36">
        <v>33.6258</v>
      </c>
      <c r="F283" s="36">
        <v>6.7366</v>
      </c>
      <c r="G283" s="44">
        <v>0.079275</v>
      </c>
      <c r="H283" s="47">
        <f t="shared" si="14"/>
        <v>26.371780135871404</v>
      </c>
      <c r="I283" s="29">
        <v>85.8071</v>
      </c>
      <c r="J283" s="36">
        <v>33.6339</v>
      </c>
      <c r="L283" s="56">
        <v>2.969</v>
      </c>
      <c r="N283" s="29">
        <v>2.26166</v>
      </c>
      <c r="O283" s="38">
        <v>29.64042</v>
      </c>
      <c r="P283" s="38">
        <v>49.39045</v>
      </c>
      <c r="S283">
        <v>7.567</v>
      </c>
      <c r="T283" s="29">
        <v>202.205</v>
      </c>
      <c r="U283" s="29">
        <v>2259.3246253647917</v>
      </c>
      <c r="V283" s="29"/>
      <c r="W283">
        <v>2197.7331568599625</v>
      </c>
      <c r="X283"/>
    </row>
    <row r="284" spans="1:24" s="49" customFormat="1" ht="12.75">
      <c r="A284" s="64">
        <v>193</v>
      </c>
      <c r="B284" s="52">
        <v>300</v>
      </c>
      <c r="C284" s="29">
        <v>301.418</v>
      </c>
      <c r="D284" s="36">
        <v>5.796</v>
      </c>
      <c r="E284" s="36">
        <v>33.9083</v>
      </c>
      <c r="F284" s="36">
        <v>5.7959</v>
      </c>
      <c r="G284" s="44">
        <v>0.067593</v>
      </c>
      <c r="H284" s="47">
        <f t="shared" si="14"/>
        <v>26.71574775118802</v>
      </c>
      <c r="I284" s="29">
        <v>85.9458</v>
      </c>
      <c r="J284" s="36">
        <v>33.9149</v>
      </c>
      <c r="L284" s="56">
        <v>1.989</v>
      </c>
      <c r="N284" s="29">
        <v>2.662392</v>
      </c>
      <c r="O284" s="38">
        <v>36.01591</v>
      </c>
      <c r="P284" s="38">
        <v>66.09892</v>
      </c>
      <c r="S284">
        <v>7.47</v>
      </c>
      <c r="T284" s="29">
        <v>301.418</v>
      </c>
      <c r="U284" s="29">
        <v>2274.6010124339828</v>
      </c>
      <c r="V284" s="29"/>
      <c r="W284">
        <v>2254.220763331327</v>
      </c>
      <c r="X284"/>
    </row>
    <row r="285" spans="1:24" s="49" customFormat="1" ht="12.75">
      <c r="A285" s="64">
        <v>192</v>
      </c>
      <c r="B285" s="52">
        <v>400</v>
      </c>
      <c r="C285" s="29">
        <v>398.947</v>
      </c>
      <c r="D285" s="36">
        <v>5.5513</v>
      </c>
      <c r="E285" s="36">
        <v>33.9567</v>
      </c>
      <c r="F285" s="36">
        <v>5.5495</v>
      </c>
      <c r="G285" s="44">
        <v>0.066933</v>
      </c>
      <c r="H285" s="47">
        <f t="shared" si="14"/>
        <v>26.783834433276752</v>
      </c>
      <c r="I285" s="29">
        <v>86.0547</v>
      </c>
      <c r="J285" s="36">
        <v>33.9635</v>
      </c>
      <c r="K285" s="49">
        <v>33.9606</v>
      </c>
      <c r="L285" s="56">
        <v>1.688</v>
      </c>
      <c r="N285" s="29">
        <v>2.757823</v>
      </c>
      <c r="O285" s="38">
        <v>37.86555</v>
      </c>
      <c r="P285" s="38">
        <v>71.17784</v>
      </c>
      <c r="S285">
        <v>7.437</v>
      </c>
      <c r="T285" s="29">
        <v>398.947</v>
      </c>
      <c r="U285" s="29">
        <v>2287.936588048411</v>
      </c>
      <c r="V285" s="29"/>
      <c r="W285">
        <v>2264.727760106168</v>
      </c>
      <c r="X285"/>
    </row>
    <row r="286" spans="1:24" s="49" customFormat="1" ht="12.75">
      <c r="A286" s="64">
        <v>191</v>
      </c>
      <c r="B286" s="52">
        <v>600</v>
      </c>
      <c r="C286" s="29">
        <v>603.584</v>
      </c>
      <c r="D286" s="36">
        <v>4.3124</v>
      </c>
      <c r="E286" s="36">
        <v>34.1505</v>
      </c>
      <c r="F286" s="36">
        <v>4.3121</v>
      </c>
      <c r="G286" s="44">
        <v>0.068285</v>
      </c>
      <c r="H286" s="47">
        <f t="shared" si="14"/>
        <v>27.078060490685857</v>
      </c>
      <c r="I286" s="29">
        <v>86.3029</v>
      </c>
      <c r="J286" s="36">
        <v>34.1572</v>
      </c>
      <c r="K286" s="49">
        <v>34.155</v>
      </c>
      <c r="L286" s="56">
        <v>0.683</v>
      </c>
      <c r="N286" s="29">
        <v>3.165948</v>
      </c>
      <c r="O286" s="38">
        <v>43.81612</v>
      </c>
      <c r="P286" s="38">
        <v>100.5322</v>
      </c>
      <c r="S286">
        <v>7.356</v>
      </c>
      <c r="T286" s="29">
        <v>603.584</v>
      </c>
      <c r="U286" s="29">
        <v>2303.703180072671</v>
      </c>
      <c r="V286" s="29"/>
      <c r="W286">
        <v>2330.836447941019</v>
      </c>
      <c r="X286"/>
    </row>
    <row r="287" spans="1:24" s="49" customFormat="1" ht="12.75">
      <c r="A287" s="64">
        <v>190</v>
      </c>
      <c r="B287" s="52">
        <v>800</v>
      </c>
      <c r="C287" s="29">
        <v>1002.481</v>
      </c>
      <c r="D287" s="36">
        <v>3.4614</v>
      </c>
      <c r="E287" s="36">
        <v>34.3415</v>
      </c>
      <c r="F287" s="36">
        <v>3.462</v>
      </c>
      <c r="G287" s="44">
        <v>0.06657</v>
      </c>
      <c r="H287" s="47">
        <f t="shared" si="14"/>
        <v>27.316445106838273</v>
      </c>
      <c r="I287" s="29">
        <v>86.3121</v>
      </c>
      <c r="J287" s="36">
        <v>34.3482</v>
      </c>
      <c r="L287" s="56"/>
      <c r="S287">
        <v>7.349</v>
      </c>
      <c r="T287" s="29">
        <v>1002.481</v>
      </c>
      <c r="U287"/>
      <c r="V287"/>
      <c r="W287" s="29"/>
      <c r="X287" s="29"/>
    </row>
    <row r="288" spans="1:24" s="49" customFormat="1" ht="12.75">
      <c r="A288" s="64">
        <v>189</v>
      </c>
      <c r="B288" s="52">
        <v>1000</v>
      </c>
      <c r="C288" s="29">
        <v>1000.336</v>
      </c>
      <c r="D288" s="36">
        <v>3.4552</v>
      </c>
      <c r="E288" s="36">
        <v>34.342</v>
      </c>
      <c r="F288" s="36">
        <v>3.4565</v>
      </c>
      <c r="G288" s="44">
        <v>0.07036</v>
      </c>
      <c r="H288" s="47">
        <f t="shared" si="14"/>
        <v>27.317442318563508</v>
      </c>
      <c r="I288" s="29">
        <v>86.2337</v>
      </c>
      <c r="J288" s="36">
        <v>34.3484</v>
      </c>
      <c r="K288" s="49">
        <v>34.3446</v>
      </c>
      <c r="L288" s="56">
        <v>0.348</v>
      </c>
      <c r="N288" s="29">
        <v>3.297157</v>
      </c>
      <c r="O288" s="38">
        <v>45.49843</v>
      </c>
      <c r="P288" s="38">
        <v>131.9979</v>
      </c>
      <c r="S288">
        <v>7.349</v>
      </c>
      <c r="T288" s="29">
        <v>1000.336</v>
      </c>
      <c r="U288" s="29">
        <v>2364.0584146426986</v>
      </c>
      <c r="V288" s="29"/>
      <c r="W288">
        <v>2367.668931115557</v>
      </c>
      <c r="X288"/>
    </row>
    <row r="289" spans="1:25" s="49" customFormat="1" ht="12.75">
      <c r="A289" s="64">
        <v>188</v>
      </c>
      <c r="B289" s="52">
        <v>1000</v>
      </c>
      <c r="C289" s="29">
        <v>1240.443</v>
      </c>
      <c r="D289" s="36">
        <v>3.0107</v>
      </c>
      <c r="E289" s="36">
        <v>34.4127</v>
      </c>
      <c r="F289" s="36">
        <v>3.01</v>
      </c>
      <c r="G289" s="44">
        <v>0.06889</v>
      </c>
      <c r="H289" s="47">
        <f t="shared" si="14"/>
        <v>27.4155733748496</v>
      </c>
      <c r="I289" s="29">
        <v>86.2299</v>
      </c>
      <c r="J289" s="36">
        <v>34.4194</v>
      </c>
      <c r="K289" s="107">
        <v>34.345</v>
      </c>
      <c r="L289" s="56">
        <v>0.395</v>
      </c>
      <c r="N289" s="29">
        <v>3.297157</v>
      </c>
      <c r="O289" s="38">
        <v>45.31131</v>
      </c>
      <c r="P289" s="38">
        <v>130.0043</v>
      </c>
      <c r="S289">
        <v>7.358</v>
      </c>
      <c r="T289" s="29">
        <v>1240.443</v>
      </c>
      <c r="U289" s="29">
        <v>2363.3481176669866</v>
      </c>
      <c r="V289" s="29"/>
      <c r="W289">
        <v>2369.9727111468887</v>
      </c>
      <c r="X289"/>
      <c r="Y289" s="108" t="s">
        <v>51</v>
      </c>
    </row>
    <row r="290" spans="1:24" s="49" customFormat="1" ht="12.75">
      <c r="A290" s="64">
        <v>203</v>
      </c>
      <c r="B290" s="52"/>
      <c r="C290" s="29">
        <v>1241.916</v>
      </c>
      <c r="D290" s="36">
        <v>3.006</v>
      </c>
      <c r="E290" s="36">
        <v>34.4134</v>
      </c>
      <c r="F290" s="36">
        <v>3.0058</v>
      </c>
      <c r="G290" s="44">
        <v>0.068386</v>
      </c>
      <c r="H290" s="47">
        <f>((999.842594+6.794*10^-2*D290-9.0953*10^-3*D290^2+1.001685*10^-4*D290^3-1.12*10^-6*D290^4+6.536*10^-9*D290^5)+(0.8245-0.00409*D290+7.6438*10^-5*D290^2-8.2467*10^-7*D290^3+5.3875*10^-9*D290^4)*E290+(-5.72466*10^-3+1.0227*10^-4*D290-1.6546*10^-6*D290^2)*E290^1.5+4.8314*10^-4*E290^2)-1000</f>
        <v>27.416560933952496</v>
      </c>
      <c r="I290" s="29">
        <v>86.2251</v>
      </c>
      <c r="J290" s="36">
        <v>34.42</v>
      </c>
      <c r="K290" s="49">
        <v>34.417</v>
      </c>
      <c r="L290"/>
      <c r="N290" s="55"/>
      <c r="S290">
        <v>7.358</v>
      </c>
      <c r="T290" s="29">
        <v>1241.916</v>
      </c>
      <c r="U290" s="29"/>
      <c r="V290" s="29"/>
      <c r="W290" s="29"/>
      <c r="X290" s="29"/>
    </row>
    <row r="291" spans="1:24" s="49" customFormat="1" ht="12.75">
      <c r="A291" s="64">
        <v>202</v>
      </c>
      <c r="B291" s="52"/>
      <c r="C291" s="29">
        <v>1431.304</v>
      </c>
      <c r="D291">
        <v>2.5277</v>
      </c>
      <c r="E291">
        <v>34.4811</v>
      </c>
      <c r="F291">
        <v>2.5281</v>
      </c>
      <c r="G291" s="44">
        <v>0.068238</v>
      </c>
      <c r="H291" s="47">
        <f>((999.842594+6.794*10^-2*D291-9.0953*10^-3*D291^2+1.001685*10^-4*D291^3-1.12*10^-6*D291^4+6.536*10^-9*D291^5)+(0.8245-0.00409*D291+7.6438*10^-5*D291^2-8.2467*10^-7*D291^3+5.3875*10^-9*D291^4)*E291+(-5.72466*10^-3+1.0227*10^-4*D291-1.6546*10^-6*D291^2)*E291^1.5+4.8314*10^-4*E291^2)-1000</f>
        <v>27.51289305971136</v>
      </c>
      <c r="I291" s="29">
        <v>86.2175</v>
      </c>
      <c r="J291">
        <v>34.4873</v>
      </c>
      <c r="K291" s="49">
        <v>34.4851</v>
      </c>
      <c r="L291"/>
      <c r="N291" s="55"/>
      <c r="S291">
        <v>7.383</v>
      </c>
      <c r="T291" s="53"/>
      <c r="U291" s="53"/>
      <c r="V291" s="53"/>
      <c r="W291" s="53"/>
      <c r="X291" s="53"/>
    </row>
    <row r="292" spans="1:24" s="49" customFormat="1" ht="12.75">
      <c r="A292" s="64"/>
      <c r="B292" s="52"/>
      <c r="K292" s="56"/>
      <c r="L292"/>
      <c r="N292" s="55"/>
      <c r="T292" s="53"/>
      <c r="U292" s="53"/>
      <c r="V292" s="53"/>
      <c r="W292" s="53"/>
      <c r="X292" s="53"/>
    </row>
    <row r="293" spans="1:24" s="49" customFormat="1" ht="12.75">
      <c r="A293" s="105" t="s">
        <v>134</v>
      </c>
      <c r="B293" s="52"/>
      <c r="C293" s="53"/>
      <c r="D293" s="54"/>
      <c r="E293" s="54"/>
      <c r="F293" s="54"/>
      <c r="G293" s="54"/>
      <c r="I293" s="55"/>
      <c r="J293" s="53"/>
      <c r="K293" s="56"/>
      <c r="L293" s="56"/>
      <c r="N293" s="55"/>
      <c r="T293" s="53"/>
      <c r="U293" s="53"/>
      <c r="V293" s="53"/>
      <c r="W293" s="53"/>
      <c r="X293" s="53"/>
    </row>
    <row r="294" spans="1:24" s="49" customFormat="1" ht="12.75">
      <c r="A294" s="104" t="s">
        <v>135</v>
      </c>
      <c r="B294" s="52"/>
      <c r="C294" s="53"/>
      <c r="D294" s="54"/>
      <c r="E294" s="54"/>
      <c r="F294" s="54"/>
      <c r="G294" s="54"/>
      <c r="I294" s="55"/>
      <c r="J294" s="53"/>
      <c r="K294" s="56"/>
      <c r="L294" s="56"/>
      <c r="N294" s="55"/>
      <c r="T294" s="53"/>
      <c r="U294" s="53"/>
      <c r="V294" s="53"/>
      <c r="W294" s="53"/>
      <c r="X294" s="53"/>
    </row>
    <row r="295" spans="1:24" s="49" customFormat="1" ht="12.75">
      <c r="A295" s="104" t="s">
        <v>136</v>
      </c>
      <c r="B295" s="52"/>
      <c r="C295" s="53"/>
      <c r="D295" s="54"/>
      <c r="E295" s="54"/>
      <c r="F295" s="54"/>
      <c r="G295" s="54"/>
      <c r="I295" s="55"/>
      <c r="J295" s="53"/>
      <c r="K295" s="56"/>
      <c r="L295" s="56"/>
      <c r="N295" s="55"/>
      <c r="T295" s="53"/>
      <c r="U295" s="53"/>
      <c r="V295" s="53"/>
      <c r="W295" s="53"/>
      <c r="X295" s="53"/>
    </row>
    <row r="296" spans="1:24" s="49" customFormat="1" ht="12.75">
      <c r="A296" s="64"/>
      <c r="B296" s="52"/>
      <c r="C296" s="53"/>
      <c r="D296" s="54"/>
      <c r="E296" s="54"/>
      <c r="F296" s="54"/>
      <c r="G296" s="54"/>
      <c r="I296" s="55"/>
      <c r="J296" s="53"/>
      <c r="K296" s="56"/>
      <c r="L296" s="56"/>
      <c r="N296" s="55"/>
      <c r="T296" s="53"/>
      <c r="U296" s="53"/>
      <c r="V296" s="53"/>
      <c r="W296" s="53"/>
      <c r="X296" s="53"/>
    </row>
    <row r="297" spans="1:24" s="49" customFormat="1" ht="12.75">
      <c r="A297" s="64"/>
      <c r="B297" s="52"/>
      <c r="C297" s="53"/>
      <c r="D297" s="54"/>
      <c r="E297" s="54"/>
      <c r="F297" s="54"/>
      <c r="G297" s="54"/>
      <c r="I297" s="55"/>
      <c r="J297" s="53"/>
      <c r="K297" s="56"/>
      <c r="L297" s="56"/>
      <c r="N297" s="55"/>
      <c r="T297" s="53"/>
      <c r="U297" s="53"/>
      <c r="V297" s="53"/>
      <c r="W297" s="53"/>
      <c r="X297" s="53"/>
    </row>
    <row r="298" spans="1:24" s="49" customFormat="1" ht="12.75">
      <c r="A298" s="57"/>
      <c r="B298" s="91" t="s">
        <v>137</v>
      </c>
      <c r="C298" s="62"/>
      <c r="D298" s="59"/>
      <c r="E298" s="59"/>
      <c r="F298" s="59"/>
      <c r="G298" s="92"/>
      <c r="H298" s="61"/>
      <c r="I298" s="61"/>
      <c r="J298" s="93"/>
      <c r="K298" s="94"/>
      <c r="L298" s="63"/>
      <c r="M298" s="61"/>
      <c r="N298" s="62"/>
      <c r="O298" s="62"/>
      <c r="P298" s="62"/>
      <c r="Q298" s="62"/>
      <c r="R298" s="62"/>
      <c r="S298" s="62"/>
      <c r="T298" s="91" t="s">
        <v>138</v>
      </c>
      <c r="U298" s="91"/>
      <c r="V298" s="91"/>
      <c r="W298" s="91"/>
      <c r="X298" s="91"/>
    </row>
    <row r="299" spans="1:24" s="49" customFormat="1" ht="12.75">
      <c r="A299" s="57"/>
      <c r="B299" s="91" t="s">
        <v>139</v>
      </c>
      <c r="C299" s="62"/>
      <c r="D299" s="59"/>
      <c r="E299" s="59"/>
      <c r="F299" s="59"/>
      <c r="G299" s="92"/>
      <c r="H299" s="61"/>
      <c r="I299" s="61"/>
      <c r="J299" s="93"/>
      <c r="K299" s="94"/>
      <c r="L299" s="63"/>
      <c r="M299" s="61"/>
      <c r="N299" s="62"/>
      <c r="O299" s="62"/>
      <c r="P299" s="62"/>
      <c r="Q299" s="62"/>
      <c r="R299" s="62"/>
      <c r="S299" s="62"/>
      <c r="T299" s="91" t="s">
        <v>139</v>
      </c>
      <c r="U299" s="91"/>
      <c r="V299" s="91"/>
      <c r="W299" s="91"/>
      <c r="X299" s="91"/>
    </row>
    <row r="300" spans="1:24" s="49" customFormat="1" ht="12.75">
      <c r="A300" s="52"/>
      <c r="C300" s="53"/>
      <c r="D300" s="54"/>
      <c r="E300" s="54"/>
      <c r="F300" s="54"/>
      <c r="G300" s="95"/>
      <c r="H300" s="55"/>
      <c r="I300" s="55"/>
      <c r="J300" s="89"/>
      <c r="K300" s="88"/>
      <c r="L300" s="56"/>
      <c r="M300" s="55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</row>
    <row r="301" spans="1:25" s="49" customFormat="1" ht="12.75">
      <c r="A301" s="64"/>
      <c r="B301" s="65" t="s">
        <v>3</v>
      </c>
      <c r="C301" s="66" t="s">
        <v>4</v>
      </c>
      <c r="D301" s="67" t="s">
        <v>4</v>
      </c>
      <c r="E301" s="67" t="s">
        <v>4</v>
      </c>
      <c r="F301" s="67" t="s">
        <v>4</v>
      </c>
      <c r="G301" s="67" t="s">
        <v>4</v>
      </c>
      <c r="H301" s="68"/>
      <c r="I301" s="69"/>
      <c r="J301" s="66" t="s">
        <v>5</v>
      </c>
      <c r="K301" s="70" t="s">
        <v>6</v>
      </c>
      <c r="L301" s="70"/>
      <c r="M301" s="53"/>
      <c r="N301" s="55"/>
      <c r="O301" s="53"/>
      <c r="P301" s="53"/>
      <c r="Q301" s="53"/>
      <c r="R301" s="53"/>
      <c r="S301" s="53"/>
      <c r="T301" s="66" t="s">
        <v>4</v>
      </c>
      <c r="U301" s="40" t="s">
        <v>7</v>
      </c>
      <c r="V301" s="40" t="s">
        <v>7</v>
      </c>
      <c r="W301" s="40" t="s">
        <v>8</v>
      </c>
      <c r="X301" s="40" t="s">
        <v>8</v>
      </c>
      <c r="Y301" s="53"/>
    </row>
    <row r="302" spans="1:24" s="49" customFormat="1" ht="12.75">
      <c r="A302" s="64"/>
      <c r="B302" s="65" t="s">
        <v>10</v>
      </c>
      <c r="C302" s="71" t="s">
        <v>10</v>
      </c>
      <c r="D302" s="67" t="s">
        <v>11</v>
      </c>
      <c r="E302" s="67" t="s">
        <v>12</v>
      </c>
      <c r="F302" s="67" t="s">
        <v>11</v>
      </c>
      <c r="G302" s="67" t="s">
        <v>13</v>
      </c>
      <c r="H302" s="68" t="s">
        <v>14</v>
      </c>
      <c r="I302" s="69" t="s">
        <v>15</v>
      </c>
      <c r="J302" s="66" t="s">
        <v>16</v>
      </c>
      <c r="K302" s="70" t="s">
        <v>17</v>
      </c>
      <c r="L302" s="70" t="s">
        <v>18</v>
      </c>
      <c r="M302" s="71" t="s">
        <v>18</v>
      </c>
      <c r="N302" s="72" t="s">
        <v>19</v>
      </c>
      <c r="O302" s="71" t="s">
        <v>20</v>
      </c>
      <c r="P302" s="71" t="s">
        <v>21</v>
      </c>
      <c r="Q302" s="71" t="s">
        <v>22</v>
      </c>
      <c r="R302" s="65" t="s">
        <v>23</v>
      </c>
      <c r="S302" s="65" t="s">
        <v>24</v>
      </c>
      <c r="T302" s="71" t="s">
        <v>10</v>
      </c>
      <c r="U302" s="15"/>
      <c r="V302" s="15" t="s">
        <v>25</v>
      </c>
      <c r="W302" s="15"/>
      <c r="X302" s="15" t="s">
        <v>25</v>
      </c>
    </row>
    <row r="303" spans="1:25" s="49" customFormat="1" ht="12.75">
      <c r="A303" s="73" t="s">
        <v>27</v>
      </c>
      <c r="B303" s="65" t="s">
        <v>28</v>
      </c>
      <c r="C303" s="71" t="s">
        <v>29</v>
      </c>
      <c r="D303" s="67" t="s">
        <v>30</v>
      </c>
      <c r="E303" s="67"/>
      <c r="F303" s="67" t="s">
        <v>30</v>
      </c>
      <c r="G303" s="67"/>
      <c r="H303" s="68"/>
      <c r="I303" s="69"/>
      <c r="J303" s="66"/>
      <c r="K303" s="56"/>
      <c r="L303" s="56" t="s">
        <v>31</v>
      </c>
      <c r="M303" s="71" t="s">
        <v>32</v>
      </c>
      <c r="N303" s="72" t="s">
        <v>33</v>
      </c>
      <c r="O303" s="71" t="s">
        <v>33</v>
      </c>
      <c r="P303" s="71" t="s">
        <v>33</v>
      </c>
      <c r="Q303" s="71"/>
      <c r="R303" s="65" t="s">
        <v>34</v>
      </c>
      <c r="S303" s="65"/>
      <c r="T303" s="71" t="s">
        <v>29</v>
      </c>
      <c r="U303" s="15" t="s">
        <v>35</v>
      </c>
      <c r="V303" s="15"/>
      <c r="W303" s="15" t="s">
        <v>35</v>
      </c>
      <c r="X303" s="15"/>
      <c r="Y303" s="74" t="s">
        <v>36</v>
      </c>
    </row>
    <row r="304" spans="1:25" s="49" customFormat="1" ht="12.75">
      <c r="A304" s="75" t="s">
        <v>37</v>
      </c>
      <c r="B304" s="76" t="s">
        <v>37</v>
      </c>
      <c r="C304" s="77" t="s">
        <v>37</v>
      </c>
      <c r="D304" s="78" t="s">
        <v>37</v>
      </c>
      <c r="E304" s="78"/>
      <c r="F304" s="78" t="s">
        <v>37</v>
      </c>
      <c r="G304" s="78" t="s">
        <v>37</v>
      </c>
      <c r="H304" s="76"/>
      <c r="I304" s="79"/>
      <c r="J304" s="77"/>
      <c r="K304" s="78" t="s">
        <v>37</v>
      </c>
      <c r="L304" s="78" t="s">
        <v>37</v>
      </c>
      <c r="M304" s="77" t="s">
        <v>37</v>
      </c>
      <c r="N304" s="79" t="s">
        <v>37</v>
      </c>
      <c r="O304" s="77" t="s">
        <v>37</v>
      </c>
      <c r="P304" s="77" t="s">
        <v>37</v>
      </c>
      <c r="Q304" s="77"/>
      <c r="R304" s="76" t="s">
        <v>37</v>
      </c>
      <c r="S304" s="76"/>
      <c r="T304" s="77" t="s">
        <v>37</v>
      </c>
      <c r="U304" s="77"/>
      <c r="V304" s="77"/>
      <c r="W304" s="77"/>
      <c r="X304" s="77"/>
      <c r="Y304" s="76" t="s">
        <v>37</v>
      </c>
    </row>
    <row r="305" spans="1:25" s="49" customFormat="1" ht="12.75">
      <c r="A305" s="64">
        <v>212</v>
      </c>
      <c r="B305" s="109">
        <v>0</v>
      </c>
      <c r="C305" s="46">
        <v>2.474</v>
      </c>
      <c r="D305" s="80">
        <v>7.2092</v>
      </c>
      <c r="E305" s="80">
        <v>31.7552</v>
      </c>
      <c r="F305" s="80">
        <v>7.21</v>
      </c>
      <c r="G305" s="83">
        <v>0.61086</v>
      </c>
      <c r="H305" s="47">
        <f>((999.842594+6.794*10^-2*D305-9.0953*10^-3*D305^2+1.001685*10^-4*D305^3-1.12*10^-6*D305^4+6.536*10^-9*D305^5)+(0.8245-0.00409*D305+7.6438*10^-5*D305^2-8.2467*10^-7*D305^3+5.3875*10^-9*D305^4)*E305+(-5.72466*10^-3+1.0227*10^-4*D305-1.6546*10^-6*D305^2)*E305^1.5+4.8314*10^-4*E305^2)-1000</f>
        <v>24.83629310401875</v>
      </c>
      <c r="I305" s="46">
        <v>80.5457</v>
      </c>
      <c r="J305" s="48">
        <v>31.7613</v>
      </c>
      <c r="K305" s="56">
        <v>31.7611</v>
      </c>
      <c r="L305" s="56">
        <v>6.867</v>
      </c>
      <c r="N305" s="29">
        <v>1.39139</v>
      </c>
      <c r="O305" s="38">
        <v>14.76251</v>
      </c>
      <c r="P305" s="38">
        <v>25.75949</v>
      </c>
      <c r="Q305" s="46"/>
      <c r="S305" s="48">
        <v>7.967</v>
      </c>
      <c r="T305" s="46">
        <v>2.474</v>
      </c>
      <c r="U305" s="46"/>
      <c r="V305" s="46"/>
      <c r="W305" s="46"/>
      <c r="X305" s="46"/>
      <c r="Y305" s="98"/>
    </row>
    <row r="306" spans="1:25" s="49" customFormat="1" ht="12.75">
      <c r="A306" s="64">
        <v>211</v>
      </c>
      <c r="B306" s="109">
        <v>10</v>
      </c>
      <c r="C306" s="46">
        <v>10.053</v>
      </c>
      <c r="D306" s="80">
        <v>7.2112</v>
      </c>
      <c r="E306" s="80">
        <v>31.7554</v>
      </c>
      <c r="F306" s="80">
        <v>7.2125</v>
      </c>
      <c r="G306" s="83">
        <v>0.61739</v>
      </c>
      <c r="H306" s="47">
        <f aca="true" t="shared" si="15" ref="H306:H313">((999.842594+6.794*10^-2*D306-9.0953*10^-3*D306^2+1.001685*10^-4*D306^3-1.12*10^-6*D306^4+6.536*10^-9*D306^5)+(0.8245-0.00409*D306+7.6438*10^-5*D306^2-8.2467*10^-7*D306^3+5.3875*10^-9*D306^4)*E306+(-5.72466*10^-3+1.0227*10^-4*D306-1.6546*10^-6*D306^2)*E306^1.5+4.8314*10^-4*E306^2)-1000</f>
        <v>24.836182683516654</v>
      </c>
      <c r="I306" s="46">
        <v>84.1829</v>
      </c>
      <c r="J306" s="48">
        <v>31.7617</v>
      </c>
      <c r="K306" s="56"/>
      <c r="L306" s="56">
        <v>6.853</v>
      </c>
      <c r="N306" s="29">
        <v>1.400149</v>
      </c>
      <c r="O306" s="38">
        <v>14.93277</v>
      </c>
      <c r="P306" s="38">
        <v>25.925</v>
      </c>
      <c r="Q306" s="46"/>
      <c r="S306" s="48">
        <v>7.969</v>
      </c>
      <c r="T306" s="46">
        <v>10.053</v>
      </c>
      <c r="U306" s="46"/>
      <c r="V306" s="46"/>
      <c r="W306" s="46"/>
      <c r="X306" s="46"/>
      <c r="Y306" s="98"/>
    </row>
    <row r="307" spans="1:25" s="49" customFormat="1" ht="12.75">
      <c r="A307" s="64">
        <v>210</v>
      </c>
      <c r="B307" s="109">
        <v>25</v>
      </c>
      <c r="C307" s="46">
        <v>25.159</v>
      </c>
      <c r="D307" s="80">
        <v>7.2182</v>
      </c>
      <c r="E307" s="80">
        <v>31.7568</v>
      </c>
      <c r="F307" s="80">
        <v>7.2191</v>
      </c>
      <c r="G307" s="83">
        <v>0.59757</v>
      </c>
      <c r="H307" s="47">
        <f t="shared" si="15"/>
        <v>24.83634637143018</v>
      </c>
      <c r="I307" s="46">
        <v>84.2997</v>
      </c>
      <c r="J307" s="48">
        <v>31.7633</v>
      </c>
      <c r="K307" s="56"/>
      <c r="L307" s="56">
        <v>6.855</v>
      </c>
      <c r="N307" s="29">
        <v>1.404347</v>
      </c>
      <c r="O307" s="38">
        <v>14.86886</v>
      </c>
      <c r="P307" s="38">
        <v>25.90841</v>
      </c>
      <c r="Q307" s="46"/>
      <c r="S307" s="48">
        <v>7.969</v>
      </c>
      <c r="T307" s="46">
        <v>25.159</v>
      </c>
      <c r="U307" s="46"/>
      <c r="V307" s="46"/>
      <c r="W307" s="46"/>
      <c r="X307" s="46"/>
      <c r="Y307" s="98"/>
    </row>
    <row r="308" spans="1:25" s="49" customFormat="1" ht="12.75">
      <c r="A308" s="64">
        <v>209</v>
      </c>
      <c r="B308" s="109">
        <v>50</v>
      </c>
      <c r="C308" s="46">
        <v>50.302</v>
      </c>
      <c r="D308" s="80">
        <v>7.2569</v>
      </c>
      <c r="E308" s="80">
        <v>31.7672</v>
      </c>
      <c r="F308" s="80">
        <v>7.2572</v>
      </c>
      <c r="G308" s="83">
        <v>0.5636</v>
      </c>
      <c r="H308" s="47">
        <f t="shared" si="15"/>
        <v>24.839332286080207</v>
      </c>
      <c r="I308" s="46">
        <v>84.5695</v>
      </c>
      <c r="J308" s="48">
        <v>31.7735</v>
      </c>
      <c r="K308" s="56"/>
      <c r="L308" s="56">
        <v>6.836</v>
      </c>
      <c r="N308" s="29">
        <v>1.394837</v>
      </c>
      <c r="O308" s="38">
        <v>14.92199</v>
      </c>
      <c r="P308" s="38">
        <v>25.34621</v>
      </c>
      <c r="Q308" s="46"/>
      <c r="S308" s="48">
        <v>7.969</v>
      </c>
      <c r="T308" s="46">
        <v>50.302</v>
      </c>
      <c r="U308" s="46"/>
      <c r="V308" s="46"/>
      <c r="W308" s="46"/>
      <c r="X308" s="46"/>
      <c r="Y308" s="98"/>
    </row>
    <row r="309" spans="1:25" s="49" customFormat="1" ht="12.75">
      <c r="A309" s="64">
        <v>208</v>
      </c>
      <c r="B309" s="109">
        <v>75</v>
      </c>
      <c r="C309" s="46">
        <v>74.998</v>
      </c>
      <c r="D309" s="80">
        <v>7.5712</v>
      </c>
      <c r="E309" s="80">
        <v>31.9024</v>
      </c>
      <c r="F309" s="80">
        <v>7.5756</v>
      </c>
      <c r="G309" s="83">
        <v>0.35541</v>
      </c>
      <c r="H309" s="47">
        <f t="shared" si="15"/>
        <v>24.902749614913546</v>
      </c>
      <c r="I309" s="46">
        <v>84.9644</v>
      </c>
      <c r="J309" s="48">
        <v>31.9101</v>
      </c>
      <c r="K309" s="56">
        <v>31.936</v>
      </c>
      <c r="L309" s="56">
        <v>6.714</v>
      </c>
      <c r="N309" s="29">
        <v>1.239125</v>
      </c>
      <c r="O309" s="38">
        <v>12.75253</v>
      </c>
      <c r="P309" s="38">
        <v>20.9709</v>
      </c>
      <c r="Q309" s="46"/>
      <c r="S309" s="48">
        <v>7.988</v>
      </c>
      <c r="T309" s="46">
        <v>74.998</v>
      </c>
      <c r="U309" s="46"/>
      <c r="V309" s="46"/>
      <c r="W309" s="46"/>
      <c r="X309" s="46"/>
      <c r="Y309" s="98"/>
    </row>
    <row r="310" spans="1:25" s="49" customFormat="1" ht="12.75">
      <c r="A310" s="64">
        <v>207</v>
      </c>
      <c r="B310" s="109">
        <v>100</v>
      </c>
      <c r="C310" s="46">
        <v>101.018</v>
      </c>
      <c r="D310" s="80">
        <v>8.4518</v>
      </c>
      <c r="E310" s="80">
        <v>32.3224</v>
      </c>
      <c r="F310" s="80">
        <v>8.4504</v>
      </c>
      <c r="G310" s="83">
        <v>0.22275</v>
      </c>
      <c r="H310" s="47">
        <f t="shared" si="15"/>
        <v>25.10583082794915</v>
      </c>
      <c r="I310" s="46">
        <v>85.4481</v>
      </c>
      <c r="J310" s="48">
        <v>32.3285</v>
      </c>
      <c r="K310" s="56">
        <v>32.3592</v>
      </c>
      <c r="L310" s="56">
        <v>6.403</v>
      </c>
      <c r="N310" s="29">
        <v>1.02826</v>
      </c>
      <c r="O310" s="38">
        <v>9.53275</v>
      </c>
      <c r="P310" s="38">
        <v>14.07339</v>
      </c>
      <c r="Q310" s="46"/>
      <c r="S310" s="48">
        <v>8.008</v>
      </c>
      <c r="T310" s="46">
        <v>101.018</v>
      </c>
      <c r="U310" s="46"/>
      <c r="V310" s="46"/>
      <c r="W310" s="46"/>
      <c r="X310" s="46"/>
      <c r="Y310" s="98"/>
    </row>
    <row r="311" spans="1:25" s="49" customFormat="1" ht="12.75">
      <c r="A311" s="64">
        <v>206</v>
      </c>
      <c r="B311" s="109">
        <v>150</v>
      </c>
      <c r="C311" s="46">
        <v>148.942</v>
      </c>
      <c r="D311" s="80">
        <v>7.9542</v>
      </c>
      <c r="E311" s="80">
        <v>33.1857</v>
      </c>
      <c r="F311" s="80">
        <v>7.9563</v>
      </c>
      <c r="G311" s="83">
        <v>0.14407</v>
      </c>
      <c r="H311" s="47">
        <f t="shared" si="15"/>
        <v>25.856288151767785</v>
      </c>
      <c r="I311" s="46">
        <v>85.524</v>
      </c>
      <c r="J311" s="48">
        <v>33.1885</v>
      </c>
      <c r="K311" s="56">
        <v>33.114</v>
      </c>
      <c r="L311" s="56">
        <v>4.634</v>
      </c>
      <c r="N311" s="29">
        <v>1.626124</v>
      </c>
      <c r="O311" s="38">
        <v>19.23519</v>
      </c>
      <c r="P311" s="38">
        <v>25.84205</v>
      </c>
      <c r="Q311" s="46"/>
      <c r="S311" s="48">
        <v>7.866</v>
      </c>
      <c r="T311" s="46">
        <v>148.942</v>
      </c>
      <c r="U311" s="46"/>
      <c r="V311" s="46"/>
      <c r="W311" s="46"/>
      <c r="X311" s="46"/>
      <c r="Y311" s="98"/>
    </row>
    <row r="312" spans="1:25" s="49" customFormat="1" ht="12.75">
      <c r="A312" s="64">
        <v>205</v>
      </c>
      <c r="B312" s="109">
        <v>200</v>
      </c>
      <c r="C312" s="46">
        <v>198.272</v>
      </c>
      <c r="D312" s="80">
        <v>6.6626</v>
      </c>
      <c r="E312" s="80">
        <v>33.8787</v>
      </c>
      <c r="F312" s="80">
        <v>6.6625</v>
      </c>
      <c r="G312" s="83">
        <v>0.12324</v>
      </c>
      <c r="H312" s="47">
        <f t="shared" si="15"/>
        <v>26.581408452107326</v>
      </c>
      <c r="I312" s="46">
        <v>83.7823</v>
      </c>
      <c r="J312" s="48">
        <v>33.8843</v>
      </c>
      <c r="K312" s="56">
        <v>33.885</v>
      </c>
      <c r="L312" s="56">
        <v>2.078</v>
      </c>
      <c r="N312" s="29">
        <v>2.535856</v>
      </c>
      <c r="O312" s="38">
        <v>33.64373</v>
      </c>
      <c r="P312" s="38">
        <v>54.69616</v>
      </c>
      <c r="Q312" s="46"/>
      <c r="S312" s="48">
        <v>7.664</v>
      </c>
      <c r="T312" s="46">
        <v>198.272</v>
      </c>
      <c r="U312" s="46"/>
      <c r="V312" s="46"/>
      <c r="W312" s="46"/>
      <c r="X312" s="46"/>
      <c r="Y312" s="98"/>
    </row>
    <row r="313" spans="1:25" s="49" customFormat="1" ht="12.75">
      <c r="A313" s="64">
        <v>204</v>
      </c>
      <c r="B313" s="109" t="s">
        <v>52</v>
      </c>
      <c r="C313" s="46">
        <v>212.622</v>
      </c>
      <c r="D313" s="80">
        <v>6.6289</v>
      </c>
      <c r="E313" s="80">
        <v>33.8879</v>
      </c>
      <c r="F313" s="80">
        <v>6.6284</v>
      </c>
      <c r="G313" s="83">
        <v>0.13266</v>
      </c>
      <c r="H313" s="47">
        <f t="shared" si="15"/>
        <v>26.593136203164022</v>
      </c>
      <c r="I313" s="46">
        <v>83.8411</v>
      </c>
      <c r="J313" s="48">
        <v>33.8937</v>
      </c>
      <c r="K313" s="56">
        <v>33.894</v>
      </c>
      <c r="L313" s="87"/>
      <c r="N313" s="29">
        <v>2.53973</v>
      </c>
      <c r="O313" s="38">
        <v>33.75287</v>
      </c>
      <c r="P313" s="38">
        <v>55.40804</v>
      </c>
      <c r="Q313" s="46"/>
      <c r="S313" s="48">
        <v>7.663</v>
      </c>
      <c r="T313" s="46">
        <v>212.622</v>
      </c>
      <c r="U313" s="46"/>
      <c r="V313" s="46"/>
      <c r="W313" s="46"/>
      <c r="X313" s="46"/>
      <c r="Y313" s="110" t="s">
        <v>53</v>
      </c>
    </row>
    <row r="314" spans="1:24" s="49" customFormat="1" ht="12.75">
      <c r="A314" s="64"/>
      <c r="B314" s="52"/>
      <c r="C314" s="53"/>
      <c r="D314" s="54"/>
      <c r="E314" s="54"/>
      <c r="F314" s="54"/>
      <c r="G314" s="54"/>
      <c r="I314" s="55"/>
      <c r="J314" s="53"/>
      <c r="K314" s="56"/>
      <c r="L314" s="56"/>
      <c r="N314" s="55"/>
      <c r="T314" s="53"/>
      <c r="U314" s="53"/>
      <c r="V314" s="53"/>
      <c r="W314" s="53"/>
      <c r="X314" s="53"/>
    </row>
    <row r="315" spans="1:24" s="49" customFormat="1" ht="12.75">
      <c r="A315" s="64"/>
      <c r="B315" s="52"/>
      <c r="C315" s="53"/>
      <c r="D315" s="54"/>
      <c r="E315" s="54"/>
      <c r="F315" s="54"/>
      <c r="G315" s="54"/>
      <c r="I315" s="55"/>
      <c r="J315" s="53"/>
      <c r="K315" s="56"/>
      <c r="L315" s="56"/>
      <c r="N315" s="55"/>
      <c r="T315" s="53"/>
      <c r="U315" s="53"/>
      <c r="V315" s="53"/>
      <c r="W315" s="53"/>
      <c r="X315" s="53"/>
    </row>
    <row r="316" spans="1:24" s="49" customFormat="1" ht="12.75">
      <c r="A316" s="57"/>
      <c r="B316" s="91" t="s">
        <v>140</v>
      </c>
      <c r="C316" s="62"/>
      <c r="D316" s="59"/>
      <c r="E316" s="59"/>
      <c r="F316" s="59"/>
      <c r="G316" s="92"/>
      <c r="H316" s="61"/>
      <c r="I316" s="61"/>
      <c r="J316" s="93"/>
      <c r="K316" s="94"/>
      <c r="L316" s="63"/>
      <c r="M316" s="61"/>
      <c r="N316" s="62"/>
      <c r="O316" s="62"/>
      <c r="P316" s="62"/>
      <c r="Q316" s="62"/>
      <c r="R316" s="62"/>
      <c r="S316" s="62"/>
      <c r="T316" s="91" t="s">
        <v>141</v>
      </c>
      <c r="U316" s="91"/>
      <c r="V316" s="91"/>
      <c r="W316" s="91"/>
      <c r="X316" s="91"/>
    </row>
    <row r="317" spans="1:24" s="49" customFormat="1" ht="12.75">
      <c r="A317" s="57"/>
      <c r="B317" s="91" t="s">
        <v>142</v>
      </c>
      <c r="C317" s="62"/>
      <c r="D317" s="59"/>
      <c r="E317" s="59"/>
      <c r="F317" s="59"/>
      <c r="G317" s="92"/>
      <c r="H317" s="61"/>
      <c r="I317" s="61"/>
      <c r="J317" s="93"/>
      <c r="K317" s="94"/>
      <c r="L317" s="63"/>
      <c r="M317" s="61"/>
      <c r="N317" s="62"/>
      <c r="O317" s="62"/>
      <c r="P317" s="62"/>
      <c r="Q317" s="62"/>
      <c r="R317" s="62"/>
      <c r="S317" s="62"/>
      <c r="T317" s="91" t="s">
        <v>142</v>
      </c>
      <c r="U317" s="91"/>
      <c r="V317" s="91"/>
      <c r="W317" s="91"/>
      <c r="X317" s="91"/>
    </row>
    <row r="318" spans="1:24" s="49" customFormat="1" ht="12.75">
      <c r="A318" s="52"/>
      <c r="C318" s="53"/>
      <c r="D318" s="54"/>
      <c r="E318" s="54"/>
      <c r="F318" s="54"/>
      <c r="G318" s="95"/>
      <c r="H318" s="55"/>
      <c r="I318" s="55"/>
      <c r="J318" s="89"/>
      <c r="K318" s="88"/>
      <c r="L318" s="56"/>
      <c r="M318" s="55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</row>
    <row r="319" spans="1:25" s="49" customFormat="1" ht="12.75">
      <c r="A319" s="64"/>
      <c r="B319" s="65" t="s">
        <v>3</v>
      </c>
      <c r="C319" s="66" t="s">
        <v>4</v>
      </c>
      <c r="D319" s="67" t="s">
        <v>4</v>
      </c>
      <c r="E319" s="67" t="s">
        <v>4</v>
      </c>
      <c r="F319" s="67" t="s">
        <v>4</v>
      </c>
      <c r="G319" s="67" t="s">
        <v>4</v>
      </c>
      <c r="H319" s="68"/>
      <c r="I319" s="69"/>
      <c r="J319" s="66" t="s">
        <v>5</v>
      </c>
      <c r="K319" s="70" t="s">
        <v>6</v>
      </c>
      <c r="L319" s="70"/>
      <c r="M319" s="53"/>
      <c r="N319" s="55"/>
      <c r="O319" s="53"/>
      <c r="P319" s="53"/>
      <c r="Q319" s="53"/>
      <c r="R319" s="53"/>
      <c r="S319" s="53"/>
      <c r="T319" s="66" t="s">
        <v>4</v>
      </c>
      <c r="U319" s="40" t="s">
        <v>7</v>
      </c>
      <c r="V319" s="40" t="s">
        <v>7</v>
      </c>
      <c r="W319" s="40" t="s">
        <v>8</v>
      </c>
      <c r="X319" s="40" t="s">
        <v>8</v>
      </c>
      <c r="Y319" s="53"/>
    </row>
    <row r="320" spans="1:24" s="49" customFormat="1" ht="12.75">
      <c r="A320" s="64"/>
      <c r="B320" s="65" t="s">
        <v>10</v>
      </c>
      <c r="C320" s="71" t="s">
        <v>10</v>
      </c>
      <c r="D320" s="67" t="s">
        <v>11</v>
      </c>
      <c r="E320" s="67" t="s">
        <v>12</v>
      </c>
      <c r="F320" s="67" t="s">
        <v>11</v>
      </c>
      <c r="G320" s="67" t="s">
        <v>13</v>
      </c>
      <c r="H320" s="68" t="s">
        <v>14</v>
      </c>
      <c r="I320" s="69" t="s">
        <v>15</v>
      </c>
      <c r="J320" s="66" t="s">
        <v>16</v>
      </c>
      <c r="K320" s="70" t="s">
        <v>17</v>
      </c>
      <c r="L320" s="70" t="s">
        <v>18</v>
      </c>
      <c r="M320" s="71" t="s">
        <v>18</v>
      </c>
      <c r="N320" s="72" t="s">
        <v>19</v>
      </c>
      <c r="O320" s="71" t="s">
        <v>20</v>
      </c>
      <c r="P320" s="71" t="s">
        <v>21</v>
      </c>
      <c r="Q320" s="71" t="s">
        <v>22</v>
      </c>
      <c r="R320" s="65" t="s">
        <v>23</v>
      </c>
      <c r="S320" s="65" t="s">
        <v>24</v>
      </c>
      <c r="T320" s="71" t="s">
        <v>10</v>
      </c>
      <c r="U320" s="15"/>
      <c r="V320" s="15" t="s">
        <v>25</v>
      </c>
      <c r="W320" s="15"/>
      <c r="X320" s="15" t="s">
        <v>25</v>
      </c>
    </row>
    <row r="321" spans="1:25" s="49" customFormat="1" ht="12.75">
      <c r="A321" s="73" t="s">
        <v>27</v>
      </c>
      <c r="B321" s="65" t="s">
        <v>28</v>
      </c>
      <c r="C321" s="71" t="s">
        <v>29</v>
      </c>
      <c r="D321" s="67" t="s">
        <v>30</v>
      </c>
      <c r="E321" s="67"/>
      <c r="F321" s="67" t="s">
        <v>30</v>
      </c>
      <c r="G321" s="67"/>
      <c r="H321" s="68"/>
      <c r="I321" s="69"/>
      <c r="J321" s="66"/>
      <c r="K321" s="56"/>
      <c r="L321" s="56" t="s">
        <v>31</v>
      </c>
      <c r="M321" s="71" t="s">
        <v>32</v>
      </c>
      <c r="N321" s="72" t="s">
        <v>33</v>
      </c>
      <c r="O321" s="71" t="s">
        <v>33</v>
      </c>
      <c r="P321" s="71" t="s">
        <v>33</v>
      </c>
      <c r="Q321" s="71"/>
      <c r="R321" s="65" t="s">
        <v>34</v>
      </c>
      <c r="S321" s="65"/>
      <c r="T321" s="71" t="s">
        <v>29</v>
      </c>
      <c r="U321" s="15" t="s">
        <v>35</v>
      </c>
      <c r="V321" s="15"/>
      <c r="W321" s="15" t="s">
        <v>35</v>
      </c>
      <c r="X321" s="15"/>
      <c r="Y321" s="74" t="s">
        <v>36</v>
      </c>
    </row>
    <row r="322" spans="1:25" s="49" customFormat="1" ht="12.75">
      <c r="A322" s="75" t="s">
        <v>37</v>
      </c>
      <c r="B322" s="76" t="s">
        <v>37</v>
      </c>
      <c r="C322" s="77" t="s">
        <v>37</v>
      </c>
      <c r="D322" s="78" t="s">
        <v>37</v>
      </c>
      <c r="E322" s="78"/>
      <c r="F322" s="78" t="s">
        <v>37</v>
      </c>
      <c r="G322" s="78" t="s">
        <v>37</v>
      </c>
      <c r="H322" s="76"/>
      <c r="I322" s="79"/>
      <c r="J322" s="77"/>
      <c r="K322" s="78" t="s">
        <v>37</v>
      </c>
      <c r="L322" s="78" t="s">
        <v>37</v>
      </c>
      <c r="M322" s="77" t="s">
        <v>37</v>
      </c>
      <c r="N322" s="79" t="s">
        <v>37</v>
      </c>
      <c r="O322" s="77" t="s">
        <v>37</v>
      </c>
      <c r="P322" s="77" t="s">
        <v>37</v>
      </c>
      <c r="Q322" s="77"/>
      <c r="R322" s="76" t="s">
        <v>37</v>
      </c>
      <c r="S322" s="76"/>
      <c r="T322" s="77" t="s">
        <v>37</v>
      </c>
      <c r="U322" s="77"/>
      <c r="V322" s="77"/>
      <c r="W322" s="77"/>
      <c r="X322" s="77"/>
      <c r="Y322" s="76" t="s">
        <v>37</v>
      </c>
    </row>
    <row r="323" spans="1:24" s="49" customFormat="1" ht="12.75">
      <c r="A323" s="64">
        <v>226</v>
      </c>
      <c r="B323" s="52">
        <v>0</v>
      </c>
      <c r="C323" s="29">
        <v>3.095</v>
      </c>
      <c r="D323" s="36">
        <v>7.3554</v>
      </c>
      <c r="E323" s="36">
        <v>31.392</v>
      </c>
      <c r="F323" s="36">
        <v>7.3552</v>
      </c>
      <c r="G323" s="44">
        <v>0.37971</v>
      </c>
      <c r="H323" s="47">
        <f aca="true" t="shared" si="16" ref="H323:H336">((999.842594+6.794*10^-2*D323-9.0953*10^-3*D323^2+1.001685*10^-4*D323^3-1.12*10^-6*D323^4+6.536*10^-9*D323^5)+(0.8245-0.00409*D323+7.6438*10^-5*D323^2-8.2467*10^-7*D323^3+5.3875*10^-9*D323^4)*E323+(-5.72466*10^-3+1.0227*10^-4*D323-1.6546*10^-6*D323^2)*E323^1.5+4.8314*10^-4*E323^2)-1000</f>
        <v>24.53109869632317</v>
      </c>
      <c r="I323" s="29">
        <v>81.2078</v>
      </c>
      <c r="J323">
        <v>31.3989</v>
      </c>
      <c r="K323" s="56">
        <v>31.398</v>
      </c>
      <c r="L323" s="56">
        <v>6.461</v>
      </c>
      <c r="N323" s="29">
        <v>1.687618</v>
      </c>
      <c r="O323" s="38">
        <v>19.0288</v>
      </c>
      <c r="P323" s="38">
        <v>33.75257</v>
      </c>
      <c r="Q323" s="46"/>
      <c r="S323" s="29">
        <v>7.885</v>
      </c>
      <c r="T323" s="29">
        <v>3.095</v>
      </c>
      <c r="U323" s="29"/>
      <c r="V323" s="29"/>
      <c r="W323" s="29"/>
      <c r="X323" s="29"/>
    </row>
    <row r="324" spans="1:25" s="49" customFormat="1" ht="12.75">
      <c r="A324" s="64">
        <v>225</v>
      </c>
      <c r="B324" s="52">
        <v>10</v>
      </c>
      <c r="C324" s="29">
        <v>10.463</v>
      </c>
      <c r="D324" s="36">
        <v>7.3427</v>
      </c>
      <c r="E324" s="36">
        <v>31.3913</v>
      </c>
      <c r="F324" s="36">
        <v>7.3431</v>
      </c>
      <c r="G324" s="44">
        <v>0.43895</v>
      </c>
      <c r="H324" s="47">
        <f t="shared" si="16"/>
        <v>24.532257071426784</v>
      </c>
      <c r="I324" s="29">
        <v>83.9099</v>
      </c>
      <c r="J324">
        <v>31.3976</v>
      </c>
      <c r="K324" s="56"/>
      <c r="L324" s="56">
        <v>6.422</v>
      </c>
      <c r="N324" s="29">
        <v>1.682635</v>
      </c>
      <c r="O324" s="38">
        <v>19.0811</v>
      </c>
      <c r="P324" s="38">
        <v>33.73323</v>
      </c>
      <c r="Q324" s="46"/>
      <c r="S324" s="29">
        <v>7.901</v>
      </c>
      <c r="T324" s="29">
        <v>10.463</v>
      </c>
      <c r="U324" s="29"/>
      <c r="V324" s="29"/>
      <c r="W324" s="29"/>
      <c r="X324" s="29"/>
      <c r="Y324" s="98"/>
    </row>
    <row r="325" spans="1:25" s="49" customFormat="1" ht="12.75">
      <c r="A325" s="64">
        <v>224</v>
      </c>
      <c r="B325" s="52">
        <v>20</v>
      </c>
      <c r="C325" s="29">
        <v>20.343</v>
      </c>
      <c r="D325" s="36">
        <v>7.3518</v>
      </c>
      <c r="E325" s="36">
        <v>31.3949</v>
      </c>
      <c r="F325" s="36">
        <v>7.3532</v>
      </c>
      <c r="G325" s="44">
        <v>0.46274</v>
      </c>
      <c r="H325" s="47">
        <f t="shared" si="16"/>
        <v>24.53386272990133</v>
      </c>
      <c r="I325" s="29">
        <v>83.9664</v>
      </c>
      <c r="J325">
        <v>31.4017</v>
      </c>
      <c r="K325" s="56"/>
      <c r="L325" s="56">
        <v>6.427</v>
      </c>
      <c r="N325" s="29">
        <v>1.686736</v>
      </c>
      <c r="O325" s="38">
        <v>18.95802</v>
      </c>
      <c r="P325" s="38">
        <v>33.35012</v>
      </c>
      <c r="Q325" s="46"/>
      <c r="S325" s="29">
        <v>7.903</v>
      </c>
      <c r="T325" s="29">
        <v>20.343</v>
      </c>
      <c r="U325" s="29"/>
      <c r="V325" s="29"/>
      <c r="W325" s="29"/>
      <c r="X325" s="29"/>
      <c r="Y325" s="98"/>
    </row>
    <row r="326" spans="1:25" s="49" customFormat="1" ht="12.75">
      <c r="A326" s="64">
        <v>223</v>
      </c>
      <c r="B326" s="52">
        <v>30</v>
      </c>
      <c r="C326" s="29">
        <v>30.312</v>
      </c>
      <c r="D326" s="36">
        <v>7.4636</v>
      </c>
      <c r="E326" s="36">
        <v>31.4484</v>
      </c>
      <c r="F326" s="36">
        <v>7.4624</v>
      </c>
      <c r="G326" s="44">
        <v>0.38557</v>
      </c>
      <c r="H326" s="47">
        <f t="shared" si="16"/>
        <v>24.560785986918063</v>
      </c>
      <c r="I326" s="29">
        <v>84.2054</v>
      </c>
      <c r="J326">
        <v>31.4537</v>
      </c>
      <c r="K326" s="56"/>
      <c r="L326" s="56">
        <v>6.398</v>
      </c>
      <c r="N326" s="29">
        <v>1.66359</v>
      </c>
      <c r="O326" s="38">
        <v>18.60124</v>
      </c>
      <c r="P326" s="38">
        <v>32.60377</v>
      </c>
      <c r="Q326" s="46"/>
      <c r="S326" s="29">
        <v>7.911</v>
      </c>
      <c r="T326" s="29">
        <v>30.312</v>
      </c>
      <c r="U326" s="29"/>
      <c r="V326" s="29"/>
      <c r="W326" s="29"/>
      <c r="X326" s="29"/>
      <c r="Y326" s="98"/>
    </row>
    <row r="327" spans="1:25" s="49" customFormat="1" ht="12.75">
      <c r="A327" s="64">
        <v>222</v>
      </c>
      <c r="B327" s="52">
        <v>50</v>
      </c>
      <c r="C327" s="29">
        <v>50.181</v>
      </c>
      <c r="D327" s="36">
        <v>7.4331</v>
      </c>
      <c r="E327" s="36">
        <v>31.6181</v>
      </c>
      <c r="F327" s="36">
        <v>7.4327</v>
      </c>
      <c r="G327" s="44">
        <v>0.32611</v>
      </c>
      <c r="H327" s="47">
        <f t="shared" si="16"/>
        <v>24.698291938942248</v>
      </c>
      <c r="I327" s="29">
        <v>84.512</v>
      </c>
      <c r="J327">
        <v>31.6236</v>
      </c>
      <c r="K327" s="56"/>
      <c r="L327" s="56">
        <v>6.878</v>
      </c>
      <c r="N327" s="29">
        <v>1.558661</v>
      </c>
      <c r="O327" s="38">
        <v>17.07632</v>
      </c>
      <c r="P327" s="38">
        <v>29.67991</v>
      </c>
      <c r="Q327" s="46"/>
      <c r="S327" s="29">
        <v>7.936</v>
      </c>
      <c r="T327" s="29">
        <v>50.181</v>
      </c>
      <c r="U327" s="29"/>
      <c r="V327" s="29"/>
      <c r="W327" s="29"/>
      <c r="X327" s="29"/>
      <c r="Y327" s="98"/>
    </row>
    <row r="328" spans="1:25" s="49" customFormat="1" ht="12.75">
      <c r="A328" s="64">
        <v>221</v>
      </c>
      <c r="B328" s="52">
        <v>75</v>
      </c>
      <c r="C328" s="29">
        <v>75.29</v>
      </c>
      <c r="D328" s="36">
        <v>7.5534</v>
      </c>
      <c r="E328" s="36">
        <v>31.7812</v>
      </c>
      <c r="F328" s="36">
        <v>7.5539</v>
      </c>
      <c r="G328" s="44">
        <v>0.33318</v>
      </c>
      <c r="H328" s="47">
        <f t="shared" si="16"/>
        <v>24.809984241599295</v>
      </c>
      <c r="I328" s="29">
        <v>84.6736</v>
      </c>
      <c r="J328">
        <v>31.7873</v>
      </c>
      <c r="K328" s="56"/>
      <c r="L328" s="56">
        <v>6.611</v>
      </c>
      <c r="N328" s="29">
        <v>1.389937</v>
      </c>
      <c r="O328" s="38">
        <v>14.79371</v>
      </c>
      <c r="P328" s="38">
        <v>24.77146</v>
      </c>
      <c r="Q328" s="46"/>
      <c r="S328" s="29">
        <v>7.96</v>
      </c>
      <c r="T328" s="29">
        <v>75.29</v>
      </c>
      <c r="U328" s="29"/>
      <c r="V328" s="29"/>
      <c r="W328" s="29"/>
      <c r="X328" s="29"/>
      <c r="Y328" s="98"/>
    </row>
    <row r="329" spans="1:25" s="49" customFormat="1" ht="12.75">
      <c r="A329" s="64">
        <v>220</v>
      </c>
      <c r="B329" s="52">
        <v>100</v>
      </c>
      <c r="C329" s="29">
        <v>99.936</v>
      </c>
      <c r="D329" s="36">
        <v>7.7074</v>
      </c>
      <c r="E329" s="36">
        <v>31.9654</v>
      </c>
      <c r="F329" s="36">
        <v>7.7091</v>
      </c>
      <c r="G329" s="44">
        <v>0.2562</v>
      </c>
      <c r="H329" s="47">
        <f t="shared" si="16"/>
        <v>24.93329122084674</v>
      </c>
      <c r="I329" s="29">
        <v>84.4885</v>
      </c>
      <c r="J329">
        <v>31.9732</v>
      </c>
      <c r="K329" s="56"/>
      <c r="L329" s="56">
        <v>6.375</v>
      </c>
      <c r="N329" s="29">
        <v>1.37135</v>
      </c>
      <c r="O329" s="38">
        <v>14.49659</v>
      </c>
      <c r="P329" s="38">
        <v>24.39361</v>
      </c>
      <c r="Q329" s="46"/>
      <c r="S329" s="29">
        <v>7.959</v>
      </c>
      <c r="T329" s="29">
        <v>99.936</v>
      </c>
      <c r="U329" s="29"/>
      <c r="V329" s="29"/>
      <c r="W329" s="29"/>
      <c r="X329" s="29"/>
      <c r="Y329" s="98"/>
    </row>
    <row r="330" spans="1:25" s="49" customFormat="1" ht="12.75">
      <c r="A330" s="64">
        <v>219</v>
      </c>
      <c r="B330" s="52">
        <v>125</v>
      </c>
      <c r="C330" s="29">
        <v>125.9</v>
      </c>
      <c r="D330" s="36">
        <v>7.8106</v>
      </c>
      <c r="E330" s="36">
        <v>32.2311</v>
      </c>
      <c r="F330" s="36">
        <v>7.8108</v>
      </c>
      <c r="G330" s="44">
        <v>0.15148</v>
      </c>
      <c r="H330" s="47">
        <f t="shared" si="16"/>
        <v>25.12740342478287</v>
      </c>
      <c r="I330" s="29">
        <v>83.8969</v>
      </c>
      <c r="J330">
        <v>32.2369</v>
      </c>
      <c r="K330" s="56"/>
      <c r="L330" s="56">
        <v>5.674</v>
      </c>
      <c r="N330" s="29">
        <v>1.534704</v>
      </c>
      <c r="O330" s="38">
        <v>16.47526</v>
      </c>
      <c r="P330" s="38">
        <v>28.71983</v>
      </c>
      <c r="Q330" s="46"/>
      <c r="S330" s="29">
        <v>7.923</v>
      </c>
      <c r="T330" s="29">
        <v>125.9</v>
      </c>
      <c r="U330" s="29"/>
      <c r="V330" s="29"/>
      <c r="W330" s="29"/>
      <c r="X330" s="29"/>
      <c r="Y330" s="98"/>
    </row>
    <row r="331" spans="1:25" s="49" customFormat="1" ht="12.75">
      <c r="A331" s="64">
        <v>218</v>
      </c>
      <c r="B331" s="52">
        <v>150</v>
      </c>
      <c r="C331" s="29">
        <v>150.459</v>
      </c>
      <c r="D331" s="36">
        <v>7.7904</v>
      </c>
      <c r="E331" s="36">
        <v>32.5146</v>
      </c>
      <c r="F331" s="36">
        <v>7.7906</v>
      </c>
      <c r="G331" s="44">
        <v>0.13082</v>
      </c>
      <c r="H331" s="47">
        <f t="shared" si="16"/>
        <v>25.352888495483285</v>
      </c>
      <c r="I331" s="29">
        <v>83.2532</v>
      </c>
      <c r="J331">
        <v>32.5211</v>
      </c>
      <c r="K331" s="56"/>
      <c r="L331" s="56">
        <v>5.06</v>
      </c>
      <c r="N331" s="29">
        <v>1.697695</v>
      </c>
      <c r="O331" s="38">
        <v>18.8044</v>
      </c>
      <c r="P331" s="38">
        <v>33.41625</v>
      </c>
      <c r="Q331" s="46"/>
      <c r="S331" s="29">
        <v>7.877</v>
      </c>
      <c r="T331" s="29">
        <v>150.459</v>
      </c>
      <c r="U331" s="29"/>
      <c r="V331" s="29"/>
      <c r="W331" s="29"/>
      <c r="X331" s="29"/>
      <c r="Y331" s="98"/>
    </row>
    <row r="332" spans="1:25" s="49" customFormat="1" ht="12.75">
      <c r="A332" s="64">
        <v>217</v>
      </c>
      <c r="B332" s="52">
        <v>175</v>
      </c>
      <c r="C332" s="29">
        <v>175.092</v>
      </c>
      <c r="D332" s="36">
        <v>7.6119</v>
      </c>
      <c r="E332" s="36">
        <v>32.8854</v>
      </c>
      <c r="F332" s="36">
        <v>7.6112</v>
      </c>
      <c r="G332" s="44">
        <v>0.080474</v>
      </c>
      <c r="H332" s="47">
        <f t="shared" si="16"/>
        <v>25.669462827058396</v>
      </c>
      <c r="I332" s="29">
        <v>84.1569</v>
      </c>
      <c r="J332">
        <v>32.8922</v>
      </c>
      <c r="K332" s="56">
        <v>32.921</v>
      </c>
      <c r="L332" s="56">
        <v>2.883</v>
      </c>
      <c r="N332" s="29">
        <v>2.401812</v>
      </c>
      <c r="O332" s="38">
        <v>27.27228</v>
      </c>
      <c r="P332" s="38">
        <v>55.30859</v>
      </c>
      <c r="Q332" s="46"/>
      <c r="S332" s="29">
        <v>7.698</v>
      </c>
      <c r="T332" s="29">
        <v>175.092</v>
      </c>
      <c r="U332" s="29"/>
      <c r="V332" s="29"/>
      <c r="W332" s="29"/>
      <c r="X332" s="29"/>
      <c r="Y332" s="98"/>
    </row>
    <row r="333" spans="1:25" s="49" customFormat="1" ht="12.75">
      <c r="A333" s="64">
        <v>216</v>
      </c>
      <c r="B333" s="52">
        <v>200</v>
      </c>
      <c r="C333" s="29">
        <v>200.096</v>
      </c>
      <c r="D333" s="36">
        <v>7.4278</v>
      </c>
      <c r="E333" s="36">
        <v>33.0436</v>
      </c>
      <c r="F333" s="36">
        <v>7.4285</v>
      </c>
      <c r="G333" s="44">
        <v>0.09976</v>
      </c>
      <c r="H333" s="47">
        <f t="shared" si="16"/>
        <v>25.819644071882294</v>
      </c>
      <c r="I333" s="29">
        <v>84.3584</v>
      </c>
      <c r="J333">
        <v>33.0474</v>
      </c>
      <c r="K333" s="56">
        <v>33.058</v>
      </c>
      <c r="L333" s="56">
        <v>2.502</v>
      </c>
      <c r="N333" s="29">
        <v>2.495614</v>
      </c>
      <c r="O333" s="38">
        <v>28.61058</v>
      </c>
      <c r="P333" s="38">
        <v>58.96242</v>
      </c>
      <c r="Q333" s="46"/>
      <c r="S333" s="29">
        <v>7.668</v>
      </c>
      <c r="T333" s="29">
        <v>200.096</v>
      </c>
      <c r="U333" s="29"/>
      <c r="V333" s="29"/>
      <c r="W333" s="29"/>
      <c r="X333" s="29"/>
      <c r="Y333" s="98"/>
    </row>
    <row r="334" spans="1:25" s="49" customFormat="1" ht="12.75">
      <c r="A334" s="64">
        <v>215</v>
      </c>
      <c r="B334" s="52">
        <v>250</v>
      </c>
      <c r="C334" s="29">
        <v>250.35</v>
      </c>
      <c r="D334" s="36">
        <v>7.2264</v>
      </c>
      <c r="E334" s="36">
        <v>33.1691</v>
      </c>
      <c r="F334" s="36">
        <v>7.2269</v>
      </c>
      <c r="G334" s="44">
        <v>0.094477</v>
      </c>
      <c r="H334" s="47">
        <f t="shared" si="16"/>
        <v>25.946248345270078</v>
      </c>
      <c r="I334" s="29">
        <v>83.5719</v>
      </c>
      <c r="J334">
        <v>33.1748</v>
      </c>
      <c r="K334" s="56">
        <v>33.174</v>
      </c>
      <c r="L334" s="56">
        <v>2.196</v>
      </c>
      <c r="N334" s="29">
        <v>2.634135</v>
      </c>
      <c r="O334" s="38">
        <v>29.12958</v>
      </c>
      <c r="P334" s="38">
        <v>62.8078</v>
      </c>
      <c r="Q334" s="46"/>
      <c r="S334" s="29">
        <v>7.642</v>
      </c>
      <c r="T334" s="29">
        <v>250.35</v>
      </c>
      <c r="U334" s="29"/>
      <c r="V334" s="29"/>
      <c r="W334" s="29"/>
      <c r="X334" s="29"/>
      <c r="Y334" s="98"/>
    </row>
    <row r="335" spans="1:25" s="49" customFormat="1" ht="12.75">
      <c r="A335" s="64">
        <v>214</v>
      </c>
      <c r="B335" s="52">
        <v>300</v>
      </c>
      <c r="C335" s="29">
        <v>300.369</v>
      </c>
      <c r="D335" s="36">
        <v>7.1788</v>
      </c>
      <c r="E335" s="36">
        <v>33.2023</v>
      </c>
      <c r="F335" s="36">
        <v>7.179</v>
      </c>
      <c r="G335" s="44">
        <v>0.092821</v>
      </c>
      <c r="H335" s="47">
        <f t="shared" si="16"/>
        <v>25.97890829781636</v>
      </c>
      <c r="I335" s="29">
        <v>82.6746</v>
      </c>
      <c r="J335">
        <v>33.2082</v>
      </c>
      <c r="K335" s="56">
        <v>33.208</v>
      </c>
      <c r="L335" s="56">
        <v>2.1</v>
      </c>
      <c r="N335" s="29">
        <v>2.669345</v>
      </c>
      <c r="O335" s="38">
        <v>29.35594</v>
      </c>
      <c r="P335" s="38">
        <v>64.4446</v>
      </c>
      <c r="Q335" s="46"/>
      <c r="S335" s="29">
        <v>7.634</v>
      </c>
      <c r="T335" s="29">
        <v>300.369</v>
      </c>
      <c r="U335" s="29"/>
      <c r="V335" s="29"/>
      <c r="W335" s="29"/>
      <c r="X335" s="29"/>
      <c r="Y335" s="98"/>
    </row>
    <row r="336" spans="1:25" s="49" customFormat="1" ht="12.75">
      <c r="A336" s="64">
        <v>213</v>
      </c>
      <c r="B336" s="52" t="s">
        <v>54</v>
      </c>
      <c r="C336" s="29">
        <v>321.114</v>
      </c>
      <c r="D336" s="36">
        <v>7.1721</v>
      </c>
      <c r="E336" s="36">
        <v>33.2078</v>
      </c>
      <c r="F336" s="36">
        <v>7.1724</v>
      </c>
      <c r="G336" s="44">
        <v>0.095385</v>
      </c>
      <c r="H336" s="47">
        <f t="shared" si="16"/>
        <v>25.98415478621905</v>
      </c>
      <c r="I336" s="29">
        <v>82.4178</v>
      </c>
      <c r="J336">
        <v>33.2138</v>
      </c>
      <c r="K336" s="56">
        <v>33.212</v>
      </c>
      <c r="L336" s="56">
        <v>2.171</v>
      </c>
      <c r="N336" s="29">
        <v>2.677644</v>
      </c>
      <c r="O336" s="38">
        <v>29.28971</v>
      </c>
      <c r="P336" s="38">
        <v>64.60522</v>
      </c>
      <c r="Q336" s="46"/>
      <c r="S336" s="29">
        <v>7.632</v>
      </c>
      <c r="T336" s="29">
        <v>321.114</v>
      </c>
      <c r="U336" s="29"/>
      <c r="V336" s="29"/>
      <c r="W336" s="29"/>
      <c r="X336" s="29"/>
      <c r="Y336" s="98"/>
    </row>
    <row r="337" spans="1:24" s="49" customFormat="1" ht="12.75">
      <c r="A337" s="64"/>
      <c r="B337" s="52"/>
      <c r="C337" s="53"/>
      <c r="D337" s="54"/>
      <c r="E337" s="54"/>
      <c r="F337" s="54"/>
      <c r="G337" s="54"/>
      <c r="I337" s="55"/>
      <c r="J337" s="53"/>
      <c r="K337" s="56"/>
      <c r="L337" s="56"/>
      <c r="N337" s="55"/>
      <c r="T337" s="53"/>
      <c r="U337" s="53"/>
      <c r="V337" s="53"/>
      <c r="W337" s="53"/>
      <c r="X337" s="53"/>
    </row>
    <row r="338" spans="1:24" s="49" customFormat="1" ht="12.75">
      <c r="A338" s="64"/>
      <c r="B338" s="52"/>
      <c r="C338" s="53"/>
      <c r="D338" s="54"/>
      <c r="E338" s="54"/>
      <c r="F338" s="54"/>
      <c r="G338" s="54"/>
      <c r="I338" s="55"/>
      <c r="J338" s="53"/>
      <c r="K338" s="56"/>
      <c r="L338" s="56"/>
      <c r="N338" s="55"/>
      <c r="T338" s="53"/>
      <c r="U338" s="53"/>
      <c r="V338" s="53"/>
      <c r="W338" s="53"/>
      <c r="X338" s="53"/>
    </row>
    <row r="339" spans="1:24" s="49" customFormat="1" ht="12.75">
      <c r="A339" s="57"/>
      <c r="B339" s="91" t="s">
        <v>143</v>
      </c>
      <c r="C339" s="62"/>
      <c r="D339" s="59"/>
      <c r="E339" s="59"/>
      <c r="F339" s="59"/>
      <c r="G339" s="92"/>
      <c r="H339" s="61"/>
      <c r="I339" s="61"/>
      <c r="J339" s="93"/>
      <c r="K339" s="94"/>
      <c r="L339" s="63"/>
      <c r="M339" s="61"/>
      <c r="N339" s="62"/>
      <c r="O339" s="62"/>
      <c r="P339" s="62"/>
      <c r="Q339" s="62"/>
      <c r="R339" s="62"/>
      <c r="S339" s="62"/>
      <c r="T339" s="91" t="s">
        <v>144</v>
      </c>
      <c r="U339" s="91"/>
      <c r="V339" s="91"/>
      <c r="W339" s="91"/>
      <c r="X339" s="91"/>
    </row>
    <row r="340" spans="1:24" s="49" customFormat="1" ht="12.75">
      <c r="A340" s="57"/>
      <c r="B340" s="91" t="s">
        <v>145</v>
      </c>
      <c r="C340" s="62"/>
      <c r="D340" s="59"/>
      <c r="E340" s="59"/>
      <c r="F340" s="59"/>
      <c r="G340" s="92"/>
      <c r="H340" s="61"/>
      <c r="I340" s="61"/>
      <c r="J340" s="93"/>
      <c r="K340" s="94"/>
      <c r="L340" s="63"/>
      <c r="M340" s="61"/>
      <c r="N340" s="62"/>
      <c r="O340" s="62"/>
      <c r="P340" s="62"/>
      <c r="Q340" s="62"/>
      <c r="R340" s="62"/>
      <c r="S340" s="62"/>
      <c r="T340" s="91" t="s">
        <v>145</v>
      </c>
      <c r="U340" s="91"/>
      <c r="V340" s="91"/>
      <c r="W340" s="91"/>
      <c r="X340" s="91"/>
    </row>
    <row r="341" spans="1:24" s="49" customFormat="1" ht="12.75">
      <c r="A341" s="52"/>
      <c r="C341" s="53"/>
      <c r="D341" s="54"/>
      <c r="E341" s="54"/>
      <c r="F341" s="54"/>
      <c r="G341" s="95"/>
      <c r="H341" s="55"/>
      <c r="I341" s="55"/>
      <c r="J341" s="89"/>
      <c r="K341" s="88"/>
      <c r="L341" s="56"/>
      <c r="M341" s="55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</row>
    <row r="342" spans="1:25" s="49" customFormat="1" ht="12.75">
      <c r="A342" s="64"/>
      <c r="B342" s="65" t="s">
        <v>3</v>
      </c>
      <c r="C342" s="66" t="s">
        <v>4</v>
      </c>
      <c r="D342" s="67" t="s">
        <v>4</v>
      </c>
      <c r="E342" s="67" t="s">
        <v>4</v>
      </c>
      <c r="F342" s="67" t="s">
        <v>4</v>
      </c>
      <c r="G342" s="67" t="s">
        <v>4</v>
      </c>
      <c r="H342" s="68"/>
      <c r="I342" s="69"/>
      <c r="J342" s="66" t="s">
        <v>5</v>
      </c>
      <c r="K342" s="70" t="s">
        <v>6</v>
      </c>
      <c r="L342" s="70"/>
      <c r="M342" s="53"/>
      <c r="N342" s="55"/>
      <c r="O342" s="53"/>
      <c r="P342" s="53"/>
      <c r="Q342" s="53"/>
      <c r="R342" s="53"/>
      <c r="S342" s="53"/>
      <c r="T342" s="66" t="s">
        <v>4</v>
      </c>
      <c r="U342" s="40" t="s">
        <v>7</v>
      </c>
      <c r="V342" s="40" t="s">
        <v>7</v>
      </c>
      <c r="W342" s="40" t="s">
        <v>8</v>
      </c>
      <c r="X342" s="40" t="s">
        <v>8</v>
      </c>
      <c r="Y342" s="53"/>
    </row>
    <row r="343" spans="1:24" s="49" customFormat="1" ht="12.75">
      <c r="A343" s="64"/>
      <c r="B343" s="65" t="s">
        <v>10</v>
      </c>
      <c r="C343" s="71" t="s">
        <v>10</v>
      </c>
      <c r="D343" s="67" t="s">
        <v>11</v>
      </c>
      <c r="E343" s="67" t="s">
        <v>12</v>
      </c>
      <c r="F343" s="67" t="s">
        <v>11</v>
      </c>
      <c r="G343" s="67" t="s">
        <v>13</v>
      </c>
      <c r="H343" s="68" t="s">
        <v>14</v>
      </c>
      <c r="I343" s="69" t="s">
        <v>15</v>
      </c>
      <c r="J343" s="66" t="s">
        <v>16</v>
      </c>
      <c r="K343" s="70" t="s">
        <v>17</v>
      </c>
      <c r="L343" s="70" t="s">
        <v>18</v>
      </c>
      <c r="M343" s="71" t="s">
        <v>18</v>
      </c>
      <c r="N343" s="72" t="s">
        <v>19</v>
      </c>
      <c r="O343" s="71" t="s">
        <v>20</v>
      </c>
      <c r="P343" s="71" t="s">
        <v>21</v>
      </c>
      <c r="Q343" s="71" t="s">
        <v>22</v>
      </c>
      <c r="R343" s="65" t="s">
        <v>23</v>
      </c>
      <c r="S343" s="65" t="s">
        <v>24</v>
      </c>
      <c r="T343" s="71" t="s">
        <v>10</v>
      </c>
      <c r="U343" s="15"/>
      <c r="V343" s="15" t="s">
        <v>25</v>
      </c>
      <c r="W343" s="15"/>
      <c r="X343" s="15" t="s">
        <v>25</v>
      </c>
    </row>
    <row r="344" spans="1:25" s="49" customFormat="1" ht="12.75">
      <c r="A344" s="73" t="s">
        <v>27</v>
      </c>
      <c r="B344" s="65" t="s">
        <v>28</v>
      </c>
      <c r="C344" s="71" t="s">
        <v>29</v>
      </c>
      <c r="D344" s="67" t="s">
        <v>30</v>
      </c>
      <c r="E344" s="67"/>
      <c r="F344" s="67" t="s">
        <v>30</v>
      </c>
      <c r="G344" s="67"/>
      <c r="H344" s="68"/>
      <c r="I344" s="69"/>
      <c r="J344" s="66"/>
      <c r="K344" s="56"/>
      <c r="L344" s="56" t="s">
        <v>31</v>
      </c>
      <c r="M344" s="71" t="s">
        <v>32</v>
      </c>
      <c r="N344" s="72" t="s">
        <v>33</v>
      </c>
      <c r="O344" s="71" t="s">
        <v>33</v>
      </c>
      <c r="P344" s="71" t="s">
        <v>33</v>
      </c>
      <c r="Q344" s="71"/>
      <c r="R344" s="65" t="s">
        <v>34</v>
      </c>
      <c r="S344" s="65"/>
      <c r="T344" s="71" t="s">
        <v>29</v>
      </c>
      <c r="U344" s="15" t="s">
        <v>35</v>
      </c>
      <c r="V344" s="15"/>
      <c r="W344" s="15" t="s">
        <v>35</v>
      </c>
      <c r="X344" s="15"/>
      <c r="Y344" s="74" t="s">
        <v>36</v>
      </c>
    </row>
    <row r="345" spans="1:25" s="49" customFormat="1" ht="12.75">
      <c r="A345" s="75" t="s">
        <v>37</v>
      </c>
      <c r="B345" s="76" t="s">
        <v>37</v>
      </c>
      <c r="C345" s="77" t="s">
        <v>37</v>
      </c>
      <c r="D345" s="78" t="s">
        <v>37</v>
      </c>
      <c r="E345" s="78"/>
      <c r="F345" s="78" t="s">
        <v>37</v>
      </c>
      <c r="G345" s="78" t="s">
        <v>37</v>
      </c>
      <c r="H345" s="76"/>
      <c r="I345" s="79"/>
      <c r="J345" s="77"/>
      <c r="K345" s="78" t="s">
        <v>37</v>
      </c>
      <c r="L345" s="78" t="s">
        <v>37</v>
      </c>
      <c r="M345" s="77" t="s">
        <v>37</v>
      </c>
      <c r="N345" s="79" t="s">
        <v>37</v>
      </c>
      <c r="O345" s="77" t="s">
        <v>37</v>
      </c>
      <c r="P345" s="77" t="s">
        <v>37</v>
      </c>
      <c r="Q345" s="77"/>
      <c r="R345" s="76" t="s">
        <v>37</v>
      </c>
      <c r="S345" s="76"/>
      <c r="T345" s="77" t="s">
        <v>37</v>
      </c>
      <c r="U345" s="77"/>
      <c r="V345" s="77"/>
      <c r="W345" s="77"/>
      <c r="X345" s="77"/>
      <c r="Y345" s="76" t="s">
        <v>37</v>
      </c>
    </row>
    <row r="346" spans="1:25" s="49" customFormat="1" ht="12.75">
      <c r="A346" s="64">
        <v>241</v>
      </c>
      <c r="B346" s="52">
        <v>0</v>
      </c>
      <c r="C346" s="29">
        <v>2.424</v>
      </c>
      <c r="D346" s="36">
        <v>7.4277</v>
      </c>
      <c r="E346" s="36">
        <v>30.5701</v>
      </c>
      <c r="F346" s="36">
        <v>7.4286</v>
      </c>
      <c r="G346" s="44">
        <v>0.18567</v>
      </c>
      <c r="H346" s="47">
        <f aca="true" t="shared" si="17" ref="H346:H358">((999.842594+6.794*10^-2*D346-9.0953*10^-3*D346^2+1.001685*10^-4*D346^3-1.12*10^-6*D346^4+6.536*10^-9*D346^5)+(0.8245-0.00409*D346+7.6438*10^-5*D346^2-8.2467*10^-7*D346^3+5.3875*10^-9*D346^4)*E346+(-5.72466*10^-3+1.0227*10^-4*D346-1.6546*10^-6*D346^2)*E346^1.5+4.8314*10^-4*E346^2)-1000</f>
        <v>23.875539579139286</v>
      </c>
      <c r="I346" s="29">
        <v>80.6666</v>
      </c>
      <c r="J346" s="36">
        <v>30.5773</v>
      </c>
      <c r="K346" s="56">
        <v>30.595</v>
      </c>
      <c r="L346" s="56">
        <v>6.3</v>
      </c>
      <c r="N346" s="29">
        <v>1.749241</v>
      </c>
      <c r="O346" s="38">
        <v>19.87282</v>
      </c>
      <c r="P346" s="38">
        <v>37.11043</v>
      </c>
      <c r="Q346" s="39"/>
      <c r="S346">
        <v>7.786</v>
      </c>
      <c r="T346" s="29">
        <v>2.424</v>
      </c>
      <c r="U346" s="29"/>
      <c r="V346" s="29"/>
      <c r="W346" s="29"/>
      <c r="X346" s="29"/>
      <c r="Y346" s="98"/>
    </row>
    <row r="347" spans="1:25" s="49" customFormat="1" ht="12.75">
      <c r="A347" s="64">
        <v>240</v>
      </c>
      <c r="B347" s="52">
        <v>10</v>
      </c>
      <c r="C347" s="29">
        <v>10.482</v>
      </c>
      <c r="D347" s="36">
        <v>7.5477</v>
      </c>
      <c r="E347" s="36">
        <v>31.1093</v>
      </c>
      <c r="F347" s="36">
        <v>7.5545</v>
      </c>
      <c r="G347" s="44">
        <v>0.33519</v>
      </c>
      <c r="H347" s="47">
        <f t="shared" si="17"/>
        <v>24.282938222262146</v>
      </c>
      <c r="I347" s="29">
        <v>83.901</v>
      </c>
      <c r="J347" s="36">
        <v>31.1345</v>
      </c>
      <c r="K347" s="56">
        <v>31.2025</v>
      </c>
      <c r="L347" s="56">
        <v>6.19</v>
      </c>
      <c r="N347" s="29">
        <v>1.771868</v>
      </c>
      <c r="O347" s="38">
        <v>19.9895</v>
      </c>
      <c r="P347" s="38">
        <v>36.7472</v>
      </c>
      <c r="Q347" s="46"/>
      <c r="S347">
        <v>7.799</v>
      </c>
      <c r="T347" s="29">
        <v>10.482</v>
      </c>
      <c r="U347" s="29"/>
      <c r="V347" s="29"/>
      <c r="W347" s="29"/>
      <c r="X347" s="29"/>
      <c r="Y347" s="98"/>
    </row>
    <row r="348" spans="1:25" s="49" customFormat="1" ht="12.75">
      <c r="A348" s="64">
        <v>239</v>
      </c>
      <c r="B348" s="52">
        <v>20</v>
      </c>
      <c r="C348" s="29">
        <v>20.408</v>
      </c>
      <c r="D348" s="36">
        <v>7.7614</v>
      </c>
      <c r="E348" s="36">
        <v>31.5853</v>
      </c>
      <c r="F348" s="36">
        <v>7.7637</v>
      </c>
      <c r="G348" s="44">
        <v>0.18206</v>
      </c>
      <c r="H348" s="47">
        <f t="shared" si="17"/>
        <v>24.627278479077177</v>
      </c>
      <c r="I348" s="29">
        <v>84.7571</v>
      </c>
      <c r="J348" s="36">
        <v>31.5942</v>
      </c>
      <c r="K348" s="56">
        <v>31.601</v>
      </c>
      <c r="L348" s="56">
        <v>6.117</v>
      </c>
      <c r="N348" s="29">
        <v>1.762818</v>
      </c>
      <c r="O348" s="38">
        <v>19.9895</v>
      </c>
      <c r="P348" s="38">
        <v>35.83947</v>
      </c>
      <c r="Q348" s="46"/>
      <c r="S348">
        <v>7.803</v>
      </c>
      <c r="T348" s="29">
        <v>20.408</v>
      </c>
      <c r="U348" s="29"/>
      <c r="V348" s="29"/>
      <c r="W348" s="29"/>
      <c r="X348" s="29"/>
      <c r="Y348" s="98"/>
    </row>
    <row r="349" spans="1:25" s="49" customFormat="1" ht="12.75">
      <c r="A349" s="64">
        <v>238</v>
      </c>
      <c r="B349" s="52">
        <v>30</v>
      </c>
      <c r="C349" s="29">
        <v>30.561</v>
      </c>
      <c r="D349" s="36">
        <v>7.8049</v>
      </c>
      <c r="E349" s="36">
        <v>31.661</v>
      </c>
      <c r="F349" s="36">
        <v>7.813</v>
      </c>
      <c r="G349" s="44">
        <v>0.14627</v>
      </c>
      <c r="H349" s="47">
        <f t="shared" si="17"/>
        <v>24.680620031665285</v>
      </c>
      <c r="I349" s="29">
        <v>84.8939</v>
      </c>
      <c r="J349" s="36">
        <v>31.6688</v>
      </c>
      <c r="K349" s="56">
        <v>31.7</v>
      </c>
      <c r="L349" s="56">
        <v>6.056</v>
      </c>
      <c r="N349" s="29">
        <v>1.758292</v>
      </c>
      <c r="O349" s="38">
        <v>19.69781</v>
      </c>
      <c r="P349" s="38">
        <v>35.11366</v>
      </c>
      <c r="Q349" s="46"/>
      <c r="S349">
        <v>7.808</v>
      </c>
      <c r="T349" s="29">
        <v>30.561</v>
      </c>
      <c r="U349" s="29"/>
      <c r="V349" s="29"/>
      <c r="W349" s="29"/>
      <c r="X349" s="29"/>
      <c r="Y349" s="98"/>
    </row>
    <row r="350" spans="1:25" s="49" customFormat="1" ht="12.75">
      <c r="A350" s="64">
        <v>237</v>
      </c>
      <c r="B350" s="52">
        <v>50</v>
      </c>
      <c r="C350" s="29">
        <v>49.946</v>
      </c>
      <c r="D350" s="36">
        <v>8.1368</v>
      </c>
      <c r="E350" s="36">
        <v>31.8655</v>
      </c>
      <c r="F350" s="36">
        <v>8.1404</v>
      </c>
      <c r="G350" s="44">
        <v>0.095432</v>
      </c>
      <c r="H350" s="47">
        <f t="shared" si="17"/>
        <v>24.79383242012932</v>
      </c>
      <c r="I350" s="29">
        <v>85.1773</v>
      </c>
      <c r="J350" s="36">
        <v>31.874</v>
      </c>
      <c r="K350" s="56">
        <v>31.886</v>
      </c>
      <c r="L350" s="56">
        <v>5.858</v>
      </c>
      <c r="N350" s="29">
        <v>1.803535</v>
      </c>
      <c r="O350" s="38">
        <v>20.33957</v>
      </c>
      <c r="P350" s="38">
        <v>36.2025</v>
      </c>
      <c r="Q350" s="46"/>
      <c r="S350">
        <v>7.785</v>
      </c>
      <c r="T350" s="29">
        <v>49.946</v>
      </c>
      <c r="U350" s="29"/>
      <c r="V350" s="29"/>
      <c r="W350" s="29"/>
      <c r="X350" s="29"/>
      <c r="Y350" s="98"/>
    </row>
    <row r="351" spans="1:25" s="49" customFormat="1" ht="12.75">
      <c r="A351" s="64">
        <v>236</v>
      </c>
      <c r="B351" s="52">
        <v>75</v>
      </c>
      <c r="C351" s="29">
        <v>74.716</v>
      </c>
      <c r="D351" s="36">
        <v>8.1603</v>
      </c>
      <c r="E351" s="36">
        <v>32.0028</v>
      </c>
      <c r="F351" s="36">
        <v>8.1661</v>
      </c>
      <c r="G351" s="44">
        <v>0.13262</v>
      </c>
      <c r="H351" s="47">
        <f t="shared" si="17"/>
        <v>24.898114355667076</v>
      </c>
      <c r="I351" s="29">
        <v>84.9926</v>
      </c>
      <c r="J351" s="36">
        <v>32.0111</v>
      </c>
      <c r="K351" s="56">
        <v>32.013</v>
      </c>
      <c r="L351" s="56">
        <v>5.868</v>
      </c>
      <c r="N351" s="29">
        <v>1.731136</v>
      </c>
      <c r="O351" s="38">
        <v>18.99784</v>
      </c>
      <c r="P351" s="38">
        <v>34.5695</v>
      </c>
      <c r="Q351" s="46"/>
      <c r="S351">
        <v>7.783</v>
      </c>
      <c r="T351" s="29">
        <v>74.716</v>
      </c>
      <c r="U351" s="29"/>
      <c r="V351" s="29"/>
      <c r="W351" s="29"/>
      <c r="X351" s="29"/>
      <c r="Y351" s="98"/>
    </row>
    <row r="352" spans="1:25" s="49" customFormat="1" ht="12.75">
      <c r="A352" s="64">
        <v>235</v>
      </c>
      <c r="B352" s="52">
        <v>100</v>
      </c>
      <c r="C352" s="29">
        <v>100.285</v>
      </c>
      <c r="D352" s="36">
        <v>8.2159</v>
      </c>
      <c r="E352" s="36">
        <v>32.1493</v>
      </c>
      <c r="F352" s="36">
        <v>8.215</v>
      </c>
      <c r="G352" s="44">
        <v>0.11822</v>
      </c>
      <c r="H352" s="47">
        <f t="shared" si="17"/>
        <v>25.00491596810025</v>
      </c>
      <c r="I352" s="29">
        <v>84.9542</v>
      </c>
      <c r="J352" s="36">
        <v>32.1557</v>
      </c>
      <c r="K352" s="56">
        <v>32.183</v>
      </c>
      <c r="L352" s="56">
        <v>4.857</v>
      </c>
      <c r="N352" s="29">
        <v>1.884916</v>
      </c>
      <c r="O352" s="38">
        <v>21.0398</v>
      </c>
      <c r="P352" s="38">
        <v>38.56415</v>
      </c>
      <c r="Q352" s="46"/>
      <c r="S352">
        <v>7.748</v>
      </c>
      <c r="T352" s="29">
        <v>100.285</v>
      </c>
      <c r="U352" s="29"/>
      <c r="V352" s="29"/>
      <c r="W352" s="29"/>
      <c r="X352" s="29"/>
      <c r="Y352" s="98"/>
    </row>
    <row r="353" spans="1:25" s="49" customFormat="1" ht="12.75">
      <c r="A353" s="64">
        <v>234</v>
      </c>
      <c r="B353" s="52">
        <v>125</v>
      </c>
      <c r="C353" s="29">
        <v>125.37</v>
      </c>
      <c r="D353" s="36">
        <v>7.9035</v>
      </c>
      <c r="E353" s="36">
        <v>32.3569</v>
      </c>
      <c r="F353" s="36">
        <v>7.9026</v>
      </c>
      <c r="G353" s="44">
        <v>0.13192</v>
      </c>
      <c r="H353" s="47">
        <f t="shared" si="17"/>
        <v>25.212941411350585</v>
      </c>
      <c r="I353" s="29">
        <v>84.1489</v>
      </c>
      <c r="J353" s="36">
        <v>32.3625</v>
      </c>
      <c r="K353" s="56">
        <v>32.4214</v>
      </c>
      <c r="L353" s="56">
        <v>4.337</v>
      </c>
      <c r="N353" s="29">
        <v>1.970739</v>
      </c>
      <c r="O353" s="38">
        <v>22.20718</v>
      </c>
      <c r="P353" s="38">
        <v>42.02188</v>
      </c>
      <c r="Q353" s="46"/>
      <c r="S353">
        <v>7.757</v>
      </c>
      <c r="T353" s="29">
        <v>125.37</v>
      </c>
      <c r="U353" s="29"/>
      <c r="V353" s="29"/>
      <c r="W353" s="29"/>
      <c r="X353" s="29"/>
      <c r="Y353" s="98"/>
    </row>
    <row r="354" spans="1:25" s="49" customFormat="1" ht="12.75">
      <c r="A354" s="64">
        <v>233</v>
      </c>
      <c r="B354" s="52">
        <v>150</v>
      </c>
      <c r="C354" s="29">
        <v>150.447</v>
      </c>
      <c r="D354" s="36">
        <v>8.044</v>
      </c>
      <c r="E354" s="36">
        <v>32.624</v>
      </c>
      <c r="F354" s="36">
        <v>8.0444</v>
      </c>
      <c r="G354" s="44">
        <v>0.098741</v>
      </c>
      <c r="H354" s="47">
        <f t="shared" si="17"/>
        <v>25.40233175246408</v>
      </c>
      <c r="I354" s="29">
        <v>84.9326</v>
      </c>
      <c r="J354" s="36">
        <v>32.6306</v>
      </c>
      <c r="K354" s="56">
        <v>32.641</v>
      </c>
      <c r="L354" s="56">
        <v>3.194</v>
      </c>
      <c r="N354" s="29">
        <v>2.250224</v>
      </c>
      <c r="O354" s="38">
        <v>25.94537</v>
      </c>
      <c r="P354" s="38">
        <v>48.95905</v>
      </c>
      <c r="Q354" s="46"/>
      <c r="S354">
        <v>7.618</v>
      </c>
      <c r="T354" s="29">
        <v>150.447</v>
      </c>
      <c r="U354" s="29"/>
      <c r="V354" s="29"/>
      <c r="W354" s="29"/>
      <c r="X354" s="29"/>
      <c r="Y354" s="98"/>
    </row>
    <row r="355" spans="1:25" s="49" customFormat="1" ht="12.75">
      <c r="A355" s="64">
        <v>232</v>
      </c>
      <c r="B355" s="52">
        <v>175</v>
      </c>
      <c r="C355" s="29">
        <v>175.19</v>
      </c>
      <c r="D355" s="36">
        <v>7.5408</v>
      </c>
      <c r="E355" s="36">
        <v>32.9381</v>
      </c>
      <c r="F355" s="36">
        <v>7.5407</v>
      </c>
      <c r="G355" s="44">
        <v>0.096696</v>
      </c>
      <c r="H355" s="47">
        <f t="shared" si="17"/>
        <v>25.720889568638995</v>
      </c>
      <c r="I355" s="29">
        <v>84.334</v>
      </c>
      <c r="J355" s="36">
        <v>32.9446</v>
      </c>
      <c r="K355" s="56">
        <v>32.953</v>
      </c>
      <c r="L355" s="56">
        <v>2.325</v>
      </c>
      <c r="N355" s="29">
        <v>2.501916</v>
      </c>
      <c r="O355" s="38">
        <v>28.04985</v>
      </c>
      <c r="P355" s="38">
        <v>55.92517</v>
      </c>
      <c r="Q355" s="46"/>
      <c r="S355">
        <v>7.541</v>
      </c>
      <c r="T355" s="29">
        <v>175.19</v>
      </c>
      <c r="U355" s="29"/>
      <c r="V355" s="29"/>
      <c r="W355" s="29"/>
      <c r="X355" s="29"/>
      <c r="Y355" s="98"/>
    </row>
    <row r="356" spans="1:25" s="49" customFormat="1" ht="12.75">
      <c r="A356" s="64">
        <v>231</v>
      </c>
      <c r="B356" s="52">
        <v>200</v>
      </c>
      <c r="C356" s="29">
        <v>200.415</v>
      </c>
      <c r="D356" s="36">
        <v>7.3317</v>
      </c>
      <c r="E356" s="36">
        <v>33.0819</v>
      </c>
      <c r="F356" s="36">
        <v>7.3321</v>
      </c>
      <c r="G356" s="44">
        <v>0.098652</v>
      </c>
      <c r="H356" s="47">
        <f t="shared" si="17"/>
        <v>25.863117393155107</v>
      </c>
      <c r="I356" s="29">
        <v>84.7288</v>
      </c>
      <c r="J356" s="36">
        <v>33.0879</v>
      </c>
      <c r="K356" s="56">
        <v>32.952</v>
      </c>
      <c r="L356" s="56">
        <v>2.125</v>
      </c>
      <c r="N356" s="29">
        <v>2.578182</v>
      </c>
      <c r="O356" s="38">
        <v>28.8686</v>
      </c>
      <c r="P356" s="38">
        <v>58.31496</v>
      </c>
      <c r="Q356" s="46"/>
      <c r="S356">
        <v>7.525</v>
      </c>
      <c r="T356" s="29">
        <v>200.415</v>
      </c>
      <c r="U356" s="29"/>
      <c r="V356" s="29"/>
      <c r="W356" s="29"/>
      <c r="X356" s="29"/>
      <c r="Y356" s="98"/>
    </row>
    <row r="357" spans="1:25" s="49" customFormat="1" ht="12.75">
      <c r="A357" s="64">
        <v>230</v>
      </c>
      <c r="B357" s="52">
        <v>250</v>
      </c>
      <c r="C357" s="29">
        <v>250.496</v>
      </c>
      <c r="D357" s="36">
        <v>7.1955</v>
      </c>
      <c r="E357" s="36">
        <v>33.1749</v>
      </c>
      <c r="F357" s="36">
        <v>7.196</v>
      </c>
      <c r="G357" s="44">
        <v>0.097796</v>
      </c>
      <c r="H357" s="47">
        <f t="shared" si="17"/>
        <v>25.955055675781296</v>
      </c>
      <c r="I357" s="29">
        <v>83.6712</v>
      </c>
      <c r="J357" s="36">
        <v>33.1811</v>
      </c>
      <c r="K357" s="56">
        <v>33.183</v>
      </c>
      <c r="L357" s="56">
        <v>2.049</v>
      </c>
      <c r="N357" s="29">
        <v>2.69022</v>
      </c>
      <c r="O357" s="38">
        <v>29.10256</v>
      </c>
      <c r="P357" s="38">
        <v>61.62949</v>
      </c>
      <c r="Q357" s="46"/>
      <c r="S357">
        <v>7.509</v>
      </c>
      <c r="T357" s="29">
        <v>250.496</v>
      </c>
      <c r="U357" s="29"/>
      <c r="V357" s="29"/>
      <c r="W357" s="29"/>
      <c r="X357" s="29"/>
      <c r="Y357" s="98"/>
    </row>
    <row r="358" spans="1:25" s="49" customFormat="1" ht="12.75">
      <c r="A358" s="64">
        <v>229</v>
      </c>
      <c r="B358" s="52" t="s">
        <v>54</v>
      </c>
      <c r="C358" s="29">
        <v>292.816</v>
      </c>
      <c r="D358" s="36">
        <v>7.151</v>
      </c>
      <c r="E358" s="36">
        <v>33.2076</v>
      </c>
      <c r="F358" s="36">
        <v>7.1514</v>
      </c>
      <c r="G358" s="44">
        <v>0.099411</v>
      </c>
      <c r="H358" s="47">
        <f t="shared" si="17"/>
        <v>25.98688508293253</v>
      </c>
      <c r="I358" s="29">
        <v>82.6971</v>
      </c>
      <c r="J358" s="36">
        <v>33.2138</v>
      </c>
      <c r="K358" s="56">
        <v>33.209</v>
      </c>
      <c r="L358" s="56">
        <v>2.032</v>
      </c>
      <c r="N358" s="29">
        <v>2.7708</v>
      </c>
      <c r="O358" s="38">
        <v>29.16106</v>
      </c>
      <c r="P358" s="38">
        <v>62.92023</v>
      </c>
      <c r="Q358" s="46"/>
      <c r="S358">
        <v>7.505</v>
      </c>
      <c r="T358" s="29">
        <v>292.816</v>
      </c>
      <c r="U358" s="29"/>
      <c r="V358" s="29"/>
      <c r="W358" s="29"/>
      <c r="X358" s="29"/>
      <c r="Y358" s="98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120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67">
      <selection activeCell="E72" sqref="E72:E95"/>
    </sheetView>
  </sheetViews>
  <sheetFormatPr defaultColWidth="9.140625" defaultRowHeight="12.75"/>
  <sheetData>
    <row r="1" spans="2:14" ht="12.75">
      <c r="B1" s="29"/>
      <c r="C1" s="29"/>
      <c r="D1" s="29"/>
      <c r="E1" s="29"/>
      <c r="F1" s="29"/>
      <c r="J1" s="29"/>
      <c r="K1" s="29"/>
      <c r="L1" s="29"/>
      <c r="M1" s="29"/>
      <c r="N1" s="29"/>
    </row>
    <row r="2" spans="1:14" ht="12.75">
      <c r="A2" t="s">
        <v>146</v>
      </c>
      <c r="B2" s="29" t="s">
        <v>147</v>
      </c>
      <c r="C2" s="29" t="s">
        <v>148</v>
      </c>
      <c r="D2" s="29" t="s">
        <v>148</v>
      </c>
      <c r="E2" s="29" t="s">
        <v>147</v>
      </c>
      <c r="F2" s="29"/>
      <c r="I2" t="s">
        <v>146</v>
      </c>
      <c r="J2" s="29" t="s">
        <v>8</v>
      </c>
      <c r="K2" s="29"/>
      <c r="L2" s="29" t="s">
        <v>148</v>
      </c>
      <c r="M2" s="29" t="s">
        <v>149</v>
      </c>
      <c r="N2" s="29"/>
    </row>
    <row r="3" spans="2:14" ht="12.75">
      <c r="B3" s="29" t="s">
        <v>150</v>
      </c>
      <c r="C3" s="29"/>
      <c r="D3" s="29"/>
      <c r="E3" s="29" t="s">
        <v>151</v>
      </c>
      <c r="F3" s="29" t="s">
        <v>88</v>
      </c>
      <c r="J3" s="29" t="s">
        <v>150</v>
      </c>
      <c r="K3" s="29"/>
      <c r="L3" s="29"/>
      <c r="M3" s="29" t="s">
        <v>152</v>
      </c>
      <c r="N3" s="29" t="s">
        <v>88</v>
      </c>
    </row>
    <row r="4" spans="2:14" ht="12.75">
      <c r="B4" s="29" t="s">
        <v>35</v>
      </c>
      <c r="C4" s="29"/>
      <c r="D4" s="29" t="s">
        <v>35</v>
      </c>
      <c r="E4" s="29" t="s">
        <v>35</v>
      </c>
      <c r="F4" s="29" t="s">
        <v>35</v>
      </c>
      <c r="J4" s="29" t="s">
        <v>35</v>
      </c>
      <c r="K4" s="29" t="s">
        <v>55</v>
      </c>
      <c r="L4" s="29"/>
      <c r="M4" s="29" t="s">
        <v>35</v>
      </c>
      <c r="N4" s="29" t="s">
        <v>35</v>
      </c>
    </row>
    <row r="5" spans="1:14" ht="12.75">
      <c r="A5" s="64">
        <v>201</v>
      </c>
      <c r="B5" s="29">
        <v>2145.87</v>
      </c>
      <c r="C5" s="29" t="s">
        <v>153</v>
      </c>
      <c r="D5" s="29">
        <v>2191.23</v>
      </c>
      <c r="E5" s="29">
        <f>2191.27/D5*B5*1.0004</f>
        <v>2146.7675356406944</v>
      </c>
      <c r="F5" s="29">
        <f aca="true" t="shared" si="0" ref="F5:F68">B5-E5</f>
        <v>-0.8975356406945139</v>
      </c>
      <c r="I5" s="64">
        <v>201</v>
      </c>
      <c r="J5" s="115">
        <v>2022.604</v>
      </c>
      <c r="K5" s="115" t="s">
        <v>154</v>
      </c>
      <c r="L5" s="115">
        <v>2177.06</v>
      </c>
      <c r="M5" s="29">
        <v>2023.8217622030766</v>
      </c>
      <c r="N5" s="29">
        <f>J5-M5</f>
        <v>-1.2177622030765178</v>
      </c>
    </row>
    <row r="6" spans="1:14" ht="12.75">
      <c r="A6" s="64">
        <v>200</v>
      </c>
      <c r="B6" s="29">
        <v>2170.71</v>
      </c>
      <c r="C6" s="29" t="s">
        <v>153</v>
      </c>
      <c r="D6" s="29">
        <v>2191.23</v>
      </c>
      <c r="E6" s="29">
        <f>2191.27/D6*B6*1.0004</f>
        <v>2171.6179252660286</v>
      </c>
      <c r="F6" s="29">
        <f t="shared" si="0"/>
        <v>-0.907925266028542</v>
      </c>
      <c r="I6" s="64">
        <v>200</v>
      </c>
      <c r="J6" s="115">
        <v>2028.923</v>
      </c>
      <c r="K6" s="115" t="s">
        <v>154</v>
      </c>
      <c r="L6" s="115">
        <v>2177.06</v>
      </c>
      <c r="M6" s="29">
        <v>2030.1451584349088</v>
      </c>
      <c r="N6" s="29">
        <f aca="true" t="shared" si="1" ref="N6:N15">J6-M6</f>
        <v>-1.2221584349088062</v>
      </c>
    </row>
    <row r="7" spans="1:14" ht="12.75">
      <c r="A7" s="64">
        <v>199</v>
      </c>
      <c r="B7" s="29">
        <v>2154.06</v>
      </c>
      <c r="C7" s="29" t="s">
        <v>153</v>
      </c>
      <c r="D7" s="29">
        <v>2191.23</v>
      </c>
      <c r="E7" s="29">
        <f aca="true" t="shared" si="2" ref="E7:E15">2191.27/D7*B7*1.0004</f>
        <v>2154.9609612055688</v>
      </c>
      <c r="F7" s="29">
        <f t="shared" si="0"/>
        <v>-0.9009612055688194</v>
      </c>
      <c r="I7" s="64">
        <v>199</v>
      </c>
      <c r="J7" s="115">
        <v>2023.66</v>
      </c>
      <c r="K7" s="115" t="s">
        <v>154</v>
      </c>
      <c r="L7" s="115">
        <v>2177.06</v>
      </c>
      <c r="M7" s="29">
        <v>2024.8786612886308</v>
      </c>
      <c r="N7" s="29">
        <f t="shared" si="1"/>
        <v>-1.2186612886307557</v>
      </c>
    </row>
    <row r="8" spans="1:14" ht="12.75">
      <c r="A8" s="64">
        <v>198</v>
      </c>
      <c r="B8" s="29">
        <v>2178.54</v>
      </c>
      <c r="C8" s="29" t="s">
        <v>153</v>
      </c>
      <c r="D8" s="29">
        <v>2191.23</v>
      </c>
      <c r="E8" s="29">
        <f t="shared" si="2"/>
        <v>2179.4512002566225</v>
      </c>
      <c r="F8" s="29">
        <f t="shared" si="0"/>
        <v>-0.9112002566225783</v>
      </c>
      <c r="I8" s="64">
        <v>198</v>
      </c>
      <c r="J8" s="115">
        <v>2036.117</v>
      </c>
      <c r="K8" s="115" t="s">
        <v>154</v>
      </c>
      <c r="L8" s="115">
        <v>2177.06</v>
      </c>
      <c r="M8" s="29">
        <v>2037.343471128293</v>
      </c>
      <c r="N8" s="29">
        <f t="shared" si="1"/>
        <v>-1.226471128293042</v>
      </c>
    </row>
    <row r="9" spans="1:14" ht="12.75">
      <c r="A9" s="64">
        <v>197</v>
      </c>
      <c r="B9" s="29">
        <v>2154.35</v>
      </c>
      <c r="C9" s="29" t="s">
        <v>153</v>
      </c>
      <c r="D9" s="29">
        <v>2191.23</v>
      </c>
      <c r="E9" s="29">
        <f t="shared" si="2"/>
        <v>2155.2510825015174</v>
      </c>
      <c r="F9" s="29">
        <f t="shared" si="0"/>
        <v>-0.9010825015175215</v>
      </c>
      <c r="I9" s="64">
        <v>197</v>
      </c>
      <c r="J9" s="115">
        <v>2040.668</v>
      </c>
      <c r="K9" s="115" t="s">
        <v>154</v>
      </c>
      <c r="L9" s="115">
        <v>2177.06</v>
      </c>
      <c r="M9" s="29">
        <v>2041.917034437022</v>
      </c>
      <c r="N9" s="29">
        <f t="shared" si="1"/>
        <v>-1.2490344370221464</v>
      </c>
    </row>
    <row r="10" spans="1:14" ht="12.75">
      <c r="A10" s="64">
        <v>196</v>
      </c>
      <c r="B10" s="29">
        <v>2184</v>
      </c>
      <c r="C10" s="29" t="s">
        <v>153</v>
      </c>
      <c r="D10" s="29">
        <v>2191.23</v>
      </c>
      <c r="E10" s="29">
        <f t="shared" si="2"/>
        <v>2184.9134839665394</v>
      </c>
      <c r="F10" s="29">
        <f t="shared" si="0"/>
        <v>-0.9134839665393883</v>
      </c>
      <c r="I10" s="64">
        <v>196</v>
      </c>
      <c r="J10" s="115">
        <v>2052.806</v>
      </c>
      <c r="K10" s="115" t="s">
        <v>154</v>
      </c>
      <c r="L10" s="115">
        <v>2178.642</v>
      </c>
      <c r="M10" s="29">
        <v>2052.551019086854</v>
      </c>
      <c r="N10" s="29">
        <f t="shared" si="1"/>
        <v>0.2549809131460279</v>
      </c>
    </row>
    <row r="11" spans="1:14" ht="12.75">
      <c r="A11" s="64">
        <v>195</v>
      </c>
      <c r="B11" s="29">
        <v>2194.36</v>
      </c>
      <c r="C11" s="29" t="s">
        <v>153</v>
      </c>
      <c r="D11" s="29">
        <v>2191.23</v>
      </c>
      <c r="E11" s="29">
        <f t="shared" si="2"/>
        <v>2195.277817159714</v>
      </c>
      <c r="F11" s="29">
        <f t="shared" si="0"/>
        <v>-0.9178171597136497</v>
      </c>
      <c r="I11" s="64">
        <v>195</v>
      </c>
      <c r="J11" s="115">
        <v>2081.736</v>
      </c>
      <c r="K11" s="115" t="s">
        <v>154</v>
      </c>
      <c r="L11" s="115">
        <v>2178.642</v>
      </c>
      <c r="M11" s="29">
        <v>2081.4772571625467</v>
      </c>
      <c r="N11" s="29">
        <f t="shared" si="1"/>
        <v>0.2587428374531555</v>
      </c>
    </row>
    <row r="12" spans="1:14" ht="12.75">
      <c r="A12" s="64">
        <v>194</v>
      </c>
      <c r="B12" s="29">
        <v>2258.38</v>
      </c>
      <c r="C12" s="29" t="s">
        <v>153</v>
      </c>
      <c r="D12" s="29">
        <v>2191.23</v>
      </c>
      <c r="E12" s="29">
        <f t="shared" si="2"/>
        <v>2259.3245942858757</v>
      </c>
      <c r="F12" s="29">
        <f t="shared" si="0"/>
        <v>-0.9445942858756098</v>
      </c>
      <c r="I12" s="64">
        <v>194</v>
      </c>
      <c r="J12" s="115">
        <v>2198.007</v>
      </c>
      <c r="K12" s="115" t="s">
        <v>154</v>
      </c>
      <c r="L12" s="115">
        <v>2178.642</v>
      </c>
      <c r="M12" s="29">
        <v>2197.7331568599625</v>
      </c>
      <c r="N12" s="29">
        <f t="shared" si="1"/>
        <v>0.27384314003757027</v>
      </c>
    </row>
    <row r="13" spans="1:14" ht="12.75">
      <c r="A13" s="64">
        <v>193</v>
      </c>
      <c r="B13" s="29">
        <v>2273.65</v>
      </c>
      <c r="C13" s="29" t="s">
        <v>153</v>
      </c>
      <c r="D13" s="29">
        <v>2191.23</v>
      </c>
      <c r="E13" s="29">
        <f t="shared" si="2"/>
        <v>2274.6009811449276</v>
      </c>
      <c r="F13" s="29">
        <f t="shared" si="0"/>
        <v>-0.9509811449274821</v>
      </c>
      <c r="I13" s="64">
        <v>193</v>
      </c>
      <c r="J13" s="115">
        <v>2254.501</v>
      </c>
      <c r="K13" s="115" t="s">
        <v>154</v>
      </c>
      <c r="L13" s="115">
        <v>2178.642</v>
      </c>
      <c r="M13" s="29">
        <v>2254.220763331327</v>
      </c>
      <c r="N13" s="29">
        <f t="shared" si="1"/>
        <v>0.28023666867329666</v>
      </c>
    </row>
    <row r="14" spans="1:14" ht="12.75">
      <c r="A14" s="64">
        <v>192</v>
      </c>
      <c r="B14" s="29">
        <v>2286.98</v>
      </c>
      <c r="C14" s="29" t="s">
        <v>153</v>
      </c>
      <c r="D14" s="29">
        <v>2191.23</v>
      </c>
      <c r="E14" s="29">
        <f t="shared" si="2"/>
        <v>2287.9365565759135</v>
      </c>
      <c r="F14" s="29">
        <f t="shared" si="0"/>
        <v>-0.9565565759135097</v>
      </c>
      <c r="I14" s="64">
        <v>192</v>
      </c>
      <c r="J14" s="115">
        <v>2265.01</v>
      </c>
      <c r="K14" s="115" t="s">
        <v>154</v>
      </c>
      <c r="L14" s="115">
        <v>2178.642</v>
      </c>
      <c r="M14" s="29">
        <v>2264.727760106168</v>
      </c>
      <c r="N14" s="29">
        <f t="shared" si="1"/>
        <v>0.2822398938324113</v>
      </c>
    </row>
    <row r="15" spans="1:14" ht="12.75">
      <c r="A15" s="64">
        <v>191</v>
      </c>
      <c r="B15" s="29">
        <v>2302.74</v>
      </c>
      <c r="C15" s="29" t="s">
        <v>153</v>
      </c>
      <c r="D15" s="29">
        <v>2191.23</v>
      </c>
      <c r="E15" s="29">
        <f t="shared" si="2"/>
        <v>2303.703148383291</v>
      </c>
      <c r="F15" s="29">
        <f t="shared" si="0"/>
        <v>-0.9631483832913545</v>
      </c>
      <c r="I15" s="64">
        <v>191</v>
      </c>
      <c r="J15" s="115">
        <v>2331.126</v>
      </c>
      <c r="K15" s="115" t="s">
        <v>154</v>
      </c>
      <c r="L15" s="115">
        <v>2178.642</v>
      </c>
      <c r="M15" s="29">
        <v>2330.836447941019</v>
      </c>
      <c r="N15" s="29">
        <f t="shared" si="1"/>
        <v>0.2895520589813714</v>
      </c>
    </row>
    <row r="16" spans="1:14" ht="12.75">
      <c r="A16" s="64">
        <v>190</v>
      </c>
      <c r="B16" s="29"/>
      <c r="C16" s="29" t="s">
        <v>153</v>
      </c>
      <c r="D16" s="29"/>
      <c r="E16" s="29"/>
      <c r="F16" s="29" t="s">
        <v>55</v>
      </c>
      <c r="I16" s="64">
        <v>190</v>
      </c>
      <c r="J16" s="29"/>
      <c r="K16" s="115" t="s">
        <v>154</v>
      </c>
      <c r="L16" s="115"/>
      <c r="M16" s="29"/>
      <c r="N16" s="29"/>
    </row>
    <row r="17" spans="1:14" ht="12.75">
      <c r="A17" s="64">
        <v>189</v>
      </c>
      <c r="B17" s="29">
        <v>2363.07</v>
      </c>
      <c r="C17" s="29" t="s">
        <v>153</v>
      </c>
      <c r="D17" s="29">
        <v>2191.23</v>
      </c>
      <c r="E17" s="29">
        <f>2191.27/D17*B17*1.0004</f>
        <v>2364.058382123081</v>
      </c>
      <c r="F17" s="29">
        <f t="shared" si="0"/>
        <v>-0.9883821230810099</v>
      </c>
      <c r="I17" s="64">
        <v>189</v>
      </c>
      <c r="J17" s="115">
        <v>2366.244</v>
      </c>
      <c r="K17" s="115" t="s">
        <v>154</v>
      </c>
      <c r="L17" s="115">
        <v>2177.06</v>
      </c>
      <c r="M17" s="29">
        <v>2367.668931115557</v>
      </c>
      <c r="N17" s="29">
        <f aca="true" t="shared" si="3" ref="N17:N30">J17-M17</f>
        <v>-1.4249311155567739</v>
      </c>
    </row>
    <row r="18" spans="1:14" ht="12.75">
      <c r="A18" s="64">
        <v>188</v>
      </c>
      <c r="B18" s="29">
        <v>2362.36</v>
      </c>
      <c r="C18" s="29" t="s">
        <v>153</v>
      </c>
      <c r="D18" s="29">
        <v>2191.23</v>
      </c>
      <c r="E18" s="29">
        <f>2191.27/D18*B18*1.0004</f>
        <v>2363.34808515714</v>
      </c>
      <c r="F18" s="29">
        <f t="shared" si="0"/>
        <v>-0.9880851571397216</v>
      </c>
      <c r="I18" s="64">
        <v>188</v>
      </c>
      <c r="J18" s="115">
        <v>2368.546</v>
      </c>
      <c r="K18" s="115" t="s">
        <v>154</v>
      </c>
      <c r="L18" s="115">
        <v>2177.06</v>
      </c>
      <c r="M18" s="29">
        <v>2369.9727111468887</v>
      </c>
      <c r="N18" s="29">
        <f t="shared" si="3"/>
        <v>-1.4267111468889198</v>
      </c>
    </row>
    <row r="19" spans="1:14" ht="12.75">
      <c r="A19" s="64">
        <v>187</v>
      </c>
      <c r="B19" s="29">
        <v>2181</v>
      </c>
      <c r="C19" s="29" t="s">
        <v>153</v>
      </c>
      <c r="D19" s="29">
        <v>2192.15</v>
      </c>
      <c r="E19" s="29">
        <f>2191.27/D19*B19*1.0004</f>
        <v>2180.9965257614667</v>
      </c>
      <c r="F19" s="29">
        <f t="shared" si="0"/>
        <v>0.0034742385332720005</v>
      </c>
      <c r="I19" s="64">
        <v>187</v>
      </c>
      <c r="J19" s="115">
        <v>2019.423</v>
      </c>
      <c r="K19" s="115" t="s">
        <v>154</v>
      </c>
      <c r="L19" s="115">
        <v>2177.06</v>
      </c>
      <c r="M19" s="46">
        <v>2020.639</v>
      </c>
      <c r="N19" s="29">
        <f t="shared" si="3"/>
        <v>-1.2159999999998945</v>
      </c>
    </row>
    <row r="20" spans="1:14" ht="12.75">
      <c r="A20" s="64">
        <v>186</v>
      </c>
      <c r="B20" s="29"/>
      <c r="C20" s="29" t="s">
        <v>153</v>
      </c>
      <c r="D20" s="29"/>
      <c r="E20" s="46"/>
      <c r="F20" s="29" t="s">
        <v>55</v>
      </c>
      <c r="I20" s="64">
        <v>186</v>
      </c>
      <c r="J20" s="115">
        <v>2030.755</v>
      </c>
      <c r="K20" s="115" t="s">
        <v>154</v>
      </c>
      <c r="L20" s="115">
        <v>2178.642</v>
      </c>
      <c r="M20" s="46">
        <v>2030.502</v>
      </c>
      <c r="N20" s="29">
        <f t="shared" si="3"/>
        <v>0.25300000000015643</v>
      </c>
    </row>
    <row r="21" spans="1:14" ht="12.75">
      <c r="A21" s="64">
        <v>185</v>
      </c>
      <c r="B21" s="46">
        <v>2182.06</v>
      </c>
      <c r="C21" s="29" t="s">
        <v>153</v>
      </c>
      <c r="D21" s="29">
        <v>2192.15</v>
      </c>
      <c r="E21" s="29">
        <f aca="true" t="shared" si="4" ref="E21:E30">2191.27/D21*B21*1.0004</f>
        <v>2182.056524072933</v>
      </c>
      <c r="F21" s="29">
        <f t="shared" si="0"/>
        <v>0.003475927067029261</v>
      </c>
      <c r="I21" s="64">
        <v>185</v>
      </c>
      <c r="J21" s="115">
        <v>2030.72</v>
      </c>
      <c r="K21" s="115" t="s">
        <v>154</v>
      </c>
      <c r="L21" s="115">
        <v>2178.642</v>
      </c>
      <c r="M21" s="46">
        <v>2030.467</v>
      </c>
      <c r="N21" s="29">
        <f t="shared" si="3"/>
        <v>0.25299999999992906</v>
      </c>
    </row>
    <row r="22" spans="1:14" ht="12.75">
      <c r="A22" s="64">
        <v>184</v>
      </c>
      <c r="B22" s="46">
        <v>2187.01</v>
      </c>
      <c r="C22" s="29" t="s">
        <v>153</v>
      </c>
      <c r="D22" s="29">
        <v>2192.15</v>
      </c>
      <c r="E22" s="29">
        <f t="shared" si="4"/>
        <v>2187.0065161877974</v>
      </c>
      <c r="F22" s="29">
        <f t="shared" si="0"/>
        <v>0.0034838122028304497</v>
      </c>
      <c r="I22" s="64">
        <v>184</v>
      </c>
      <c r="J22" s="115">
        <v>2032.611</v>
      </c>
      <c r="K22" s="115" t="s">
        <v>154</v>
      </c>
      <c r="L22" s="115">
        <v>2177.06</v>
      </c>
      <c r="M22" s="46">
        <v>2033.835</v>
      </c>
      <c r="N22" s="29">
        <f t="shared" si="3"/>
        <v>-1.2239999999999327</v>
      </c>
    </row>
    <row r="23" spans="1:14" ht="12.75">
      <c r="A23" s="64">
        <v>183</v>
      </c>
      <c r="B23" s="55">
        <v>2188.31</v>
      </c>
      <c r="C23" s="29" t="s">
        <v>153</v>
      </c>
      <c r="D23" s="29">
        <v>2192.15</v>
      </c>
      <c r="E23" s="29">
        <f t="shared" si="4"/>
        <v>2188.3065141169536</v>
      </c>
      <c r="F23" s="29">
        <f t="shared" si="0"/>
        <v>0.003485883046323579</v>
      </c>
      <c r="I23" s="64">
        <v>183</v>
      </c>
      <c r="J23" s="115">
        <v>2036.896</v>
      </c>
      <c r="K23" s="115" t="s">
        <v>154</v>
      </c>
      <c r="L23" s="115">
        <v>2178.642</v>
      </c>
      <c r="M23" s="46">
        <v>2036.643</v>
      </c>
      <c r="N23" s="29">
        <f t="shared" si="3"/>
        <v>0.25299999999992906</v>
      </c>
    </row>
    <row r="24" spans="1:14" ht="12.75">
      <c r="A24" s="64">
        <v>182</v>
      </c>
      <c r="B24" s="55">
        <v>2187.09</v>
      </c>
      <c r="C24" s="29" t="s">
        <v>153</v>
      </c>
      <c r="D24" s="29">
        <v>2192.15</v>
      </c>
      <c r="E24" s="29">
        <f t="shared" si="4"/>
        <v>2187.0865160603607</v>
      </c>
      <c r="F24" s="29">
        <f t="shared" si="0"/>
        <v>0.0034839396394090727</v>
      </c>
      <c r="I24" s="64">
        <v>182</v>
      </c>
      <c r="J24" s="115">
        <v>2041.076</v>
      </c>
      <c r="K24" s="115" t="s">
        <v>154</v>
      </c>
      <c r="L24" s="115">
        <v>2178.642</v>
      </c>
      <c r="M24" s="46">
        <v>2040.822</v>
      </c>
      <c r="N24" s="29">
        <f t="shared" si="3"/>
        <v>0.2540000000001328</v>
      </c>
    </row>
    <row r="25" spans="1:14" ht="12.75">
      <c r="A25" s="64">
        <v>181</v>
      </c>
      <c r="B25" s="46">
        <v>2214.64</v>
      </c>
      <c r="C25" s="29" t="s">
        <v>153</v>
      </c>
      <c r="D25" s="29">
        <v>2192.15</v>
      </c>
      <c r="E25" s="29">
        <f t="shared" si="4"/>
        <v>2214.636472174404</v>
      </c>
      <c r="F25" s="29">
        <f t="shared" si="0"/>
        <v>0.0035278255959383387</v>
      </c>
      <c r="I25" s="64">
        <v>181</v>
      </c>
      <c r="J25" s="115">
        <v>2120.946</v>
      </c>
      <c r="K25" s="115" t="s">
        <v>154</v>
      </c>
      <c r="L25" s="115">
        <v>2178.642</v>
      </c>
      <c r="M25" s="46">
        <v>2120.682</v>
      </c>
      <c r="N25" s="29">
        <f t="shared" si="3"/>
        <v>0.2640000000001237</v>
      </c>
    </row>
    <row r="26" spans="1:14" ht="12.75">
      <c r="A26" s="64">
        <v>180</v>
      </c>
      <c r="B26" s="46">
        <v>2251.59</v>
      </c>
      <c r="C26" s="29" t="s">
        <v>153</v>
      </c>
      <c r="D26" s="29">
        <v>2192.15</v>
      </c>
      <c r="E26" s="29">
        <f t="shared" si="4"/>
        <v>2251.5864133146547</v>
      </c>
      <c r="F26" s="29">
        <f t="shared" si="0"/>
        <v>0.0035866853454535885</v>
      </c>
      <c r="I26" s="64">
        <v>180</v>
      </c>
      <c r="J26" s="115">
        <v>2201.392</v>
      </c>
      <c r="K26" s="115" t="s">
        <v>154</v>
      </c>
      <c r="L26" s="115">
        <v>2178.642</v>
      </c>
      <c r="M26" s="46">
        <v>2201.118</v>
      </c>
      <c r="N26" s="29">
        <f t="shared" si="3"/>
        <v>0.2739999999998872</v>
      </c>
    </row>
    <row r="27" spans="1:14" ht="12.75">
      <c r="A27" s="64">
        <v>179</v>
      </c>
      <c r="B27" s="46">
        <v>2260.8</v>
      </c>
      <c r="C27" s="29" t="s">
        <v>153</v>
      </c>
      <c r="D27" s="29">
        <v>2192.15</v>
      </c>
      <c r="E27" s="29">
        <f t="shared" si="4"/>
        <v>2260.7963986435234</v>
      </c>
      <c r="F27" s="29">
        <f t="shared" si="0"/>
        <v>0.0036013564767927164</v>
      </c>
      <c r="I27" s="64">
        <v>179</v>
      </c>
      <c r="J27" s="115">
        <v>2224.613</v>
      </c>
      <c r="K27" s="115" t="s">
        <v>154</v>
      </c>
      <c r="L27" s="115">
        <v>2176.541</v>
      </c>
      <c r="M27" s="46">
        <v>2226.483</v>
      </c>
      <c r="N27" s="29">
        <f t="shared" si="3"/>
        <v>-1.8700000000003456</v>
      </c>
    </row>
    <row r="28" spans="1:14" ht="12.75">
      <c r="A28" s="64">
        <v>178</v>
      </c>
      <c r="B28" s="46">
        <v>2288</v>
      </c>
      <c r="C28" s="29" t="s">
        <v>153</v>
      </c>
      <c r="D28" s="29">
        <v>2192.15</v>
      </c>
      <c r="E28" s="29">
        <f t="shared" si="4"/>
        <v>2287.9963553151015</v>
      </c>
      <c r="F28" s="29">
        <f t="shared" si="0"/>
        <v>0.0036446848985178804</v>
      </c>
      <c r="I28" s="64">
        <v>178</v>
      </c>
      <c r="J28" s="115">
        <v>2278.323</v>
      </c>
      <c r="K28" s="115" t="s">
        <v>154</v>
      </c>
      <c r="L28" s="115">
        <v>2176.541</v>
      </c>
      <c r="M28" s="46">
        <v>2280.239</v>
      </c>
      <c r="N28" s="29">
        <f t="shared" si="3"/>
        <v>-1.9160000000001673</v>
      </c>
    </row>
    <row r="29" spans="1:14" ht="12.75">
      <c r="A29" s="64">
        <v>177</v>
      </c>
      <c r="B29" s="46">
        <v>2325.31</v>
      </c>
      <c r="C29" s="29" t="s">
        <v>153</v>
      </c>
      <c r="D29" s="29">
        <v>2192.15</v>
      </c>
      <c r="E29" s="29">
        <f t="shared" si="4"/>
        <v>2325.3062958818878</v>
      </c>
      <c r="F29" s="29">
        <f t="shared" si="0"/>
        <v>0.0037041181121821865</v>
      </c>
      <c r="I29" s="64">
        <v>177</v>
      </c>
      <c r="J29" s="115">
        <v>2328.345</v>
      </c>
      <c r="K29" s="115" t="s">
        <v>154</v>
      </c>
      <c r="L29" s="115">
        <v>2176.541</v>
      </c>
      <c r="M29" s="46">
        <v>2330.303</v>
      </c>
      <c r="N29" s="29">
        <f t="shared" si="3"/>
        <v>-1.9580000000000837</v>
      </c>
    </row>
    <row r="30" spans="1:14" ht="12.75">
      <c r="A30" s="64">
        <v>176</v>
      </c>
      <c r="B30" s="46">
        <v>2362</v>
      </c>
      <c r="C30" s="29" t="s">
        <v>153</v>
      </c>
      <c r="D30" s="29">
        <v>2192.15</v>
      </c>
      <c r="E30" s="29">
        <f t="shared" si="4"/>
        <v>2361.9962374363067</v>
      </c>
      <c r="F30" s="29">
        <f t="shared" si="0"/>
        <v>0.003762563693271659</v>
      </c>
      <c r="I30" s="64">
        <v>176</v>
      </c>
      <c r="J30" s="115">
        <v>2355.334</v>
      </c>
      <c r="K30" s="115" t="s">
        <v>154</v>
      </c>
      <c r="L30" s="115">
        <v>2178.642</v>
      </c>
      <c r="M30" s="46">
        <v>2355.041</v>
      </c>
      <c r="N30" s="29">
        <f t="shared" si="3"/>
        <v>0.2929999999996653</v>
      </c>
    </row>
    <row r="31" spans="1:14" ht="12.75">
      <c r="A31" s="64">
        <v>175</v>
      </c>
      <c r="B31" s="29"/>
      <c r="C31" s="29" t="s">
        <v>153</v>
      </c>
      <c r="D31" s="29"/>
      <c r="E31" s="46"/>
      <c r="F31" s="29" t="s">
        <v>55</v>
      </c>
      <c r="I31" s="64">
        <v>175</v>
      </c>
      <c r="J31" s="115"/>
      <c r="K31" s="115" t="s">
        <v>154</v>
      </c>
      <c r="L31" s="115"/>
      <c r="M31" s="46"/>
      <c r="N31" s="29"/>
    </row>
    <row r="32" spans="1:14" ht="12.75">
      <c r="A32" s="64">
        <v>174</v>
      </c>
      <c r="B32" s="46">
        <v>2376.23</v>
      </c>
      <c r="C32" s="29" t="s">
        <v>153</v>
      </c>
      <c r="D32" s="29">
        <v>2192.15</v>
      </c>
      <c r="E32" s="29">
        <f aca="true" t="shared" si="5" ref="E32:E70">2191.27/D32*B32*1.0004</f>
        <v>2376.226214768533</v>
      </c>
      <c r="F32" s="29">
        <f t="shared" si="0"/>
        <v>0.003785231467190897</v>
      </c>
      <c r="I32" s="64">
        <v>174</v>
      </c>
      <c r="J32" s="115">
        <v>2372.052</v>
      </c>
      <c r="K32" s="115" t="s">
        <v>154</v>
      </c>
      <c r="L32" s="115">
        <v>2176.541</v>
      </c>
      <c r="M32" s="46">
        <v>2374.046</v>
      </c>
      <c r="N32" s="29">
        <f aca="true" t="shared" si="6" ref="N32:N70">J32-M32</f>
        <v>-1.9939999999996871</v>
      </c>
    </row>
    <row r="33" spans="1:14" ht="12.75">
      <c r="A33" s="64">
        <v>173</v>
      </c>
      <c r="B33" s="46">
        <v>2388.82</v>
      </c>
      <c r="C33" s="29" t="s">
        <v>153</v>
      </c>
      <c r="D33" s="29">
        <v>2192.15</v>
      </c>
      <c r="E33" s="29">
        <f t="shared" si="5"/>
        <v>2388.8161947132085</v>
      </c>
      <c r="F33" s="29">
        <f t="shared" si="0"/>
        <v>0.003805286791703111</v>
      </c>
      <c r="I33" s="64">
        <v>173</v>
      </c>
      <c r="J33" s="115">
        <v>2388.318</v>
      </c>
      <c r="K33" s="115" t="s">
        <v>154</v>
      </c>
      <c r="L33" s="115">
        <v>2176.541</v>
      </c>
      <c r="M33" s="46">
        <v>2390.326</v>
      </c>
      <c r="N33" s="29">
        <f t="shared" si="6"/>
        <v>-2.007999999999811</v>
      </c>
    </row>
    <row r="34" spans="1:14" ht="12.75">
      <c r="A34" s="64">
        <v>172</v>
      </c>
      <c r="B34" s="46">
        <v>2408.49</v>
      </c>
      <c r="C34" s="29" t="s">
        <v>153</v>
      </c>
      <c r="D34" s="29">
        <v>2192.15</v>
      </c>
      <c r="E34" s="29">
        <f t="shared" si="5"/>
        <v>2408.48616337975</v>
      </c>
      <c r="F34" s="29">
        <f t="shared" si="0"/>
        <v>0.003836620249785483</v>
      </c>
      <c r="I34" s="64">
        <v>172</v>
      </c>
      <c r="J34" s="115">
        <v>2391.786</v>
      </c>
      <c r="K34" s="115" t="s">
        <v>154</v>
      </c>
      <c r="L34" s="115">
        <v>2176.541</v>
      </c>
      <c r="M34" s="46">
        <v>2393.797</v>
      </c>
      <c r="N34" s="29">
        <f t="shared" si="6"/>
        <v>-2.0109999999999673</v>
      </c>
    </row>
    <row r="35" spans="1:14" ht="12.75">
      <c r="A35" s="64">
        <v>171</v>
      </c>
      <c r="B35" s="29">
        <v>2183.92</v>
      </c>
      <c r="C35" s="29" t="s">
        <v>153</v>
      </c>
      <c r="D35" s="29">
        <v>2191.23</v>
      </c>
      <c r="E35" s="29">
        <f t="shared" si="5"/>
        <v>2184.833450505588</v>
      </c>
      <c r="F35" s="29">
        <f t="shared" si="0"/>
        <v>-0.9134505055881164</v>
      </c>
      <c r="I35" s="64">
        <v>171</v>
      </c>
      <c r="J35" s="115">
        <v>2045.566</v>
      </c>
      <c r="K35" s="115" t="s">
        <v>154</v>
      </c>
      <c r="L35" s="115">
        <v>2176.541</v>
      </c>
      <c r="M35" s="29">
        <v>2047.2854751722882</v>
      </c>
      <c r="N35" s="29">
        <f t="shared" si="6"/>
        <v>-1.7194751722881847</v>
      </c>
    </row>
    <row r="36" spans="1:14" ht="12.75">
      <c r="A36" s="64">
        <v>170</v>
      </c>
      <c r="B36" s="29">
        <v>2177.03</v>
      </c>
      <c r="C36" s="29" t="s">
        <v>153</v>
      </c>
      <c r="D36" s="29">
        <v>2191.23</v>
      </c>
      <c r="E36" s="29">
        <f t="shared" si="5"/>
        <v>2177.94056868117</v>
      </c>
      <c r="F36" s="29">
        <f t="shared" si="0"/>
        <v>-0.9105686811699343</v>
      </c>
      <c r="I36" s="64">
        <v>170</v>
      </c>
      <c r="J36" s="115">
        <v>2040.901</v>
      </c>
      <c r="K36" s="115" t="s">
        <v>154</v>
      </c>
      <c r="L36" s="115">
        <v>2176.541</v>
      </c>
      <c r="M36" s="29">
        <v>2042.6170181888563</v>
      </c>
      <c r="N36" s="29">
        <f t="shared" si="6"/>
        <v>-1.7160181888561965</v>
      </c>
    </row>
    <row r="37" spans="1:14" ht="12.75">
      <c r="A37" s="64">
        <v>169</v>
      </c>
      <c r="B37" s="29">
        <v>2156.5577715279874</v>
      </c>
      <c r="C37" s="29" t="s">
        <v>153</v>
      </c>
      <c r="D37" s="29">
        <v>2192.15</v>
      </c>
      <c r="E37" s="29">
        <f t="shared" si="5"/>
        <v>2156.554336224866</v>
      </c>
      <c r="F37" s="29">
        <f t="shared" si="0"/>
        <v>0.003435303121477773</v>
      </c>
      <c r="I37" s="64">
        <v>169</v>
      </c>
      <c r="J37" s="115">
        <v>2040.663</v>
      </c>
      <c r="K37" s="115" t="s">
        <v>154</v>
      </c>
      <c r="L37" s="115">
        <v>2176.541</v>
      </c>
      <c r="M37" s="29">
        <v>2042.3788928647982</v>
      </c>
      <c r="N37" s="29">
        <f t="shared" si="6"/>
        <v>-1.7158928647982066</v>
      </c>
    </row>
    <row r="38" spans="1:14" ht="12.75">
      <c r="A38" s="64">
        <v>168</v>
      </c>
      <c r="B38" s="29">
        <v>2169.97</v>
      </c>
      <c r="C38" s="29" t="s">
        <v>153</v>
      </c>
      <c r="D38" s="29">
        <v>2191.23</v>
      </c>
      <c r="E38" s="29">
        <f t="shared" si="5"/>
        <v>2170.8776157522298</v>
      </c>
      <c r="F38" s="29">
        <f t="shared" si="0"/>
        <v>-0.9076157522299582</v>
      </c>
      <c r="I38" s="64">
        <v>168</v>
      </c>
      <c r="J38" s="115">
        <v>2050.011</v>
      </c>
      <c r="K38" s="115" t="s">
        <v>154</v>
      </c>
      <c r="L38" s="115">
        <v>2176.541</v>
      </c>
      <c r="M38" s="29">
        <v>2051.734816836524</v>
      </c>
      <c r="N38" s="29">
        <f t="shared" si="6"/>
        <v>-1.723816836523838</v>
      </c>
    </row>
    <row r="39" spans="1:14" ht="12.75">
      <c r="A39" s="64">
        <v>167</v>
      </c>
      <c r="B39" s="29">
        <v>2219.48</v>
      </c>
      <c r="C39" s="29" t="s">
        <v>153</v>
      </c>
      <c r="D39" s="29">
        <v>2191.23</v>
      </c>
      <c r="E39" s="29">
        <f t="shared" si="5"/>
        <v>2220.4083238983762</v>
      </c>
      <c r="F39" s="29">
        <f t="shared" si="0"/>
        <v>-0.9283238983762203</v>
      </c>
      <c r="I39" s="64">
        <v>167</v>
      </c>
      <c r="J39" s="115">
        <v>2061.821</v>
      </c>
      <c r="K39" s="115" t="s">
        <v>154</v>
      </c>
      <c r="L39" s="115">
        <v>2176.541</v>
      </c>
      <c r="M39" s="29">
        <v>2063.5550377542822</v>
      </c>
      <c r="N39" s="29">
        <f t="shared" si="6"/>
        <v>-1.7340377542823262</v>
      </c>
    </row>
    <row r="40" spans="1:14" ht="12.75">
      <c r="A40" s="64">
        <v>166</v>
      </c>
      <c r="B40" s="29">
        <v>2217.21</v>
      </c>
      <c r="C40" s="29" t="s">
        <v>153</v>
      </c>
      <c r="D40" s="29">
        <v>2191.23</v>
      </c>
      <c r="E40" s="29">
        <f t="shared" si="5"/>
        <v>2218.1373744438874</v>
      </c>
      <c r="F40" s="29">
        <f t="shared" si="0"/>
        <v>-0.9273744438874019</v>
      </c>
      <c r="I40" s="64">
        <v>166</v>
      </c>
      <c r="J40" s="115">
        <v>2144.661</v>
      </c>
      <c r="K40" s="115" t="s">
        <v>154</v>
      </c>
      <c r="L40" s="115">
        <v>2177.884</v>
      </c>
      <c r="M40" s="29">
        <v>2145.140250898688</v>
      </c>
      <c r="N40" s="29">
        <f t="shared" si="6"/>
        <v>-0.4792508986879511</v>
      </c>
    </row>
    <row r="41" spans="1:14" ht="12.75">
      <c r="A41" s="64">
        <v>165</v>
      </c>
      <c r="B41" s="29">
        <v>2259.05</v>
      </c>
      <c r="C41" s="29" t="s">
        <v>153</v>
      </c>
      <c r="D41" s="29">
        <v>2189.42</v>
      </c>
      <c r="E41" s="29">
        <f t="shared" si="5"/>
        <v>2261.863218979182</v>
      </c>
      <c r="F41" s="29">
        <f t="shared" si="0"/>
        <v>-2.8132189791817837</v>
      </c>
      <c r="I41" s="64">
        <v>165</v>
      </c>
      <c r="J41" s="115">
        <v>2204.777</v>
      </c>
      <c r="K41" s="115" t="s">
        <v>154</v>
      </c>
      <c r="L41" s="115">
        <v>2177.884</v>
      </c>
      <c r="M41" s="29">
        <v>2205.269987446596</v>
      </c>
      <c r="N41" s="29">
        <f t="shared" si="6"/>
        <v>-0.4929874465960893</v>
      </c>
    </row>
    <row r="42" spans="1:14" ht="12.75">
      <c r="A42" s="64">
        <v>164</v>
      </c>
      <c r="B42" s="29">
        <v>2253.51</v>
      </c>
      <c r="C42" s="29" t="s">
        <v>153</v>
      </c>
      <c r="D42" s="29">
        <v>2189.42</v>
      </c>
      <c r="E42" s="29">
        <f t="shared" si="5"/>
        <v>2256.316319958291</v>
      </c>
      <c r="F42" s="29">
        <f t="shared" si="0"/>
        <v>-2.8063199582907146</v>
      </c>
      <c r="I42" s="64">
        <v>164</v>
      </c>
      <c r="J42" s="115">
        <v>2231.028</v>
      </c>
      <c r="K42" s="115" t="s">
        <v>154</v>
      </c>
      <c r="L42" s="115">
        <v>2177.884</v>
      </c>
      <c r="M42" s="29">
        <v>2231.526999058965</v>
      </c>
      <c r="N42" s="29">
        <f t="shared" si="6"/>
        <v>-0.4989990589651825</v>
      </c>
    </row>
    <row r="43" spans="1:14" ht="12.75">
      <c r="A43" s="64">
        <v>163</v>
      </c>
      <c r="B43" s="29">
        <v>2278.18</v>
      </c>
      <c r="C43" s="29" t="s">
        <v>153</v>
      </c>
      <c r="D43" s="29">
        <v>2189.42</v>
      </c>
      <c r="E43" s="29">
        <f t="shared" si="5"/>
        <v>2281.0170417715376</v>
      </c>
      <c r="F43" s="29">
        <f t="shared" si="0"/>
        <v>-2.83704177153777</v>
      </c>
      <c r="I43" s="64">
        <v>163</v>
      </c>
      <c r="J43" s="115">
        <v>2256.512</v>
      </c>
      <c r="K43" s="115" t="s">
        <v>154</v>
      </c>
      <c r="L43" s="115">
        <v>2177.884</v>
      </c>
      <c r="M43" s="29">
        <v>2257.0170395422806</v>
      </c>
      <c r="N43" s="29">
        <f t="shared" si="6"/>
        <v>-0.5050395422804286</v>
      </c>
    </row>
    <row r="44" spans="1:14" ht="12.75">
      <c r="A44" s="64">
        <v>162</v>
      </c>
      <c r="B44" s="29">
        <v>2294.64</v>
      </c>
      <c r="C44" s="29" t="s">
        <v>153</v>
      </c>
      <c r="D44" s="29">
        <v>2189.42</v>
      </c>
      <c r="E44" s="29">
        <f t="shared" si="5"/>
        <v>2297.497539584511</v>
      </c>
      <c r="F44" s="29">
        <f t="shared" si="0"/>
        <v>-2.8575395845109597</v>
      </c>
      <c r="I44" s="64">
        <v>162</v>
      </c>
      <c r="J44" s="115">
        <v>2284.816</v>
      </c>
      <c r="K44" s="115" t="s">
        <v>154</v>
      </c>
      <c r="L44" s="115">
        <v>2177.884</v>
      </c>
      <c r="M44" s="29">
        <v>2285.326973876875</v>
      </c>
      <c r="N44" s="29">
        <f t="shared" si="6"/>
        <v>-0.5109738768751413</v>
      </c>
    </row>
    <row r="45" spans="1:14" ht="12.75">
      <c r="A45" s="64">
        <v>161</v>
      </c>
      <c r="B45" s="29">
        <v>2316.62</v>
      </c>
      <c r="C45" s="29" t="s">
        <v>153</v>
      </c>
      <c r="D45" s="29">
        <v>2189.42</v>
      </c>
      <c r="E45" s="29">
        <f t="shared" si="5"/>
        <v>2319.504911512163</v>
      </c>
      <c r="F45" s="29">
        <f t="shared" si="0"/>
        <v>-2.884911512162944</v>
      </c>
      <c r="I45" s="64">
        <v>161</v>
      </c>
      <c r="J45" s="115">
        <v>2324.354</v>
      </c>
      <c r="K45" s="115" t="s">
        <v>154</v>
      </c>
      <c r="L45" s="115">
        <v>2177.884</v>
      </c>
      <c r="M45" s="29">
        <v>2324.873841583813</v>
      </c>
      <c r="N45" s="29">
        <f t="shared" si="6"/>
        <v>-0.5198415838131041</v>
      </c>
    </row>
    <row r="46" spans="1:14" ht="12.75">
      <c r="A46" s="64">
        <v>160</v>
      </c>
      <c r="B46" s="29">
        <v>2357.45</v>
      </c>
      <c r="C46" s="29" t="s">
        <v>153</v>
      </c>
      <c r="D46" s="29">
        <v>2189.42</v>
      </c>
      <c r="E46" s="29">
        <f t="shared" si="5"/>
        <v>2360.3857575451943</v>
      </c>
      <c r="F46" s="29">
        <f t="shared" si="0"/>
        <v>-2.9357575451945195</v>
      </c>
      <c r="I46" s="64">
        <v>160</v>
      </c>
      <c r="J46" s="115">
        <v>2350.82</v>
      </c>
      <c r="K46" s="115" t="s">
        <v>154</v>
      </c>
      <c r="L46" s="115">
        <v>2177.884</v>
      </c>
      <c r="M46" s="29">
        <v>2351.345488754635</v>
      </c>
      <c r="N46" s="29">
        <f t="shared" si="6"/>
        <v>-0.5254887546348073</v>
      </c>
    </row>
    <row r="47" spans="1:14" ht="12.75">
      <c r="A47" s="64">
        <v>159</v>
      </c>
      <c r="B47" s="29">
        <v>2376.23</v>
      </c>
      <c r="C47" s="29" t="s">
        <v>153</v>
      </c>
      <c r="D47" s="29">
        <v>2189.42</v>
      </c>
      <c r="E47" s="29">
        <f t="shared" si="5"/>
        <v>2379.18914447883</v>
      </c>
      <c r="F47" s="29">
        <f t="shared" si="0"/>
        <v>-2.959144478829785</v>
      </c>
      <c r="I47" s="64">
        <v>159</v>
      </c>
      <c r="J47" s="115">
        <v>2377.689</v>
      </c>
      <c r="K47" s="115" t="s">
        <v>154</v>
      </c>
      <c r="L47" s="115">
        <v>2177.884</v>
      </c>
      <c r="M47" s="29">
        <v>2378.220477104624</v>
      </c>
      <c r="N47" s="29">
        <f t="shared" si="6"/>
        <v>-0.5314771046241731</v>
      </c>
    </row>
    <row r="48" spans="1:14" ht="12.75">
      <c r="A48" s="64">
        <v>158</v>
      </c>
      <c r="B48" s="29">
        <v>2388.17</v>
      </c>
      <c r="C48" s="29" t="s">
        <v>153</v>
      </c>
      <c r="D48" s="29">
        <v>2189.42</v>
      </c>
      <c r="E48" s="29">
        <f t="shared" si="5"/>
        <v>2391.144013487755</v>
      </c>
      <c r="F48" s="29">
        <f t="shared" si="0"/>
        <v>-2.974013487754746</v>
      </c>
      <c r="I48" s="64">
        <v>158</v>
      </c>
      <c r="J48" s="115">
        <v>2383.233</v>
      </c>
      <c r="K48" s="115" t="s">
        <v>154</v>
      </c>
      <c r="L48" s="115">
        <v>2177.884</v>
      </c>
      <c r="M48" s="29">
        <v>2383.765578514717</v>
      </c>
      <c r="N48" s="29">
        <f t="shared" si="6"/>
        <v>-0.5325785147169881</v>
      </c>
    </row>
    <row r="49" spans="1:14" ht="12.75">
      <c r="A49" s="64">
        <v>157</v>
      </c>
      <c r="B49" s="29">
        <v>2391.01</v>
      </c>
      <c r="C49" s="29" t="s">
        <v>153</v>
      </c>
      <c r="D49" s="29">
        <v>2189.42</v>
      </c>
      <c r="E49" s="29">
        <f t="shared" si="5"/>
        <v>2393.987550169945</v>
      </c>
      <c r="F49" s="29">
        <f t="shared" si="0"/>
        <v>-2.9775501699446068</v>
      </c>
      <c r="I49" s="64">
        <v>157</v>
      </c>
      <c r="J49" s="115">
        <v>2385.881</v>
      </c>
      <c r="K49" s="115" t="s">
        <v>154</v>
      </c>
      <c r="L49" s="115">
        <v>2177.884</v>
      </c>
      <c r="M49" s="29">
        <v>2386.4141686710705</v>
      </c>
      <c r="N49" s="29">
        <f t="shared" si="6"/>
        <v>-0.5331686710705981</v>
      </c>
    </row>
    <row r="50" spans="1:14" ht="12.75">
      <c r="A50" s="64">
        <v>156</v>
      </c>
      <c r="B50" s="29">
        <v>2392.06</v>
      </c>
      <c r="C50" s="29" t="s">
        <v>153</v>
      </c>
      <c r="D50" s="29">
        <v>2189.42</v>
      </c>
      <c r="E50" s="29">
        <f t="shared" si="5"/>
        <v>2395.0388577461063</v>
      </c>
      <c r="F50" s="29">
        <f t="shared" si="0"/>
        <v>-2.978857746106314</v>
      </c>
      <c r="I50" s="64">
        <v>156</v>
      </c>
      <c r="J50" s="115">
        <v>2386.076</v>
      </c>
      <c r="K50" s="115" t="s">
        <v>154</v>
      </c>
      <c r="L50" s="115">
        <v>2176.503</v>
      </c>
      <c r="M50" s="29">
        <v>2388.124104304293</v>
      </c>
      <c r="N50" s="29">
        <f t="shared" si="6"/>
        <v>-2.048104304292792</v>
      </c>
    </row>
    <row r="51" spans="1:14" ht="12.75">
      <c r="A51" s="64">
        <v>155</v>
      </c>
      <c r="B51" s="29">
        <v>2396.26</v>
      </c>
      <c r="C51" s="29" t="s">
        <v>153</v>
      </c>
      <c r="D51" s="29">
        <v>2189.42</v>
      </c>
      <c r="E51" s="29">
        <f t="shared" si="5"/>
        <v>2399.2440880507534</v>
      </c>
      <c r="F51" s="29">
        <f t="shared" si="0"/>
        <v>-2.9840880507531438</v>
      </c>
      <c r="I51" s="64">
        <v>155</v>
      </c>
      <c r="J51" s="115">
        <v>2385.569</v>
      </c>
      <c r="K51" s="115" t="s">
        <v>154</v>
      </c>
      <c r="L51" s="115">
        <v>2176.503</v>
      </c>
      <c r="M51" s="29">
        <v>2387.6161234261194</v>
      </c>
      <c r="N51" s="29">
        <f t="shared" si="6"/>
        <v>-2.0471234261194695</v>
      </c>
    </row>
    <row r="52" spans="1:14" ht="12.75">
      <c r="A52" s="64">
        <v>154</v>
      </c>
      <c r="B52" s="29">
        <v>2404.78</v>
      </c>
      <c r="C52" s="29" t="s">
        <v>153</v>
      </c>
      <c r="D52" s="29">
        <v>2192.27</v>
      </c>
      <c r="E52" s="29">
        <f t="shared" si="5"/>
        <v>2404.6445371729947</v>
      </c>
      <c r="F52" s="29">
        <f t="shared" si="0"/>
        <v>0.13546282700554002</v>
      </c>
      <c r="I52" s="64">
        <v>154</v>
      </c>
      <c r="J52" s="115">
        <v>2386.601</v>
      </c>
      <c r="K52" s="115" t="s">
        <v>154</v>
      </c>
      <c r="L52" s="115">
        <v>2176.503</v>
      </c>
      <c r="M52" s="29">
        <v>2388.6489369267356</v>
      </c>
      <c r="N52" s="29">
        <f t="shared" si="6"/>
        <v>-2.047936926735474</v>
      </c>
    </row>
    <row r="53" spans="1:14" ht="12.75">
      <c r="A53" s="64">
        <v>152</v>
      </c>
      <c r="B53" s="29">
        <v>2179.45</v>
      </c>
      <c r="C53" s="29" t="s">
        <v>153</v>
      </c>
      <c r="D53" s="29">
        <v>2191.23</v>
      </c>
      <c r="E53" s="29">
        <f t="shared" si="5"/>
        <v>2180.361580874942</v>
      </c>
      <c r="F53" s="29">
        <f t="shared" si="0"/>
        <v>-0.9115808749420466</v>
      </c>
      <c r="I53" s="64">
        <v>152</v>
      </c>
      <c r="J53" s="115">
        <v>2056.7</v>
      </c>
      <c r="K53" s="115" t="s">
        <v>154</v>
      </c>
      <c r="L53" s="115">
        <v>2177.225</v>
      </c>
      <c r="M53" s="29">
        <v>2057.782999962293</v>
      </c>
      <c r="N53" s="29">
        <f t="shared" si="6"/>
        <v>-1.0829999622933428</v>
      </c>
    </row>
    <row r="54" spans="1:14" ht="12.75">
      <c r="A54" s="64">
        <v>151</v>
      </c>
      <c r="B54" s="29">
        <v>2186.37</v>
      </c>
      <c r="C54" s="29" t="s">
        <v>153</v>
      </c>
      <c r="D54" s="29">
        <v>2191.23</v>
      </c>
      <c r="E54" s="29">
        <f t="shared" si="5"/>
        <v>2187.284475247217</v>
      </c>
      <c r="F54" s="29">
        <f t="shared" si="0"/>
        <v>-0.9144752472170694</v>
      </c>
      <c r="I54" s="64">
        <v>151</v>
      </c>
      <c r="J54" s="115">
        <v>2056.523</v>
      </c>
      <c r="K54" s="115" t="s">
        <v>154</v>
      </c>
      <c r="L54" s="115">
        <v>2177.225</v>
      </c>
      <c r="M54" s="29">
        <v>2057.6059067591077</v>
      </c>
      <c r="N54" s="29">
        <f t="shared" si="6"/>
        <v>-1.0829067591075727</v>
      </c>
    </row>
    <row r="55" spans="1:14" ht="12.75">
      <c r="A55" s="64">
        <v>150</v>
      </c>
      <c r="B55" s="29">
        <v>2187.51</v>
      </c>
      <c r="C55" s="29" t="s">
        <v>153</v>
      </c>
      <c r="D55" s="29">
        <v>2191.23</v>
      </c>
      <c r="E55" s="29">
        <f t="shared" si="5"/>
        <v>2188.4249520657713</v>
      </c>
      <c r="F55" s="29">
        <f t="shared" si="0"/>
        <v>-0.9149520657711037</v>
      </c>
      <c r="I55" s="64">
        <v>150</v>
      </c>
      <c r="J55" s="115">
        <v>2054.428</v>
      </c>
      <c r="K55" s="115" t="s">
        <v>154</v>
      </c>
      <c r="L55" s="115">
        <v>2177.225</v>
      </c>
      <c r="M55" s="29">
        <v>2055.56304725375</v>
      </c>
      <c r="N55" s="29">
        <f t="shared" si="6"/>
        <v>-1.1350472537501446</v>
      </c>
    </row>
    <row r="56" spans="1:14" ht="12.75">
      <c r="A56" s="64">
        <v>149</v>
      </c>
      <c r="B56" s="29">
        <v>2160.64</v>
      </c>
      <c r="C56" s="29" t="s">
        <v>153</v>
      </c>
      <c r="D56" s="29">
        <v>2192.27</v>
      </c>
      <c r="E56" s="29">
        <f t="shared" si="5"/>
        <v>2160.518289738545</v>
      </c>
      <c r="F56" s="29">
        <f t="shared" si="0"/>
        <v>0.12171026145506403</v>
      </c>
      <c r="I56" s="64">
        <v>149</v>
      </c>
      <c r="J56" s="115">
        <v>2052.805</v>
      </c>
      <c r="K56" s="115" t="s">
        <v>154</v>
      </c>
      <c r="L56" s="115">
        <v>2177.225</v>
      </c>
      <c r="M56" s="29">
        <v>2053.8859489656224</v>
      </c>
      <c r="N56" s="29">
        <f t="shared" si="6"/>
        <v>-1.0809489656226106</v>
      </c>
    </row>
    <row r="57" spans="1:14" ht="12.75">
      <c r="A57" s="64">
        <v>148</v>
      </c>
      <c r="B57" s="29">
        <v>2177.56</v>
      </c>
      <c r="C57" s="29" t="s">
        <v>153</v>
      </c>
      <c r="D57" s="29">
        <v>2191.23</v>
      </c>
      <c r="E57" s="29">
        <f t="shared" si="5"/>
        <v>2178.470790359971</v>
      </c>
      <c r="F57" s="29">
        <f t="shared" si="0"/>
        <v>-0.910790359971088</v>
      </c>
      <c r="I57" s="64">
        <v>148</v>
      </c>
      <c r="J57" s="115">
        <v>2057.241</v>
      </c>
      <c r="K57" s="115" t="s">
        <v>154</v>
      </c>
      <c r="L57" s="115">
        <v>2177.225</v>
      </c>
      <c r="M57" s="29">
        <v>2058.3242848375694</v>
      </c>
      <c r="N57" s="29">
        <f t="shared" si="6"/>
        <v>-1.0832848375694084</v>
      </c>
    </row>
    <row r="58" spans="1:14" ht="12.75">
      <c r="A58" s="64">
        <v>147</v>
      </c>
      <c r="B58" s="29">
        <v>2184.73</v>
      </c>
      <c r="C58" s="29" t="s">
        <v>153</v>
      </c>
      <c r="D58" s="29">
        <v>2192.27</v>
      </c>
      <c r="E58" s="29">
        <f t="shared" si="5"/>
        <v>2184.606932733121</v>
      </c>
      <c r="F58" s="29">
        <f t="shared" si="0"/>
        <v>0.12306726687893388</v>
      </c>
      <c r="I58" s="64">
        <v>147</v>
      </c>
      <c r="J58" s="115">
        <v>2147.989</v>
      </c>
      <c r="K58" s="115" t="s">
        <v>154</v>
      </c>
      <c r="L58" s="115">
        <v>2177.225</v>
      </c>
      <c r="M58" s="29">
        <v>2149.119358888272</v>
      </c>
      <c r="N58" s="29">
        <f t="shared" si="6"/>
        <v>-1.130358888271985</v>
      </c>
    </row>
    <row r="59" spans="1:14" ht="12.75">
      <c r="A59" s="64">
        <v>146</v>
      </c>
      <c r="B59" s="29">
        <v>2240</v>
      </c>
      <c r="C59" s="29" t="s">
        <v>153</v>
      </c>
      <c r="D59" s="29">
        <v>2192.27</v>
      </c>
      <c r="E59" s="29">
        <f t="shared" si="5"/>
        <v>2239.8738193379468</v>
      </c>
      <c r="F59" s="29">
        <f t="shared" si="0"/>
        <v>0.12618066205322975</v>
      </c>
      <c r="I59" s="64">
        <v>146</v>
      </c>
      <c r="J59" s="115">
        <v>2259.995</v>
      </c>
      <c r="K59" s="115" t="s">
        <v>154</v>
      </c>
      <c r="L59" s="115">
        <v>2177.225</v>
      </c>
      <c r="M59" s="29">
        <v>2261.18434733259</v>
      </c>
      <c r="N59" s="29">
        <f t="shared" si="6"/>
        <v>-1.1893473325899322</v>
      </c>
    </row>
    <row r="60" spans="1:14" ht="12.75">
      <c r="A60" s="64">
        <v>145</v>
      </c>
      <c r="B60" s="29">
        <v>2261.87</v>
      </c>
      <c r="C60" s="29" t="s">
        <v>153</v>
      </c>
      <c r="D60" s="29">
        <v>2192.27</v>
      </c>
      <c r="E60" s="29">
        <f t="shared" si="5"/>
        <v>2261.742587386572</v>
      </c>
      <c r="F60" s="29">
        <f t="shared" si="0"/>
        <v>0.12741261342807775</v>
      </c>
      <c r="I60" s="64">
        <v>145</v>
      </c>
      <c r="J60" s="115">
        <v>2287.521</v>
      </c>
      <c r="K60" s="115" t="s">
        <v>154</v>
      </c>
      <c r="L60" s="115">
        <v>2177.225</v>
      </c>
      <c r="M60" s="29">
        <v>2288.7253784169893</v>
      </c>
      <c r="N60" s="29">
        <f t="shared" si="6"/>
        <v>-1.2043784169891296</v>
      </c>
    </row>
    <row r="61" spans="1:14" ht="12.75">
      <c r="A61" s="64">
        <v>144</v>
      </c>
      <c r="B61" s="29">
        <v>2271.06</v>
      </c>
      <c r="C61" s="29" t="s">
        <v>153</v>
      </c>
      <c r="D61" s="29">
        <v>2192.27</v>
      </c>
      <c r="E61" s="29">
        <f t="shared" si="5"/>
        <v>2270.932069707874</v>
      </c>
      <c r="F61" s="29">
        <f t="shared" si="0"/>
        <v>0.12793029212616602</v>
      </c>
      <c r="I61" s="64">
        <v>144</v>
      </c>
      <c r="J61" s="115">
        <v>2305.934</v>
      </c>
      <c r="K61" s="115" t="s">
        <v>154</v>
      </c>
      <c r="L61" s="115">
        <v>2177.225</v>
      </c>
      <c r="M61" s="29">
        <v>2307.148061374509</v>
      </c>
      <c r="N61" s="29">
        <f t="shared" si="6"/>
        <v>-1.214061374508674</v>
      </c>
    </row>
    <row r="62" spans="1:14" ht="12.75">
      <c r="A62" s="64">
        <v>143</v>
      </c>
      <c r="B62" s="29">
        <v>2304.2</v>
      </c>
      <c r="C62" s="29" t="s">
        <v>153</v>
      </c>
      <c r="D62" s="29">
        <v>2192.27</v>
      </c>
      <c r="E62" s="29">
        <f t="shared" si="5"/>
        <v>2304.0702029100426</v>
      </c>
      <c r="F62" s="29">
        <f t="shared" si="0"/>
        <v>0.1297970899572647</v>
      </c>
      <c r="I62" s="64">
        <v>143</v>
      </c>
      <c r="J62" s="115">
        <v>2323.978</v>
      </c>
      <c r="K62" s="115" t="s">
        <v>154</v>
      </c>
      <c r="L62" s="115">
        <v>2177.225</v>
      </c>
      <c r="M62" s="29">
        <v>2325.2007707815355</v>
      </c>
      <c r="N62" s="29">
        <f t="shared" si="6"/>
        <v>-1.2227707815354734</v>
      </c>
    </row>
    <row r="63" spans="1:14" ht="12.75">
      <c r="A63" s="64">
        <v>142</v>
      </c>
      <c r="B63" s="29">
        <v>2319.13</v>
      </c>
      <c r="C63" s="29" t="s">
        <v>153</v>
      </c>
      <c r="D63" s="29">
        <v>2191.23</v>
      </c>
      <c r="E63" s="29">
        <f t="shared" si="5"/>
        <v>2320.1000036956593</v>
      </c>
      <c r="F63" s="29">
        <f t="shared" si="0"/>
        <v>-0.9700036956592157</v>
      </c>
      <c r="I63" s="64">
        <v>142</v>
      </c>
      <c r="J63" s="115">
        <v>2351.097</v>
      </c>
      <c r="K63" s="115" t="s">
        <v>154</v>
      </c>
      <c r="L63" s="115">
        <v>2177.225</v>
      </c>
      <c r="M63" s="29">
        <v>2352.334020556887</v>
      </c>
      <c r="N63" s="29">
        <f t="shared" si="6"/>
        <v>-1.2370205568868187</v>
      </c>
    </row>
    <row r="64" spans="1:14" ht="12.75">
      <c r="A64" s="64">
        <v>141</v>
      </c>
      <c r="B64" s="29">
        <v>2351.21</v>
      </c>
      <c r="C64" s="29" t="s">
        <v>153</v>
      </c>
      <c r="D64" s="29">
        <v>2192.27</v>
      </c>
      <c r="E64" s="29">
        <f t="shared" si="5"/>
        <v>2351.077554806059</v>
      </c>
      <c r="F64" s="29">
        <f t="shared" si="0"/>
        <v>0.1324451939408391</v>
      </c>
      <c r="I64" s="64">
        <v>141</v>
      </c>
      <c r="J64" s="115">
        <v>2365.348</v>
      </c>
      <c r="K64" s="115" t="s">
        <v>154</v>
      </c>
      <c r="L64" s="115">
        <v>2177.225</v>
      </c>
      <c r="M64" s="29">
        <v>2366.5928116535797</v>
      </c>
      <c r="N64" s="29">
        <f t="shared" si="6"/>
        <v>-1.2448116535797453</v>
      </c>
    </row>
    <row r="65" spans="1:14" ht="12.75">
      <c r="A65" s="64">
        <v>140</v>
      </c>
      <c r="B65" s="29">
        <v>2360.26</v>
      </c>
      <c r="C65" s="29" t="s">
        <v>153</v>
      </c>
      <c r="D65" s="29">
        <v>2192.27</v>
      </c>
      <c r="E65" s="29">
        <f t="shared" si="5"/>
        <v>2360.1270450136526</v>
      </c>
      <c r="F65" s="29">
        <f t="shared" si="0"/>
        <v>0.13295498634761316</v>
      </c>
      <c r="I65" s="64">
        <v>140</v>
      </c>
      <c r="J65" s="115">
        <v>2378.609</v>
      </c>
      <c r="K65" s="115" t="s">
        <v>154</v>
      </c>
      <c r="L65" s="115">
        <v>2177.225</v>
      </c>
      <c r="M65" s="29">
        <v>2379.8608631170687</v>
      </c>
      <c r="N65" s="29">
        <f t="shared" si="6"/>
        <v>-1.2518631170687513</v>
      </c>
    </row>
    <row r="66" spans="1:14" ht="12.75">
      <c r="A66" s="64">
        <v>139</v>
      </c>
      <c r="B66" s="29">
        <v>2378.3</v>
      </c>
      <c r="C66" s="29" t="s">
        <v>153</v>
      </c>
      <c r="D66" s="29">
        <v>2192.27</v>
      </c>
      <c r="E66" s="29">
        <f t="shared" si="5"/>
        <v>2378.1660288086778</v>
      </c>
      <c r="F66" s="29">
        <f t="shared" si="0"/>
        <v>0.13397119132241642</v>
      </c>
      <c r="I66" s="64">
        <v>139</v>
      </c>
      <c r="J66" s="115">
        <v>2385.043</v>
      </c>
      <c r="K66" s="115" t="s">
        <v>154</v>
      </c>
      <c r="L66" s="115">
        <v>2176.503</v>
      </c>
      <c r="M66" s="29">
        <v>2387.0903462794045</v>
      </c>
      <c r="N66" s="29">
        <f t="shared" si="6"/>
        <v>-2.047346279404337</v>
      </c>
    </row>
    <row r="67" spans="1:14" ht="12.75">
      <c r="A67" s="64">
        <v>138</v>
      </c>
      <c r="B67" s="29">
        <v>2391.61</v>
      </c>
      <c r="C67" s="29" t="s">
        <v>153</v>
      </c>
      <c r="D67" s="29">
        <v>2192.27</v>
      </c>
      <c r="E67" s="29">
        <f t="shared" si="5"/>
        <v>2391.47527904769</v>
      </c>
      <c r="F67" s="29">
        <f t="shared" si="0"/>
        <v>0.13472095231009007</v>
      </c>
      <c r="I67" s="64">
        <v>138</v>
      </c>
      <c r="J67" s="115">
        <v>2389.167</v>
      </c>
      <c r="K67" s="115" t="s">
        <v>154</v>
      </c>
      <c r="L67" s="115">
        <v>2177.884</v>
      </c>
      <c r="M67" s="29">
        <v>2389.7011596316665</v>
      </c>
      <c r="N67" s="29">
        <f t="shared" si="6"/>
        <v>-0.5341596316666255</v>
      </c>
    </row>
    <row r="68" spans="1:14" ht="12.75">
      <c r="A68" s="64">
        <v>137</v>
      </c>
      <c r="B68" s="29">
        <v>2394.89</v>
      </c>
      <c r="C68" s="29" t="s">
        <v>153</v>
      </c>
      <c r="D68" s="29">
        <v>2192.27</v>
      </c>
      <c r="E68" s="29">
        <f t="shared" si="5"/>
        <v>2394.755094283149</v>
      </c>
      <c r="F68" s="29">
        <f t="shared" si="0"/>
        <v>0.1349057168508807</v>
      </c>
      <c r="I68" s="64">
        <v>137</v>
      </c>
      <c r="J68" s="115">
        <v>2387.842</v>
      </c>
      <c r="K68" s="115" t="s">
        <v>154</v>
      </c>
      <c r="L68" s="115">
        <v>2177.884</v>
      </c>
      <c r="M68" s="29">
        <v>2388.376254349496</v>
      </c>
      <c r="N68" s="29">
        <f t="shared" si="6"/>
        <v>-0.5342543494957681</v>
      </c>
    </row>
    <row r="69" spans="1:14" ht="12.75">
      <c r="A69" s="64">
        <v>136</v>
      </c>
      <c r="B69" s="29">
        <v>2400.09</v>
      </c>
      <c r="C69" s="29" t="s">
        <v>153</v>
      </c>
      <c r="D69" s="29">
        <v>2192.27</v>
      </c>
      <c r="E69" s="29">
        <f t="shared" si="5"/>
        <v>2399.9548013637555</v>
      </c>
      <c r="F69" s="29">
        <f>B69-E69</f>
        <v>0.13519863624469508</v>
      </c>
      <c r="I69" s="64">
        <v>136</v>
      </c>
      <c r="J69" s="115">
        <v>2387.509</v>
      </c>
      <c r="K69" s="115" t="s">
        <v>154</v>
      </c>
      <c r="L69" s="115">
        <v>2176.503</v>
      </c>
      <c r="M69" s="29">
        <v>2389.557824273939</v>
      </c>
      <c r="N69" s="29">
        <f t="shared" si="6"/>
        <v>-2.0488242739388625</v>
      </c>
    </row>
    <row r="70" spans="1:14" ht="12.75">
      <c r="A70" s="64">
        <v>135</v>
      </c>
      <c r="B70" s="29">
        <v>2412.08</v>
      </c>
      <c r="C70" s="29" t="s">
        <v>153</v>
      </c>
      <c r="D70" s="29">
        <v>2192.27</v>
      </c>
      <c r="E70" s="29">
        <f t="shared" si="5"/>
        <v>2411.9441259592295</v>
      </c>
      <c r="F70" s="29">
        <f>B70-E70</f>
        <v>0.13587404077043175</v>
      </c>
      <c r="I70" s="64">
        <v>135</v>
      </c>
      <c r="J70" s="115">
        <v>2381.469</v>
      </c>
      <c r="K70" s="115" t="s">
        <v>154</v>
      </c>
      <c r="L70" s="115">
        <v>2176.503</v>
      </c>
      <c r="M70" s="29">
        <v>2383.5125735575525</v>
      </c>
      <c r="N70" s="29">
        <f t="shared" si="6"/>
        <v>-2.043573557552463</v>
      </c>
    </row>
    <row r="71" spans="2:14" ht="12.75">
      <c r="B71" s="29"/>
      <c r="C71" s="29" t="s">
        <v>153</v>
      </c>
      <c r="D71" s="29"/>
      <c r="E71" s="29"/>
      <c r="F71" s="29" t="s">
        <v>55</v>
      </c>
      <c r="J71" s="29"/>
      <c r="K71" s="29"/>
      <c r="L71" s="29"/>
      <c r="M71" s="29"/>
      <c r="N71" s="29"/>
    </row>
    <row r="72" spans="1:14" ht="12.75">
      <c r="A72">
        <v>117</v>
      </c>
      <c r="B72" s="46">
        <v>2116.57</v>
      </c>
      <c r="C72" s="29" t="s">
        <v>153</v>
      </c>
      <c r="D72" s="29">
        <v>2193.64</v>
      </c>
      <c r="E72" s="129">
        <f aca="true" t="shared" si="7" ref="E72:E95">2191.27/D72*B72*1.0004</f>
        <v>2115.128979430335</v>
      </c>
      <c r="F72" s="29">
        <f aca="true" t="shared" si="8" ref="F72:F95">B72-E72</f>
        <v>1.4410205696649427</v>
      </c>
      <c r="I72" s="64">
        <v>117</v>
      </c>
      <c r="J72" s="29">
        <v>2041.119</v>
      </c>
      <c r="K72" s="115" t="s">
        <v>154</v>
      </c>
      <c r="L72" s="29">
        <v>2176.981</v>
      </c>
      <c r="M72" s="129">
        <f aca="true" t="shared" si="9" ref="M72:M95">2177.5/L72*1.0004*J72</f>
        <v>2042.4222522608143</v>
      </c>
      <c r="N72" s="29">
        <f aca="true" t="shared" si="10" ref="N72:N95">J72-M72</f>
        <v>-1.3032522608143609</v>
      </c>
    </row>
    <row r="73" spans="1:14" ht="12.75">
      <c r="A73">
        <v>116</v>
      </c>
      <c r="B73" s="46">
        <v>2128.57</v>
      </c>
      <c r="C73" s="29" t="s">
        <v>153</v>
      </c>
      <c r="D73" s="29">
        <v>2193.64</v>
      </c>
      <c r="E73" s="129">
        <f t="shared" si="7"/>
        <v>2127.1208094917856</v>
      </c>
      <c r="F73" s="29">
        <f t="shared" si="8"/>
        <v>1.4491905082145422</v>
      </c>
      <c r="I73" s="64">
        <v>116</v>
      </c>
      <c r="J73" s="29">
        <v>2041.561</v>
      </c>
      <c r="K73" s="115" t="s">
        <v>154</v>
      </c>
      <c r="L73" s="29">
        <v>2176.981</v>
      </c>
      <c r="M73" s="129">
        <f t="shared" si="9"/>
        <v>2042.8645344773333</v>
      </c>
      <c r="N73" s="29">
        <f t="shared" si="10"/>
        <v>-1.3035344773334145</v>
      </c>
    </row>
    <row r="74" spans="1:14" ht="12.75">
      <c r="A74">
        <v>115</v>
      </c>
      <c r="B74" s="46">
        <v>2128.66</v>
      </c>
      <c r="C74" s="29" t="s">
        <v>153</v>
      </c>
      <c r="D74" s="29">
        <v>2193.64</v>
      </c>
      <c r="E74" s="129">
        <f t="shared" si="7"/>
        <v>2127.2107482172464</v>
      </c>
      <c r="F74" s="29">
        <f t="shared" si="8"/>
        <v>1.4492517827534357</v>
      </c>
      <c r="I74" s="64">
        <v>115</v>
      </c>
      <c r="J74" s="29">
        <v>2039.683</v>
      </c>
      <c r="K74" s="115" t="s">
        <v>154</v>
      </c>
      <c r="L74" s="29">
        <v>2176.981</v>
      </c>
      <c r="M74" s="129">
        <f t="shared" si="9"/>
        <v>2040.9853353763767</v>
      </c>
      <c r="N74" s="29">
        <f t="shared" si="10"/>
        <v>-1.3023353763767318</v>
      </c>
    </row>
    <row r="75" spans="1:14" ht="12.75">
      <c r="A75">
        <v>114</v>
      </c>
      <c r="B75" s="46">
        <v>2145.15</v>
      </c>
      <c r="C75" s="29" t="s">
        <v>153</v>
      </c>
      <c r="D75" s="29">
        <v>2193.64</v>
      </c>
      <c r="E75" s="129">
        <f t="shared" si="7"/>
        <v>2143.689521360023</v>
      </c>
      <c r="F75" s="29">
        <f t="shared" si="8"/>
        <v>1.460478639977282</v>
      </c>
      <c r="I75" s="64">
        <v>114</v>
      </c>
      <c r="J75" s="29">
        <v>2042.123</v>
      </c>
      <c r="K75" s="115" t="s">
        <v>154</v>
      </c>
      <c r="L75" s="29">
        <v>2176.981</v>
      </c>
      <c r="M75" s="129">
        <f t="shared" si="9"/>
        <v>2043.426893313722</v>
      </c>
      <c r="N75" s="29">
        <f t="shared" si="10"/>
        <v>-1.3038933137220283</v>
      </c>
    </row>
    <row r="76" spans="1:14" ht="12.75">
      <c r="A76">
        <v>113</v>
      </c>
      <c r="B76" s="46">
        <v>2142.93</v>
      </c>
      <c r="C76" s="29" t="s">
        <v>153</v>
      </c>
      <c r="D76" s="29">
        <v>2193.64</v>
      </c>
      <c r="E76" s="129">
        <f t="shared" si="7"/>
        <v>2141.471032798654</v>
      </c>
      <c r="F76" s="29">
        <f t="shared" si="8"/>
        <v>1.4589672013457857</v>
      </c>
      <c r="I76" s="64">
        <v>113</v>
      </c>
      <c r="J76" s="29">
        <v>2043.311</v>
      </c>
      <c r="K76" s="115" t="s">
        <v>154</v>
      </c>
      <c r="L76" s="29">
        <v>2176.981</v>
      </c>
      <c r="M76" s="129">
        <f t="shared" si="9"/>
        <v>2044.6156518504295</v>
      </c>
      <c r="N76" s="29">
        <f t="shared" si="10"/>
        <v>-1.3046518504295364</v>
      </c>
    </row>
    <row r="77" spans="1:14" ht="12.75">
      <c r="A77">
        <v>112</v>
      </c>
      <c r="B77" s="46">
        <v>2173.14</v>
      </c>
      <c r="C77" s="29" t="s">
        <v>153</v>
      </c>
      <c r="D77" s="29">
        <v>2193.64</v>
      </c>
      <c r="E77" s="129">
        <f t="shared" si="7"/>
        <v>2171.6604649783553</v>
      </c>
      <c r="F77" s="29">
        <f t="shared" si="8"/>
        <v>1.4795350216445513</v>
      </c>
      <c r="I77" s="64">
        <v>112</v>
      </c>
      <c r="J77" s="29">
        <v>2052.133</v>
      </c>
      <c r="K77" s="115" t="s">
        <v>154</v>
      </c>
      <c r="L77" s="29">
        <v>2176.981</v>
      </c>
      <c r="M77" s="129">
        <f t="shared" si="9"/>
        <v>2053.4432846878312</v>
      </c>
      <c r="N77" s="29">
        <f t="shared" si="10"/>
        <v>-1.3102846878314267</v>
      </c>
    </row>
    <row r="78" spans="1:14" ht="12.75">
      <c r="A78">
        <v>111</v>
      </c>
      <c r="B78" s="46">
        <v>2261.51</v>
      </c>
      <c r="C78" s="29" t="s">
        <v>153</v>
      </c>
      <c r="D78" s="29">
        <v>2193.64</v>
      </c>
      <c r="E78" s="129">
        <f t="shared" si="7"/>
        <v>2259.9703001892203</v>
      </c>
      <c r="F78" s="29">
        <f t="shared" si="8"/>
        <v>1.5396998107798936</v>
      </c>
      <c r="I78" s="64">
        <v>111</v>
      </c>
      <c r="J78" s="29">
        <v>2183.787</v>
      </c>
      <c r="K78" s="115" t="s">
        <v>154</v>
      </c>
      <c r="L78" s="29">
        <v>2176.981</v>
      </c>
      <c r="M78" s="129">
        <f t="shared" si="9"/>
        <v>2185.181345623595</v>
      </c>
      <c r="N78" s="29">
        <f t="shared" si="10"/>
        <v>-1.3943456235951999</v>
      </c>
    </row>
    <row r="79" spans="1:14" ht="12.75">
      <c r="A79">
        <v>110</v>
      </c>
      <c r="B79" s="46">
        <v>2273.01</v>
      </c>
      <c r="C79" s="29" t="s">
        <v>153</v>
      </c>
      <c r="D79" s="29">
        <v>2193.64</v>
      </c>
      <c r="E79" s="129">
        <f t="shared" si="7"/>
        <v>2271.462470664777</v>
      </c>
      <c r="F79" s="29">
        <f t="shared" si="8"/>
        <v>1.5475293352233166</v>
      </c>
      <c r="I79" s="64">
        <v>110</v>
      </c>
      <c r="J79" s="29">
        <v>2236.774</v>
      </c>
      <c r="K79" s="115" t="s">
        <v>154</v>
      </c>
      <c r="L79" s="29">
        <v>2176.981</v>
      </c>
      <c r="M79" s="129">
        <f t="shared" si="9"/>
        <v>2238.202177765447</v>
      </c>
      <c r="N79" s="29">
        <f t="shared" si="10"/>
        <v>-1.4281777654468897</v>
      </c>
    </row>
    <row r="80" spans="1:14" ht="12.75">
      <c r="A80">
        <v>109</v>
      </c>
      <c r="B80" s="46">
        <v>2285.31</v>
      </c>
      <c r="C80" s="29" t="s">
        <v>153</v>
      </c>
      <c r="D80" s="29">
        <v>2193.64</v>
      </c>
      <c r="E80" s="129">
        <f t="shared" si="7"/>
        <v>2283.754096477763</v>
      </c>
      <c r="F80" s="29">
        <f t="shared" si="8"/>
        <v>1.5559035222368038</v>
      </c>
      <c r="I80" s="64">
        <v>109</v>
      </c>
      <c r="J80" s="29">
        <v>2263.448</v>
      </c>
      <c r="K80" s="115" t="s">
        <v>154</v>
      </c>
      <c r="L80" s="29">
        <v>2176.981</v>
      </c>
      <c r="M80" s="129">
        <f t="shared" si="9"/>
        <v>2264.893209085426</v>
      </c>
      <c r="N80" s="29">
        <f t="shared" si="10"/>
        <v>-1.445209085426086</v>
      </c>
    </row>
    <row r="81" spans="1:14" ht="12.75">
      <c r="A81">
        <v>108</v>
      </c>
      <c r="B81" s="46">
        <v>2323.36</v>
      </c>
      <c r="C81" s="29" t="s">
        <v>153</v>
      </c>
      <c r="D81" s="29">
        <v>2193.64</v>
      </c>
      <c r="E81" s="129">
        <f t="shared" si="7"/>
        <v>2321.7781909642786</v>
      </c>
      <c r="F81" s="29">
        <f t="shared" si="8"/>
        <v>1.5818090357215624</v>
      </c>
      <c r="I81" s="64">
        <v>108</v>
      </c>
      <c r="J81" s="29">
        <v>2315.731</v>
      </c>
      <c r="K81" s="115" t="s">
        <v>154</v>
      </c>
      <c r="L81" s="29">
        <v>2178.475</v>
      </c>
      <c r="M81" s="129">
        <f t="shared" si="9"/>
        <v>2315.620447423542</v>
      </c>
      <c r="N81" s="29">
        <f t="shared" si="10"/>
        <v>0.11055257645830352</v>
      </c>
    </row>
    <row r="82" spans="1:14" ht="12.75">
      <c r="A82">
        <v>107</v>
      </c>
      <c r="B82" s="46">
        <v>2361.27</v>
      </c>
      <c r="C82" s="29" t="s">
        <v>153</v>
      </c>
      <c r="D82" s="29">
        <v>2193.64</v>
      </c>
      <c r="E82" s="129">
        <f t="shared" si="7"/>
        <v>2359.662380766744</v>
      </c>
      <c r="F82" s="29">
        <f t="shared" si="8"/>
        <v>1.6076192332561732</v>
      </c>
      <c r="I82" s="64">
        <v>107</v>
      </c>
      <c r="J82" s="29">
        <v>2345.594</v>
      </c>
      <c r="K82" s="115" t="s">
        <v>154</v>
      </c>
      <c r="L82" s="29">
        <v>2178.475</v>
      </c>
      <c r="M82" s="129">
        <f t="shared" si="9"/>
        <v>2345.482021769357</v>
      </c>
      <c r="N82" s="29">
        <f t="shared" si="10"/>
        <v>0.1119782306432171</v>
      </c>
    </row>
    <row r="83" spans="1:14" ht="12.75">
      <c r="A83">
        <v>106</v>
      </c>
      <c r="B83" s="46">
        <v>2372.25</v>
      </c>
      <c r="C83" s="29" t="s">
        <v>153</v>
      </c>
      <c r="D83" s="29">
        <v>2194.64</v>
      </c>
      <c r="E83" s="129">
        <f t="shared" si="7"/>
        <v>2369.5547122092917</v>
      </c>
      <c r="F83" s="29">
        <f t="shared" si="8"/>
        <v>2.695287790708335</v>
      </c>
      <c r="I83" s="64">
        <v>106</v>
      </c>
      <c r="J83" s="29">
        <v>2364.453</v>
      </c>
      <c r="K83" s="115" t="s">
        <v>154</v>
      </c>
      <c r="L83" s="29">
        <v>2178.475</v>
      </c>
      <c r="M83" s="129">
        <f t="shared" si="9"/>
        <v>2364.340121444129</v>
      </c>
      <c r="N83" s="29">
        <f t="shared" si="10"/>
        <v>0.1128785558707932</v>
      </c>
    </row>
    <row r="84" spans="1:14" ht="12.75">
      <c r="A84">
        <v>105</v>
      </c>
      <c r="B84" s="46">
        <v>2391.67</v>
      </c>
      <c r="C84" s="29" t="s">
        <v>153</v>
      </c>
      <c r="D84" s="29">
        <v>2190.11</v>
      </c>
      <c r="E84" s="129">
        <f t="shared" si="7"/>
        <v>2393.89393171501</v>
      </c>
      <c r="F84" s="29">
        <f t="shared" si="8"/>
        <v>-2.223931715009712</v>
      </c>
      <c r="I84" s="64">
        <v>105</v>
      </c>
      <c r="J84" s="29">
        <v>2378.233</v>
      </c>
      <c r="K84" s="115" t="s">
        <v>154</v>
      </c>
      <c r="L84" s="29">
        <v>2178.475</v>
      </c>
      <c r="M84" s="129">
        <f t="shared" si="9"/>
        <v>2378.1194635894376</v>
      </c>
      <c r="N84" s="29">
        <f t="shared" si="10"/>
        <v>0.11353641056257402</v>
      </c>
    </row>
    <row r="85" spans="1:14" ht="12.75">
      <c r="A85">
        <v>104</v>
      </c>
      <c r="B85" s="46">
        <v>2404.65</v>
      </c>
      <c r="C85" s="29" t="s">
        <v>153</v>
      </c>
      <c r="D85" s="29">
        <v>2190.11</v>
      </c>
      <c r="E85" s="129">
        <f t="shared" si="7"/>
        <v>2406.886001370799</v>
      </c>
      <c r="F85" s="29">
        <f t="shared" si="8"/>
        <v>-2.236001370798931</v>
      </c>
      <c r="I85" s="64">
        <v>104</v>
      </c>
      <c r="J85" s="29">
        <v>2391.77</v>
      </c>
      <c r="K85" s="115" t="s">
        <v>154</v>
      </c>
      <c r="L85" s="29">
        <v>2178.475</v>
      </c>
      <c r="M85" s="129">
        <f t="shared" si="9"/>
        <v>2391.655817335521</v>
      </c>
      <c r="N85" s="29">
        <f t="shared" si="10"/>
        <v>0.11418266447890346</v>
      </c>
    </row>
    <row r="86" spans="1:14" ht="12.75">
      <c r="A86">
        <v>103</v>
      </c>
      <c r="B86" s="46">
        <v>2408</v>
      </c>
      <c r="C86" s="29" t="s">
        <v>153</v>
      </c>
      <c r="D86" s="29">
        <v>2193.64</v>
      </c>
      <c r="E86" s="129">
        <f t="shared" si="7"/>
        <v>2406.3605656643754</v>
      </c>
      <c r="F86" s="29">
        <f t="shared" si="8"/>
        <v>1.6394343356246281</v>
      </c>
      <c r="I86" s="64">
        <v>103</v>
      </c>
      <c r="J86" s="29">
        <v>2392.039</v>
      </c>
      <c r="K86" s="115" t="s">
        <v>154</v>
      </c>
      <c r="L86" s="29">
        <v>2176.981</v>
      </c>
      <c r="M86" s="129">
        <f t="shared" si="9"/>
        <v>2393.5663142990225</v>
      </c>
      <c r="N86" s="29">
        <f t="shared" si="10"/>
        <v>-1.5273142990222368</v>
      </c>
    </row>
    <row r="87" spans="1:14" ht="12.75">
      <c r="A87">
        <v>102</v>
      </c>
      <c r="B87" s="46">
        <v>2410</v>
      </c>
      <c r="C87" s="29" t="s">
        <v>153</v>
      </c>
      <c r="D87" s="29">
        <v>2193.64</v>
      </c>
      <c r="E87" s="129">
        <f t="shared" si="7"/>
        <v>2408.3592040079507</v>
      </c>
      <c r="F87" s="29">
        <f t="shared" si="8"/>
        <v>1.640795992049334</v>
      </c>
      <c r="I87" s="64">
        <v>102</v>
      </c>
      <c r="J87" s="29">
        <v>2387.312</v>
      </c>
      <c r="K87" s="115" t="s">
        <v>154</v>
      </c>
      <c r="L87" s="29">
        <v>2176.981</v>
      </c>
      <c r="M87" s="129">
        <f t="shared" si="9"/>
        <v>2388.836296114665</v>
      </c>
      <c r="N87" s="29">
        <f t="shared" si="10"/>
        <v>-1.5242961146650487</v>
      </c>
    </row>
    <row r="88" spans="1:14" ht="12.75">
      <c r="A88">
        <v>101</v>
      </c>
      <c r="B88" s="46">
        <v>2425</v>
      </c>
      <c r="C88" s="29" t="s">
        <v>153</v>
      </c>
      <c r="D88" s="29">
        <v>2193.64</v>
      </c>
      <c r="E88" s="129">
        <f t="shared" si="7"/>
        <v>2423.3489915847636</v>
      </c>
      <c r="F88" s="29">
        <f t="shared" si="8"/>
        <v>1.651008415236447</v>
      </c>
      <c r="I88" s="64">
        <v>101</v>
      </c>
      <c r="J88" s="29">
        <v>2382.244</v>
      </c>
      <c r="K88" s="115" t="s">
        <v>154</v>
      </c>
      <c r="L88" s="29">
        <v>2178.475</v>
      </c>
      <c r="M88" s="129">
        <f t="shared" si="9"/>
        <v>2382.1302721050274</v>
      </c>
      <c r="N88" s="29">
        <f t="shared" si="10"/>
        <v>0.11372789497272606</v>
      </c>
    </row>
    <row r="89" spans="1:14" ht="12.75">
      <c r="A89">
        <v>100</v>
      </c>
      <c r="B89" s="46">
        <v>2428.13</v>
      </c>
      <c r="C89" s="29" t="s">
        <v>153</v>
      </c>
      <c r="D89" s="29">
        <v>2193.64</v>
      </c>
      <c r="E89" s="129">
        <f t="shared" si="7"/>
        <v>2426.4768605924583</v>
      </c>
      <c r="F89" s="29">
        <f t="shared" si="8"/>
        <v>1.6531394075418575</v>
      </c>
      <c r="I89" s="64">
        <v>100</v>
      </c>
      <c r="J89" s="29">
        <v>2372.52</v>
      </c>
      <c r="K89" s="115" t="s">
        <v>154</v>
      </c>
      <c r="L89" s="29">
        <v>2178.475</v>
      </c>
      <c r="M89" s="129">
        <f t="shared" si="9"/>
        <v>2372.406736327018</v>
      </c>
      <c r="N89" s="29">
        <f t="shared" si="10"/>
        <v>0.113263672982157</v>
      </c>
    </row>
    <row r="90" spans="1:14" ht="12.75">
      <c r="A90">
        <v>99</v>
      </c>
      <c r="B90" s="46">
        <v>2430.68</v>
      </c>
      <c r="C90" s="29" t="s">
        <v>153</v>
      </c>
      <c r="D90" s="29">
        <v>2193.64</v>
      </c>
      <c r="E90" s="129">
        <f t="shared" si="7"/>
        <v>2429.0251244805163</v>
      </c>
      <c r="F90" s="29">
        <f t="shared" si="8"/>
        <v>1.6548755194835394</v>
      </c>
      <c r="I90" s="64">
        <v>99</v>
      </c>
      <c r="J90" s="29">
        <v>2359.004</v>
      </c>
      <c r="K90" s="115" t="s">
        <v>154</v>
      </c>
      <c r="L90" s="29">
        <v>2178.475</v>
      </c>
      <c r="M90" s="129">
        <f t="shared" si="9"/>
        <v>2358.8913815783976</v>
      </c>
      <c r="N90" s="29">
        <f t="shared" si="10"/>
        <v>0.11261842160229207</v>
      </c>
    </row>
    <row r="91" spans="1:14" ht="12.75">
      <c r="A91">
        <v>98</v>
      </c>
      <c r="B91" s="46">
        <v>2426.09</v>
      </c>
      <c r="C91" s="29" t="s">
        <v>153</v>
      </c>
      <c r="D91" s="29">
        <v>2190.11</v>
      </c>
      <c r="E91" s="129">
        <f t="shared" si="7"/>
        <v>2428.34593768976</v>
      </c>
      <c r="F91" s="29">
        <f t="shared" si="8"/>
        <v>-2.255937689759776</v>
      </c>
      <c r="I91" s="64">
        <v>98</v>
      </c>
      <c r="J91" s="29">
        <v>2356.448</v>
      </c>
      <c r="K91" s="115" t="s">
        <v>154</v>
      </c>
      <c r="L91" s="29">
        <v>2178.475</v>
      </c>
      <c r="M91" s="129">
        <f t="shared" si="9"/>
        <v>2356.3355036013722</v>
      </c>
      <c r="N91" s="29">
        <f t="shared" si="10"/>
        <v>0.11249639862762706</v>
      </c>
    </row>
    <row r="92" spans="1:14" ht="12.75">
      <c r="A92">
        <v>97</v>
      </c>
      <c r="B92" s="46">
        <v>2428</v>
      </c>
      <c r="C92" s="29" t="s">
        <v>153</v>
      </c>
      <c r="D92" s="29">
        <v>2190.11</v>
      </c>
      <c r="E92" s="129">
        <f t="shared" si="7"/>
        <v>2430.2577137331</v>
      </c>
      <c r="F92" s="29">
        <f t="shared" si="8"/>
        <v>-2.2577137330999903</v>
      </c>
      <c r="I92" s="64">
        <v>97</v>
      </c>
      <c r="J92" s="29">
        <v>2355.007</v>
      </c>
      <c r="K92" s="115" t="s">
        <v>154</v>
      </c>
      <c r="L92" s="29">
        <v>2178.475</v>
      </c>
      <c r="M92" s="129">
        <f t="shared" si="9"/>
        <v>2354.8945723944503</v>
      </c>
      <c r="N92" s="29">
        <f t="shared" si="10"/>
        <v>0.11242760554978304</v>
      </c>
    </row>
    <row r="93" spans="1:14" ht="12.75">
      <c r="A93">
        <v>96</v>
      </c>
      <c r="B93" s="46">
        <v>2429.85</v>
      </c>
      <c r="C93" s="29" t="s">
        <v>153</v>
      </c>
      <c r="D93" s="29">
        <v>2190.11</v>
      </c>
      <c r="E93" s="129">
        <f t="shared" si="7"/>
        <v>2432.109433984503</v>
      </c>
      <c r="F93" s="29">
        <f t="shared" si="8"/>
        <v>-2.2594339845031755</v>
      </c>
      <c r="I93" s="64">
        <v>96</v>
      </c>
      <c r="J93" s="29">
        <v>2342.66</v>
      </c>
      <c r="K93" s="115" t="s">
        <v>154</v>
      </c>
      <c r="L93" s="29">
        <v>2178.475</v>
      </c>
      <c r="M93" s="129">
        <f t="shared" si="9"/>
        <v>2342.5481618379827</v>
      </c>
      <c r="N93" s="29">
        <f t="shared" si="10"/>
        <v>0.1118381620171931</v>
      </c>
    </row>
    <row r="94" spans="1:14" ht="12.75">
      <c r="A94">
        <v>95</v>
      </c>
      <c r="B94" s="46">
        <v>2431.31</v>
      </c>
      <c r="C94" s="29" t="s">
        <v>153</v>
      </c>
      <c r="D94" s="29">
        <v>2190.11</v>
      </c>
      <c r="E94" s="129">
        <f t="shared" si="7"/>
        <v>2433.5707915883127</v>
      </c>
      <c r="F94" s="29">
        <f t="shared" si="8"/>
        <v>-2.2607915883127134</v>
      </c>
      <c r="I94" s="64">
        <v>95</v>
      </c>
      <c r="J94" s="29">
        <v>2336.922</v>
      </c>
      <c r="K94" s="115" t="s">
        <v>154</v>
      </c>
      <c r="L94" s="29">
        <v>2178.475</v>
      </c>
      <c r="M94" s="129">
        <f t="shared" si="9"/>
        <v>2336.8104357690586</v>
      </c>
      <c r="N94" s="29">
        <f t="shared" si="10"/>
        <v>0.11156423094143975</v>
      </c>
    </row>
    <row r="95" spans="1:14" ht="12.75">
      <c r="A95">
        <v>94</v>
      </c>
      <c r="B95" s="46">
        <v>2432.65</v>
      </c>
      <c r="C95" s="29" t="s">
        <v>153</v>
      </c>
      <c r="D95" s="29">
        <v>2190.11</v>
      </c>
      <c r="E95" s="129">
        <f t="shared" si="7"/>
        <v>2434.912037608248</v>
      </c>
      <c r="F95" s="29">
        <f t="shared" si="8"/>
        <v>-2.262037608247738</v>
      </c>
      <c r="I95" s="64">
        <v>94</v>
      </c>
      <c r="J95" s="46">
        <v>2335.94</v>
      </c>
      <c r="K95" s="115" t="s">
        <v>154</v>
      </c>
      <c r="L95" s="29">
        <v>2178.475</v>
      </c>
      <c r="M95" s="129">
        <f t="shared" si="9"/>
        <v>2335.8284826495596</v>
      </c>
      <c r="N95" s="29">
        <f t="shared" si="10"/>
        <v>0.11151735044040834</v>
      </c>
    </row>
    <row r="96" spans="2:14" ht="12.75">
      <c r="B96" s="29" t="s">
        <v>55</v>
      </c>
      <c r="C96" s="29"/>
      <c r="D96" s="29"/>
      <c r="E96" s="29"/>
      <c r="F96" s="29"/>
      <c r="J96" s="29"/>
      <c r="K96" s="29"/>
      <c r="L96" s="29"/>
      <c r="M96" s="29"/>
      <c r="N96" s="29"/>
    </row>
    <row r="97" spans="2:6" ht="12.75">
      <c r="B97" s="29" t="s">
        <v>55</v>
      </c>
      <c r="C97" s="29"/>
      <c r="D97" s="29"/>
      <c r="E97" s="29"/>
      <c r="F97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barwell-clarke</dc:creator>
  <cp:keywords/>
  <dc:description/>
  <cp:lastModifiedBy>Fisheries &amp; Oceans Canada</cp:lastModifiedBy>
  <cp:lastPrinted>2001-02-21T16:56:27Z</cp:lastPrinted>
  <dcterms:created xsi:type="dcterms:W3CDTF">1999-07-21T23:46:44Z</dcterms:created>
  <dcterms:modified xsi:type="dcterms:W3CDTF">2004-06-01T21:06:35Z</dcterms:modified>
  <cp:category/>
  <cp:version/>
  <cp:contentType/>
  <cp:contentStatus/>
</cp:coreProperties>
</file>