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380" windowHeight="57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<sst xmlns="http://schemas.openxmlformats.org/spreadsheetml/2006/main" count="1479" uniqueCount="374">
  <si>
    <t xml:space="preserve">FISCAL YEAR 2002 SPREADSHEET FOR SMALL, RURAL SCHOOL ACHIEVEMENT PROGRAM </t>
  </si>
  <si>
    <t>Minnesota public school districts</t>
  </si>
  <si>
    <t>ALLOCATION FORMULA:
$20,000 PLUS the number of students in average daily attendance (ADA) above 50, multiplied by $100 (UP TO a maximum amount of $60,000) MINUS the sum of the allocations in the fiscal year 2001 for: Title II- Eisenhower Program; Title IV- Safe and Drug Free Schools; Title VI- Innovative Programs; Class-Size Reduction Program (column 19). 
In addition, this amount could be ratably reduced or increased depending upon the amount appropriated for the program by Congress and the amounts districts are entitled to.</t>
  </si>
  <si>
    <t>LEAs ELIGIBLE  FOR THE SMALL RURAL SCHOOL ACHIEVEMENT PROGRAM</t>
  </si>
  <si>
    <t>NCES LEA ID</t>
  </si>
  <si>
    <t>State ID</t>
  </si>
  <si>
    <t>District Name</t>
  </si>
  <si>
    <t>Mailing Address</t>
  </si>
  <si>
    <t>City</t>
  </si>
  <si>
    <t>Zip Code</t>
  </si>
  <si>
    <t>Zip +4</t>
  </si>
  <si>
    <t>Telephone</t>
  </si>
  <si>
    <t>Locale codes of schools in the LEA</t>
  </si>
  <si>
    <t>Does each school have a locale code of 7 or 8? (YES/NO)</t>
  </si>
  <si>
    <t>Is the LEA defined as rural by the State? (YES/NO/NA)</t>
  </si>
  <si>
    <t xml:space="preserve">
Average Daily Attendance</t>
  </si>
  <si>
    <t>Is county population density less than 10 persons/sq. mile (YES/NO/NA)</t>
  </si>
  <si>
    <t>Is LEA eligible for SRSA Program Grant? (YES/NO)</t>
  </si>
  <si>
    <t>Does SRSA-eligible LEA intend to participate? (YES/NO/NA)</t>
  </si>
  <si>
    <t>Percentage of children from families below poverty line</t>
  </si>
  <si>
    <t>Does LEA meet low-income poverty requirement? (YES/NO)</t>
  </si>
  <si>
    <t>Does each school in LEA have locale code of 6,7, or 8?</t>
  </si>
  <si>
    <t>Is LEA eligible for Rural and Low-Income School grant? (YES/NO)</t>
  </si>
  <si>
    <t>FY 2001 Title II allocation amount</t>
  </si>
  <si>
    <t>FY 2001 Title IV allocation amount</t>
  </si>
  <si>
    <t>FY 2001 Title VI allocation amount</t>
  </si>
  <si>
    <t>FY 2001 Class Size Reduction allocation amount</t>
  </si>
  <si>
    <t>Sum of allocations in FY 2001
for applicable programs</t>
  </si>
  <si>
    <t>SRSA Rural Check</t>
  </si>
  <si>
    <t>SRSA Size Check</t>
  </si>
  <si>
    <t>SRSA eligible</t>
  </si>
  <si>
    <t>SRSA YES check</t>
  </si>
  <si>
    <t>RLISP poverty check</t>
  </si>
  <si>
    <t>RLISP locale code</t>
  </si>
  <si>
    <t>Initial RSLIP eligible</t>
  </si>
  <si>
    <t>SRSA eligible instead</t>
  </si>
  <si>
    <t>RLISP eligible</t>
  </si>
  <si>
    <t>Double program</t>
  </si>
  <si>
    <t>Check on SRSA YES</t>
  </si>
  <si>
    <t>Check on RLISP YES</t>
  </si>
  <si>
    <t>20% check</t>
  </si>
  <si>
    <t>BUFFALO LAKE-HECTOR</t>
  </si>
  <si>
    <t>BOX 307, 220 W. 3RD ST.</t>
  </si>
  <si>
    <t>HECTOR</t>
  </si>
  <si>
    <t>YES</t>
  </si>
  <si>
    <t>NA</t>
  </si>
  <si>
    <t>no</t>
  </si>
  <si>
    <t>yes</t>
  </si>
  <si>
    <t>WARREN-ALVARADO-OSLO</t>
  </si>
  <si>
    <t>224 E. BRIDGE AVE.</t>
  </si>
  <si>
    <t>WARREN</t>
  </si>
  <si>
    <t>LAKEVIEW</t>
  </si>
  <si>
    <t>BOX 107</t>
  </si>
  <si>
    <t>COTTONWOOD</t>
  </si>
  <si>
    <t>MINNESOTA NEW COUNTRY SCHOOL</t>
  </si>
  <si>
    <t>BOX 488</t>
  </si>
  <si>
    <t>HENDERSON</t>
  </si>
  <si>
    <t>Missing</t>
  </si>
  <si>
    <t>N/A</t>
  </si>
  <si>
    <t>EMILY CHARTER SCHOOL</t>
  </si>
  <si>
    <t>BOX 40</t>
  </si>
  <si>
    <t>EMILY</t>
  </si>
  <si>
    <t xml:space="preserve"> </t>
  </si>
  <si>
    <t>4943..55</t>
  </si>
  <si>
    <t>NORMAN COUNTY EAST</t>
  </si>
  <si>
    <t>BOX 420</t>
  </si>
  <si>
    <t>TWIN VALLEY</t>
  </si>
  <si>
    <t>2311-01</t>
  </si>
  <si>
    <t>Clearbrook-Gonvick</t>
  </si>
  <si>
    <t>Box 8</t>
  </si>
  <si>
    <t>Clearbrook</t>
  </si>
  <si>
    <t>MN</t>
  </si>
  <si>
    <t>56634-0008</t>
  </si>
  <si>
    <t>GREENBUSH-MIDDLE RIVER</t>
  </si>
  <si>
    <t>BOX 70</t>
  </si>
  <si>
    <t>GREENBUSH</t>
  </si>
  <si>
    <t>CEDAR MOUNTAIN</t>
  </si>
  <si>
    <t>BOX 188</t>
  </si>
  <si>
    <t>MORGAN</t>
  </si>
  <si>
    <t>EAGLE VALLEY</t>
  </si>
  <si>
    <t>BOX 299,</t>
  </si>
  <si>
    <t>EAGLE BEND</t>
  </si>
  <si>
    <t>ADA-BORUP</t>
  </si>
  <si>
    <t>BOX 308, 604 THORPE AVE. WEST</t>
  </si>
  <si>
    <t>ADA</t>
  </si>
  <si>
    <t>STEPHEN-ARGYLE CENTRAL SCHOOLS</t>
  </si>
  <si>
    <t>BOX 68</t>
  </si>
  <si>
    <t>STEPHEN</t>
  </si>
  <si>
    <t>RED ROCK CENTRAL</t>
  </si>
  <si>
    <t>BOX 278</t>
  </si>
  <si>
    <t>LAMBERTON</t>
  </si>
  <si>
    <t>E.C.H.O. CHARTER SCHOOL</t>
  </si>
  <si>
    <t>301 FIRST ST EAST</t>
  </si>
  <si>
    <t>ECHO</t>
  </si>
  <si>
    <t>ECI' NOMPA WOONSPE</t>
  </si>
  <si>
    <t>BOX 10</t>
  </si>
  <si>
    <t>MORTON</t>
  </si>
  <si>
    <t>GLENVILLE-EMMONS</t>
  </si>
  <si>
    <t>230 5TH ST. S.E.</t>
  </si>
  <si>
    <t>GLENVILLE</t>
  </si>
  <si>
    <t>MCLEOD WEST SCHOOLS</t>
  </si>
  <si>
    <t>BOX 99, 335 3RD ST. S.</t>
  </si>
  <si>
    <t>BROWNTON</t>
  </si>
  <si>
    <t>7,N</t>
  </si>
  <si>
    <t>CLINTON-GRACEVILLE-BEARDSLEY</t>
  </si>
  <si>
    <t>BOX 361</t>
  </si>
  <si>
    <t>CLINTON</t>
  </si>
  <si>
    <t>MARTIN HUGHES CHARTER SCHOOL</t>
  </si>
  <si>
    <t>BOX 726, 200 WANLESS STREET</t>
  </si>
  <si>
    <t>BUHL</t>
  </si>
  <si>
    <t>PEAKS-ALEXANDRIA</t>
  </si>
  <si>
    <t>BOX 129</t>
  </si>
  <si>
    <t>PILLAGER-</t>
  </si>
  <si>
    <t>PEAKS-DULUTH</t>
  </si>
  <si>
    <t>PILLAGER</t>
  </si>
  <si>
    <t>LAFAYETTE PUBLIC CHARTER SCHOOL</t>
  </si>
  <si>
    <t>BOX 112</t>
  </si>
  <si>
    <t>LAFAYETTE</t>
  </si>
  <si>
    <t>HANSKA CHARTER SCHOOL</t>
  </si>
  <si>
    <t>BOX 47</t>
  </si>
  <si>
    <t>HANSKA</t>
  </si>
  <si>
    <t>NERSTRAND CHARTER SCHOOL</t>
  </si>
  <si>
    <t>205 3RD ST.</t>
  </si>
  <si>
    <t>NERSTRAND</t>
  </si>
  <si>
    <t>4059-07</t>
  </si>
  <si>
    <t>Crosslake Community</t>
  </si>
  <si>
    <t>Box 1079</t>
  </si>
  <si>
    <t>Crosslake</t>
  </si>
  <si>
    <t>Yes</t>
  </si>
  <si>
    <t>4064-07</t>
  </si>
  <si>
    <t>Riverway Learning Community</t>
  </si>
  <si>
    <t>Box 38, 115 Iowa St.</t>
  </si>
  <si>
    <t>Minnesota City</t>
  </si>
  <si>
    <t>4058-07</t>
  </si>
  <si>
    <t>Schoolcraft Learning Community</t>
  </si>
  <si>
    <t>Box 1685</t>
  </si>
  <si>
    <t>Bemidji</t>
  </si>
  <si>
    <t>LESTER PRAIRIE</t>
  </si>
  <si>
    <t>131 HICKORY ST. N.</t>
  </si>
  <si>
    <t>ALDEN</t>
  </si>
  <si>
    <t>BOX 99</t>
  </si>
  <si>
    <t>ASHBY</t>
  </si>
  <si>
    <t>BOX C</t>
  </si>
  <si>
    <t>BADGER</t>
  </si>
  <si>
    <t>BOX 68, 110 CARPENTER AVE.</t>
  </si>
  <si>
    <t>BAGLEY</t>
  </si>
  <si>
    <t>202 BAGLEY AVE. N.W.</t>
  </si>
  <si>
    <t>BALATON</t>
  </si>
  <si>
    <t>BOX 150, 330 3RD ST.</t>
  </si>
  <si>
    <t>BATTLE LAKE</t>
  </si>
  <si>
    <t>BOX 1280</t>
  </si>
  <si>
    <t>BELLINGHAM</t>
  </si>
  <si>
    <t>RR 1 BOX 1</t>
  </si>
  <si>
    <t>BERTHA-HEWITT</t>
  </si>
  <si>
    <t>BOX 8</t>
  </si>
  <si>
    <t>BERTHA</t>
  </si>
  <si>
    <t>BRANDON</t>
  </si>
  <si>
    <t>BOX 185, THIRD &amp; STOWE</t>
  </si>
  <si>
    <t>BREWSTER</t>
  </si>
  <si>
    <t>BOX 309, 915 4TH AVE.</t>
  </si>
  <si>
    <t>BROWERVILLE</t>
  </si>
  <si>
    <t>BOX 185</t>
  </si>
  <si>
    <t>BROWNS VALLEY</t>
  </si>
  <si>
    <t>BOX N 118 CHURCH STREET</t>
  </si>
  <si>
    <t>BUTTERFIELD</t>
  </si>
  <si>
    <t>BOX 189</t>
  </si>
  <si>
    <t>CAMPBELL-TINTAH</t>
  </si>
  <si>
    <t>BOX 8, 430 CONNECTICUT AVE</t>
  </si>
  <si>
    <t>CAMPBELL</t>
  </si>
  <si>
    <t>CHOKIO-ALBERTA</t>
  </si>
  <si>
    <t>BOX 68, 311 1ST ST. W.</t>
  </si>
  <si>
    <t>CHOKIO</t>
  </si>
  <si>
    <t>CLEVELAND</t>
  </si>
  <si>
    <t>BOX 310</t>
  </si>
  <si>
    <t>CLIMAX</t>
  </si>
  <si>
    <t>BOX 67</t>
  </si>
  <si>
    <t>COMFREY</t>
  </si>
  <si>
    <t>CROMWELL</t>
  </si>
  <si>
    <t>BOX 7</t>
  </si>
  <si>
    <t>CYRUS</t>
  </si>
  <si>
    <t>DAWSON-BOYD</t>
  </si>
  <si>
    <t>848 CHESTNUT ST.</t>
  </si>
  <si>
    <t>DAWSON</t>
  </si>
  <si>
    <t>EDGERTON</t>
  </si>
  <si>
    <t>BOX 28</t>
  </si>
  <si>
    <t>ELGIN-MILLVILLE</t>
  </si>
  <si>
    <t>BOX D</t>
  </si>
  <si>
    <t>ELGIN</t>
  </si>
  <si>
    <t>ELLSWORTH</t>
  </si>
  <si>
    <t>EVANSVILLE</t>
  </si>
  <si>
    <t>BOX 40, 123 2ND AVE.</t>
  </si>
  <si>
    <t>FERTILE-BELTRAMI</t>
  </si>
  <si>
    <t>BOX 648, 210 MILL ST.</t>
  </si>
  <si>
    <t>FERTILE</t>
  </si>
  <si>
    <t>FISHER</t>
  </si>
  <si>
    <t>313 PARK AVE.</t>
  </si>
  <si>
    <t>FLOODWOOD</t>
  </si>
  <si>
    <t>BOX 287, 115 WEST 4TH AVE.</t>
  </si>
  <si>
    <t>FULDA</t>
  </si>
  <si>
    <t>BOX 247, 410 N. COLLEGE AVE</t>
  </si>
  <si>
    <t>GOODHUE</t>
  </si>
  <si>
    <t>510 3RD AVE.</t>
  </si>
  <si>
    <t>GOODRIDGE</t>
  </si>
  <si>
    <t>BOX 195</t>
  </si>
  <si>
    <t>GRANADA HUNTLEY-EAST CHAIN</t>
  </si>
  <si>
    <t>BOX 17</t>
  </si>
  <si>
    <t>GRANADA</t>
  </si>
  <si>
    <t>COOK COUNTY</t>
  </si>
  <si>
    <t>BOX 1030</t>
  </si>
  <si>
    <t>GRAND MARAIS</t>
  </si>
  <si>
    <t>GRAND MEADOW</t>
  </si>
  <si>
    <t>HANCOCK</t>
  </si>
  <si>
    <t>BOX 367</t>
  </si>
  <si>
    <t>HENDRICKS</t>
  </si>
  <si>
    <t>200 E. LINCOLN</t>
  </si>
  <si>
    <t>HENNING</t>
  </si>
  <si>
    <t>BOX 15</t>
  </si>
  <si>
    <t>HERMAN-NORCROSS</t>
  </si>
  <si>
    <t>BOX 288</t>
  </si>
  <si>
    <t>HERMAN</t>
  </si>
  <si>
    <t>HERON LAKE-OKABENA</t>
  </si>
  <si>
    <t>BOX 378</t>
  </si>
  <si>
    <t>HERON LAKE</t>
  </si>
  <si>
    <t>HILL CITY</t>
  </si>
  <si>
    <t>500 IONE AVE.</t>
  </si>
  <si>
    <t>HILLS-BEAVER CREEK</t>
  </si>
  <si>
    <t>BOX 547</t>
  </si>
  <si>
    <t>HILLS</t>
  </si>
  <si>
    <t>HOUSTON</t>
  </si>
  <si>
    <t>306 W. ELM ST.</t>
  </si>
  <si>
    <t>ISLE</t>
  </si>
  <si>
    <t>BOX 25</t>
  </si>
  <si>
    <t>IVANHOE</t>
  </si>
  <si>
    <t>BOX 9</t>
  </si>
  <si>
    <t>PRINSBURG</t>
  </si>
  <si>
    <t>BOX 297</t>
  </si>
  <si>
    <t>KELLIHER</t>
  </si>
  <si>
    <t>BOX 259</t>
  </si>
  <si>
    <t>LAKE BENTON</t>
  </si>
  <si>
    <t>BOX 158, 101 GARFIELD ST.</t>
  </si>
  <si>
    <t>LAKE OF THE WOODS</t>
  </si>
  <si>
    <t>BAUDETTE</t>
  </si>
  <si>
    <t>LANCASTER</t>
  </si>
  <si>
    <t>BOX 217</t>
  </si>
  <si>
    <t>LANESBORO</t>
  </si>
  <si>
    <t>BOX 410, 100 KIRKWOOD E</t>
  </si>
  <si>
    <t>LAPORTE</t>
  </si>
  <si>
    <t>ROUTE 2, BOX 1</t>
  </si>
  <si>
    <t>LEROY</t>
  </si>
  <si>
    <t>BOX 1000</t>
  </si>
  <si>
    <t>LITTLEFORK-BIG FALLS</t>
  </si>
  <si>
    <t>700 MAIN ST</t>
  </si>
  <si>
    <t>LITTLEFORK</t>
  </si>
  <si>
    <t>LYLE</t>
  </si>
  <si>
    <t>BOX 359, 700 2ND ST.</t>
  </si>
  <si>
    <t>LYND</t>
  </si>
  <si>
    <t>MABEL-CANTON</t>
  </si>
  <si>
    <t>BOX 337</t>
  </si>
  <si>
    <t>MABEL</t>
  </si>
  <si>
    <t>MADELIA</t>
  </si>
  <si>
    <t>320 BUCK AVE. S.E.</t>
  </si>
  <si>
    <t>MAHNOMEN</t>
  </si>
  <si>
    <t>BOX 319, 209 1ST ST.</t>
  </si>
  <si>
    <t>GRYGLA</t>
  </si>
  <si>
    <t>BOX 18</t>
  </si>
  <si>
    <t>MCGREGOR</t>
  </si>
  <si>
    <t>BOX 160, 2ND ST. &amp; ALBERT AVE.</t>
  </si>
  <si>
    <t>MEDFORD</t>
  </si>
  <si>
    <t>BOX 38, 104 2ND ST. N.E.</t>
  </si>
  <si>
    <t>MILROY</t>
  </si>
  <si>
    <t>BOX 10, 103 PROSPECT ST</t>
  </si>
  <si>
    <t>MINNEOTA</t>
  </si>
  <si>
    <t>BOX 98, 504 N. MONROE ST.</t>
  </si>
  <si>
    <t>MOUNTAIN LAKE</t>
  </si>
  <si>
    <t>BOX 400, 450 12TH ST.</t>
  </si>
  <si>
    <t>NEVIS</t>
  </si>
  <si>
    <t>BOX 138</t>
  </si>
  <si>
    <t>MARSHALL COUNTY CENTRAL SCHOOLS</t>
  </si>
  <si>
    <t>NEWFOLDEN</t>
  </si>
  <si>
    <t>NICOLLET</t>
  </si>
  <si>
    <t>BOX 108</t>
  </si>
  <si>
    <t>OKLEE</t>
  </si>
  <si>
    <t>BOX 100</t>
  </si>
  <si>
    <t>ORTONVILLE</t>
  </si>
  <si>
    <t>200 TROJAN DRIVE</t>
  </si>
  <si>
    <t>PARKERS PRAIRIE</t>
  </si>
  <si>
    <t>BOX 46, 411 S. OTTER AVE.</t>
  </si>
  <si>
    <t>PINE POINT</t>
  </si>
  <si>
    <t>PONSFORD</t>
  </si>
  <si>
    <t>PLUMMER</t>
  </si>
  <si>
    <t>RANDOLPH</t>
  </si>
  <si>
    <t>BOX 38, 29110 DAVISSON AVE.</t>
  </si>
  <si>
    <t>8,N</t>
  </si>
  <si>
    <t>RED LAKE FALLS</t>
  </si>
  <si>
    <t>BOX 399</t>
  </si>
  <si>
    <t>REMER-LONGVILLE</t>
  </si>
  <si>
    <t>316 MAIN ST. E.</t>
  </si>
  <si>
    <t>REMER</t>
  </si>
  <si>
    <t>ROSEAU</t>
  </si>
  <si>
    <t>509 3RD ST. N.E.</t>
  </si>
  <si>
    <t>ROTHSAY</t>
  </si>
  <si>
    <t>BOX 247</t>
  </si>
  <si>
    <t>ROUND LAKE</t>
  </si>
  <si>
    <t>445 HARRISON ST.</t>
  </si>
  <si>
    <t>RUSSELL</t>
  </si>
  <si>
    <t>BOX 310, 3RD &amp; PRAIRIE</t>
  </si>
  <si>
    <t>RUTHTON</t>
  </si>
  <si>
    <t>BOX B</t>
  </si>
  <si>
    <t>SOUTH KOOCHICHING</t>
  </si>
  <si>
    <t>BOX 465</t>
  </si>
  <si>
    <t>NORTHOME</t>
  </si>
  <si>
    <t>SEBEKA</t>
  </si>
  <si>
    <t>BOX 249, 200 1ST ST. N.W.</t>
  </si>
  <si>
    <t>SPRING GROVE</t>
  </si>
  <si>
    <t>BOX 626</t>
  </si>
  <si>
    <t>NETT LAKE</t>
  </si>
  <si>
    <t>13090 WESTLEY DR.</t>
  </si>
  <si>
    <t>SWANVILLE</t>
  </si>
  <si>
    <t>BOX 98</t>
  </si>
  <si>
    <t>TRUMAN</t>
  </si>
  <si>
    <t>BOX 276, 401 E. 1ST ST. S.</t>
  </si>
  <si>
    <t>TYLER</t>
  </si>
  <si>
    <t>BOX 659</t>
  </si>
  <si>
    <t>ULEN-HITTERDAL</t>
  </si>
  <si>
    <t>BOX 389</t>
  </si>
  <si>
    <t>ULEN</t>
  </si>
  <si>
    <t>UNDERWOOD</t>
  </si>
  <si>
    <t>BOX 248, 200 SOUTHERN AVE.</t>
  </si>
  <si>
    <t>UPSALA</t>
  </si>
  <si>
    <t>BOX 190, 415 S. MAIN ST</t>
  </si>
  <si>
    <t>VERNDALE</t>
  </si>
  <si>
    <t>BOX 1, 411 SOUTH BROWN ST.</t>
  </si>
  <si>
    <t>WABASSO</t>
  </si>
  <si>
    <t>BOX 69, 1333 MAY ST.</t>
  </si>
  <si>
    <t>WARROAD</t>
  </si>
  <si>
    <t>510 CEDAR AVE.</t>
  </si>
  <si>
    <t>WAUBUN</t>
  </si>
  <si>
    <t>WHEATON AREA SCHOOL</t>
  </si>
  <si>
    <t>1700 3RD AVE. S.</t>
  </si>
  <si>
    <t>WHEATON</t>
  </si>
  <si>
    <t>WILLOW RIVER</t>
  </si>
  <si>
    <t>8142 PINE ST.</t>
  </si>
  <si>
    <t>WRENSHALL</t>
  </si>
  <si>
    <t>TRI-COUNTY</t>
  </si>
  <si>
    <t>BOX 178</t>
  </si>
  <si>
    <t>KARLSTAD</t>
  </si>
  <si>
    <t>KITTSON CENTRAL</t>
  </si>
  <si>
    <t>BOX 670</t>
  </si>
  <si>
    <t>HALLOCK</t>
  </si>
  <si>
    <t>NORMAN COUNTY WEST</t>
  </si>
  <si>
    <t>BOX 328</t>
  </si>
  <si>
    <t>HALSTAD</t>
  </si>
  <si>
    <t>WIN-E-MAC</t>
  </si>
  <si>
    <t>RR 2, BOX 148A</t>
  </si>
  <si>
    <t>ERSKINE</t>
  </si>
  <si>
    <t>JANESVILLE-WALDORF-PEMBERTON</t>
  </si>
  <si>
    <t>BOX 389, 110 E. 3RD ST.</t>
  </si>
  <si>
    <t>JANESVILLE</t>
  </si>
  <si>
    <t>4080-07</t>
  </si>
  <si>
    <t>Pillager Area Charter School</t>
  </si>
  <si>
    <t>3939 State Hwy 210, Box 130</t>
  </si>
  <si>
    <t>Pillager</t>
  </si>
  <si>
    <t>4083-07</t>
  </si>
  <si>
    <t>Ridgeway Community</t>
  </si>
  <si>
    <t>RR1, Box 103</t>
  </si>
  <si>
    <t>Houston</t>
  </si>
  <si>
    <t>2898-01</t>
  </si>
  <si>
    <t>Westbrook-Walnut Grove</t>
  </si>
  <si>
    <t>344 8th Street</t>
  </si>
  <si>
    <t>Westbrook</t>
  </si>
  <si>
    <t>4072-07</t>
  </si>
  <si>
    <t>Yankton Country</t>
  </si>
  <si>
    <t>Box 173</t>
  </si>
  <si>
    <t>Balaton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</si>
</sst>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_(* #,##0_);_(* \(#,##0\);_(* &quot;-&quot;??_);_(@_)"/>
    <numFmt numFmtId="167" formatCode="0000000"/>
    <numFmt numFmtId="168" formatCode="00"/>
    <numFmt numFmtId="169" formatCode="0.0"/>
  </numFmts>
  <fonts count="5">
    <font>
      <sz val="10"/>
      <name val="Arial"/>
      <family val="0"/>
    </font>
    <font>
      <b/>
      <sz val="10"/>
      <name val="Arial"/>
      <family val="2"/>
    </font>
    <font>
      <b/>
      <sz val="8"/>
      <name val="Arial"/>
      <family val="2"/>
    </font>
    <font>
      <sz val="8"/>
      <name val="Arial"/>
      <family val="2"/>
    </font>
    <font>
      <b/>
      <sz val="12"/>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border>
    <border>
      <left style="thin">
        <color indexed="55"/>
      </left>
      <right style="thin">
        <color indexed="55"/>
      </right>
      <top>
        <color indexed="63"/>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Alignment="1">
      <alignment/>
    </xf>
    <xf numFmtId="164" fontId="0" fillId="0" borderId="0" xfId="0" applyNumberFormat="1" applyAlignment="1">
      <alignment/>
    </xf>
    <xf numFmtId="165" fontId="0" fillId="0" borderId="0" xfId="0" applyNumberFormat="1" applyAlignment="1">
      <alignment/>
    </xf>
    <xf numFmtId="0" fontId="0" fillId="0" borderId="0" xfId="0" applyAlignment="1">
      <alignment horizontal="center"/>
    </xf>
    <xf numFmtId="0" fontId="0" fillId="0" borderId="0" xfId="0" applyAlignment="1" applyProtection="1">
      <alignment horizontal="center"/>
      <protection locked="0"/>
    </xf>
    <xf numFmtId="166" fontId="0" fillId="0" borderId="0" xfId="15" applyNumberFormat="1" applyAlignment="1" applyProtection="1">
      <alignment/>
      <protection locked="0"/>
    </xf>
    <xf numFmtId="0" fontId="0" fillId="0" borderId="0" xfId="0" applyFill="1" applyAlignment="1" applyProtection="1">
      <alignment horizontal="center"/>
      <protection locked="0"/>
    </xf>
    <xf numFmtId="167" fontId="4" fillId="0" borderId="0" xfId="0" applyNumberFormat="1" applyFont="1" applyAlignment="1">
      <alignment vertical="center"/>
    </xf>
    <xf numFmtId="0" fontId="1" fillId="2" borderId="1" xfId="0" applyFont="1" applyFill="1" applyBorder="1" applyAlignment="1">
      <alignment horizontal="left" wrapText="1"/>
    </xf>
    <xf numFmtId="168" fontId="1" fillId="2" borderId="1" xfId="0" applyNumberFormat="1" applyFont="1" applyFill="1" applyBorder="1" applyAlignment="1">
      <alignment horizontal="left" wrapText="1"/>
    </xf>
    <xf numFmtId="0" fontId="1" fillId="2" borderId="1" xfId="0" applyFont="1" applyFill="1" applyBorder="1" applyAlignment="1">
      <alignment horizontal="left" textRotation="90" wrapText="1"/>
    </xf>
    <xf numFmtId="165" fontId="1" fillId="2" borderId="1" xfId="0" applyNumberFormat="1" applyFont="1" applyFill="1" applyBorder="1" applyAlignment="1">
      <alignment horizontal="left" textRotation="90" wrapText="1"/>
    </xf>
    <xf numFmtId="0" fontId="1" fillId="2" borderId="2" xfId="0" applyFont="1" applyFill="1" applyBorder="1" applyAlignment="1">
      <alignment horizontal="left" textRotation="75" wrapText="1"/>
    </xf>
    <xf numFmtId="0" fontId="1" fillId="0" borderId="2" xfId="0" applyFont="1" applyFill="1" applyBorder="1" applyAlignment="1" applyProtection="1">
      <alignment horizontal="left" textRotation="75" wrapText="1"/>
      <protection locked="0"/>
    </xf>
    <xf numFmtId="166" fontId="1" fillId="2" borderId="2" xfId="15" applyNumberFormat="1" applyFont="1" applyFill="1" applyBorder="1" applyAlignment="1" applyProtection="1">
      <alignment horizontal="left" wrapText="1"/>
      <protection locked="0"/>
    </xf>
    <xf numFmtId="0" fontId="1" fillId="0" borderId="2" xfId="0" applyFont="1" applyBorder="1" applyAlignment="1" applyProtection="1">
      <alignment horizontal="left" textRotation="75" wrapText="1"/>
      <protection locked="0"/>
    </xf>
    <xf numFmtId="0" fontId="1" fillId="2" borderId="2" xfId="0" applyFont="1" applyFill="1" applyBorder="1" applyAlignment="1">
      <alignment wrapText="1"/>
    </xf>
    <xf numFmtId="0" fontId="0" fillId="0" borderId="0" xfId="0" applyBorder="1" applyAlignment="1">
      <alignment horizontal="right" textRotation="90"/>
    </xf>
    <xf numFmtId="0" fontId="0" fillId="0" borderId="0" xfId="0" applyBorder="1" applyAlignment="1">
      <alignment horizontal="left" textRotation="90"/>
    </xf>
    <xf numFmtId="0" fontId="1" fillId="2" borderId="3" xfId="0" applyNumberFormat="1" applyFont="1" applyFill="1" applyBorder="1" applyAlignment="1">
      <alignment horizontal="center"/>
    </xf>
    <xf numFmtId="0" fontId="1" fillId="0" borderId="3" xfId="0" applyNumberFormat="1" applyFont="1" applyBorder="1" applyAlignment="1" applyProtection="1">
      <alignment horizontal="center"/>
      <protection locked="0"/>
    </xf>
    <xf numFmtId="0" fontId="1" fillId="2" borderId="3" xfId="0" applyNumberFormat="1" applyFont="1" applyFill="1" applyBorder="1" applyAlignment="1" applyProtection="1">
      <alignment horizontal="center"/>
      <protection locked="0"/>
    </xf>
    <xf numFmtId="0" fontId="1" fillId="0"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0" borderId="0" xfId="0" applyNumberFormat="1" applyFont="1" applyAlignment="1">
      <alignment horizontal="right"/>
    </xf>
    <xf numFmtId="0" fontId="1" fillId="0" borderId="0" xfId="0" applyNumberFormat="1" applyFont="1" applyAlignment="1">
      <alignment horizontal="center"/>
    </xf>
    <xf numFmtId="0" fontId="0" fillId="0" borderId="4" xfId="0" applyBorder="1" applyAlignment="1">
      <alignment horizontal="left"/>
    </xf>
    <xf numFmtId="164" fontId="0" fillId="0" borderId="4" xfId="0" applyNumberFormat="1" applyBorder="1" applyAlignment="1">
      <alignment horizontal="left"/>
    </xf>
    <xf numFmtId="0" fontId="0" fillId="0" borderId="4" xfId="0" applyBorder="1" applyAlignment="1">
      <alignment/>
    </xf>
    <xf numFmtId="165" fontId="0" fillId="0" borderId="4" xfId="0" applyNumberFormat="1" applyBorder="1" applyAlignment="1">
      <alignment/>
    </xf>
    <xf numFmtId="0" fontId="0" fillId="0" borderId="4" xfId="0" applyBorder="1" applyAlignment="1">
      <alignment horizontal="center"/>
    </xf>
    <xf numFmtId="0" fontId="0" fillId="0" borderId="4" xfId="0" applyBorder="1" applyAlignment="1" applyProtection="1">
      <alignment horizontal="center"/>
      <protection locked="0"/>
    </xf>
    <xf numFmtId="166" fontId="0" fillId="0" borderId="4" xfId="15" applyNumberFormat="1" applyBorder="1" applyAlignment="1" applyProtection="1">
      <alignment/>
      <protection locked="0"/>
    </xf>
    <xf numFmtId="0" fontId="0" fillId="0" borderId="4" xfId="0" applyFill="1" applyBorder="1" applyAlignment="1" applyProtection="1">
      <alignment horizontal="center"/>
      <protection locked="0"/>
    </xf>
    <xf numFmtId="169" fontId="0" fillId="0" borderId="4" xfId="0" applyNumberFormat="1" applyBorder="1" applyAlignment="1">
      <alignment horizontal="center"/>
    </xf>
    <xf numFmtId="166" fontId="0" fillId="0" borderId="0" xfId="15" applyNumberFormat="1" applyBorder="1" applyAlignment="1" applyProtection="1">
      <alignment/>
      <protection locked="0"/>
    </xf>
    <xf numFmtId="0" fontId="0" fillId="0" borderId="0" xfId="0" applyAlignment="1">
      <alignment horizontal="right"/>
    </xf>
    <xf numFmtId="0" fontId="0" fillId="0" borderId="2" xfId="0" applyBorder="1" applyAlignment="1">
      <alignment horizontal="left"/>
    </xf>
    <xf numFmtId="164" fontId="0" fillId="0" borderId="2" xfId="0" applyNumberFormat="1" applyBorder="1" applyAlignment="1">
      <alignment horizontal="left"/>
    </xf>
    <xf numFmtId="0" fontId="0" fillId="0" borderId="2" xfId="0" applyBorder="1" applyAlignment="1">
      <alignment/>
    </xf>
    <xf numFmtId="165" fontId="0" fillId="0" borderId="2" xfId="0" applyNumberFormat="1" applyBorder="1" applyAlignment="1">
      <alignment/>
    </xf>
    <xf numFmtId="0" fontId="0" fillId="0" borderId="2" xfId="0" applyBorder="1" applyAlignment="1">
      <alignment horizontal="center"/>
    </xf>
    <xf numFmtId="166" fontId="0" fillId="0" borderId="2" xfId="15" applyNumberFormat="1" applyFont="1" applyBorder="1" applyAlignment="1" applyProtection="1">
      <alignment/>
      <protection locked="0"/>
    </xf>
    <xf numFmtId="169" fontId="0" fillId="0" borderId="2" xfId="0" applyNumberFormat="1" applyBorder="1" applyAlignment="1">
      <alignment horizontal="center"/>
    </xf>
    <xf numFmtId="166" fontId="0" fillId="0" borderId="2" xfId="15" applyNumberFormat="1" applyBorder="1" applyAlignment="1" applyProtection="1">
      <alignment/>
      <protection locked="0"/>
    </xf>
    <xf numFmtId="0" fontId="0" fillId="0" borderId="2" xfId="0" applyNumberFormat="1" applyBorder="1" applyAlignment="1">
      <alignment/>
    </xf>
    <xf numFmtId="1" fontId="0" fillId="0" borderId="2" xfId="0" applyNumberFormat="1" applyBorder="1" applyAlignment="1">
      <alignment/>
    </xf>
    <xf numFmtId="3" fontId="0" fillId="0" borderId="2" xfId="0" applyNumberFormat="1" applyBorder="1" applyAlignment="1">
      <alignment/>
    </xf>
    <xf numFmtId="0" fontId="0" fillId="0" borderId="2" xfId="0" applyBorder="1" applyAlignment="1" applyProtection="1">
      <alignment horizontal="center"/>
      <protection locked="0"/>
    </xf>
    <xf numFmtId="0" fontId="0" fillId="0" borderId="2" xfId="0" applyFill="1" applyBorder="1" applyAlignment="1" applyProtection="1">
      <alignment horizontal="center"/>
      <protection locked="0"/>
    </xf>
    <xf numFmtId="0" fontId="2" fillId="0" borderId="0" xfId="0" applyFont="1" applyAlignment="1">
      <alignment wrapText="1"/>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141"/>
  <sheetViews>
    <sheetView tabSelected="1" workbookViewId="0" topLeftCell="A1">
      <selection activeCell="A1" sqref="A1"/>
    </sheetView>
  </sheetViews>
  <sheetFormatPr defaultColWidth="9.140625" defaultRowHeight="12.75"/>
  <cols>
    <col min="3" max="3" width="38.7109375" style="0" bestFit="1" customWidth="1"/>
    <col min="4" max="11" width="0" style="0" hidden="1" customWidth="1"/>
    <col min="12" max="12" width="14.28125" style="0" customWidth="1"/>
    <col min="13" max="23" width="0" style="0" hidden="1" customWidth="1"/>
    <col min="24" max="24" width="15.00390625" style="0" customWidth="1"/>
    <col min="25" max="37" width="0" style="0" hidden="1" customWidth="1"/>
  </cols>
  <sheetData>
    <row r="1" spans="1:24" ht="12.75" customHeight="1">
      <c r="A1" s="1" t="s">
        <v>0</v>
      </c>
      <c r="B1" s="2"/>
      <c r="G1" s="3"/>
      <c r="I1" s="4"/>
      <c r="J1" s="4"/>
      <c r="K1" s="5"/>
      <c r="L1" s="6"/>
      <c r="M1" s="5"/>
      <c r="N1" s="7"/>
      <c r="O1" s="7"/>
      <c r="P1" s="4"/>
      <c r="Q1" s="4"/>
      <c r="R1" s="4"/>
      <c r="S1" s="7"/>
      <c r="T1" s="6"/>
      <c r="U1" s="6"/>
      <c r="V1" s="6"/>
      <c r="W1" s="6"/>
      <c r="X1" s="6"/>
    </row>
    <row r="2" spans="1:24" ht="12.75" customHeight="1">
      <c r="A2" s="1" t="s">
        <v>1</v>
      </c>
      <c r="B2" s="2"/>
      <c r="G2" s="3"/>
      <c r="I2" s="4"/>
      <c r="J2" s="4"/>
      <c r="K2" s="5"/>
      <c r="L2" s="6"/>
      <c r="M2" s="5"/>
      <c r="N2" s="7"/>
      <c r="O2" s="7"/>
      <c r="P2" s="4"/>
      <c r="Q2" s="4"/>
      <c r="R2" s="4"/>
      <c r="S2" s="7"/>
      <c r="T2" s="6"/>
      <c r="U2" s="6"/>
      <c r="V2" s="6"/>
      <c r="W2" s="6"/>
      <c r="X2" s="6"/>
    </row>
    <row r="3" spans="1:24" ht="87.75" customHeight="1">
      <c r="A3" s="51" t="s">
        <v>2</v>
      </c>
      <c r="B3" s="52"/>
      <c r="C3" s="52"/>
      <c r="D3" s="52"/>
      <c r="E3" s="52"/>
      <c r="F3" s="52"/>
      <c r="G3" s="52"/>
      <c r="H3" s="52"/>
      <c r="I3" s="52"/>
      <c r="J3" s="52"/>
      <c r="K3" s="52"/>
      <c r="L3" s="52"/>
      <c r="M3" s="52"/>
      <c r="N3" s="52"/>
      <c r="O3" s="52"/>
      <c r="P3" s="52"/>
      <c r="Q3" s="52"/>
      <c r="R3" s="52"/>
      <c r="S3" s="52"/>
      <c r="T3" s="52"/>
      <c r="U3" s="52"/>
      <c r="V3" s="52"/>
      <c r="W3" s="52"/>
      <c r="X3" s="52"/>
    </row>
    <row r="4" spans="1:24" ht="12.75" customHeight="1">
      <c r="A4" s="8" t="s">
        <v>3</v>
      </c>
      <c r="B4" s="2"/>
      <c r="G4" s="3"/>
      <c r="I4" s="4"/>
      <c r="J4" s="4"/>
      <c r="K4" s="5"/>
      <c r="L4" s="6"/>
      <c r="M4" s="5"/>
      <c r="N4" s="7"/>
      <c r="O4" s="7"/>
      <c r="P4" s="4"/>
      <c r="Q4" s="4"/>
      <c r="R4" s="4"/>
      <c r="S4" s="7"/>
      <c r="T4" s="6"/>
      <c r="U4" s="6"/>
      <c r="V4" s="6"/>
      <c r="W4" s="6"/>
      <c r="X4" s="6"/>
    </row>
    <row r="5" spans="1:37" s="19" customFormat="1" ht="69" customHeight="1">
      <c r="A5" s="9" t="s">
        <v>4</v>
      </c>
      <c r="B5" s="10" t="s">
        <v>5</v>
      </c>
      <c r="C5" s="9" t="s">
        <v>6</v>
      </c>
      <c r="D5" s="11" t="s">
        <v>7</v>
      </c>
      <c r="E5" s="11" t="s">
        <v>8</v>
      </c>
      <c r="F5" s="11" t="s">
        <v>9</v>
      </c>
      <c r="G5" s="12" t="s">
        <v>10</v>
      </c>
      <c r="H5" s="11" t="s">
        <v>11</v>
      </c>
      <c r="I5" s="13" t="s">
        <v>12</v>
      </c>
      <c r="J5" s="13" t="s">
        <v>13</v>
      </c>
      <c r="K5" s="14" t="s">
        <v>14</v>
      </c>
      <c r="L5" s="15" t="s">
        <v>15</v>
      </c>
      <c r="M5" s="14" t="s">
        <v>16</v>
      </c>
      <c r="N5" s="14" t="s">
        <v>17</v>
      </c>
      <c r="O5" s="14" t="s">
        <v>18</v>
      </c>
      <c r="P5" s="13" t="s">
        <v>19</v>
      </c>
      <c r="Q5" s="13" t="s">
        <v>20</v>
      </c>
      <c r="R5" s="13" t="s">
        <v>21</v>
      </c>
      <c r="S5" s="14" t="s">
        <v>22</v>
      </c>
      <c r="T5" s="16" t="s">
        <v>23</v>
      </c>
      <c r="U5" s="16" t="s">
        <v>24</v>
      </c>
      <c r="V5" s="16" t="s">
        <v>25</v>
      </c>
      <c r="W5" s="16" t="s">
        <v>26</v>
      </c>
      <c r="X5" s="17" t="s">
        <v>27</v>
      </c>
      <c r="Y5" s="18" t="s">
        <v>28</v>
      </c>
      <c r="Z5" s="18" t="s">
        <v>29</v>
      </c>
      <c r="AA5" s="18" t="s">
        <v>30</v>
      </c>
      <c r="AB5" s="18" t="s">
        <v>31</v>
      </c>
      <c r="AC5" s="18" t="s">
        <v>32</v>
      </c>
      <c r="AD5" s="18" t="s">
        <v>33</v>
      </c>
      <c r="AE5" s="18" t="s">
        <v>34</v>
      </c>
      <c r="AF5" s="18" t="s">
        <v>35</v>
      </c>
      <c r="AG5" s="18" t="s">
        <v>36</v>
      </c>
      <c r="AH5" s="18" t="s">
        <v>37</v>
      </c>
      <c r="AI5" s="18" t="s">
        <v>38</v>
      </c>
      <c r="AJ5" s="18" t="s">
        <v>39</v>
      </c>
      <c r="AK5" s="18" t="s">
        <v>40</v>
      </c>
    </row>
    <row r="6" spans="1:34" s="26" customFormat="1" ht="12.75">
      <c r="A6" s="20">
        <v>1</v>
      </c>
      <c r="B6" s="20">
        <v>2</v>
      </c>
      <c r="C6" s="20">
        <v>3</v>
      </c>
      <c r="D6" s="20"/>
      <c r="E6" s="20"/>
      <c r="F6" s="20"/>
      <c r="G6" s="20"/>
      <c r="H6" s="20"/>
      <c r="I6" s="20">
        <v>4</v>
      </c>
      <c r="J6" s="20">
        <v>5</v>
      </c>
      <c r="K6" s="21">
        <v>6</v>
      </c>
      <c r="L6" s="22">
        <v>7</v>
      </c>
      <c r="M6" s="21">
        <v>8</v>
      </c>
      <c r="N6" s="23">
        <v>9</v>
      </c>
      <c r="O6" s="23">
        <v>10</v>
      </c>
      <c r="P6" s="20">
        <v>11</v>
      </c>
      <c r="Q6" s="20">
        <v>12</v>
      </c>
      <c r="R6" s="20">
        <v>13</v>
      </c>
      <c r="S6" s="23">
        <v>14</v>
      </c>
      <c r="T6" s="21">
        <v>15</v>
      </c>
      <c r="U6" s="21">
        <v>16</v>
      </c>
      <c r="V6" s="21">
        <v>17</v>
      </c>
      <c r="W6" s="21">
        <v>18</v>
      </c>
      <c r="X6" s="24">
        <v>19</v>
      </c>
      <c r="Y6" s="25"/>
      <c r="Z6" s="25"/>
      <c r="AA6" s="25"/>
      <c r="AB6" s="25"/>
      <c r="AC6" s="25"/>
      <c r="AD6" s="25"/>
      <c r="AE6" s="25"/>
      <c r="AF6" s="25"/>
      <c r="AG6" s="25"/>
      <c r="AH6" s="25"/>
    </row>
    <row r="7" spans="1:37" ht="12.75">
      <c r="A7" s="27">
        <v>2700023</v>
      </c>
      <c r="B7" s="28">
        <v>12159</v>
      </c>
      <c r="C7" s="27" t="s">
        <v>41</v>
      </c>
      <c r="D7" s="29" t="s">
        <v>42</v>
      </c>
      <c r="E7" s="29" t="s">
        <v>43</v>
      </c>
      <c r="F7" s="29">
        <v>55342</v>
      </c>
      <c r="G7" s="30">
        <v>307</v>
      </c>
      <c r="H7" s="29">
        <v>3208482232</v>
      </c>
      <c r="I7" s="31">
        <v>7</v>
      </c>
      <c r="J7" s="31" t="s">
        <v>44</v>
      </c>
      <c r="K7" s="32" t="s">
        <v>45</v>
      </c>
      <c r="L7" s="33">
        <v>582.06</v>
      </c>
      <c r="M7" s="32" t="s">
        <v>46</v>
      </c>
      <c r="N7" s="34" t="s">
        <v>47</v>
      </c>
      <c r="O7" s="34" t="s">
        <v>47</v>
      </c>
      <c r="P7" s="35">
        <v>8.819133034379671</v>
      </c>
      <c r="Q7" s="31" t="str">
        <f>IF(P7&lt;20,"NO","YES")</f>
        <v>NO</v>
      </c>
      <c r="R7" s="31" t="s">
        <v>44</v>
      </c>
      <c r="S7" s="34" t="s">
        <v>46</v>
      </c>
      <c r="T7" s="33">
        <v>2806.28</v>
      </c>
      <c r="U7" s="33">
        <v>2747</v>
      </c>
      <c r="V7" s="33">
        <v>3752.62</v>
      </c>
      <c r="W7" s="33">
        <v>12590.6</v>
      </c>
      <c r="X7" s="36">
        <f>SUM(T7:W7)</f>
        <v>21896.5</v>
      </c>
      <c r="Y7" s="37">
        <f>IF(OR(J7="YES",K7="YES"),1,0)</f>
        <v>1</v>
      </c>
      <c r="Z7" s="37">
        <f>IF(OR(L7&lt;600,M7="YES"),1,0)</f>
        <v>1</v>
      </c>
      <c r="AA7" s="37" t="str">
        <f>IF(AND(Y7=1,Z7=1),"ELIGIBLE",0)</f>
        <v>ELIGIBLE</v>
      </c>
      <c r="AB7" s="37" t="str">
        <f>IF(AND(AA7="ELIGIBLE",N7="YES"),"OKAY",0)</f>
        <v>OKAY</v>
      </c>
      <c r="AC7" s="37">
        <f>IF(AND(P7&gt;=20,Q7="YES"),1,0)</f>
        <v>0</v>
      </c>
      <c r="AD7" s="37">
        <f>IF(R7="YES",1,0)</f>
        <v>1</v>
      </c>
      <c r="AE7" s="37">
        <f>IF(AND(AC7=1,AD7=1),"CHECK",0)</f>
        <v>0</v>
      </c>
      <c r="AF7" s="37">
        <f>IF(AND(AA7="ELIGIBLE",AE7="CHECK"),"SRSA",0)</f>
        <v>0</v>
      </c>
      <c r="AG7" s="37">
        <f>IF(AND(AE7="CHECK",AF7=0),"RLISP",0)</f>
        <v>0</v>
      </c>
      <c r="AH7" s="37">
        <f>IF(AND(AB7="OKAY",AG7="RLISP"),"NO",0)</f>
        <v>0</v>
      </c>
      <c r="AI7">
        <f>IF(AND(OR(Y7=0,Z7=0),(N7="YES")),"TROUBLE",0)</f>
        <v>0</v>
      </c>
      <c r="AJ7">
        <f>IF(AND(OR(AC7=0,AD7=0),(S7="YES")),"TROUBLE",0)</f>
        <v>0</v>
      </c>
      <c r="AK7">
        <f>IF(AND(AND(AE7=0,P7&gt;=19.95),(S7=1)),"PROBLEM",0)</f>
        <v>0</v>
      </c>
    </row>
    <row r="8" spans="1:37" ht="12.75">
      <c r="A8" s="38">
        <v>2700024</v>
      </c>
      <c r="B8" s="39">
        <v>12176</v>
      </c>
      <c r="C8" s="38" t="s">
        <v>48</v>
      </c>
      <c r="D8" s="40" t="s">
        <v>49</v>
      </c>
      <c r="E8" s="40" t="s">
        <v>50</v>
      </c>
      <c r="F8" s="40">
        <v>56762</v>
      </c>
      <c r="G8" s="41">
        <v>1599</v>
      </c>
      <c r="H8" s="40">
        <v>2187455393</v>
      </c>
      <c r="I8" s="42">
        <v>7</v>
      </c>
      <c r="J8" s="42" t="s">
        <v>44</v>
      </c>
      <c r="K8" s="32" t="s">
        <v>45</v>
      </c>
      <c r="L8" s="43">
        <v>579.91</v>
      </c>
      <c r="M8" s="32" t="s">
        <v>46</v>
      </c>
      <c r="N8" s="34" t="s">
        <v>47</v>
      </c>
      <c r="O8" s="34" t="s">
        <v>47</v>
      </c>
      <c r="P8" s="44">
        <v>13.924050632911392</v>
      </c>
      <c r="Q8" s="42" t="str">
        <f>IF(P8&lt;20,"NO","YES")</f>
        <v>NO</v>
      </c>
      <c r="R8" s="42" t="s">
        <v>44</v>
      </c>
      <c r="S8" s="34" t="s">
        <v>46</v>
      </c>
      <c r="T8" s="45">
        <v>3750.25</v>
      </c>
      <c r="U8" s="45">
        <v>4153</v>
      </c>
      <c r="V8" s="45">
        <v>4288</v>
      </c>
      <c r="W8" s="45">
        <v>22709</v>
      </c>
      <c r="X8" s="36">
        <f aca="true" t="shared" si="0" ref="X8:X71">SUM(T8:W8)</f>
        <v>34900.25</v>
      </c>
      <c r="Y8" s="37">
        <f aca="true" t="shared" si="1" ref="Y8:Y71">IF(OR(J8="YES",K8="YES"),1,0)</f>
        <v>1</v>
      </c>
      <c r="Z8" s="37">
        <f aca="true" t="shared" si="2" ref="Z8:Z71">IF(OR(L8&lt;600,M8="YES"),1,0)</f>
        <v>1</v>
      </c>
      <c r="AA8" s="37" t="str">
        <f aca="true" t="shared" si="3" ref="AA8:AA71">IF(AND(Y8=1,Z8=1),"ELIGIBLE",0)</f>
        <v>ELIGIBLE</v>
      </c>
      <c r="AB8" s="37" t="str">
        <f aca="true" t="shared" si="4" ref="AB8:AB71">IF(AND(AA8="ELIGIBLE",N8="YES"),"OKAY",0)</f>
        <v>OKAY</v>
      </c>
      <c r="AC8" s="37">
        <f aca="true" t="shared" si="5" ref="AC8:AC71">IF(AND(P8&gt;=20,Q8="YES"),1,0)</f>
        <v>0</v>
      </c>
      <c r="AD8" s="37">
        <f aca="true" t="shared" si="6" ref="AD8:AD71">IF(R8="YES",1,0)</f>
        <v>1</v>
      </c>
      <c r="AE8" s="37">
        <f aca="true" t="shared" si="7" ref="AE8:AE71">IF(AND(AC8=1,AD8=1),"CHECK",0)</f>
        <v>0</v>
      </c>
      <c r="AF8" s="37">
        <f aca="true" t="shared" si="8" ref="AF8:AF71">IF(AND(AA8="ELIGIBLE",AE8="CHECK"),"SRSA",0)</f>
        <v>0</v>
      </c>
      <c r="AG8" s="37">
        <f aca="true" t="shared" si="9" ref="AG8:AG71">IF(AND(AE8="CHECK",AF8=0),"RLISP",0)</f>
        <v>0</v>
      </c>
      <c r="AH8" s="37">
        <f aca="true" t="shared" si="10" ref="AH8:AH71">IF(AND(AB8="OKAY",AG8="RLISP"),"NO",0)</f>
        <v>0</v>
      </c>
      <c r="AI8">
        <f aca="true" t="shared" si="11" ref="AI8:AI71">IF(AND(OR(Y8=0,Z8=0),(N8="YES")),"TROUBLE",0)</f>
        <v>0</v>
      </c>
      <c r="AJ8">
        <f aca="true" t="shared" si="12" ref="AJ8:AJ71">IF(AND(OR(AC8=0,AD8=0),(S8="YES")),"TROUBLE",0)</f>
        <v>0</v>
      </c>
      <c r="AK8">
        <f aca="true" t="shared" si="13" ref="AK8:AK71">IF(AND(AND(AE8=0,P8&gt;=19.95),(S8=1)),"PROBLEM",0)</f>
        <v>0</v>
      </c>
    </row>
    <row r="9" spans="1:37" ht="12.75">
      <c r="A9" s="38">
        <v>2700088</v>
      </c>
      <c r="B9" s="39">
        <v>12167</v>
      </c>
      <c r="C9" s="38" t="s">
        <v>51</v>
      </c>
      <c r="D9" s="40" t="s">
        <v>52</v>
      </c>
      <c r="E9" s="40" t="s">
        <v>53</v>
      </c>
      <c r="F9" s="40">
        <v>56229</v>
      </c>
      <c r="G9" s="41">
        <v>107</v>
      </c>
      <c r="H9" s="40">
        <v>5074235164</v>
      </c>
      <c r="I9" s="42">
        <v>7</v>
      </c>
      <c r="J9" s="42" t="s">
        <v>44</v>
      </c>
      <c r="K9" s="32" t="s">
        <v>45</v>
      </c>
      <c r="L9" s="45">
        <v>541.98</v>
      </c>
      <c r="M9" s="32" t="s">
        <v>46</v>
      </c>
      <c r="N9" s="34" t="s">
        <v>47</v>
      </c>
      <c r="O9" s="34" t="s">
        <v>47</v>
      </c>
      <c r="P9" s="44">
        <v>10.25236593059937</v>
      </c>
      <c r="Q9" s="42" t="str">
        <f>IF(P9&lt;20,"NO","YES")</f>
        <v>NO</v>
      </c>
      <c r="R9" s="42" t="s">
        <v>44</v>
      </c>
      <c r="S9" s="34" t="s">
        <v>46</v>
      </c>
      <c r="T9" s="45">
        <v>2591.36</v>
      </c>
      <c r="U9" s="45">
        <v>2547</v>
      </c>
      <c r="V9" s="45">
        <v>3424</v>
      </c>
      <c r="W9" s="45">
        <v>13277</v>
      </c>
      <c r="X9" s="36">
        <f t="shared" si="0"/>
        <v>21839.36</v>
      </c>
      <c r="Y9" s="37">
        <f t="shared" si="1"/>
        <v>1</v>
      </c>
      <c r="Z9" s="37">
        <f t="shared" si="2"/>
        <v>1</v>
      </c>
      <c r="AA9" s="37" t="str">
        <f t="shared" si="3"/>
        <v>ELIGIBLE</v>
      </c>
      <c r="AB9" s="37" t="str">
        <f t="shared" si="4"/>
        <v>OKAY</v>
      </c>
      <c r="AC9" s="37">
        <f t="shared" si="5"/>
        <v>0</v>
      </c>
      <c r="AD9" s="37">
        <f t="shared" si="6"/>
        <v>1</v>
      </c>
      <c r="AE9" s="37">
        <f t="shared" si="7"/>
        <v>0</v>
      </c>
      <c r="AF9" s="37">
        <f t="shared" si="8"/>
        <v>0</v>
      </c>
      <c r="AG9" s="37">
        <f t="shared" si="9"/>
        <v>0</v>
      </c>
      <c r="AH9" s="37">
        <f t="shared" si="10"/>
        <v>0</v>
      </c>
      <c r="AI9">
        <f t="shared" si="11"/>
        <v>0</v>
      </c>
      <c r="AJ9">
        <f t="shared" si="12"/>
        <v>0</v>
      </c>
      <c r="AK9">
        <f t="shared" si="13"/>
        <v>0</v>
      </c>
    </row>
    <row r="10" spans="1:37" ht="12.75">
      <c r="A10" s="38">
        <v>2700092</v>
      </c>
      <c r="B10" s="39">
        <v>74007</v>
      </c>
      <c r="C10" s="38" t="s">
        <v>54</v>
      </c>
      <c r="D10" s="40" t="s">
        <v>55</v>
      </c>
      <c r="E10" s="40" t="s">
        <v>56</v>
      </c>
      <c r="F10" s="40">
        <v>56044</v>
      </c>
      <c r="G10" s="41">
        <v>488</v>
      </c>
      <c r="H10" s="40">
        <v>5072483353</v>
      </c>
      <c r="I10" s="42">
        <v>7</v>
      </c>
      <c r="J10" s="42" t="s">
        <v>44</v>
      </c>
      <c r="K10" s="32" t="s">
        <v>45</v>
      </c>
      <c r="L10" s="43">
        <v>83</v>
      </c>
      <c r="M10" s="32" t="s">
        <v>46</v>
      </c>
      <c r="N10" s="34" t="s">
        <v>47</v>
      </c>
      <c r="O10" s="34" t="s">
        <v>47</v>
      </c>
      <c r="P10" s="44" t="s">
        <v>57</v>
      </c>
      <c r="Q10" s="42" t="s">
        <v>57</v>
      </c>
      <c r="R10" s="42" t="s">
        <v>44</v>
      </c>
      <c r="S10" s="34" t="s">
        <v>46</v>
      </c>
      <c r="T10" s="45">
        <v>231.46</v>
      </c>
      <c r="U10" s="43" t="s">
        <v>58</v>
      </c>
      <c r="V10" s="45">
        <v>471</v>
      </c>
      <c r="W10" s="45">
        <v>1756</v>
      </c>
      <c r="X10" s="36">
        <f t="shared" si="0"/>
        <v>2458.46</v>
      </c>
      <c r="Y10" s="37">
        <f t="shared" si="1"/>
        <v>1</v>
      </c>
      <c r="Z10" s="37">
        <f t="shared" si="2"/>
        <v>1</v>
      </c>
      <c r="AA10" s="37" t="str">
        <f t="shared" si="3"/>
        <v>ELIGIBLE</v>
      </c>
      <c r="AB10" s="37" t="str">
        <f t="shared" si="4"/>
        <v>OKAY</v>
      </c>
      <c r="AC10" s="37">
        <f t="shared" si="5"/>
        <v>0</v>
      </c>
      <c r="AD10" s="37">
        <f t="shared" si="6"/>
        <v>1</v>
      </c>
      <c r="AE10" s="37">
        <f t="shared" si="7"/>
        <v>0</v>
      </c>
      <c r="AF10" s="37">
        <f t="shared" si="8"/>
        <v>0</v>
      </c>
      <c r="AG10" s="37">
        <f t="shared" si="9"/>
        <v>0</v>
      </c>
      <c r="AH10" s="37">
        <f t="shared" si="10"/>
        <v>0</v>
      </c>
      <c r="AI10">
        <f t="shared" si="11"/>
        <v>0</v>
      </c>
      <c r="AJ10">
        <f t="shared" si="12"/>
        <v>0</v>
      </c>
      <c r="AK10">
        <f t="shared" si="13"/>
        <v>0</v>
      </c>
    </row>
    <row r="11" spans="1:37" ht="12.75">
      <c r="A11" s="38">
        <v>2700097</v>
      </c>
      <c r="B11" s="39">
        <v>74012</v>
      </c>
      <c r="C11" s="38" t="s">
        <v>59</v>
      </c>
      <c r="D11" s="40" t="s">
        <v>60</v>
      </c>
      <c r="E11" s="40" t="s">
        <v>61</v>
      </c>
      <c r="F11" s="40">
        <v>56447</v>
      </c>
      <c r="G11" s="41" t="s">
        <v>62</v>
      </c>
      <c r="H11" s="40">
        <v>2187633401</v>
      </c>
      <c r="I11" s="42">
        <v>7</v>
      </c>
      <c r="J11" s="42" t="s">
        <v>44</v>
      </c>
      <c r="K11" s="32" t="s">
        <v>45</v>
      </c>
      <c r="L11" s="43">
        <v>77</v>
      </c>
      <c r="M11" s="32" t="s">
        <v>46</v>
      </c>
      <c r="N11" s="34" t="s">
        <v>47</v>
      </c>
      <c r="O11" s="34" t="s">
        <v>47</v>
      </c>
      <c r="P11" s="44" t="s">
        <v>57</v>
      </c>
      <c r="Q11" s="42" t="s">
        <v>57</v>
      </c>
      <c r="R11" s="42" t="s">
        <v>44</v>
      </c>
      <c r="S11" s="34" t="s">
        <v>46</v>
      </c>
      <c r="T11" s="45">
        <v>776.4</v>
      </c>
      <c r="U11" s="45">
        <v>846</v>
      </c>
      <c r="V11" s="45">
        <v>707</v>
      </c>
      <c r="W11" s="43" t="s">
        <v>63</v>
      </c>
      <c r="X11" s="36">
        <f t="shared" si="0"/>
        <v>2329.4</v>
      </c>
      <c r="Y11" s="37">
        <f t="shared" si="1"/>
        <v>1</v>
      </c>
      <c r="Z11" s="37">
        <f t="shared" si="2"/>
        <v>1</v>
      </c>
      <c r="AA11" s="37" t="str">
        <f t="shared" si="3"/>
        <v>ELIGIBLE</v>
      </c>
      <c r="AB11" s="37" t="str">
        <f t="shared" si="4"/>
        <v>OKAY</v>
      </c>
      <c r="AC11" s="37">
        <f t="shared" si="5"/>
        <v>0</v>
      </c>
      <c r="AD11" s="37">
        <f t="shared" si="6"/>
        <v>1</v>
      </c>
      <c r="AE11" s="37">
        <f t="shared" si="7"/>
        <v>0</v>
      </c>
      <c r="AF11" s="37">
        <f t="shared" si="8"/>
        <v>0</v>
      </c>
      <c r="AG11" s="37">
        <f t="shared" si="9"/>
        <v>0</v>
      </c>
      <c r="AH11" s="37">
        <f t="shared" si="10"/>
        <v>0</v>
      </c>
      <c r="AI11">
        <f t="shared" si="11"/>
        <v>0</v>
      </c>
      <c r="AJ11">
        <f t="shared" si="12"/>
        <v>0</v>
      </c>
      <c r="AK11">
        <f t="shared" si="13"/>
        <v>0</v>
      </c>
    </row>
    <row r="12" spans="1:37" ht="12.75">
      <c r="A12" s="38">
        <v>2700101</v>
      </c>
      <c r="B12" s="39">
        <v>12215</v>
      </c>
      <c r="C12" s="38" t="s">
        <v>64</v>
      </c>
      <c r="D12" s="40" t="s">
        <v>65</v>
      </c>
      <c r="E12" s="40" t="s">
        <v>66</v>
      </c>
      <c r="F12" s="40">
        <v>56584</v>
      </c>
      <c r="G12" s="41">
        <v>420</v>
      </c>
      <c r="H12" s="40">
        <v>2185845151</v>
      </c>
      <c r="I12" s="42">
        <v>7</v>
      </c>
      <c r="J12" s="42" t="s">
        <v>44</v>
      </c>
      <c r="K12" s="32" t="s">
        <v>45</v>
      </c>
      <c r="L12" s="45">
        <v>379.39</v>
      </c>
      <c r="M12" s="32" t="s">
        <v>47</v>
      </c>
      <c r="N12" s="34" t="s">
        <v>47</v>
      </c>
      <c r="O12" s="34" t="s">
        <v>47</v>
      </c>
      <c r="P12" s="44">
        <v>18.045112781954884</v>
      </c>
      <c r="Q12" s="42" t="str">
        <f aca="true" t="shared" si="14" ref="Q12:Q19">IF(P12&lt;20,"NO","YES")</f>
        <v>NO</v>
      </c>
      <c r="R12" s="42" t="s">
        <v>44</v>
      </c>
      <c r="S12" s="34" t="s">
        <v>46</v>
      </c>
      <c r="T12" s="45">
        <v>2997.48</v>
      </c>
      <c r="U12" s="45">
        <v>3189</v>
      </c>
      <c r="V12" s="45">
        <v>3028.64</v>
      </c>
      <c r="W12" s="45">
        <v>17515.8</v>
      </c>
      <c r="X12" s="36">
        <f t="shared" si="0"/>
        <v>26730.92</v>
      </c>
      <c r="Y12" s="37">
        <f t="shared" si="1"/>
        <v>1</v>
      </c>
      <c r="Z12" s="37">
        <f t="shared" si="2"/>
        <v>1</v>
      </c>
      <c r="AA12" s="37" t="str">
        <f t="shared" si="3"/>
        <v>ELIGIBLE</v>
      </c>
      <c r="AB12" s="37" t="str">
        <f t="shared" si="4"/>
        <v>OKAY</v>
      </c>
      <c r="AC12" s="37">
        <f t="shared" si="5"/>
        <v>0</v>
      </c>
      <c r="AD12" s="37">
        <f t="shared" si="6"/>
        <v>1</v>
      </c>
      <c r="AE12" s="37">
        <f t="shared" si="7"/>
        <v>0</v>
      </c>
      <c r="AF12" s="37">
        <f t="shared" si="8"/>
        <v>0</v>
      </c>
      <c r="AG12" s="37">
        <f t="shared" si="9"/>
        <v>0</v>
      </c>
      <c r="AH12" s="37">
        <f t="shared" si="10"/>
        <v>0</v>
      </c>
      <c r="AI12">
        <f t="shared" si="11"/>
        <v>0</v>
      </c>
      <c r="AJ12">
        <f t="shared" si="12"/>
        <v>0</v>
      </c>
      <c r="AK12">
        <f t="shared" si="13"/>
        <v>0</v>
      </c>
    </row>
    <row r="13" spans="1:37" ht="12.75">
      <c r="A13" s="40">
        <v>2700103</v>
      </c>
      <c r="B13" s="46" t="s">
        <v>67</v>
      </c>
      <c r="C13" s="40" t="s">
        <v>68</v>
      </c>
      <c r="D13" s="40" t="s">
        <v>69</v>
      </c>
      <c r="E13" s="40" t="s">
        <v>70</v>
      </c>
      <c r="F13" s="40" t="s">
        <v>71</v>
      </c>
      <c r="G13" s="40" t="s">
        <v>72</v>
      </c>
      <c r="H13" s="40"/>
      <c r="I13" s="42">
        <v>7</v>
      </c>
      <c r="J13" s="42" t="s">
        <v>44</v>
      </c>
      <c r="K13" s="29" t="s">
        <v>45</v>
      </c>
      <c r="L13" s="47">
        <v>513</v>
      </c>
      <c r="M13" s="29" t="s">
        <v>46</v>
      </c>
      <c r="N13" s="29" t="s">
        <v>47</v>
      </c>
      <c r="O13" s="29" t="s">
        <v>47</v>
      </c>
      <c r="P13" s="40">
        <v>18.2</v>
      </c>
      <c r="Q13" s="40"/>
      <c r="R13" s="40"/>
      <c r="S13" s="29" t="s">
        <v>46</v>
      </c>
      <c r="T13" s="48">
        <v>3840.27</v>
      </c>
      <c r="U13" s="48">
        <v>3985.06</v>
      </c>
      <c r="V13" s="48">
        <v>4267.11</v>
      </c>
      <c r="W13" s="48">
        <v>19867.49</v>
      </c>
      <c r="X13" s="36">
        <f t="shared" si="0"/>
        <v>31959.93</v>
      </c>
      <c r="Y13" s="37">
        <f t="shared" si="1"/>
        <v>1</v>
      </c>
      <c r="Z13" s="37">
        <f t="shared" si="2"/>
        <v>1</v>
      </c>
      <c r="AA13" s="37" t="str">
        <f t="shared" si="3"/>
        <v>ELIGIBLE</v>
      </c>
      <c r="AB13" s="37" t="str">
        <f t="shared" si="4"/>
        <v>OKAY</v>
      </c>
      <c r="AC13" s="37">
        <f t="shared" si="5"/>
        <v>0</v>
      </c>
      <c r="AD13" s="37">
        <f t="shared" si="6"/>
        <v>0</v>
      </c>
      <c r="AE13" s="37">
        <f t="shared" si="7"/>
        <v>0</v>
      </c>
      <c r="AF13" s="37">
        <f t="shared" si="8"/>
        <v>0</v>
      </c>
      <c r="AG13" s="37">
        <f t="shared" si="9"/>
        <v>0</v>
      </c>
      <c r="AH13" s="37">
        <f t="shared" si="10"/>
        <v>0</v>
      </c>
      <c r="AI13">
        <f t="shared" si="11"/>
        <v>0</v>
      </c>
      <c r="AJ13">
        <f t="shared" si="12"/>
        <v>0</v>
      </c>
      <c r="AK13">
        <f t="shared" si="13"/>
        <v>0</v>
      </c>
    </row>
    <row r="14" spans="1:37" ht="12.75">
      <c r="A14" s="38">
        <v>2700107</v>
      </c>
      <c r="B14" s="39">
        <v>12683</v>
      </c>
      <c r="C14" s="38" t="s">
        <v>73</v>
      </c>
      <c r="D14" s="40" t="s">
        <v>74</v>
      </c>
      <c r="E14" s="40" t="s">
        <v>75</v>
      </c>
      <c r="F14" s="40">
        <v>56726</v>
      </c>
      <c r="G14" s="41">
        <v>70</v>
      </c>
      <c r="H14" s="40">
        <v>2187822231</v>
      </c>
      <c r="I14" s="42">
        <v>7</v>
      </c>
      <c r="J14" s="42" t="s">
        <v>44</v>
      </c>
      <c r="K14" s="32" t="s">
        <v>45</v>
      </c>
      <c r="L14" s="45">
        <v>463</v>
      </c>
      <c r="M14" s="32" t="s">
        <v>47</v>
      </c>
      <c r="N14" s="34" t="s">
        <v>47</v>
      </c>
      <c r="O14" s="34" t="s">
        <v>47</v>
      </c>
      <c r="P14" s="44">
        <v>17.765042979942695</v>
      </c>
      <c r="Q14" s="42" t="str">
        <f t="shared" si="14"/>
        <v>NO</v>
      </c>
      <c r="R14" s="42" t="s">
        <v>44</v>
      </c>
      <c r="S14" s="34" t="s">
        <v>46</v>
      </c>
      <c r="T14" s="45">
        <v>3867.3</v>
      </c>
      <c r="U14" s="45">
        <v>4163</v>
      </c>
      <c r="V14" s="45">
        <v>3719.77</v>
      </c>
      <c r="W14" s="45">
        <v>22377.05</v>
      </c>
      <c r="X14" s="36">
        <f t="shared" si="0"/>
        <v>34127.119999999995</v>
      </c>
      <c r="Y14" s="37">
        <f t="shared" si="1"/>
        <v>1</v>
      </c>
      <c r="Z14" s="37">
        <f t="shared" si="2"/>
        <v>1</v>
      </c>
      <c r="AA14" s="37" t="str">
        <f t="shared" si="3"/>
        <v>ELIGIBLE</v>
      </c>
      <c r="AB14" s="37" t="str">
        <f t="shared" si="4"/>
        <v>OKAY</v>
      </c>
      <c r="AC14" s="37">
        <f t="shared" si="5"/>
        <v>0</v>
      </c>
      <c r="AD14" s="37">
        <f t="shared" si="6"/>
        <v>1</v>
      </c>
      <c r="AE14" s="37">
        <f t="shared" si="7"/>
        <v>0</v>
      </c>
      <c r="AF14" s="37">
        <f t="shared" si="8"/>
        <v>0</v>
      </c>
      <c r="AG14" s="37">
        <f t="shared" si="9"/>
        <v>0</v>
      </c>
      <c r="AH14" s="37">
        <f t="shared" si="10"/>
        <v>0</v>
      </c>
      <c r="AI14">
        <f t="shared" si="11"/>
        <v>0</v>
      </c>
      <c r="AJ14">
        <f t="shared" si="12"/>
        <v>0</v>
      </c>
      <c r="AK14">
        <f t="shared" si="13"/>
        <v>0</v>
      </c>
    </row>
    <row r="15" spans="1:37" ht="12.75">
      <c r="A15" s="38">
        <v>2700110</v>
      </c>
      <c r="B15" s="39">
        <v>12754</v>
      </c>
      <c r="C15" s="38" t="s">
        <v>76</v>
      </c>
      <c r="D15" s="40" t="s">
        <v>77</v>
      </c>
      <c r="E15" s="40" t="s">
        <v>78</v>
      </c>
      <c r="F15" s="40">
        <v>56266</v>
      </c>
      <c r="G15" s="41">
        <v>188</v>
      </c>
      <c r="H15" s="40">
        <v>5072495990</v>
      </c>
      <c r="I15" s="42">
        <v>7</v>
      </c>
      <c r="J15" s="42" t="s">
        <v>44</v>
      </c>
      <c r="K15" s="32" t="s">
        <v>45</v>
      </c>
      <c r="L15" s="45">
        <v>402.45</v>
      </c>
      <c r="M15" s="32" t="s">
        <v>46</v>
      </c>
      <c r="N15" s="34" t="s">
        <v>47</v>
      </c>
      <c r="O15" s="34" t="s">
        <v>47</v>
      </c>
      <c r="P15" s="44">
        <v>7.130434782608695</v>
      </c>
      <c r="Q15" s="42" t="str">
        <f t="shared" si="14"/>
        <v>NO</v>
      </c>
      <c r="R15" s="42" t="s">
        <v>44</v>
      </c>
      <c r="S15" s="34" t="s">
        <v>46</v>
      </c>
      <c r="T15" s="45">
        <v>2154.74</v>
      </c>
      <c r="U15" s="45">
        <v>2100</v>
      </c>
      <c r="V15" s="45">
        <v>2916</v>
      </c>
      <c r="W15" s="45">
        <v>9015.6</v>
      </c>
      <c r="X15" s="36">
        <f t="shared" si="0"/>
        <v>16186.34</v>
      </c>
      <c r="Y15" s="37">
        <f t="shared" si="1"/>
        <v>1</v>
      </c>
      <c r="Z15" s="37">
        <f t="shared" si="2"/>
        <v>1</v>
      </c>
      <c r="AA15" s="37" t="str">
        <f t="shared" si="3"/>
        <v>ELIGIBLE</v>
      </c>
      <c r="AB15" s="37" t="str">
        <f t="shared" si="4"/>
        <v>OKAY</v>
      </c>
      <c r="AC15" s="37">
        <f t="shared" si="5"/>
        <v>0</v>
      </c>
      <c r="AD15" s="37">
        <f t="shared" si="6"/>
        <v>1</v>
      </c>
      <c r="AE15" s="37">
        <f t="shared" si="7"/>
        <v>0</v>
      </c>
      <c r="AF15" s="37">
        <f t="shared" si="8"/>
        <v>0</v>
      </c>
      <c r="AG15" s="37">
        <f t="shared" si="9"/>
        <v>0</v>
      </c>
      <c r="AH15" s="37">
        <f t="shared" si="10"/>
        <v>0</v>
      </c>
      <c r="AI15">
        <f t="shared" si="11"/>
        <v>0</v>
      </c>
      <c r="AJ15">
        <f t="shared" si="12"/>
        <v>0</v>
      </c>
      <c r="AK15">
        <f t="shared" si="13"/>
        <v>0</v>
      </c>
    </row>
    <row r="16" spans="1:37" ht="12.75">
      <c r="A16" s="38">
        <v>2700112</v>
      </c>
      <c r="B16" s="39">
        <v>12759</v>
      </c>
      <c r="C16" s="38" t="s">
        <v>79</v>
      </c>
      <c r="D16" s="40" t="s">
        <v>80</v>
      </c>
      <c r="E16" s="40" t="s">
        <v>81</v>
      </c>
      <c r="F16" s="40">
        <v>56446</v>
      </c>
      <c r="G16" s="41">
        <v>299</v>
      </c>
      <c r="H16" s="40">
        <v>2187386442</v>
      </c>
      <c r="I16" s="42">
        <v>7</v>
      </c>
      <c r="J16" s="42" t="s">
        <v>44</v>
      </c>
      <c r="K16" s="32" t="s">
        <v>45</v>
      </c>
      <c r="L16" s="45">
        <v>405.56</v>
      </c>
      <c r="M16" s="32" t="s">
        <v>46</v>
      </c>
      <c r="N16" s="34" t="s">
        <v>47</v>
      </c>
      <c r="O16" s="34" t="s">
        <v>47</v>
      </c>
      <c r="P16" s="44">
        <v>24.525547445255473</v>
      </c>
      <c r="Q16" s="42" t="str">
        <f t="shared" si="14"/>
        <v>YES</v>
      </c>
      <c r="R16" s="42" t="s">
        <v>44</v>
      </c>
      <c r="S16" s="34" t="s">
        <v>46</v>
      </c>
      <c r="T16" s="45">
        <v>4696.8</v>
      </c>
      <c r="U16" s="45">
        <v>5185</v>
      </c>
      <c r="V16" s="45">
        <v>4023</v>
      </c>
      <c r="W16" s="45">
        <v>37809</v>
      </c>
      <c r="X16" s="36">
        <f t="shared" si="0"/>
        <v>51713.8</v>
      </c>
      <c r="Y16" s="37">
        <f t="shared" si="1"/>
        <v>1</v>
      </c>
      <c r="Z16" s="37">
        <f t="shared" si="2"/>
        <v>1</v>
      </c>
      <c r="AA16" s="37" t="str">
        <f t="shared" si="3"/>
        <v>ELIGIBLE</v>
      </c>
      <c r="AB16" s="37" t="str">
        <f t="shared" si="4"/>
        <v>OKAY</v>
      </c>
      <c r="AC16" s="37">
        <f t="shared" si="5"/>
        <v>1</v>
      </c>
      <c r="AD16" s="37">
        <f t="shared" si="6"/>
        <v>1</v>
      </c>
      <c r="AE16" s="37" t="str">
        <f t="shared" si="7"/>
        <v>CHECK</v>
      </c>
      <c r="AF16" s="37" t="str">
        <f t="shared" si="8"/>
        <v>SRSA</v>
      </c>
      <c r="AG16" s="37">
        <f t="shared" si="9"/>
        <v>0</v>
      </c>
      <c r="AH16" s="37">
        <f t="shared" si="10"/>
        <v>0</v>
      </c>
      <c r="AI16">
        <f t="shared" si="11"/>
        <v>0</v>
      </c>
      <c r="AJ16">
        <f t="shared" si="12"/>
        <v>0</v>
      </c>
      <c r="AK16">
        <f t="shared" si="13"/>
        <v>0</v>
      </c>
    </row>
    <row r="17" spans="1:37" ht="12.75">
      <c r="A17" s="38">
        <v>2700126</v>
      </c>
      <c r="B17" s="39">
        <v>12854</v>
      </c>
      <c r="C17" s="38" t="s">
        <v>82</v>
      </c>
      <c r="D17" s="40" t="s">
        <v>83</v>
      </c>
      <c r="E17" s="40" t="s">
        <v>84</v>
      </c>
      <c r="F17" s="40">
        <v>56510</v>
      </c>
      <c r="G17" s="41">
        <v>308</v>
      </c>
      <c r="H17" s="40">
        <v>2187845310</v>
      </c>
      <c r="I17" s="42">
        <v>7</v>
      </c>
      <c r="J17" s="42" t="s">
        <v>44</v>
      </c>
      <c r="K17" s="32" t="s">
        <v>45</v>
      </c>
      <c r="L17" s="45">
        <v>532.11</v>
      </c>
      <c r="M17" s="32" t="s">
        <v>46</v>
      </c>
      <c r="N17" s="34" t="s">
        <v>47</v>
      </c>
      <c r="O17" s="34" t="s">
        <v>47</v>
      </c>
      <c r="P17" s="44">
        <v>12.317666126418152</v>
      </c>
      <c r="Q17" s="42" t="str">
        <f t="shared" si="14"/>
        <v>NO</v>
      </c>
      <c r="R17" s="42" t="s">
        <v>44</v>
      </c>
      <c r="S17" s="34" t="s">
        <v>46</v>
      </c>
      <c r="T17" s="45">
        <v>2945.49</v>
      </c>
      <c r="U17" s="45">
        <v>3094.96</v>
      </c>
      <c r="V17" s="45">
        <v>3529.84</v>
      </c>
      <c r="W17" s="45">
        <v>14962.66</v>
      </c>
      <c r="X17" s="36">
        <f t="shared" si="0"/>
        <v>24532.95</v>
      </c>
      <c r="Y17" s="37">
        <f t="shared" si="1"/>
        <v>1</v>
      </c>
      <c r="Z17" s="37">
        <f t="shared" si="2"/>
        <v>1</v>
      </c>
      <c r="AA17" s="37" t="str">
        <f t="shared" si="3"/>
        <v>ELIGIBLE</v>
      </c>
      <c r="AB17" s="37" t="str">
        <f t="shared" si="4"/>
        <v>OKAY</v>
      </c>
      <c r="AC17" s="37">
        <f t="shared" si="5"/>
        <v>0</v>
      </c>
      <c r="AD17" s="37">
        <f t="shared" si="6"/>
        <v>1</v>
      </c>
      <c r="AE17" s="37">
        <f t="shared" si="7"/>
        <v>0</v>
      </c>
      <c r="AF17" s="37">
        <f t="shared" si="8"/>
        <v>0</v>
      </c>
      <c r="AG17" s="37">
        <f t="shared" si="9"/>
        <v>0</v>
      </c>
      <c r="AH17" s="37">
        <f t="shared" si="10"/>
        <v>0</v>
      </c>
      <c r="AI17">
        <f t="shared" si="11"/>
        <v>0</v>
      </c>
      <c r="AJ17">
        <f t="shared" si="12"/>
        <v>0</v>
      </c>
      <c r="AK17">
        <f t="shared" si="13"/>
        <v>0</v>
      </c>
    </row>
    <row r="18" spans="1:37" ht="12.75">
      <c r="A18" s="38">
        <v>2700127</v>
      </c>
      <c r="B18" s="39">
        <v>12856</v>
      </c>
      <c r="C18" s="38" t="s">
        <v>85</v>
      </c>
      <c r="D18" s="40" t="s">
        <v>86</v>
      </c>
      <c r="E18" s="40" t="s">
        <v>87</v>
      </c>
      <c r="F18" s="40">
        <v>56757</v>
      </c>
      <c r="G18" s="41">
        <v>68</v>
      </c>
      <c r="H18" s="40">
        <v>2184783315</v>
      </c>
      <c r="I18" s="42">
        <v>7</v>
      </c>
      <c r="J18" s="42" t="s">
        <v>44</v>
      </c>
      <c r="K18" s="32" t="s">
        <v>45</v>
      </c>
      <c r="L18" s="45">
        <v>413.68</v>
      </c>
      <c r="M18" s="32" t="s">
        <v>47</v>
      </c>
      <c r="N18" s="34" t="s">
        <v>47</v>
      </c>
      <c r="O18" s="34" t="s">
        <v>47</v>
      </c>
      <c r="P18" s="44">
        <v>9.461966604823747</v>
      </c>
      <c r="Q18" s="42" t="str">
        <f t="shared" si="14"/>
        <v>NO</v>
      </c>
      <c r="R18" s="42" t="s">
        <v>44</v>
      </c>
      <c r="S18" s="34" t="s">
        <v>46</v>
      </c>
      <c r="T18" s="45">
        <v>3019</v>
      </c>
      <c r="U18" s="45">
        <v>3176</v>
      </c>
      <c r="V18" s="45">
        <v>3188</v>
      </c>
      <c r="W18" s="45">
        <v>10418</v>
      </c>
      <c r="X18" s="36">
        <f t="shared" si="0"/>
        <v>19801</v>
      </c>
      <c r="Y18" s="37">
        <f t="shared" si="1"/>
        <v>1</v>
      </c>
      <c r="Z18" s="37">
        <f t="shared" si="2"/>
        <v>1</v>
      </c>
      <c r="AA18" s="37" t="str">
        <f t="shared" si="3"/>
        <v>ELIGIBLE</v>
      </c>
      <c r="AB18" s="37" t="str">
        <f t="shared" si="4"/>
        <v>OKAY</v>
      </c>
      <c r="AC18" s="37">
        <f t="shared" si="5"/>
        <v>0</v>
      </c>
      <c r="AD18" s="37">
        <f t="shared" si="6"/>
        <v>1</v>
      </c>
      <c r="AE18" s="37">
        <f t="shared" si="7"/>
        <v>0</v>
      </c>
      <c r="AF18" s="37">
        <f t="shared" si="8"/>
        <v>0</v>
      </c>
      <c r="AG18" s="37">
        <f t="shared" si="9"/>
        <v>0</v>
      </c>
      <c r="AH18" s="37">
        <f t="shared" si="10"/>
        <v>0</v>
      </c>
      <c r="AI18">
        <f t="shared" si="11"/>
        <v>0</v>
      </c>
      <c r="AJ18">
        <f t="shared" si="12"/>
        <v>0</v>
      </c>
      <c r="AK18">
        <f t="shared" si="13"/>
        <v>0</v>
      </c>
    </row>
    <row r="19" spans="1:37" ht="12.75">
      <c r="A19" s="38">
        <v>2700132</v>
      </c>
      <c r="B19" s="39">
        <v>12884</v>
      </c>
      <c r="C19" s="38" t="s">
        <v>88</v>
      </c>
      <c r="D19" s="40" t="s">
        <v>89</v>
      </c>
      <c r="E19" s="40" t="s">
        <v>90</v>
      </c>
      <c r="F19" s="40">
        <v>56152</v>
      </c>
      <c r="G19" s="41">
        <v>278</v>
      </c>
      <c r="H19" s="40">
        <v>5077527361</v>
      </c>
      <c r="I19" s="42">
        <v>7</v>
      </c>
      <c r="J19" s="42" t="s">
        <v>44</v>
      </c>
      <c r="K19" s="32" t="s">
        <v>45</v>
      </c>
      <c r="L19" s="45">
        <v>545</v>
      </c>
      <c r="M19" s="32" t="s">
        <v>46</v>
      </c>
      <c r="N19" s="32" t="s">
        <v>47</v>
      </c>
      <c r="O19" s="32" t="s">
        <v>47</v>
      </c>
      <c r="P19" s="44">
        <v>15.191256830601093</v>
      </c>
      <c r="Q19" s="42" t="str">
        <f t="shared" si="14"/>
        <v>NO</v>
      </c>
      <c r="R19" s="42" t="s">
        <v>44</v>
      </c>
      <c r="S19" s="34" t="s">
        <v>46</v>
      </c>
      <c r="T19" s="45">
        <v>4979.63</v>
      </c>
      <c r="U19" s="45">
        <v>5384.78</v>
      </c>
      <c r="V19" s="45">
        <v>4697.67</v>
      </c>
      <c r="W19" s="45">
        <v>25344.92</v>
      </c>
      <c r="X19" s="36">
        <f t="shared" si="0"/>
        <v>40407</v>
      </c>
      <c r="Y19" s="37">
        <f t="shared" si="1"/>
        <v>1</v>
      </c>
      <c r="Z19" s="37">
        <f t="shared" si="2"/>
        <v>1</v>
      </c>
      <c r="AA19" s="37" t="str">
        <f t="shared" si="3"/>
        <v>ELIGIBLE</v>
      </c>
      <c r="AB19" s="37" t="str">
        <f t="shared" si="4"/>
        <v>OKAY</v>
      </c>
      <c r="AC19" s="37">
        <f t="shared" si="5"/>
        <v>0</v>
      </c>
      <c r="AD19" s="37">
        <f t="shared" si="6"/>
        <v>1</v>
      </c>
      <c r="AE19" s="37">
        <f t="shared" si="7"/>
        <v>0</v>
      </c>
      <c r="AF19" s="37">
        <f t="shared" si="8"/>
        <v>0</v>
      </c>
      <c r="AG19" s="37">
        <f t="shared" si="9"/>
        <v>0</v>
      </c>
      <c r="AH19" s="37">
        <f t="shared" si="10"/>
        <v>0</v>
      </c>
      <c r="AI19">
        <f t="shared" si="11"/>
        <v>0</v>
      </c>
      <c r="AJ19">
        <f t="shared" si="12"/>
        <v>0</v>
      </c>
      <c r="AK19">
        <f t="shared" si="13"/>
        <v>0</v>
      </c>
    </row>
    <row r="20" spans="1:37" ht="12.75">
      <c r="A20" s="38">
        <v>2700139</v>
      </c>
      <c r="B20" s="39">
        <v>74026</v>
      </c>
      <c r="C20" s="38" t="s">
        <v>91</v>
      </c>
      <c r="D20" s="40" t="s">
        <v>92</v>
      </c>
      <c r="E20" s="40" t="s">
        <v>93</v>
      </c>
      <c r="F20" s="40">
        <v>56237</v>
      </c>
      <c r="G20" s="41">
        <v>158</v>
      </c>
      <c r="H20" s="40">
        <v>5079254143</v>
      </c>
      <c r="I20" s="42">
        <v>7</v>
      </c>
      <c r="J20" s="42" t="s">
        <v>44</v>
      </c>
      <c r="K20" s="32" t="s">
        <v>45</v>
      </c>
      <c r="L20" s="43">
        <v>93</v>
      </c>
      <c r="M20" s="32" t="s">
        <v>46</v>
      </c>
      <c r="N20" s="34" t="s">
        <v>47</v>
      </c>
      <c r="O20" s="34" t="s">
        <v>47</v>
      </c>
      <c r="P20" s="44" t="s">
        <v>57</v>
      </c>
      <c r="Q20" s="42" t="s">
        <v>57</v>
      </c>
      <c r="R20" s="42" t="s">
        <v>44</v>
      </c>
      <c r="S20" s="34" t="s">
        <v>46</v>
      </c>
      <c r="T20" s="45">
        <v>702.82</v>
      </c>
      <c r="U20" s="45">
        <v>783</v>
      </c>
      <c r="V20" s="45">
        <v>747.43</v>
      </c>
      <c r="W20" s="45">
        <v>4073</v>
      </c>
      <c r="X20" s="36">
        <f t="shared" si="0"/>
        <v>6306.25</v>
      </c>
      <c r="Y20" s="37">
        <f t="shared" si="1"/>
        <v>1</v>
      </c>
      <c r="Z20" s="37">
        <f t="shared" si="2"/>
        <v>1</v>
      </c>
      <c r="AA20" s="37" t="str">
        <f t="shared" si="3"/>
        <v>ELIGIBLE</v>
      </c>
      <c r="AB20" s="37" t="str">
        <f t="shared" si="4"/>
        <v>OKAY</v>
      </c>
      <c r="AC20" s="37">
        <f t="shared" si="5"/>
        <v>0</v>
      </c>
      <c r="AD20" s="37">
        <f t="shared" si="6"/>
        <v>1</v>
      </c>
      <c r="AE20" s="37">
        <f t="shared" si="7"/>
        <v>0</v>
      </c>
      <c r="AF20" s="37">
        <f t="shared" si="8"/>
        <v>0</v>
      </c>
      <c r="AG20" s="37">
        <f t="shared" si="9"/>
        <v>0</v>
      </c>
      <c r="AH20" s="37">
        <f t="shared" si="10"/>
        <v>0</v>
      </c>
      <c r="AI20">
        <f t="shared" si="11"/>
        <v>0</v>
      </c>
      <c r="AJ20">
        <f t="shared" si="12"/>
        <v>0</v>
      </c>
      <c r="AK20">
        <f t="shared" si="13"/>
        <v>0</v>
      </c>
    </row>
    <row r="21" spans="1:37" ht="12.75">
      <c r="A21" s="38">
        <v>2700141</v>
      </c>
      <c r="B21" s="39">
        <v>74028</v>
      </c>
      <c r="C21" s="38" t="s">
        <v>94</v>
      </c>
      <c r="D21" s="40" t="s">
        <v>95</v>
      </c>
      <c r="E21" s="40" t="s">
        <v>96</v>
      </c>
      <c r="F21" s="40">
        <v>56270</v>
      </c>
      <c r="G21" s="41" t="s">
        <v>62</v>
      </c>
      <c r="H21" s="40">
        <v>5076979055</v>
      </c>
      <c r="I21" s="42">
        <v>7</v>
      </c>
      <c r="J21" s="42" t="s">
        <v>44</v>
      </c>
      <c r="K21" s="32" t="s">
        <v>45</v>
      </c>
      <c r="L21" s="43">
        <v>30</v>
      </c>
      <c r="M21" s="49" t="s">
        <v>46</v>
      </c>
      <c r="N21" s="50" t="s">
        <v>47</v>
      </c>
      <c r="O21" s="50" t="s">
        <v>47</v>
      </c>
      <c r="P21" s="44" t="s">
        <v>57</v>
      </c>
      <c r="Q21" s="42" t="s">
        <v>57</v>
      </c>
      <c r="R21" s="42" t="s">
        <v>44</v>
      </c>
      <c r="S21" s="50" t="s">
        <v>46</v>
      </c>
      <c r="T21" s="45">
        <v>112.08</v>
      </c>
      <c r="U21" s="43" t="s">
        <v>58</v>
      </c>
      <c r="V21" s="45">
        <v>227.9</v>
      </c>
      <c r="W21" s="45">
        <v>1518.96</v>
      </c>
      <c r="X21" s="36">
        <f t="shared" si="0"/>
        <v>1858.94</v>
      </c>
      <c r="Y21" s="37">
        <f t="shared" si="1"/>
        <v>1</v>
      </c>
      <c r="Z21" s="37">
        <f t="shared" si="2"/>
        <v>1</v>
      </c>
      <c r="AA21" s="37" t="str">
        <f t="shared" si="3"/>
        <v>ELIGIBLE</v>
      </c>
      <c r="AB21" s="37" t="str">
        <f t="shared" si="4"/>
        <v>OKAY</v>
      </c>
      <c r="AC21" s="37">
        <f t="shared" si="5"/>
        <v>0</v>
      </c>
      <c r="AD21" s="37">
        <f t="shared" si="6"/>
        <v>1</v>
      </c>
      <c r="AE21" s="37">
        <f t="shared" si="7"/>
        <v>0</v>
      </c>
      <c r="AF21" s="37">
        <f t="shared" si="8"/>
        <v>0</v>
      </c>
      <c r="AG21" s="37">
        <f t="shared" si="9"/>
        <v>0</v>
      </c>
      <c r="AH21" s="37">
        <f t="shared" si="10"/>
        <v>0</v>
      </c>
      <c r="AI21">
        <f t="shared" si="11"/>
        <v>0</v>
      </c>
      <c r="AJ21">
        <f t="shared" si="12"/>
        <v>0</v>
      </c>
      <c r="AK21">
        <f t="shared" si="13"/>
        <v>0</v>
      </c>
    </row>
    <row r="22" spans="1:37" ht="12.75">
      <c r="A22" s="38">
        <v>2700148</v>
      </c>
      <c r="B22" s="39">
        <v>12886</v>
      </c>
      <c r="C22" s="38" t="s">
        <v>97</v>
      </c>
      <c r="D22" s="40" t="s">
        <v>98</v>
      </c>
      <c r="E22" s="40" t="s">
        <v>99</v>
      </c>
      <c r="F22" s="40">
        <v>56036</v>
      </c>
      <c r="G22" s="41">
        <v>9772</v>
      </c>
      <c r="H22" s="40">
        <v>5074483623</v>
      </c>
      <c r="I22" s="42">
        <v>7</v>
      </c>
      <c r="J22" s="42" t="s">
        <v>44</v>
      </c>
      <c r="K22" s="32" t="s">
        <v>45</v>
      </c>
      <c r="L22" s="45">
        <v>495.75</v>
      </c>
      <c r="M22" s="49" t="s">
        <v>46</v>
      </c>
      <c r="N22" s="50" t="s">
        <v>47</v>
      </c>
      <c r="O22" s="50" t="s">
        <v>47</v>
      </c>
      <c r="P22" s="44">
        <v>14.046822742474916</v>
      </c>
      <c r="Q22" s="42" t="str">
        <f>IF(P22&lt;20,"NO","YES")</f>
        <v>NO</v>
      </c>
      <c r="R22" s="42" t="s">
        <v>44</v>
      </c>
      <c r="S22" s="50" t="s">
        <v>46</v>
      </c>
      <c r="T22" s="45">
        <v>2853.18</v>
      </c>
      <c r="U22" s="45">
        <v>3221</v>
      </c>
      <c r="V22" s="45">
        <v>3423.46</v>
      </c>
      <c r="W22" s="45">
        <v>16181</v>
      </c>
      <c r="X22" s="36">
        <f t="shared" si="0"/>
        <v>25678.64</v>
      </c>
      <c r="Y22" s="37">
        <f t="shared" si="1"/>
        <v>1</v>
      </c>
      <c r="Z22" s="37">
        <f t="shared" si="2"/>
        <v>1</v>
      </c>
      <c r="AA22" s="37" t="str">
        <f t="shared" si="3"/>
        <v>ELIGIBLE</v>
      </c>
      <c r="AB22" s="37" t="str">
        <f t="shared" si="4"/>
        <v>OKAY</v>
      </c>
      <c r="AC22" s="37">
        <f t="shared" si="5"/>
        <v>0</v>
      </c>
      <c r="AD22" s="37">
        <f t="shared" si="6"/>
        <v>1</v>
      </c>
      <c r="AE22" s="37">
        <f t="shared" si="7"/>
        <v>0</v>
      </c>
      <c r="AF22" s="37">
        <f t="shared" si="8"/>
        <v>0</v>
      </c>
      <c r="AG22" s="37">
        <f t="shared" si="9"/>
        <v>0</v>
      </c>
      <c r="AH22" s="37">
        <f t="shared" si="10"/>
        <v>0</v>
      </c>
      <c r="AI22">
        <f t="shared" si="11"/>
        <v>0</v>
      </c>
      <c r="AJ22">
        <f t="shared" si="12"/>
        <v>0</v>
      </c>
      <c r="AK22">
        <f t="shared" si="13"/>
        <v>0</v>
      </c>
    </row>
    <row r="23" spans="1:37" ht="12.75">
      <c r="A23" s="38">
        <v>2700149</v>
      </c>
      <c r="B23" s="39">
        <v>12887</v>
      </c>
      <c r="C23" s="38" t="s">
        <v>100</v>
      </c>
      <c r="D23" s="40" t="s">
        <v>101</v>
      </c>
      <c r="E23" s="40" t="s">
        <v>102</v>
      </c>
      <c r="F23" s="40">
        <v>55312</v>
      </c>
      <c r="G23" s="41">
        <v>99</v>
      </c>
      <c r="H23" s="40">
        <v>3203285214</v>
      </c>
      <c r="I23" s="42" t="s">
        <v>103</v>
      </c>
      <c r="J23" s="42" t="s">
        <v>44</v>
      </c>
      <c r="K23" s="32" t="s">
        <v>45</v>
      </c>
      <c r="L23" s="45">
        <v>492.18</v>
      </c>
      <c r="M23" s="49" t="s">
        <v>46</v>
      </c>
      <c r="N23" s="50" t="s">
        <v>47</v>
      </c>
      <c r="O23" s="50" t="s">
        <v>47</v>
      </c>
      <c r="P23" s="44">
        <v>11.41025641025641</v>
      </c>
      <c r="Q23" s="42" t="str">
        <f>IF(P23&lt;20,"NO","YES")</f>
        <v>NO</v>
      </c>
      <c r="R23" s="42" t="s">
        <v>44</v>
      </c>
      <c r="S23" s="50" t="s">
        <v>46</v>
      </c>
      <c r="T23" s="45">
        <v>2933.49</v>
      </c>
      <c r="U23" s="45">
        <v>2985.99</v>
      </c>
      <c r="V23" s="45">
        <v>3483</v>
      </c>
      <c r="W23" s="45">
        <v>17015.81</v>
      </c>
      <c r="X23" s="36">
        <f t="shared" si="0"/>
        <v>26418.29</v>
      </c>
      <c r="Y23" s="37">
        <f t="shared" si="1"/>
        <v>1</v>
      </c>
      <c r="Z23" s="37">
        <f t="shared" si="2"/>
        <v>1</v>
      </c>
      <c r="AA23" s="37" t="str">
        <f t="shared" si="3"/>
        <v>ELIGIBLE</v>
      </c>
      <c r="AB23" s="37" t="str">
        <f t="shared" si="4"/>
        <v>OKAY</v>
      </c>
      <c r="AC23" s="37">
        <f t="shared" si="5"/>
        <v>0</v>
      </c>
      <c r="AD23" s="37">
        <f t="shared" si="6"/>
        <v>1</v>
      </c>
      <c r="AE23" s="37">
        <f t="shared" si="7"/>
        <v>0</v>
      </c>
      <c r="AF23" s="37">
        <f t="shared" si="8"/>
        <v>0</v>
      </c>
      <c r="AG23" s="37">
        <f t="shared" si="9"/>
        <v>0</v>
      </c>
      <c r="AH23" s="37">
        <f t="shared" si="10"/>
        <v>0</v>
      </c>
      <c r="AI23">
        <f t="shared" si="11"/>
        <v>0</v>
      </c>
      <c r="AJ23">
        <f t="shared" si="12"/>
        <v>0</v>
      </c>
      <c r="AK23">
        <f t="shared" si="13"/>
        <v>0</v>
      </c>
    </row>
    <row r="24" spans="1:37" ht="12.75">
      <c r="A24" s="38">
        <v>2700150</v>
      </c>
      <c r="B24" s="39">
        <v>12888</v>
      </c>
      <c r="C24" s="38" t="s">
        <v>104</v>
      </c>
      <c r="D24" s="40" t="s">
        <v>105</v>
      </c>
      <c r="E24" s="40" t="s">
        <v>106</v>
      </c>
      <c r="F24" s="40">
        <v>56225</v>
      </c>
      <c r="G24" s="41">
        <v>361</v>
      </c>
      <c r="H24" s="40">
        <v>3203255282</v>
      </c>
      <c r="I24" s="42">
        <v>7</v>
      </c>
      <c r="J24" s="42" t="s">
        <v>44</v>
      </c>
      <c r="K24" s="32" t="s">
        <v>45</v>
      </c>
      <c r="L24" s="45">
        <v>517.12</v>
      </c>
      <c r="M24" s="49" t="s">
        <v>46</v>
      </c>
      <c r="N24" s="50" t="s">
        <v>47</v>
      </c>
      <c r="O24" s="50" t="s">
        <v>47</v>
      </c>
      <c r="P24" s="44">
        <v>23.1023102310231</v>
      </c>
      <c r="Q24" s="42" t="str">
        <f>IF(P24&lt;20,"NO","YES")</f>
        <v>YES</v>
      </c>
      <c r="R24" s="42" t="s">
        <v>44</v>
      </c>
      <c r="S24" s="50" t="s">
        <v>46</v>
      </c>
      <c r="T24" s="45">
        <v>5164.71</v>
      </c>
      <c r="U24" s="45">
        <v>5611.56</v>
      </c>
      <c r="V24" s="45">
        <v>4672.86</v>
      </c>
      <c r="W24" s="45">
        <v>25352</v>
      </c>
      <c r="X24" s="36">
        <f t="shared" si="0"/>
        <v>40801.130000000005</v>
      </c>
      <c r="Y24" s="37">
        <f t="shared" si="1"/>
        <v>1</v>
      </c>
      <c r="Z24" s="37">
        <f t="shared" si="2"/>
        <v>1</v>
      </c>
      <c r="AA24" s="37" t="str">
        <f t="shared" si="3"/>
        <v>ELIGIBLE</v>
      </c>
      <c r="AB24" s="37" t="str">
        <f t="shared" si="4"/>
        <v>OKAY</v>
      </c>
      <c r="AC24" s="37">
        <f t="shared" si="5"/>
        <v>1</v>
      </c>
      <c r="AD24" s="37">
        <f t="shared" si="6"/>
        <v>1</v>
      </c>
      <c r="AE24" s="37" t="str">
        <f t="shared" si="7"/>
        <v>CHECK</v>
      </c>
      <c r="AF24" s="37" t="str">
        <f t="shared" si="8"/>
        <v>SRSA</v>
      </c>
      <c r="AG24" s="37">
        <f t="shared" si="9"/>
        <v>0</v>
      </c>
      <c r="AH24" s="37">
        <f t="shared" si="10"/>
        <v>0</v>
      </c>
      <c r="AI24">
        <f t="shared" si="11"/>
        <v>0</v>
      </c>
      <c r="AJ24">
        <f t="shared" si="12"/>
        <v>0</v>
      </c>
      <c r="AK24">
        <f t="shared" si="13"/>
        <v>0</v>
      </c>
    </row>
    <row r="25" spans="1:37" ht="12.75">
      <c r="A25" s="38">
        <v>2700164</v>
      </c>
      <c r="B25" s="39">
        <v>74040</v>
      </c>
      <c r="C25" s="38" t="s">
        <v>107</v>
      </c>
      <c r="D25" s="40" t="s">
        <v>108</v>
      </c>
      <c r="E25" s="40" t="s">
        <v>109</v>
      </c>
      <c r="F25" s="40">
        <v>55713</v>
      </c>
      <c r="G25" s="41">
        <v>726</v>
      </c>
      <c r="H25" s="40">
        <v>2182588974</v>
      </c>
      <c r="I25" s="42">
        <v>8</v>
      </c>
      <c r="J25" s="42" t="s">
        <v>44</v>
      </c>
      <c r="K25" s="32" t="s">
        <v>45</v>
      </c>
      <c r="L25" s="43">
        <v>82</v>
      </c>
      <c r="M25" s="49" t="s">
        <v>46</v>
      </c>
      <c r="N25" s="49" t="s">
        <v>47</v>
      </c>
      <c r="O25" s="49" t="s">
        <v>47</v>
      </c>
      <c r="P25" s="44" t="s">
        <v>57</v>
      </c>
      <c r="Q25" s="42" t="s">
        <v>57</v>
      </c>
      <c r="R25" s="42" t="s">
        <v>44</v>
      </c>
      <c r="S25" s="50" t="s">
        <v>46</v>
      </c>
      <c r="T25" s="45">
        <v>785.85</v>
      </c>
      <c r="U25" s="45">
        <v>844.61</v>
      </c>
      <c r="V25" s="43" t="s">
        <v>58</v>
      </c>
      <c r="W25" s="45">
        <v>5008.76</v>
      </c>
      <c r="X25" s="36">
        <f t="shared" si="0"/>
        <v>6639.22</v>
      </c>
      <c r="Y25" s="37">
        <f t="shared" si="1"/>
        <v>1</v>
      </c>
      <c r="Z25" s="37">
        <f t="shared" si="2"/>
        <v>1</v>
      </c>
      <c r="AA25" s="37" t="str">
        <f t="shared" si="3"/>
        <v>ELIGIBLE</v>
      </c>
      <c r="AB25" s="37" t="str">
        <f t="shared" si="4"/>
        <v>OKAY</v>
      </c>
      <c r="AC25" s="37">
        <f t="shared" si="5"/>
        <v>0</v>
      </c>
      <c r="AD25" s="37">
        <f t="shared" si="6"/>
        <v>1</v>
      </c>
      <c r="AE25" s="37">
        <f t="shared" si="7"/>
        <v>0</v>
      </c>
      <c r="AF25" s="37">
        <f t="shared" si="8"/>
        <v>0</v>
      </c>
      <c r="AG25" s="37">
        <f t="shared" si="9"/>
        <v>0</v>
      </c>
      <c r="AH25" s="37">
        <f t="shared" si="10"/>
        <v>0</v>
      </c>
      <c r="AI25">
        <f t="shared" si="11"/>
        <v>0</v>
      </c>
      <c r="AJ25">
        <f t="shared" si="12"/>
        <v>0</v>
      </c>
      <c r="AK25">
        <f t="shared" si="13"/>
        <v>0</v>
      </c>
    </row>
    <row r="26" spans="1:37" ht="12.75">
      <c r="A26" s="38">
        <v>2700169</v>
      </c>
      <c r="B26" s="39">
        <v>74045</v>
      </c>
      <c r="C26" s="38" t="s">
        <v>110</v>
      </c>
      <c r="D26" s="40" t="s">
        <v>111</v>
      </c>
      <c r="E26" s="40" t="s">
        <v>112</v>
      </c>
      <c r="F26" s="40">
        <v>56473</v>
      </c>
      <c r="G26" s="41" t="s">
        <v>62</v>
      </c>
      <c r="H26" s="40">
        <v>3208595302</v>
      </c>
      <c r="I26" s="42">
        <v>7</v>
      </c>
      <c r="J26" s="42" t="s">
        <v>44</v>
      </c>
      <c r="K26" s="32" t="s">
        <v>45</v>
      </c>
      <c r="L26" s="43">
        <v>36</v>
      </c>
      <c r="M26" s="49" t="s">
        <v>46</v>
      </c>
      <c r="N26" s="50" t="s">
        <v>47</v>
      </c>
      <c r="O26" s="50" t="s">
        <v>47</v>
      </c>
      <c r="P26" s="44" t="s">
        <v>57</v>
      </c>
      <c r="Q26" s="42" t="s">
        <v>57</v>
      </c>
      <c r="R26" s="42" t="s">
        <v>44</v>
      </c>
      <c r="S26" s="50" t="s">
        <v>46</v>
      </c>
      <c r="T26" s="43">
        <v>582.79</v>
      </c>
      <c r="U26" s="45">
        <v>638</v>
      </c>
      <c r="V26" s="43">
        <v>537.04</v>
      </c>
      <c r="W26" s="43">
        <v>3255.46</v>
      </c>
      <c r="X26" s="36">
        <f t="shared" si="0"/>
        <v>5013.29</v>
      </c>
      <c r="Y26" s="37">
        <f t="shared" si="1"/>
        <v>1</v>
      </c>
      <c r="Z26" s="37">
        <f t="shared" si="2"/>
        <v>1</v>
      </c>
      <c r="AA26" s="37" t="str">
        <f t="shared" si="3"/>
        <v>ELIGIBLE</v>
      </c>
      <c r="AB26" s="37" t="str">
        <f t="shared" si="4"/>
        <v>OKAY</v>
      </c>
      <c r="AC26" s="37">
        <f t="shared" si="5"/>
        <v>0</v>
      </c>
      <c r="AD26" s="37">
        <f t="shared" si="6"/>
        <v>1</v>
      </c>
      <c r="AE26" s="37">
        <f t="shared" si="7"/>
        <v>0</v>
      </c>
      <c r="AF26" s="37">
        <f t="shared" si="8"/>
        <v>0</v>
      </c>
      <c r="AG26" s="37">
        <f t="shared" si="9"/>
        <v>0</v>
      </c>
      <c r="AH26" s="37">
        <f t="shared" si="10"/>
        <v>0</v>
      </c>
      <c r="AI26">
        <f t="shared" si="11"/>
        <v>0</v>
      </c>
      <c r="AJ26">
        <f t="shared" si="12"/>
        <v>0</v>
      </c>
      <c r="AK26">
        <f t="shared" si="13"/>
        <v>0</v>
      </c>
    </row>
    <row r="27" spans="1:37" ht="12.75">
      <c r="A27" s="38">
        <v>2700170</v>
      </c>
      <c r="B27" s="39">
        <v>74046</v>
      </c>
      <c r="C27" s="38" t="s">
        <v>113</v>
      </c>
      <c r="D27" s="40" t="s">
        <v>111</v>
      </c>
      <c r="E27" s="40" t="s">
        <v>114</v>
      </c>
      <c r="F27" s="40">
        <v>56473</v>
      </c>
      <c r="G27" s="41" t="s">
        <v>62</v>
      </c>
      <c r="H27" s="40">
        <v>2185292468</v>
      </c>
      <c r="I27" s="42">
        <v>8</v>
      </c>
      <c r="J27" s="42" t="s">
        <v>44</v>
      </c>
      <c r="K27" s="32" t="s">
        <v>45</v>
      </c>
      <c r="L27" s="43">
        <v>63</v>
      </c>
      <c r="M27" s="49" t="s">
        <v>46</v>
      </c>
      <c r="N27" s="50" t="s">
        <v>47</v>
      </c>
      <c r="O27" s="50" t="s">
        <v>47</v>
      </c>
      <c r="P27" s="44" t="s">
        <v>57</v>
      </c>
      <c r="Q27" s="42" t="s">
        <v>57</v>
      </c>
      <c r="R27" s="42" t="s">
        <v>44</v>
      </c>
      <c r="S27" s="50" t="s">
        <v>46</v>
      </c>
      <c r="T27" s="43">
        <v>544.78</v>
      </c>
      <c r="U27" s="45">
        <v>583</v>
      </c>
      <c r="V27" s="43">
        <v>537.04</v>
      </c>
      <c r="W27" s="43">
        <v>3255.46</v>
      </c>
      <c r="X27" s="36">
        <f t="shared" si="0"/>
        <v>4920.28</v>
      </c>
      <c r="Y27" s="37">
        <f t="shared" si="1"/>
        <v>1</v>
      </c>
      <c r="Z27" s="37">
        <f t="shared" si="2"/>
        <v>1</v>
      </c>
      <c r="AA27" s="37" t="str">
        <f t="shared" si="3"/>
        <v>ELIGIBLE</v>
      </c>
      <c r="AB27" s="37" t="str">
        <f t="shared" si="4"/>
        <v>OKAY</v>
      </c>
      <c r="AC27" s="37">
        <f t="shared" si="5"/>
        <v>0</v>
      </c>
      <c r="AD27" s="37">
        <f t="shared" si="6"/>
        <v>1</v>
      </c>
      <c r="AE27" s="37">
        <f t="shared" si="7"/>
        <v>0</v>
      </c>
      <c r="AF27" s="37">
        <f t="shared" si="8"/>
        <v>0</v>
      </c>
      <c r="AG27" s="37">
        <f t="shared" si="9"/>
        <v>0</v>
      </c>
      <c r="AH27" s="37">
        <f t="shared" si="10"/>
        <v>0</v>
      </c>
      <c r="AI27">
        <f t="shared" si="11"/>
        <v>0</v>
      </c>
      <c r="AJ27">
        <f t="shared" si="12"/>
        <v>0</v>
      </c>
      <c r="AK27">
        <f t="shared" si="13"/>
        <v>0</v>
      </c>
    </row>
    <row r="28" spans="1:37" ht="12.75">
      <c r="A28" s="38">
        <v>2700174</v>
      </c>
      <c r="B28" s="39">
        <v>74050</v>
      </c>
      <c r="C28" s="38" t="s">
        <v>115</v>
      </c>
      <c r="D28" s="40" t="s">
        <v>116</v>
      </c>
      <c r="E28" s="40" t="s">
        <v>117</v>
      </c>
      <c r="F28" s="40">
        <v>56054</v>
      </c>
      <c r="G28" s="41" t="s">
        <v>62</v>
      </c>
      <c r="H28" s="40">
        <v>5072288943</v>
      </c>
      <c r="I28" s="42">
        <v>7</v>
      </c>
      <c r="J28" s="42" t="s">
        <v>44</v>
      </c>
      <c r="K28" s="32" t="s">
        <v>45</v>
      </c>
      <c r="L28" s="43">
        <v>38</v>
      </c>
      <c r="M28" s="49" t="s">
        <v>46</v>
      </c>
      <c r="N28" s="50" t="s">
        <v>47</v>
      </c>
      <c r="O28" s="50" t="s">
        <v>47</v>
      </c>
      <c r="P28" s="44" t="s">
        <v>57</v>
      </c>
      <c r="Q28" s="42" t="s">
        <v>57</v>
      </c>
      <c r="R28" s="42" t="s">
        <v>44</v>
      </c>
      <c r="S28" s="50" t="s">
        <v>46</v>
      </c>
      <c r="T28" s="45">
        <v>437.42</v>
      </c>
      <c r="U28" s="45">
        <v>480.95</v>
      </c>
      <c r="V28" s="45">
        <v>382</v>
      </c>
      <c r="W28" s="45">
        <v>2800.68</v>
      </c>
      <c r="X28" s="36">
        <f t="shared" si="0"/>
        <v>4101.049999999999</v>
      </c>
      <c r="Y28" s="37">
        <f t="shared" si="1"/>
        <v>1</v>
      </c>
      <c r="Z28" s="37">
        <f t="shared" si="2"/>
        <v>1</v>
      </c>
      <c r="AA28" s="37" t="str">
        <f t="shared" si="3"/>
        <v>ELIGIBLE</v>
      </c>
      <c r="AB28" s="37" t="str">
        <f t="shared" si="4"/>
        <v>OKAY</v>
      </c>
      <c r="AC28" s="37">
        <f t="shared" si="5"/>
        <v>0</v>
      </c>
      <c r="AD28" s="37">
        <f t="shared" si="6"/>
        <v>1</v>
      </c>
      <c r="AE28" s="37">
        <f t="shared" si="7"/>
        <v>0</v>
      </c>
      <c r="AF28" s="37">
        <f t="shared" si="8"/>
        <v>0</v>
      </c>
      <c r="AG28" s="37">
        <f t="shared" si="9"/>
        <v>0</v>
      </c>
      <c r="AH28" s="37">
        <f t="shared" si="10"/>
        <v>0</v>
      </c>
      <c r="AI28">
        <f t="shared" si="11"/>
        <v>0</v>
      </c>
      <c r="AJ28">
        <f t="shared" si="12"/>
        <v>0</v>
      </c>
      <c r="AK28">
        <f t="shared" si="13"/>
        <v>0</v>
      </c>
    </row>
    <row r="29" spans="1:37" ht="12.75">
      <c r="A29" s="38">
        <v>2700175</v>
      </c>
      <c r="B29" s="39">
        <v>74051</v>
      </c>
      <c r="C29" s="38" t="s">
        <v>118</v>
      </c>
      <c r="D29" s="40" t="s">
        <v>119</v>
      </c>
      <c r="E29" s="40" t="s">
        <v>120</v>
      </c>
      <c r="F29" s="40">
        <v>56041</v>
      </c>
      <c r="G29" s="41">
        <v>47</v>
      </c>
      <c r="H29" s="40">
        <v>5074396225</v>
      </c>
      <c r="I29" s="42">
        <v>7</v>
      </c>
      <c r="J29" s="42" t="s">
        <v>44</v>
      </c>
      <c r="K29" s="32" t="s">
        <v>45</v>
      </c>
      <c r="L29" s="43">
        <v>43</v>
      </c>
      <c r="M29" s="49" t="s">
        <v>46</v>
      </c>
      <c r="N29" s="50" t="s">
        <v>47</v>
      </c>
      <c r="O29" s="50" t="s">
        <v>47</v>
      </c>
      <c r="P29" s="44" t="s">
        <v>57</v>
      </c>
      <c r="Q29" s="42" t="s">
        <v>57</v>
      </c>
      <c r="R29" s="42" t="s">
        <v>44</v>
      </c>
      <c r="S29" s="50" t="s">
        <v>46</v>
      </c>
      <c r="T29" s="45">
        <v>112.08</v>
      </c>
      <c r="U29" s="43" t="s">
        <v>58</v>
      </c>
      <c r="V29" s="45">
        <v>227.9</v>
      </c>
      <c r="W29" s="45">
        <v>8129</v>
      </c>
      <c r="X29" s="36">
        <f t="shared" si="0"/>
        <v>8468.98</v>
      </c>
      <c r="Y29" s="37">
        <f t="shared" si="1"/>
        <v>1</v>
      </c>
      <c r="Z29" s="37">
        <f t="shared" si="2"/>
        <v>1</v>
      </c>
      <c r="AA29" s="37" t="str">
        <f t="shared" si="3"/>
        <v>ELIGIBLE</v>
      </c>
      <c r="AB29" s="37" t="str">
        <f t="shared" si="4"/>
        <v>OKAY</v>
      </c>
      <c r="AC29" s="37">
        <f t="shared" si="5"/>
        <v>0</v>
      </c>
      <c r="AD29" s="37">
        <f t="shared" si="6"/>
        <v>1</v>
      </c>
      <c r="AE29" s="37">
        <f t="shared" si="7"/>
        <v>0</v>
      </c>
      <c r="AF29" s="37">
        <f t="shared" si="8"/>
        <v>0</v>
      </c>
      <c r="AG29" s="37">
        <f t="shared" si="9"/>
        <v>0</v>
      </c>
      <c r="AH29" s="37">
        <f t="shared" si="10"/>
        <v>0</v>
      </c>
      <c r="AI29">
        <f t="shared" si="11"/>
        <v>0</v>
      </c>
      <c r="AJ29">
        <f t="shared" si="12"/>
        <v>0</v>
      </c>
      <c r="AK29">
        <f t="shared" si="13"/>
        <v>0</v>
      </c>
    </row>
    <row r="30" spans="1:37" ht="12.75">
      <c r="A30" s="38">
        <v>2700179</v>
      </c>
      <c r="B30" s="39">
        <v>74055</v>
      </c>
      <c r="C30" s="38" t="s">
        <v>121</v>
      </c>
      <c r="D30" s="40" t="s">
        <v>122</v>
      </c>
      <c r="E30" s="40" t="s">
        <v>123</v>
      </c>
      <c r="F30" s="40">
        <v>55053</v>
      </c>
      <c r="G30" s="41" t="s">
        <v>62</v>
      </c>
      <c r="H30" s="40">
        <v>5073336850</v>
      </c>
      <c r="I30" s="42">
        <v>7</v>
      </c>
      <c r="J30" s="42" t="s">
        <v>44</v>
      </c>
      <c r="K30" s="32" t="s">
        <v>45</v>
      </c>
      <c r="L30" s="43">
        <v>147</v>
      </c>
      <c r="M30" s="49" t="s">
        <v>46</v>
      </c>
      <c r="N30" s="50" t="s">
        <v>47</v>
      </c>
      <c r="O30" s="50" t="s">
        <v>47</v>
      </c>
      <c r="P30" s="44" t="s">
        <v>57</v>
      </c>
      <c r="Q30" s="42" t="s">
        <v>57</v>
      </c>
      <c r="R30" s="42" t="s">
        <v>44</v>
      </c>
      <c r="S30" s="50" t="s">
        <v>46</v>
      </c>
      <c r="T30" s="45">
        <v>562.1</v>
      </c>
      <c r="U30" s="45">
        <v>524</v>
      </c>
      <c r="V30" s="45">
        <v>851</v>
      </c>
      <c r="W30" s="45">
        <v>2680</v>
      </c>
      <c r="X30" s="36">
        <f t="shared" si="0"/>
        <v>4617.1</v>
      </c>
      <c r="Y30" s="37">
        <f t="shared" si="1"/>
        <v>1</v>
      </c>
      <c r="Z30" s="37">
        <f t="shared" si="2"/>
        <v>1</v>
      </c>
      <c r="AA30" s="37" t="str">
        <f t="shared" si="3"/>
        <v>ELIGIBLE</v>
      </c>
      <c r="AB30" s="37" t="str">
        <f t="shared" si="4"/>
        <v>OKAY</v>
      </c>
      <c r="AC30" s="37">
        <f t="shared" si="5"/>
        <v>0</v>
      </c>
      <c r="AD30" s="37">
        <f t="shared" si="6"/>
        <v>1</v>
      </c>
      <c r="AE30" s="37">
        <f t="shared" si="7"/>
        <v>0</v>
      </c>
      <c r="AF30" s="37">
        <f t="shared" si="8"/>
        <v>0</v>
      </c>
      <c r="AG30" s="37">
        <f t="shared" si="9"/>
        <v>0</v>
      </c>
      <c r="AH30" s="37">
        <f t="shared" si="10"/>
        <v>0</v>
      </c>
      <c r="AI30">
        <f t="shared" si="11"/>
        <v>0</v>
      </c>
      <c r="AJ30">
        <f t="shared" si="12"/>
        <v>0</v>
      </c>
      <c r="AK30">
        <f t="shared" si="13"/>
        <v>0</v>
      </c>
    </row>
    <row r="31" spans="1:37" ht="12.75">
      <c r="A31" s="38">
        <v>2700218</v>
      </c>
      <c r="B31" s="40" t="s">
        <v>124</v>
      </c>
      <c r="C31" s="40" t="s">
        <v>125</v>
      </c>
      <c r="D31" s="40" t="s">
        <v>126</v>
      </c>
      <c r="E31" s="40" t="s">
        <v>127</v>
      </c>
      <c r="F31" s="40" t="s">
        <v>71</v>
      </c>
      <c r="G31" s="40">
        <v>56442</v>
      </c>
      <c r="H31" s="40"/>
      <c r="I31" s="42">
        <v>7</v>
      </c>
      <c r="J31" s="40" t="s">
        <v>128</v>
      </c>
      <c r="K31" s="29" t="s">
        <v>45</v>
      </c>
      <c r="L31" s="47">
        <v>37.37</v>
      </c>
      <c r="M31" s="40"/>
      <c r="N31" s="40" t="s">
        <v>47</v>
      </c>
      <c r="O31" s="40" t="s">
        <v>47</v>
      </c>
      <c r="P31" s="40">
        <v>20.75</v>
      </c>
      <c r="Q31" s="40" t="s">
        <v>128</v>
      </c>
      <c r="R31" s="40" t="s">
        <v>128</v>
      </c>
      <c r="S31" s="40" t="s">
        <v>46</v>
      </c>
      <c r="T31" s="48">
        <v>97.46</v>
      </c>
      <c r="U31" s="48" t="s">
        <v>45</v>
      </c>
      <c r="V31" s="48">
        <v>198.17</v>
      </c>
      <c r="W31" s="48">
        <v>193.66</v>
      </c>
      <c r="X31" s="36">
        <f t="shared" si="0"/>
        <v>489.28999999999996</v>
      </c>
      <c r="Y31" s="37">
        <f t="shared" si="1"/>
        <v>1</v>
      </c>
      <c r="Z31" s="37">
        <f t="shared" si="2"/>
        <v>1</v>
      </c>
      <c r="AA31" s="37" t="str">
        <f t="shared" si="3"/>
        <v>ELIGIBLE</v>
      </c>
      <c r="AB31" s="37" t="str">
        <f t="shared" si="4"/>
        <v>OKAY</v>
      </c>
      <c r="AC31" s="37">
        <f t="shared" si="5"/>
        <v>1</v>
      </c>
      <c r="AD31" s="37">
        <f t="shared" si="6"/>
        <v>1</v>
      </c>
      <c r="AE31" s="37" t="str">
        <f t="shared" si="7"/>
        <v>CHECK</v>
      </c>
      <c r="AF31" s="37" t="str">
        <f t="shared" si="8"/>
        <v>SRSA</v>
      </c>
      <c r="AG31" s="37">
        <f t="shared" si="9"/>
        <v>0</v>
      </c>
      <c r="AH31" s="37">
        <f t="shared" si="10"/>
        <v>0</v>
      </c>
      <c r="AI31">
        <f t="shared" si="11"/>
        <v>0</v>
      </c>
      <c r="AJ31">
        <f t="shared" si="12"/>
        <v>0</v>
      </c>
      <c r="AK31">
        <f t="shared" si="13"/>
        <v>0</v>
      </c>
    </row>
    <row r="32" spans="1:37" ht="12.75">
      <c r="A32" s="38">
        <v>2700221</v>
      </c>
      <c r="B32" s="40" t="s">
        <v>129</v>
      </c>
      <c r="C32" s="40" t="s">
        <v>130</v>
      </c>
      <c r="D32" s="40" t="s">
        <v>131</v>
      </c>
      <c r="E32" s="40" t="s">
        <v>132</v>
      </c>
      <c r="F32" s="40" t="s">
        <v>71</v>
      </c>
      <c r="G32" s="40">
        <v>55959</v>
      </c>
      <c r="H32" s="40"/>
      <c r="I32" s="42">
        <v>7</v>
      </c>
      <c r="J32" s="40" t="s">
        <v>128</v>
      </c>
      <c r="K32" s="29" t="s">
        <v>45</v>
      </c>
      <c r="L32" s="47">
        <v>39.54</v>
      </c>
      <c r="M32" s="40"/>
      <c r="N32" s="40" t="s">
        <v>47</v>
      </c>
      <c r="O32" s="40" t="s">
        <v>47</v>
      </c>
      <c r="P32" s="40">
        <v>28.57</v>
      </c>
      <c r="Q32" s="40" t="s">
        <v>128</v>
      </c>
      <c r="R32" s="40" t="s">
        <v>46</v>
      </c>
      <c r="S32" s="40" t="s">
        <v>46</v>
      </c>
      <c r="T32" s="48">
        <v>401.85</v>
      </c>
      <c r="U32" s="48" t="s">
        <v>45</v>
      </c>
      <c r="V32" s="48">
        <v>404.93</v>
      </c>
      <c r="W32" s="48">
        <v>2367.85</v>
      </c>
      <c r="X32" s="36">
        <f t="shared" si="0"/>
        <v>3174.63</v>
      </c>
      <c r="Y32" s="37">
        <f t="shared" si="1"/>
        <v>1</v>
      </c>
      <c r="Z32" s="37">
        <f t="shared" si="2"/>
        <v>1</v>
      </c>
      <c r="AA32" s="37" t="str">
        <f t="shared" si="3"/>
        <v>ELIGIBLE</v>
      </c>
      <c r="AB32" s="37" t="str">
        <f t="shared" si="4"/>
        <v>OKAY</v>
      </c>
      <c r="AC32" s="37">
        <f t="shared" si="5"/>
        <v>1</v>
      </c>
      <c r="AD32" s="37">
        <f t="shared" si="6"/>
        <v>0</v>
      </c>
      <c r="AE32" s="37">
        <f t="shared" si="7"/>
        <v>0</v>
      </c>
      <c r="AF32" s="37">
        <f t="shared" si="8"/>
        <v>0</v>
      </c>
      <c r="AG32" s="37">
        <f t="shared" si="9"/>
        <v>0</v>
      </c>
      <c r="AH32" s="37">
        <f t="shared" si="10"/>
        <v>0</v>
      </c>
      <c r="AI32">
        <f t="shared" si="11"/>
        <v>0</v>
      </c>
      <c r="AJ32">
        <f t="shared" si="12"/>
        <v>0</v>
      </c>
      <c r="AK32">
        <f t="shared" si="13"/>
        <v>0</v>
      </c>
    </row>
    <row r="33" spans="1:37" ht="12.75">
      <c r="A33" s="38">
        <v>2700225</v>
      </c>
      <c r="B33" s="40" t="s">
        <v>133</v>
      </c>
      <c r="C33" s="40" t="s">
        <v>134</v>
      </c>
      <c r="D33" s="40" t="s">
        <v>135</v>
      </c>
      <c r="E33" s="40" t="s">
        <v>136</v>
      </c>
      <c r="F33" s="40" t="s">
        <v>71</v>
      </c>
      <c r="G33" s="40">
        <v>56619</v>
      </c>
      <c r="H33" s="40"/>
      <c r="I33" s="42">
        <v>7</v>
      </c>
      <c r="J33" s="40" t="s">
        <v>128</v>
      </c>
      <c r="K33" s="29" t="s">
        <v>45</v>
      </c>
      <c r="L33" s="47">
        <v>138.22</v>
      </c>
      <c r="M33" s="40"/>
      <c r="N33" s="40" t="s">
        <v>47</v>
      </c>
      <c r="O33" s="40" t="s">
        <v>47</v>
      </c>
      <c r="P33" s="40">
        <v>17.72</v>
      </c>
      <c r="Q33" s="40" t="s">
        <v>46</v>
      </c>
      <c r="R33" s="40" t="s">
        <v>128</v>
      </c>
      <c r="S33" s="40" t="s">
        <v>46</v>
      </c>
      <c r="T33" s="48">
        <v>857.13</v>
      </c>
      <c r="U33" s="48" t="s">
        <v>45</v>
      </c>
      <c r="V33" s="48">
        <v>981.93</v>
      </c>
      <c r="W33" s="48">
        <v>4600.45</v>
      </c>
      <c r="X33" s="36">
        <f t="shared" si="0"/>
        <v>6439.51</v>
      </c>
      <c r="Y33" s="37">
        <f t="shared" si="1"/>
        <v>1</v>
      </c>
      <c r="Z33" s="37">
        <f t="shared" si="2"/>
        <v>1</v>
      </c>
      <c r="AA33" s="37" t="str">
        <f t="shared" si="3"/>
        <v>ELIGIBLE</v>
      </c>
      <c r="AB33" s="37" t="str">
        <f t="shared" si="4"/>
        <v>OKAY</v>
      </c>
      <c r="AC33" s="37">
        <f t="shared" si="5"/>
        <v>0</v>
      </c>
      <c r="AD33" s="37">
        <f t="shared" si="6"/>
        <v>1</v>
      </c>
      <c r="AE33" s="37">
        <f t="shared" si="7"/>
        <v>0</v>
      </c>
      <c r="AF33" s="37">
        <f t="shared" si="8"/>
        <v>0</v>
      </c>
      <c r="AG33" s="37">
        <f t="shared" si="9"/>
        <v>0</v>
      </c>
      <c r="AH33" s="37">
        <f t="shared" si="10"/>
        <v>0</v>
      </c>
      <c r="AI33">
        <f t="shared" si="11"/>
        <v>0</v>
      </c>
      <c r="AJ33">
        <f t="shared" si="12"/>
        <v>0</v>
      </c>
      <c r="AK33">
        <f t="shared" si="13"/>
        <v>0</v>
      </c>
    </row>
    <row r="34" spans="1:37" ht="12.75">
      <c r="A34" s="38">
        <v>2702640</v>
      </c>
      <c r="B34" s="39">
        <v>10424</v>
      </c>
      <c r="C34" s="38" t="s">
        <v>137</v>
      </c>
      <c r="D34" s="40" t="s">
        <v>138</v>
      </c>
      <c r="E34" s="40" t="s">
        <v>137</v>
      </c>
      <c r="F34" s="40">
        <v>55354</v>
      </c>
      <c r="G34" s="41">
        <v>158</v>
      </c>
      <c r="H34" s="40">
        <v>3203952521</v>
      </c>
      <c r="I34" s="42">
        <v>7</v>
      </c>
      <c r="J34" s="42" t="s">
        <v>44</v>
      </c>
      <c r="K34" s="32" t="s">
        <v>45</v>
      </c>
      <c r="L34" s="45">
        <v>502.97</v>
      </c>
      <c r="M34" s="49" t="s">
        <v>46</v>
      </c>
      <c r="N34" s="50" t="s">
        <v>47</v>
      </c>
      <c r="O34" s="50" t="s">
        <v>47</v>
      </c>
      <c r="P34" s="44">
        <v>11.229946524064172</v>
      </c>
      <c r="Q34" s="42" t="str">
        <f aca="true" t="shared" si="15" ref="Q34:Q97">IF(P34&lt;20,"NO","YES")</f>
        <v>NO</v>
      </c>
      <c r="R34" s="42" t="s">
        <v>44</v>
      </c>
      <c r="S34" s="50" t="s">
        <v>46</v>
      </c>
      <c r="T34" s="45">
        <v>2327</v>
      </c>
      <c r="U34" s="45">
        <v>2273</v>
      </c>
      <c r="V34" s="45">
        <v>3130</v>
      </c>
      <c r="W34" s="45">
        <v>12744.9</v>
      </c>
      <c r="X34" s="36">
        <f t="shared" si="0"/>
        <v>20474.9</v>
      </c>
      <c r="Y34" s="37">
        <f t="shared" si="1"/>
        <v>1</v>
      </c>
      <c r="Z34" s="37">
        <f t="shared" si="2"/>
        <v>1</v>
      </c>
      <c r="AA34" s="37" t="str">
        <f t="shared" si="3"/>
        <v>ELIGIBLE</v>
      </c>
      <c r="AB34" s="37" t="str">
        <f t="shared" si="4"/>
        <v>OKAY</v>
      </c>
      <c r="AC34" s="37">
        <f t="shared" si="5"/>
        <v>0</v>
      </c>
      <c r="AD34" s="37">
        <f t="shared" si="6"/>
        <v>1</v>
      </c>
      <c r="AE34" s="37">
        <f t="shared" si="7"/>
        <v>0</v>
      </c>
      <c r="AF34" s="37">
        <f t="shared" si="8"/>
        <v>0</v>
      </c>
      <c r="AG34" s="37">
        <f t="shared" si="9"/>
        <v>0</v>
      </c>
      <c r="AH34" s="37">
        <f t="shared" si="10"/>
        <v>0</v>
      </c>
      <c r="AI34">
        <f t="shared" si="11"/>
        <v>0</v>
      </c>
      <c r="AJ34">
        <f t="shared" si="12"/>
        <v>0</v>
      </c>
      <c r="AK34">
        <f t="shared" si="13"/>
        <v>0</v>
      </c>
    </row>
    <row r="35" spans="1:37" ht="12.75">
      <c r="A35" s="38">
        <v>2703030</v>
      </c>
      <c r="B35" s="39">
        <v>10242</v>
      </c>
      <c r="C35" s="38" t="s">
        <v>139</v>
      </c>
      <c r="D35" s="40" t="s">
        <v>140</v>
      </c>
      <c r="E35" s="40" t="s">
        <v>139</v>
      </c>
      <c r="F35" s="40">
        <v>56009</v>
      </c>
      <c r="G35" s="41">
        <v>99</v>
      </c>
      <c r="H35" s="40">
        <v>5078743240</v>
      </c>
      <c r="I35" s="42">
        <v>7</v>
      </c>
      <c r="J35" s="42" t="s">
        <v>44</v>
      </c>
      <c r="K35" s="32" t="s">
        <v>45</v>
      </c>
      <c r="L35" s="45">
        <v>409</v>
      </c>
      <c r="M35" s="49" t="s">
        <v>46</v>
      </c>
      <c r="N35" s="50" t="s">
        <v>47</v>
      </c>
      <c r="O35" s="50" t="s">
        <v>47</v>
      </c>
      <c r="P35" s="44">
        <v>21.776504297994272</v>
      </c>
      <c r="Q35" s="42" t="str">
        <f t="shared" si="15"/>
        <v>YES</v>
      </c>
      <c r="R35" s="42" t="s">
        <v>44</v>
      </c>
      <c r="S35" s="50" t="s">
        <v>46</v>
      </c>
      <c r="T35" s="45">
        <v>2686.1</v>
      </c>
      <c r="U35" s="45">
        <v>2794.9</v>
      </c>
      <c r="V35" s="45">
        <v>2955.81</v>
      </c>
      <c r="W35" s="45">
        <v>14386.52</v>
      </c>
      <c r="X35" s="36">
        <f t="shared" si="0"/>
        <v>22823.33</v>
      </c>
      <c r="Y35" s="37">
        <f t="shared" si="1"/>
        <v>1</v>
      </c>
      <c r="Z35" s="37">
        <f t="shared" si="2"/>
        <v>1</v>
      </c>
      <c r="AA35" s="37" t="str">
        <f t="shared" si="3"/>
        <v>ELIGIBLE</v>
      </c>
      <c r="AB35" s="37" t="str">
        <f t="shared" si="4"/>
        <v>OKAY</v>
      </c>
      <c r="AC35" s="37">
        <f t="shared" si="5"/>
        <v>1</v>
      </c>
      <c r="AD35" s="37">
        <f t="shared" si="6"/>
        <v>1</v>
      </c>
      <c r="AE35" s="37" t="str">
        <f t="shared" si="7"/>
        <v>CHECK</v>
      </c>
      <c r="AF35" s="37" t="str">
        <f t="shared" si="8"/>
        <v>SRSA</v>
      </c>
      <c r="AG35" s="37">
        <f t="shared" si="9"/>
        <v>0</v>
      </c>
      <c r="AH35" s="37">
        <f t="shared" si="10"/>
        <v>0</v>
      </c>
      <c r="AI35">
        <f t="shared" si="11"/>
        <v>0</v>
      </c>
      <c r="AJ35">
        <f t="shared" si="12"/>
        <v>0</v>
      </c>
      <c r="AK35">
        <f t="shared" si="13"/>
        <v>0</v>
      </c>
    </row>
    <row r="36" spans="1:37" ht="12.75">
      <c r="A36" s="38">
        <v>2703300</v>
      </c>
      <c r="B36" s="39">
        <v>10261</v>
      </c>
      <c r="C36" s="38" t="s">
        <v>141</v>
      </c>
      <c r="D36" s="40" t="s">
        <v>142</v>
      </c>
      <c r="E36" s="40" t="s">
        <v>141</v>
      </c>
      <c r="F36" s="40">
        <v>56309</v>
      </c>
      <c r="G36" s="41">
        <v>403</v>
      </c>
      <c r="H36" s="40">
        <v>2187472257</v>
      </c>
      <c r="I36" s="42">
        <v>7</v>
      </c>
      <c r="J36" s="42" t="s">
        <v>44</v>
      </c>
      <c r="K36" s="32" t="s">
        <v>45</v>
      </c>
      <c r="L36" s="45">
        <v>306</v>
      </c>
      <c r="M36" s="49" t="s">
        <v>46</v>
      </c>
      <c r="N36" s="50" t="s">
        <v>47</v>
      </c>
      <c r="O36" s="50" t="s">
        <v>47</v>
      </c>
      <c r="P36" s="44">
        <v>6.5743944636678195</v>
      </c>
      <c r="Q36" s="42" t="str">
        <f t="shared" si="15"/>
        <v>NO</v>
      </c>
      <c r="R36" s="42" t="s">
        <v>44</v>
      </c>
      <c r="S36" s="50" t="s">
        <v>46</v>
      </c>
      <c r="T36" s="45">
        <v>1242.27</v>
      </c>
      <c r="U36" s="45">
        <v>1174.56</v>
      </c>
      <c r="V36" s="45">
        <v>1820.54</v>
      </c>
      <c r="W36" s="45">
        <v>4627.86</v>
      </c>
      <c r="X36" s="36">
        <f t="shared" si="0"/>
        <v>8865.23</v>
      </c>
      <c r="Y36" s="37">
        <f t="shared" si="1"/>
        <v>1</v>
      </c>
      <c r="Z36" s="37">
        <f t="shared" si="2"/>
        <v>1</v>
      </c>
      <c r="AA36" s="37" t="str">
        <f t="shared" si="3"/>
        <v>ELIGIBLE</v>
      </c>
      <c r="AB36" s="37" t="str">
        <f t="shared" si="4"/>
        <v>OKAY</v>
      </c>
      <c r="AC36" s="37">
        <f t="shared" si="5"/>
        <v>0</v>
      </c>
      <c r="AD36" s="37">
        <f t="shared" si="6"/>
        <v>1</v>
      </c>
      <c r="AE36" s="37">
        <f t="shared" si="7"/>
        <v>0</v>
      </c>
      <c r="AF36" s="37">
        <f t="shared" si="8"/>
        <v>0</v>
      </c>
      <c r="AG36" s="37">
        <f t="shared" si="9"/>
        <v>0</v>
      </c>
      <c r="AH36" s="37">
        <f t="shared" si="10"/>
        <v>0</v>
      </c>
      <c r="AI36">
        <f t="shared" si="11"/>
        <v>0</v>
      </c>
      <c r="AJ36">
        <f t="shared" si="12"/>
        <v>0</v>
      </c>
      <c r="AK36">
        <f t="shared" si="13"/>
        <v>0</v>
      </c>
    </row>
    <row r="37" spans="1:37" ht="12.75">
      <c r="A37" s="38">
        <v>2703540</v>
      </c>
      <c r="B37" s="39">
        <v>10676</v>
      </c>
      <c r="C37" s="38" t="s">
        <v>143</v>
      </c>
      <c r="D37" s="40" t="s">
        <v>144</v>
      </c>
      <c r="E37" s="40" t="s">
        <v>143</v>
      </c>
      <c r="F37" s="40">
        <v>56714</v>
      </c>
      <c r="G37" s="41">
        <v>68</v>
      </c>
      <c r="H37" s="40">
        <v>2185283201</v>
      </c>
      <c r="I37" s="42">
        <v>7</v>
      </c>
      <c r="J37" s="42" t="s">
        <v>44</v>
      </c>
      <c r="K37" s="32" t="s">
        <v>45</v>
      </c>
      <c r="L37" s="45">
        <v>221</v>
      </c>
      <c r="M37" s="49" t="s">
        <v>47</v>
      </c>
      <c r="N37" s="50" t="s">
        <v>47</v>
      </c>
      <c r="O37" s="50" t="s">
        <v>47</v>
      </c>
      <c r="P37" s="44">
        <v>14.19141914191419</v>
      </c>
      <c r="Q37" s="42" t="str">
        <f t="shared" si="15"/>
        <v>NO</v>
      </c>
      <c r="R37" s="42" t="s">
        <v>44</v>
      </c>
      <c r="S37" s="50" t="s">
        <v>46</v>
      </c>
      <c r="T37" s="45">
        <v>1296.89</v>
      </c>
      <c r="U37" s="45">
        <v>1319.11</v>
      </c>
      <c r="V37" s="45">
        <v>1543.62</v>
      </c>
      <c r="W37" s="45">
        <v>8119.61</v>
      </c>
      <c r="X37" s="36">
        <f t="shared" si="0"/>
        <v>12279.23</v>
      </c>
      <c r="Y37" s="37">
        <f t="shared" si="1"/>
        <v>1</v>
      </c>
      <c r="Z37" s="37">
        <f t="shared" si="2"/>
        <v>1</v>
      </c>
      <c r="AA37" s="37" t="str">
        <f t="shared" si="3"/>
        <v>ELIGIBLE</v>
      </c>
      <c r="AB37" s="37" t="str">
        <f t="shared" si="4"/>
        <v>OKAY</v>
      </c>
      <c r="AC37" s="37">
        <f t="shared" si="5"/>
        <v>0</v>
      </c>
      <c r="AD37" s="37">
        <f t="shared" si="6"/>
        <v>1</v>
      </c>
      <c r="AE37" s="37">
        <f t="shared" si="7"/>
        <v>0</v>
      </c>
      <c r="AF37" s="37">
        <f t="shared" si="8"/>
        <v>0</v>
      </c>
      <c r="AG37" s="37">
        <f t="shared" si="9"/>
        <v>0</v>
      </c>
      <c r="AH37" s="37">
        <f t="shared" si="10"/>
        <v>0</v>
      </c>
      <c r="AI37">
        <f t="shared" si="11"/>
        <v>0</v>
      </c>
      <c r="AJ37">
        <f t="shared" si="12"/>
        <v>0</v>
      </c>
      <c r="AK37">
        <f t="shared" si="13"/>
        <v>0</v>
      </c>
    </row>
    <row r="38" spans="1:37" ht="12.75">
      <c r="A38" s="38">
        <v>2703570</v>
      </c>
      <c r="B38" s="39">
        <v>10162</v>
      </c>
      <c r="C38" s="38" t="s">
        <v>145</v>
      </c>
      <c r="D38" s="40" t="s">
        <v>146</v>
      </c>
      <c r="E38" s="40" t="s">
        <v>145</v>
      </c>
      <c r="F38" s="40">
        <v>56621</v>
      </c>
      <c r="G38" s="41">
        <v>9302</v>
      </c>
      <c r="H38" s="40">
        <v>2186946184</v>
      </c>
      <c r="I38" s="42">
        <v>7</v>
      </c>
      <c r="J38" s="42" t="s">
        <v>44</v>
      </c>
      <c r="K38" s="32" t="s">
        <v>45</v>
      </c>
      <c r="L38" s="45">
        <v>1030.46</v>
      </c>
      <c r="M38" s="49" t="s">
        <v>47</v>
      </c>
      <c r="N38" s="50" t="s">
        <v>47</v>
      </c>
      <c r="O38" s="50" t="s">
        <v>47</v>
      </c>
      <c r="P38" s="44">
        <v>28.02037845705968</v>
      </c>
      <c r="Q38" s="42" t="str">
        <f t="shared" si="15"/>
        <v>YES</v>
      </c>
      <c r="R38" s="42" t="s">
        <v>44</v>
      </c>
      <c r="S38" s="50" t="s">
        <v>46</v>
      </c>
      <c r="T38" s="45">
        <v>11998.44</v>
      </c>
      <c r="U38" s="45">
        <v>13264.46</v>
      </c>
      <c r="V38" s="45">
        <v>10205</v>
      </c>
      <c r="W38" s="45">
        <v>67731.85</v>
      </c>
      <c r="X38" s="36">
        <f t="shared" si="0"/>
        <v>103199.75</v>
      </c>
      <c r="Y38" s="37">
        <f t="shared" si="1"/>
        <v>1</v>
      </c>
      <c r="Z38" s="37">
        <f t="shared" si="2"/>
        <v>1</v>
      </c>
      <c r="AA38" s="37" t="str">
        <f t="shared" si="3"/>
        <v>ELIGIBLE</v>
      </c>
      <c r="AB38" s="37" t="str">
        <f t="shared" si="4"/>
        <v>OKAY</v>
      </c>
      <c r="AC38" s="37">
        <f t="shared" si="5"/>
        <v>1</v>
      </c>
      <c r="AD38" s="37">
        <f t="shared" si="6"/>
        <v>1</v>
      </c>
      <c r="AE38" s="37" t="str">
        <f t="shared" si="7"/>
        <v>CHECK</v>
      </c>
      <c r="AF38" s="37" t="str">
        <f t="shared" si="8"/>
        <v>SRSA</v>
      </c>
      <c r="AG38" s="37">
        <f t="shared" si="9"/>
        <v>0</v>
      </c>
      <c r="AH38" s="37">
        <f t="shared" si="10"/>
        <v>0</v>
      </c>
      <c r="AI38">
        <f t="shared" si="11"/>
        <v>0</v>
      </c>
      <c r="AJ38">
        <f t="shared" si="12"/>
        <v>0</v>
      </c>
      <c r="AK38">
        <f t="shared" si="13"/>
        <v>0</v>
      </c>
    </row>
    <row r="39" spans="1:37" ht="12.75">
      <c r="A39" s="38">
        <v>2703600</v>
      </c>
      <c r="B39" s="39">
        <v>10411</v>
      </c>
      <c r="C39" s="38" t="s">
        <v>147</v>
      </c>
      <c r="D39" s="40" t="s">
        <v>148</v>
      </c>
      <c r="E39" s="40" t="s">
        <v>147</v>
      </c>
      <c r="F39" s="40">
        <v>56115</v>
      </c>
      <c r="G39" s="41">
        <v>150</v>
      </c>
      <c r="H39" s="40">
        <v>5077345601</v>
      </c>
      <c r="I39" s="42">
        <v>7</v>
      </c>
      <c r="J39" s="42" t="s">
        <v>44</v>
      </c>
      <c r="K39" s="32" t="s">
        <v>45</v>
      </c>
      <c r="L39" s="45">
        <v>106</v>
      </c>
      <c r="M39" s="49" t="s">
        <v>46</v>
      </c>
      <c r="N39" s="50" t="s">
        <v>47</v>
      </c>
      <c r="O39" s="50" t="s">
        <v>47</v>
      </c>
      <c r="P39" s="44">
        <v>14.613180515759314</v>
      </c>
      <c r="Q39" s="42" t="str">
        <f t="shared" si="15"/>
        <v>NO</v>
      </c>
      <c r="R39" s="42" t="s">
        <v>44</v>
      </c>
      <c r="S39" s="50" t="s">
        <v>46</v>
      </c>
      <c r="T39" s="45">
        <v>1516.95</v>
      </c>
      <c r="U39" s="45">
        <v>1693.18</v>
      </c>
      <c r="V39" s="45">
        <v>1228</v>
      </c>
      <c r="W39" s="45">
        <v>8859</v>
      </c>
      <c r="X39" s="36">
        <f t="shared" si="0"/>
        <v>13297.130000000001</v>
      </c>
      <c r="Y39" s="37">
        <f t="shared" si="1"/>
        <v>1</v>
      </c>
      <c r="Z39" s="37">
        <f t="shared" si="2"/>
        <v>1</v>
      </c>
      <c r="AA39" s="37" t="str">
        <f t="shared" si="3"/>
        <v>ELIGIBLE</v>
      </c>
      <c r="AB39" s="37" t="str">
        <f t="shared" si="4"/>
        <v>OKAY</v>
      </c>
      <c r="AC39" s="37">
        <f t="shared" si="5"/>
        <v>0</v>
      </c>
      <c r="AD39" s="37">
        <f t="shared" si="6"/>
        <v>1</v>
      </c>
      <c r="AE39" s="37">
        <f t="shared" si="7"/>
        <v>0</v>
      </c>
      <c r="AF39" s="37">
        <f t="shared" si="8"/>
        <v>0</v>
      </c>
      <c r="AG39" s="37">
        <f t="shared" si="9"/>
        <v>0</v>
      </c>
      <c r="AH39" s="37">
        <f t="shared" si="10"/>
        <v>0</v>
      </c>
      <c r="AI39">
        <f t="shared" si="11"/>
        <v>0</v>
      </c>
      <c r="AJ39">
        <f t="shared" si="12"/>
        <v>0</v>
      </c>
      <c r="AK39">
        <f t="shared" si="13"/>
        <v>0</v>
      </c>
    </row>
    <row r="40" spans="1:37" ht="12.75">
      <c r="A40" s="38">
        <v>2703750</v>
      </c>
      <c r="B40" s="39">
        <v>10542</v>
      </c>
      <c r="C40" s="38" t="s">
        <v>149</v>
      </c>
      <c r="D40" s="40" t="s">
        <v>150</v>
      </c>
      <c r="E40" s="40" t="s">
        <v>149</v>
      </c>
      <c r="F40" s="40">
        <v>56515</v>
      </c>
      <c r="G40" s="41">
        <v>1280</v>
      </c>
      <c r="H40" s="40">
        <v>2188645215</v>
      </c>
      <c r="I40" s="42">
        <v>7</v>
      </c>
      <c r="J40" s="42" t="s">
        <v>44</v>
      </c>
      <c r="K40" s="32" t="s">
        <v>45</v>
      </c>
      <c r="L40" s="45">
        <v>491</v>
      </c>
      <c r="M40" s="49" t="s">
        <v>46</v>
      </c>
      <c r="N40" s="50" t="s">
        <v>47</v>
      </c>
      <c r="O40" s="50" t="s">
        <v>47</v>
      </c>
      <c r="P40" s="44">
        <v>25.311942959001783</v>
      </c>
      <c r="Q40" s="42" t="str">
        <f t="shared" si="15"/>
        <v>YES</v>
      </c>
      <c r="R40" s="42" t="s">
        <v>44</v>
      </c>
      <c r="S40" s="50" t="s">
        <v>46</v>
      </c>
      <c r="T40" s="45">
        <v>4972.06</v>
      </c>
      <c r="U40" s="45">
        <v>5425.05</v>
      </c>
      <c r="V40" s="45">
        <v>4504</v>
      </c>
      <c r="W40" s="45">
        <v>25584</v>
      </c>
      <c r="X40" s="36">
        <f t="shared" si="0"/>
        <v>40485.11</v>
      </c>
      <c r="Y40" s="37">
        <f t="shared" si="1"/>
        <v>1</v>
      </c>
      <c r="Z40" s="37">
        <f t="shared" si="2"/>
        <v>1</v>
      </c>
      <c r="AA40" s="37" t="str">
        <f t="shared" si="3"/>
        <v>ELIGIBLE</v>
      </c>
      <c r="AB40" s="37" t="str">
        <f t="shared" si="4"/>
        <v>OKAY</v>
      </c>
      <c r="AC40" s="37">
        <f t="shared" si="5"/>
        <v>1</v>
      </c>
      <c r="AD40" s="37">
        <f t="shared" si="6"/>
        <v>1</v>
      </c>
      <c r="AE40" s="37" t="str">
        <f t="shared" si="7"/>
        <v>CHECK</v>
      </c>
      <c r="AF40" s="37" t="str">
        <f t="shared" si="8"/>
        <v>SRSA</v>
      </c>
      <c r="AG40" s="37">
        <f t="shared" si="9"/>
        <v>0</v>
      </c>
      <c r="AH40" s="37">
        <f t="shared" si="10"/>
        <v>0</v>
      </c>
      <c r="AI40">
        <f t="shared" si="11"/>
        <v>0</v>
      </c>
      <c r="AJ40">
        <f t="shared" si="12"/>
        <v>0</v>
      </c>
      <c r="AK40">
        <f t="shared" si="13"/>
        <v>0</v>
      </c>
    </row>
    <row r="41" spans="1:37" ht="12.75">
      <c r="A41" s="38">
        <v>2704080</v>
      </c>
      <c r="B41" s="39">
        <v>10371</v>
      </c>
      <c r="C41" s="38" t="s">
        <v>151</v>
      </c>
      <c r="D41" s="40" t="s">
        <v>152</v>
      </c>
      <c r="E41" s="40" t="s">
        <v>151</v>
      </c>
      <c r="F41" s="40">
        <v>56212</v>
      </c>
      <c r="G41" s="41">
        <v>9701</v>
      </c>
      <c r="H41" s="40">
        <v>3205682118</v>
      </c>
      <c r="I41" s="42">
        <v>7</v>
      </c>
      <c r="J41" s="42" t="s">
        <v>44</v>
      </c>
      <c r="K41" s="32" t="s">
        <v>45</v>
      </c>
      <c r="L41" s="45">
        <v>68</v>
      </c>
      <c r="M41" s="49" t="s">
        <v>46</v>
      </c>
      <c r="N41" s="50" t="s">
        <v>47</v>
      </c>
      <c r="O41" s="50" t="s">
        <v>47</v>
      </c>
      <c r="P41" s="44">
        <v>18.562874251497004</v>
      </c>
      <c r="Q41" s="42" t="str">
        <f t="shared" si="15"/>
        <v>NO</v>
      </c>
      <c r="R41" s="42" t="s">
        <v>44</v>
      </c>
      <c r="S41" s="50" t="s">
        <v>46</v>
      </c>
      <c r="T41" s="45">
        <v>1324.05</v>
      </c>
      <c r="U41" s="45">
        <v>1509.14</v>
      </c>
      <c r="V41" s="45">
        <v>951.77</v>
      </c>
      <c r="W41" s="45">
        <v>5386</v>
      </c>
      <c r="X41" s="36">
        <f t="shared" si="0"/>
        <v>9170.96</v>
      </c>
      <c r="Y41" s="37">
        <f t="shared" si="1"/>
        <v>1</v>
      </c>
      <c r="Z41" s="37">
        <f t="shared" si="2"/>
        <v>1</v>
      </c>
      <c r="AA41" s="37" t="str">
        <f t="shared" si="3"/>
        <v>ELIGIBLE</v>
      </c>
      <c r="AB41" s="37" t="str">
        <f t="shared" si="4"/>
        <v>OKAY</v>
      </c>
      <c r="AC41" s="37">
        <f t="shared" si="5"/>
        <v>0</v>
      </c>
      <c r="AD41" s="37">
        <f t="shared" si="6"/>
        <v>1</v>
      </c>
      <c r="AE41" s="37">
        <f t="shared" si="7"/>
        <v>0</v>
      </c>
      <c r="AF41" s="37">
        <f t="shared" si="8"/>
        <v>0</v>
      </c>
      <c r="AG41" s="37">
        <f t="shared" si="9"/>
        <v>0</v>
      </c>
      <c r="AH41" s="37">
        <f t="shared" si="10"/>
        <v>0</v>
      </c>
      <c r="AI41">
        <f t="shared" si="11"/>
        <v>0</v>
      </c>
      <c r="AJ41">
        <f t="shared" si="12"/>
        <v>0</v>
      </c>
      <c r="AK41">
        <f t="shared" si="13"/>
        <v>0</v>
      </c>
    </row>
    <row r="42" spans="1:37" ht="12.75">
      <c r="A42" s="38">
        <v>2705430</v>
      </c>
      <c r="B42" s="39">
        <v>10786</v>
      </c>
      <c r="C42" s="38" t="s">
        <v>153</v>
      </c>
      <c r="D42" s="40" t="s">
        <v>154</v>
      </c>
      <c r="E42" s="40" t="s">
        <v>155</v>
      </c>
      <c r="F42" s="40">
        <v>56437</v>
      </c>
      <c r="G42" s="41">
        <v>8</v>
      </c>
      <c r="H42" s="40">
        <v>2189242500</v>
      </c>
      <c r="I42" s="42">
        <v>7</v>
      </c>
      <c r="J42" s="42" t="s">
        <v>44</v>
      </c>
      <c r="K42" s="32" t="s">
        <v>45</v>
      </c>
      <c r="L42" s="45">
        <v>484</v>
      </c>
      <c r="M42" s="49" t="s">
        <v>46</v>
      </c>
      <c r="N42" s="50" t="s">
        <v>47</v>
      </c>
      <c r="O42" s="50" t="s">
        <v>47</v>
      </c>
      <c r="P42" s="44">
        <v>28.88243831640058</v>
      </c>
      <c r="Q42" s="42" t="str">
        <f t="shared" si="15"/>
        <v>YES</v>
      </c>
      <c r="R42" s="42" t="s">
        <v>44</v>
      </c>
      <c r="S42" s="50" t="s">
        <v>46</v>
      </c>
      <c r="T42" s="45">
        <v>5845.09</v>
      </c>
      <c r="U42" s="45">
        <v>6467.93</v>
      </c>
      <c r="V42" s="45">
        <v>4948</v>
      </c>
      <c r="W42" s="45">
        <v>34819.87</v>
      </c>
      <c r="X42" s="36">
        <f t="shared" si="0"/>
        <v>52080.89</v>
      </c>
      <c r="Y42" s="37">
        <f t="shared" si="1"/>
        <v>1</v>
      </c>
      <c r="Z42" s="37">
        <f t="shared" si="2"/>
        <v>1</v>
      </c>
      <c r="AA42" s="37" t="str">
        <f t="shared" si="3"/>
        <v>ELIGIBLE</v>
      </c>
      <c r="AB42" s="37" t="str">
        <f t="shared" si="4"/>
        <v>OKAY</v>
      </c>
      <c r="AC42" s="37">
        <f t="shared" si="5"/>
        <v>1</v>
      </c>
      <c r="AD42" s="37">
        <f t="shared" si="6"/>
        <v>1</v>
      </c>
      <c r="AE42" s="37" t="str">
        <f t="shared" si="7"/>
        <v>CHECK</v>
      </c>
      <c r="AF42" s="37" t="str">
        <f t="shared" si="8"/>
        <v>SRSA</v>
      </c>
      <c r="AG42" s="37">
        <f t="shared" si="9"/>
        <v>0</v>
      </c>
      <c r="AH42" s="37">
        <f t="shared" si="10"/>
        <v>0</v>
      </c>
      <c r="AI42">
        <f t="shared" si="11"/>
        <v>0</v>
      </c>
      <c r="AJ42">
        <f t="shared" si="12"/>
        <v>0</v>
      </c>
      <c r="AK42">
        <f t="shared" si="13"/>
        <v>0</v>
      </c>
    </row>
    <row r="43" spans="1:37" ht="12.75">
      <c r="A43" s="38">
        <v>2706120</v>
      </c>
      <c r="B43" s="39">
        <v>10207</v>
      </c>
      <c r="C43" s="38" t="s">
        <v>156</v>
      </c>
      <c r="D43" s="40" t="s">
        <v>157</v>
      </c>
      <c r="E43" s="40" t="s">
        <v>156</v>
      </c>
      <c r="F43" s="40">
        <v>56315</v>
      </c>
      <c r="G43" s="41">
        <v>185</v>
      </c>
      <c r="H43" s="40">
        <v>3205242263</v>
      </c>
      <c r="I43" s="42">
        <v>7</v>
      </c>
      <c r="J43" s="42" t="s">
        <v>44</v>
      </c>
      <c r="K43" s="32" t="s">
        <v>45</v>
      </c>
      <c r="L43" s="45">
        <v>310</v>
      </c>
      <c r="M43" s="49" t="s">
        <v>46</v>
      </c>
      <c r="N43" s="50" t="s">
        <v>47</v>
      </c>
      <c r="O43" s="50" t="s">
        <v>47</v>
      </c>
      <c r="P43" s="44">
        <v>10.648148148148149</v>
      </c>
      <c r="Q43" s="42" t="str">
        <f t="shared" si="15"/>
        <v>NO</v>
      </c>
      <c r="R43" s="42" t="s">
        <v>44</v>
      </c>
      <c r="S43" s="50" t="s">
        <v>46</v>
      </c>
      <c r="T43" s="45">
        <v>1742.5</v>
      </c>
      <c r="U43" s="45">
        <v>1758.58</v>
      </c>
      <c r="V43" s="45">
        <v>2126.86</v>
      </c>
      <c r="W43" s="45">
        <v>9070</v>
      </c>
      <c r="X43" s="36">
        <f t="shared" si="0"/>
        <v>14697.94</v>
      </c>
      <c r="Y43" s="37">
        <f t="shared" si="1"/>
        <v>1</v>
      </c>
      <c r="Z43" s="37">
        <f t="shared" si="2"/>
        <v>1</v>
      </c>
      <c r="AA43" s="37" t="str">
        <f t="shared" si="3"/>
        <v>ELIGIBLE</v>
      </c>
      <c r="AB43" s="37" t="str">
        <f t="shared" si="4"/>
        <v>OKAY</v>
      </c>
      <c r="AC43" s="37">
        <f t="shared" si="5"/>
        <v>0</v>
      </c>
      <c r="AD43" s="37">
        <f t="shared" si="6"/>
        <v>1</v>
      </c>
      <c r="AE43" s="37">
        <f t="shared" si="7"/>
        <v>0</v>
      </c>
      <c r="AF43" s="37">
        <f t="shared" si="8"/>
        <v>0</v>
      </c>
      <c r="AG43" s="37">
        <f t="shared" si="9"/>
        <v>0</v>
      </c>
      <c r="AH43" s="37">
        <f t="shared" si="10"/>
        <v>0</v>
      </c>
      <c r="AI43">
        <f t="shared" si="11"/>
        <v>0</v>
      </c>
      <c r="AJ43">
        <f t="shared" si="12"/>
        <v>0</v>
      </c>
      <c r="AK43">
        <f t="shared" si="13"/>
        <v>0</v>
      </c>
    </row>
    <row r="44" spans="1:37" ht="12.75">
      <c r="A44" s="38">
        <v>2706180</v>
      </c>
      <c r="B44" s="39">
        <v>10513</v>
      </c>
      <c r="C44" s="38" t="s">
        <v>158</v>
      </c>
      <c r="D44" s="40" t="s">
        <v>159</v>
      </c>
      <c r="E44" s="40" t="s">
        <v>158</v>
      </c>
      <c r="F44" s="40">
        <v>56119</v>
      </c>
      <c r="G44" s="41">
        <v>309</v>
      </c>
      <c r="H44" s="40">
        <v>5078425951</v>
      </c>
      <c r="I44" s="42">
        <v>7</v>
      </c>
      <c r="J44" s="42" t="s">
        <v>44</v>
      </c>
      <c r="K44" s="32" t="s">
        <v>45</v>
      </c>
      <c r="L44" s="45">
        <v>162</v>
      </c>
      <c r="M44" s="49" t="s">
        <v>46</v>
      </c>
      <c r="N44" s="50" t="s">
        <v>47</v>
      </c>
      <c r="O44" s="50" t="s">
        <v>47</v>
      </c>
      <c r="P44" s="44">
        <v>20.94017094017094</v>
      </c>
      <c r="Q44" s="42" t="str">
        <f t="shared" si="15"/>
        <v>YES</v>
      </c>
      <c r="R44" s="42" t="s">
        <v>44</v>
      </c>
      <c r="S44" s="50" t="s">
        <v>46</v>
      </c>
      <c r="T44" s="45">
        <v>1542.29</v>
      </c>
      <c r="U44" s="45">
        <v>1681.85</v>
      </c>
      <c r="V44" s="45">
        <v>1400.83</v>
      </c>
      <c r="W44" s="45">
        <v>8743</v>
      </c>
      <c r="X44" s="36">
        <f t="shared" si="0"/>
        <v>13367.97</v>
      </c>
      <c r="Y44" s="37">
        <f t="shared" si="1"/>
        <v>1</v>
      </c>
      <c r="Z44" s="37">
        <f t="shared" si="2"/>
        <v>1</v>
      </c>
      <c r="AA44" s="37" t="str">
        <f t="shared" si="3"/>
        <v>ELIGIBLE</v>
      </c>
      <c r="AB44" s="37" t="str">
        <f t="shared" si="4"/>
        <v>OKAY</v>
      </c>
      <c r="AC44" s="37">
        <f t="shared" si="5"/>
        <v>1</v>
      </c>
      <c r="AD44" s="37">
        <f t="shared" si="6"/>
        <v>1</v>
      </c>
      <c r="AE44" s="37" t="str">
        <f t="shared" si="7"/>
        <v>CHECK</v>
      </c>
      <c r="AF44" s="37" t="str">
        <f t="shared" si="8"/>
        <v>SRSA</v>
      </c>
      <c r="AG44" s="37">
        <f t="shared" si="9"/>
        <v>0</v>
      </c>
      <c r="AH44" s="37">
        <f t="shared" si="10"/>
        <v>0</v>
      </c>
      <c r="AI44">
        <f t="shared" si="11"/>
        <v>0</v>
      </c>
      <c r="AJ44">
        <f t="shared" si="12"/>
        <v>0</v>
      </c>
      <c r="AK44">
        <f t="shared" si="13"/>
        <v>0</v>
      </c>
    </row>
    <row r="45" spans="1:37" ht="12.75">
      <c r="A45" s="38">
        <v>2706300</v>
      </c>
      <c r="B45" s="39">
        <v>10787</v>
      </c>
      <c r="C45" s="38" t="s">
        <v>160</v>
      </c>
      <c r="D45" s="40" t="s">
        <v>161</v>
      </c>
      <c r="E45" s="40" t="s">
        <v>160</v>
      </c>
      <c r="F45" s="40">
        <v>56438</v>
      </c>
      <c r="G45" s="41">
        <v>185</v>
      </c>
      <c r="H45" s="40">
        <v>3205942272</v>
      </c>
      <c r="I45" s="42">
        <v>7</v>
      </c>
      <c r="J45" s="42" t="s">
        <v>44</v>
      </c>
      <c r="K45" s="32" t="s">
        <v>45</v>
      </c>
      <c r="L45" s="45">
        <v>490</v>
      </c>
      <c r="M45" s="49" t="s">
        <v>46</v>
      </c>
      <c r="N45" s="50" t="s">
        <v>47</v>
      </c>
      <c r="O45" s="50" t="s">
        <v>47</v>
      </c>
      <c r="P45" s="44">
        <v>17.269736842105264</v>
      </c>
      <c r="Q45" s="42" t="str">
        <f t="shared" si="15"/>
        <v>NO</v>
      </c>
      <c r="R45" s="42" t="s">
        <v>44</v>
      </c>
      <c r="S45" s="50" t="s">
        <v>46</v>
      </c>
      <c r="T45" s="45">
        <v>3825.15</v>
      </c>
      <c r="U45" s="45">
        <v>4009.54</v>
      </c>
      <c r="V45" s="45">
        <v>4095.93</v>
      </c>
      <c r="W45" s="45">
        <v>19816</v>
      </c>
      <c r="X45" s="36">
        <f t="shared" si="0"/>
        <v>31746.620000000003</v>
      </c>
      <c r="Y45" s="37">
        <f t="shared" si="1"/>
        <v>1</v>
      </c>
      <c r="Z45" s="37">
        <f t="shared" si="2"/>
        <v>1</v>
      </c>
      <c r="AA45" s="37" t="str">
        <f t="shared" si="3"/>
        <v>ELIGIBLE</v>
      </c>
      <c r="AB45" s="37" t="str">
        <f t="shared" si="4"/>
        <v>OKAY</v>
      </c>
      <c r="AC45" s="37">
        <f t="shared" si="5"/>
        <v>0</v>
      </c>
      <c r="AD45" s="37">
        <f t="shared" si="6"/>
        <v>1</v>
      </c>
      <c r="AE45" s="37">
        <f t="shared" si="7"/>
        <v>0</v>
      </c>
      <c r="AF45" s="37">
        <f t="shared" si="8"/>
        <v>0</v>
      </c>
      <c r="AG45" s="37">
        <f t="shared" si="9"/>
        <v>0</v>
      </c>
      <c r="AH45" s="37">
        <f t="shared" si="10"/>
        <v>0</v>
      </c>
      <c r="AI45">
        <f t="shared" si="11"/>
        <v>0</v>
      </c>
      <c r="AJ45">
        <f t="shared" si="12"/>
        <v>0</v>
      </c>
      <c r="AK45">
        <f t="shared" si="13"/>
        <v>0</v>
      </c>
    </row>
    <row r="46" spans="1:37" ht="12.75">
      <c r="A46" s="38">
        <v>2707110</v>
      </c>
      <c r="B46" s="39">
        <v>10801</v>
      </c>
      <c r="C46" s="38" t="s">
        <v>162</v>
      </c>
      <c r="D46" s="40" t="s">
        <v>163</v>
      </c>
      <c r="E46" s="40" t="s">
        <v>162</v>
      </c>
      <c r="F46" s="40">
        <v>56219</v>
      </c>
      <c r="G46" s="41">
        <v>259</v>
      </c>
      <c r="H46" s="40">
        <v>3206952103</v>
      </c>
      <c r="I46" s="42">
        <v>7</v>
      </c>
      <c r="J46" s="42" t="s">
        <v>44</v>
      </c>
      <c r="K46" s="32" t="s">
        <v>45</v>
      </c>
      <c r="L46" s="45">
        <v>105</v>
      </c>
      <c r="M46" s="49" t="s">
        <v>47</v>
      </c>
      <c r="N46" s="50" t="s">
        <v>47</v>
      </c>
      <c r="O46" s="50" t="s">
        <v>47</v>
      </c>
      <c r="P46" s="44">
        <v>37.4331550802139</v>
      </c>
      <c r="Q46" s="42" t="str">
        <f t="shared" si="15"/>
        <v>YES</v>
      </c>
      <c r="R46" s="42" t="s">
        <v>44</v>
      </c>
      <c r="S46" s="50" t="s">
        <v>46</v>
      </c>
      <c r="T46" s="45">
        <v>1893.02</v>
      </c>
      <c r="U46" s="45">
        <v>2099.86</v>
      </c>
      <c r="V46" s="45">
        <v>1582.84</v>
      </c>
      <c r="W46" s="45">
        <v>12150.72</v>
      </c>
      <c r="X46" s="36">
        <f t="shared" si="0"/>
        <v>17726.44</v>
      </c>
      <c r="Y46" s="37">
        <f t="shared" si="1"/>
        <v>1</v>
      </c>
      <c r="Z46" s="37">
        <f t="shared" si="2"/>
        <v>1</v>
      </c>
      <c r="AA46" s="37" t="str">
        <f t="shared" si="3"/>
        <v>ELIGIBLE</v>
      </c>
      <c r="AB46" s="37" t="str">
        <f t="shared" si="4"/>
        <v>OKAY</v>
      </c>
      <c r="AC46" s="37">
        <f t="shared" si="5"/>
        <v>1</v>
      </c>
      <c r="AD46" s="37">
        <f t="shared" si="6"/>
        <v>1</v>
      </c>
      <c r="AE46" s="37" t="str">
        <f t="shared" si="7"/>
        <v>CHECK</v>
      </c>
      <c r="AF46" s="37" t="str">
        <f t="shared" si="8"/>
        <v>SRSA</v>
      </c>
      <c r="AG46" s="37">
        <f t="shared" si="9"/>
        <v>0</v>
      </c>
      <c r="AH46" s="37">
        <f t="shared" si="10"/>
        <v>0</v>
      </c>
      <c r="AI46">
        <f t="shared" si="11"/>
        <v>0</v>
      </c>
      <c r="AJ46">
        <f t="shared" si="12"/>
        <v>0</v>
      </c>
      <c r="AK46">
        <f t="shared" si="13"/>
        <v>0</v>
      </c>
    </row>
    <row r="47" spans="1:37" ht="12.75">
      <c r="A47" s="38">
        <v>2707320</v>
      </c>
      <c r="B47" s="39">
        <v>10836</v>
      </c>
      <c r="C47" s="38" t="s">
        <v>164</v>
      </c>
      <c r="D47" s="40" t="s">
        <v>165</v>
      </c>
      <c r="E47" s="40" t="s">
        <v>164</v>
      </c>
      <c r="F47" s="40">
        <v>56120</v>
      </c>
      <c r="G47" s="41">
        <v>189</v>
      </c>
      <c r="H47" s="40">
        <v>5079562771</v>
      </c>
      <c r="I47" s="42">
        <v>7</v>
      </c>
      <c r="J47" s="42" t="s">
        <v>44</v>
      </c>
      <c r="K47" s="32" t="s">
        <v>45</v>
      </c>
      <c r="L47" s="45">
        <v>200</v>
      </c>
      <c r="M47" s="49" t="s">
        <v>46</v>
      </c>
      <c r="N47" s="50" t="s">
        <v>47</v>
      </c>
      <c r="O47" s="50" t="s">
        <v>47</v>
      </c>
      <c r="P47" s="44">
        <v>11.683848797250858</v>
      </c>
      <c r="Q47" s="42" t="str">
        <f t="shared" si="15"/>
        <v>NO</v>
      </c>
      <c r="R47" s="42" t="s">
        <v>44</v>
      </c>
      <c r="S47" s="50" t="s">
        <v>46</v>
      </c>
      <c r="T47" s="45">
        <v>1073.71</v>
      </c>
      <c r="U47" s="45">
        <v>1082</v>
      </c>
      <c r="V47" s="45">
        <v>1314.98</v>
      </c>
      <c r="W47" s="45">
        <v>6511</v>
      </c>
      <c r="X47" s="36">
        <f t="shared" si="0"/>
        <v>9981.69</v>
      </c>
      <c r="Y47" s="37">
        <f t="shared" si="1"/>
        <v>1</v>
      </c>
      <c r="Z47" s="37">
        <f t="shared" si="2"/>
        <v>1</v>
      </c>
      <c r="AA47" s="37" t="str">
        <f t="shared" si="3"/>
        <v>ELIGIBLE</v>
      </c>
      <c r="AB47" s="37" t="str">
        <f t="shared" si="4"/>
        <v>OKAY</v>
      </c>
      <c r="AC47" s="37">
        <f t="shared" si="5"/>
        <v>0</v>
      </c>
      <c r="AD47" s="37">
        <f t="shared" si="6"/>
        <v>1</v>
      </c>
      <c r="AE47" s="37">
        <f t="shared" si="7"/>
        <v>0</v>
      </c>
      <c r="AF47" s="37">
        <f t="shared" si="8"/>
        <v>0</v>
      </c>
      <c r="AG47" s="37">
        <f t="shared" si="9"/>
        <v>0</v>
      </c>
      <c r="AH47" s="37">
        <f t="shared" si="10"/>
        <v>0</v>
      </c>
      <c r="AI47">
        <f t="shared" si="11"/>
        <v>0</v>
      </c>
      <c r="AJ47">
        <f t="shared" si="12"/>
        <v>0</v>
      </c>
      <c r="AK47">
        <f t="shared" si="13"/>
        <v>0</v>
      </c>
    </row>
    <row r="48" spans="1:37" ht="12.75">
      <c r="A48" s="38">
        <v>2707450</v>
      </c>
      <c r="B48" s="39">
        <v>10852</v>
      </c>
      <c r="C48" s="38" t="s">
        <v>166</v>
      </c>
      <c r="D48" s="40" t="s">
        <v>167</v>
      </c>
      <c r="E48" s="40" t="s">
        <v>168</v>
      </c>
      <c r="F48" s="40">
        <v>56522</v>
      </c>
      <c r="G48" s="41" t="s">
        <v>62</v>
      </c>
      <c r="H48" s="40">
        <v>2186305311</v>
      </c>
      <c r="I48" s="42">
        <v>7</v>
      </c>
      <c r="J48" s="42" t="s">
        <v>44</v>
      </c>
      <c r="K48" s="32" t="s">
        <v>45</v>
      </c>
      <c r="L48" s="45">
        <v>157</v>
      </c>
      <c r="M48" s="49" t="s">
        <v>46</v>
      </c>
      <c r="N48" s="50" t="s">
        <v>47</v>
      </c>
      <c r="O48" s="50" t="s">
        <v>47</v>
      </c>
      <c r="P48" s="44">
        <v>17.699115044247787</v>
      </c>
      <c r="Q48" s="42" t="str">
        <f t="shared" si="15"/>
        <v>NO</v>
      </c>
      <c r="R48" s="42" t="s">
        <v>44</v>
      </c>
      <c r="S48" s="50" t="s">
        <v>46</v>
      </c>
      <c r="T48" s="45">
        <v>1255.99</v>
      </c>
      <c r="U48" s="45">
        <v>1339.84</v>
      </c>
      <c r="V48" s="45">
        <v>1255</v>
      </c>
      <c r="W48" s="45">
        <v>7284.93</v>
      </c>
      <c r="X48" s="36">
        <f t="shared" si="0"/>
        <v>11135.76</v>
      </c>
      <c r="Y48" s="37">
        <f t="shared" si="1"/>
        <v>1</v>
      </c>
      <c r="Z48" s="37">
        <f t="shared" si="2"/>
        <v>1</v>
      </c>
      <c r="AA48" s="37" t="str">
        <f t="shared" si="3"/>
        <v>ELIGIBLE</v>
      </c>
      <c r="AB48" s="37" t="str">
        <f t="shared" si="4"/>
        <v>OKAY</v>
      </c>
      <c r="AC48" s="37">
        <f t="shared" si="5"/>
        <v>0</v>
      </c>
      <c r="AD48" s="37">
        <f t="shared" si="6"/>
        <v>1</v>
      </c>
      <c r="AE48" s="37">
        <f t="shared" si="7"/>
        <v>0</v>
      </c>
      <c r="AF48" s="37">
        <f t="shared" si="8"/>
        <v>0</v>
      </c>
      <c r="AG48" s="37">
        <f t="shared" si="9"/>
        <v>0</v>
      </c>
      <c r="AH48" s="37">
        <f t="shared" si="10"/>
        <v>0</v>
      </c>
      <c r="AI48">
        <f t="shared" si="11"/>
        <v>0</v>
      </c>
      <c r="AJ48">
        <f t="shared" si="12"/>
        <v>0</v>
      </c>
      <c r="AK48">
        <f t="shared" si="13"/>
        <v>0</v>
      </c>
    </row>
    <row r="49" spans="1:37" ht="12.75">
      <c r="A49" s="38">
        <v>2708940</v>
      </c>
      <c r="B49" s="39">
        <v>10771</v>
      </c>
      <c r="C49" s="38" t="s">
        <v>169</v>
      </c>
      <c r="D49" s="40" t="s">
        <v>170</v>
      </c>
      <c r="E49" s="40" t="s">
        <v>171</v>
      </c>
      <c r="F49" s="40">
        <v>56221</v>
      </c>
      <c r="G49" s="41">
        <v>68</v>
      </c>
      <c r="H49" s="40">
        <v>3203247131</v>
      </c>
      <c r="I49" s="42">
        <v>7</v>
      </c>
      <c r="J49" s="42" t="s">
        <v>44</v>
      </c>
      <c r="K49" s="32" t="s">
        <v>45</v>
      </c>
      <c r="L49" s="45">
        <v>225</v>
      </c>
      <c r="M49" s="49" t="s">
        <v>46</v>
      </c>
      <c r="N49" s="50" t="s">
        <v>47</v>
      </c>
      <c r="O49" s="50" t="s">
        <v>47</v>
      </c>
      <c r="P49" s="44">
        <v>13.149847094801222</v>
      </c>
      <c r="Q49" s="42" t="str">
        <f t="shared" si="15"/>
        <v>NO</v>
      </c>
      <c r="R49" s="42" t="s">
        <v>44</v>
      </c>
      <c r="S49" s="50" t="s">
        <v>46</v>
      </c>
      <c r="T49" s="45">
        <v>1809.37</v>
      </c>
      <c r="U49" s="45">
        <v>1934</v>
      </c>
      <c r="V49" s="45">
        <v>1819</v>
      </c>
      <c r="W49" s="45">
        <v>8138.98</v>
      </c>
      <c r="X49" s="36">
        <f t="shared" si="0"/>
        <v>13701.349999999999</v>
      </c>
      <c r="Y49" s="37">
        <f t="shared" si="1"/>
        <v>1</v>
      </c>
      <c r="Z49" s="37">
        <f t="shared" si="2"/>
        <v>1</v>
      </c>
      <c r="AA49" s="37" t="str">
        <f t="shared" si="3"/>
        <v>ELIGIBLE</v>
      </c>
      <c r="AB49" s="37" t="str">
        <f t="shared" si="4"/>
        <v>OKAY</v>
      </c>
      <c r="AC49" s="37">
        <f t="shared" si="5"/>
        <v>0</v>
      </c>
      <c r="AD49" s="37">
        <f t="shared" si="6"/>
        <v>1</v>
      </c>
      <c r="AE49" s="37">
        <f t="shared" si="7"/>
        <v>0</v>
      </c>
      <c r="AF49" s="37">
        <f t="shared" si="8"/>
        <v>0</v>
      </c>
      <c r="AG49" s="37">
        <f t="shared" si="9"/>
        <v>0</v>
      </c>
      <c r="AH49" s="37">
        <f t="shared" si="10"/>
        <v>0</v>
      </c>
      <c r="AI49">
        <f t="shared" si="11"/>
        <v>0</v>
      </c>
      <c r="AJ49">
        <f t="shared" si="12"/>
        <v>0</v>
      </c>
      <c r="AK49">
        <f t="shared" si="13"/>
        <v>0</v>
      </c>
    </row>
    <row r="50" spans="1:37" ht="12.75">
      <c r="A50" s="38">
        <v>2709330</v>
      </c>
      <c r="B50" s="39">
        <v>10391</v>
      </c>
      <c r="C50" s="38" t="s">
        <v>172</v>
      </c>
      <c r="D50" s="40" t="s">
        <v>173</v>
      </c>
      <c r="E50" s="40" t="s">
        <v>172</v>
      </c>
      <c r="F50" s="40">
        <v>56017</v>
      </c>
      <c r="G50" s="41">
        <v>310</v>
      </c>
      <c r="H50" s="40">
        <v>5079315953</v>
      </c>
      <c r="I50" s="42">
        <v>7</v>
      </c>
      <c r="J50" s="42" t="s">
        <v>44</v>
      </c>
      <c r="K50" s="32" t="s">
        <v>45</v>
      </c>
      <c r="L50" s="45">
        <v>420</v>
      </c>
      <c r="M50" s="49" t="s">
        <v>46</v>
      </c>
      <c r="N50" s="50" t="s">
        <v>47</v>
      </c>
      <c r="O50" s="50" t="s">
        <v>47</v>
      </c>
      <c r="P50" s="44">
        <v>9.185441941074524</v>
      </c>
      <c r="Q50" s="42" t="str">
        <f t="shared" si="15"/>
        <v>NO</v>
      </c>
      <c r="R50" s="42" t="s">
        <v>44</v>
      </c>
      <c r="S50" s="50" t="s">
        <v>46</v>
      </c>
      <c r="T50" s="45">
        <v>2053.8</v>
      </c>
      <c r="U50" s="45">
        <v>2022.16</v>
      </c>
      <c r="V50" s="45">
        <v>2701</v>
      </c>
      <c r="W50" s="45">
        <v>10746.95</v>
      </c>
      <c r="X50" s="36">
        <f t="shared" si="0"/>
        <v>17523.91</v>
      </c>
      <c r="Y50" s="37">
        <f t="shared" si="1"/>
        <v>1</v>
      </c>
      <c r="Z50" s="37">
        <f t="shared" si="2"/>
        <v>1</v>
      </c>
      <c r="AA50" s="37" t="str">
        <f t="shared" si="3"/>
        <v>ELIGIBLE</v>
      </c>
      <c r="AB50" s="37" t="str">
        <f t="shared" si="4"/>
        <v>OKAY</v>
      </c>
      <c r="AC50" s="37">
        <f t="shared" si="5"/>
        <v>0</v>
      </c>
      <c r="AD50" s="37">
        <f t="shared" si="6"/>
        <v>1</v>
      </c>
      <c r="AE50" s="37">
        <f t="shared" si="7"/>
        <v>0</v>
      </c>
      <c r="AF50" s="37">
        <f t="shared" si="8"/>
        <v>0</v>
      </c>
      <c r="AG50" s="37">
        <f t="shared" si="9"/>
        <v>0</v>
      </c>
      <c r="AH50" s="37">
        <f t="shared" si="10"/>
        <v>0</v>
      </c>
      <c r="AI50">
        <f t="shared" si="11"/>
        <v>0</v>
      </c>
      <c r="AJ50">
        <f t="shared" si="12"/>
        <v>0</v>
      </c>
      <c r="AK50">
        <f t="shared" si="13"/>
        <v>0</v>
      </c>
    </row>
    <row r="51" spans="1:37" ht="12.75">
      <c r="A51" s="38">
        <v>2709360</v>
      </c>
      <c r="B51" s="39">
        <v>10592</v>
      </c>
      <c r="C51" s="38" t="s">
        <v>174</v>
      </c>
      <c r="D51" s="40" t="s">
        <v>175</v>
      </c>
      <c r="E51" s="40" t="s">
        <v>174</v>
      </c>
      <c r="F51" s="40">
        <v>56523</v>
      </c>
      <c r="G51" s="41">
        <v>67</v>
      </c>
      <c r="H51" s="40">
        <v>2188572385</v>
      </c>
      <c r="I51" s="42">
        <v>8</v>
      </c>
      <c r="J51" s="42" t="s">
        <v>44</v>
      </c>
      <c r="K51" s="32" t="s">
        <v>45</v>
      </c>
      <c r="L51" s="45">
        <v>143</v>
      </c>
      <c r="M51" s="49" t="s">
        <v>46</v>
      </c>
      <c r="N51" s="50" t="s">
        <v>47</v>
      </c>
      <c r="O51" s="50" t="s">
        <v>47</v>
      </c>
      <c r="P51" s="44">
        <v>26.48401826484018</v>
      </c>
      <c r="Q51" s="42" t="str">
        <f t="shared" si="15"/>
        <v>YES</v>
      </c>
      <c r="R51" s="42" t="s">
        <v>44</v>
      </c>
      <c r="S51" s="50" t="s">
        <v>46</v>
      </c>
      <c r="T51" s="45">
        <v>1815.62</v>
      </c>
      <c r="U51" s="45">
        <v>2008</v>
      </c>
      <c r="V51" s="45">
        <v>1539.78</v>
      </c>
      <c r="W51" s="45">
        <v>10201.49</v>
      </c>
      <c r="X51" s="36">
        <f t="shared" si="0"/>
        <v>15564.89</v>
      </c>
      <c r="Y51" s="37">
        <f t="shared" si="1"/>
        <v>1</v>
      </c>
      <c r="Z51" s="37">
        <f t="shared" si="2"/>
        <v>1</v>
      </c>
      <c r="AA51" s="37" t="str">
        <f t="shared" si="3"/>
        <v>ELIGIBLE</v>
      </c>
      <c r="AB51" s="37" t="str">
        <f t="shared" si="4"/>
        <v>OKAY</v>
      </c>
      <c r="AC51" s="37">
        <f t="shared" si="5"/>
        <v>1</v>
      </c>
      <c r="AD51" s="37">
        <f t="shared" si="6"/>
        <v>1</v>
      </c>
      <c r="AE51" s="37" t="str">
        <f t="shared" si="7"/>
        <v>CHECK</v>
      </c>
      <c r="AF51" s="37" t="str">
        <f t="shared" si="8"/>
        <v>SRSA</v>
      </c>
      <c r="AG51" s="37">
        <f t="shared" si="9"/>
        <v>0</v>
      </c>
      <c r="AH51" s="37">
        <f t="shared" si="10"/>
        <v>0</v>
      </c>
      <c r="AI51">
        <f t="shared" si="11"/>
        <v>0</v>
      </c>
      <c r="AJ51">
        <f t="shared" si="12"/>
        <v>0</v>
      </c>
      <c r="AK51">
        <f t="shared" si="13"/>
        <v>0</v>
      </c>
    </row>
    <row r="52" spans="1:37" ht="12.75">
      <c r="A52" s="38">
        <v>2709540</v>
      </c>
      <c r="B52" s="39">
        <v>10081</v>
      </c>
      <c r="C52" s="38" t="s">
        <v>176</v>
      </c>
      <c r="D52" s="40" t="s">
        <v>86</v>
      </c>
      <c r="E52" s="40" t="s">
        <v>176</v>
      </c>
      <c r="F52" s="40">
        <v>56019</v>
      </c>
      <c r="G52" s="41">
        <v>68</v>
      </c>
      <c r="H52" s="40">
        <v>5078773491</v>
      </c>
      <c r="I52" s="42">
        <v>7</v>
      </c>
      <c r="J52" s="42" t="s">
        <v>44</v>
      </c>
      <c r="K52" s="32" t="s">
        <v>45</v>
      </c>
      <c r="L52" s="45">
        <v>166</v>
      </c>
      <c r="M52" s="49" t="s">
        <v>46</v>
      </c>
      <c r="N52" s="50" t="s">
        <v>47</v>
      </c>
      <c r="O52" s="50" t="s">
        <v>47</v>
      </c>
      <c r="P52" s="44">
        <v>22.26277372262774</v>
      </c>
      <c r="Q52" s="42" t="str">
        <f t="shared" si="15"/>
        <v>YES</v>
      </c>
      <c r="R52" s="42" t="s">
        <v>44</v>
      </c>
      <c r="S52" s="50" t="s">
        <v>46</v>
      </c>
      <c r="T52" s="45">
        <v>1672</v>
      </c>
      <c r="U52" s="45">
        <v>1834.17</v>
      </c>
      <c r="V52" s="45">
        <v>1478</v>
      </c>
      <c r="W52" s="45">
        <v>10702</v>
      </c>
      <c r="X52" s="36">
        <f t="shared" si="0"/>
        <v>15686.17</v>
      </c>
      <c r="Y52" s="37">
        <f t="shared" si="1"/>
        <v>1</v>
      </c>
      <c r="Z52" s="37">
        <f t="shared" si="2"/>
        <v>1</v>
      </c>
      <c r="AA52" s="37" t="str">
        <f t="shared" si="3"/>
        <v>ELIGIBLE</v>
      </c>
      <c r="AB52" s="37" t="str">
        <f t="shared" si="4"/>
        <v>OKAY</v>
      </c>
      <c r="AC52" s="37">
        <f t="shared" si="5"/>
        <v>1</v>
      </c>
      <c r="AD52" s="37">
        <f t="shared" si="6"/>
        <v>1</v>
      </c>
      <c r="AE52" s="37" t="str">
        <f t="shared" si="7"/>
        <v>CHECK</v>
      </c>
      <c r="AF52" s="37" t="str">
        <f t="shared" si="8"/>
        <v>SRSA</v>
      </c>
      <c r="AG52" s="37">
        <f t="shared" si="9"/>
        <v>0</v>
      </c>
      <c r="AH52" s="37">
        <f t="shared" si="10"/>
        <v>0</v>
      </c>
      <c r="AI52">
        <f t="shared" si="11"/>
        <v>0</v>
      </c>
      <c r="AJ52">
        <f t="shared" si="12"/>
        <v>0</v>
      </c>
      <c r="AK52">
        <f t="shared" si="13"/>
        <v>0</v>
      </c>
    </row>
    <row r="53" spans="1:37" ht="12.75">
      <c r="A53" s="38">
        <v>2709690</v>
      </c>
      <c r="B53" s="39">
        <v>10095</v>
      </c>
      <c r="C53" s="38" t="s">
        <v>177</v>
      </c>
      <c r="D53" s="40" t="s">
        <v>178</v>
      </c>
      <c r="E53" s="40" t="s">
        <v>177</v>
      </c>
      <c r="F53" s="40">
        <v>55726</v>
      </c>
      <c r="G53" s="41">
        <v>7</v>
      </c>
      <c r="H53" s="40">
        <v>2186443737</v>
      </c>
      <c r="I53" s="42">
        <v>7</v>
      </c>
      <c r="J53" s="42" t="s">
        <v>44</v>
      </c>
      <c r="K53" s="32" t="s">
        <v>45</v>
      </c>
      <c r="L53" s="45">
        <v>315</v>
      </c>
      <c r="M53" s="49" t="s">
        <v>46</v>
      </c>
      <c r="N53" s="50" t="s">
        <v>47</v>
      </c>
      <c r="O53" s="50" t="s">
        <v>47</v>
      </c>
      <c r="P53" s="44">
        <v>17.17948717948718</v>
      </c>
      <c r="Q53" s="42" t="str">
        <f t="shared" si="15"/>
        <v>NO</v>
      </c>
      <c r="R53" s="42" t="s">
        <v>44</v>
      </c>
      <c r="S53" s="50" t="s">
        <v>46</v>
      </c>
      <c r="T53" s="45">
        <v>2239.88</v>
      </c>
      <c r="U53" s="45">
        <v>2352.74</v>
      </c>
      <c r="V53" s="45">
        <v>2379.7</v>
      </c>
      <c r="W53" s="45">
        <v>12473</v>
      </c>
      <c r="X53" s="36">
        <f t="shared" si="0"/>
        <v>19445.32</v>
      </c>
      <c r="Y53" s="37">
        <f t="shared" si="1"/>
        <v>1</v>
      </c>
      <c r="Z53" s="37">
        <f t="shared" si="2"/>
        <v>1</v>
      </c>
      <c r="AA53" s="37" t="str">
        <f t="shared" si="3"/>
        <v>ELIGIBLE</v>
      </c>
      <c r="AB53" s="37" t="str">
        <f t="shared" si="4"/>
        <v>OKAY</v>
      </c>
      <c r="AC53" s="37">
        <f t="shared" si="5"/>
        <v>0</v>
      </c>
      <c r="AD53" s="37">
        <f t="shared" si="6"/>
        <v>1</v>
      </c>
      <c r="AE53" s="37">
        <f t="shared" si="7"/>
        <v>0</v>
      </c>
      <c r="AF53" s="37">
        <f t="shared" si="8"/>
        <v>0</v>
      </c>
      <c r="AG53" s="37">
        <f t="shared" si="9"/>
        <v>0</v>
      </c>
      <c r="AH53" s="37">
        <f t="shared" si="10"/>
        <v>0</v>
      </c>
      <c r="AI53">
        <f t="shared" si="11"/>
        <v>0</v>
      </c>
      <c r="AJ53">
        <f t="shared" si="12"/>
        <v>0</v>
      </c>
      <c r="AK53">
        <f t="shared" si="13"/>
        <v>0</v>
      </c>
    </row>
    <row r="54" spans="1:37" ht="12.75">
      <c r="A54" s="38">
        <v>2709960</v>
      </c>
      <c r="B54" s="39">
        <v>10611</v>
      </c>
      <c r="C54" s="38" t="s">
        <v>179</v>
      </c>
      <c r="D54" s="40" t="s">
        <v>60</v>
      </c>
      <c r="E54" s="40" t="s">
        <v>179</v>
      </c>
      <c r="F54" s="40">
        <v>56323</v>
      </c>
      <c r="G54" s="41">
        <v>40</v>
      </c>
      <c r="H54" s="40">
        <v>3207952216</v>
      </c>
      <c r="I54" s="42">
        <v>7</v>
      </c>
      <c r="J54" s="42" t="s">
        <v>44</v>
      </c>
      <c r="K54" s="32" t="s">
        <v>45</v>
      </c>
      <c r="L54" s="45">
        <v>79.41</v>
      </c>
      <c r="M54" s="49" t="s">
        <v>46</v>
      </c>
      <c r="N54" s="50" t="s">
        <v>47</v>
      </c>
      <c r="O54" s="50" t="s">
        <v>47</v>
      </c>
      <c r="P54" s="44">
        <v>14.705882352941178</v>
      </c>
      <c r="Q54" s="42" t="str">
        <f t="shared" si="15"/>
        <v>NO</v>
      </c>
      <c r="R54" s="42" t="s">
        <v>44</v>
      </c>
      <c r="S54" s="50" t="s">
        <v>46</v>
      </c>
      <c r="T54" s="45">
        <v>897.41</v>
      </c>
      <c r="U54" s="45">
        <v>994.66</v>
      </c>
      <c r="V54" s="45">
        <v>753.46</v>
      </c>
      <c r="W54" s="45">
        <v>4438</v>
      </c>
      <c r="X54" s="36">
        <f t="shared" si="0"/>
        <v>7083.53</v>
      </c>
      <c r="Y54" s="37">
        <f t="shared" si="1"/>
        <v>1</v>
      </c>
      <c r="Z54" s="37">
        <f t="shared" si="2"/>
        <v>1</v>
      </c>
      <c r="AA54" s="37" t="str">
        <f t="shared" si="3"/>
        <v>ELIGIBLE</v>
      </c>
      <c r="AB54" s="37" t="str">
        <f t="shared" si="4"/>
        <v>OKAY</v>
      </c>
      <c r="AC54" s="37">
        <f t="shared" si="5"/>
        <v>0</v>
      </c>
      <c r="AD54" s="37">
        <f t="shared" si="6"/>
        <v>1</v>
      </c>
      <c r="AE54" s="37">
        <f t="shared" si="7"/>
        <v>0</v>
      </c>
      <c r="AF54" s="37">
        <f t="shared" si="8"/>
        <v>0</v>
      </c>
      <c r="AG54" s="37">
        <f t="shared" si="9"/>
        <v>0</v>
      </c>
      <c r="AH54" s="37">
        <f t="shared" si="10"/>
        <v>0</v>
      </c>
      <c r="AI54">
        <f t="shared" si="11"/>
        <v>0</v>
      </c>
      <c r="AJ54">
        <f t="shared" si="12"/>
        <v>0</v>
      </c>
      <c r="AK54">
        <f t="shared" si="13"/>
        <v>0</v>
      </c>
    </row>
    <row r="55" spans="1:37" ht="12.75">
      <c r="A55" s="38">
        <v>2710090</v>
      </c>
      <c r="B55" s="39">
        <v>10378</v>
      </c>
      <c r="C55" s="38" t="s">
        <v>180</v>
      </c>
      <c r="D55" s="40" t="s">
        <v>181</v>
      </c>
      <c r="E55" s="40" t="s">
        <v>182</v>
      </c>
      <c r="F55" s="40">
        <v>56232</v>
      </c>
      <c r="G55" s="41">
        <v>2224</v>
      </c>
      <c r="H55" s="40">
        <v>3207692955</v>
      </c>
      <c r="I55" s="42">
        <v>7</v>
      </c>
      <c r="J55" s="42" t="s">
        <v>44</v>
      </c>
      <c r="K55" s="32" t="s">
        <v>45</v>
      </c>
      <c r="L55" s="45">
        <v>597</v>
      </c>
      <c r="M55" s="49" t="s">
        <v>46</v>
      </c>
      <c r="N55" s="50" t="s">
        <v>47</v>
      </c>
      <c r="O55" s="50" t="s">
        <v>47</v>
      </c>
      <c r="P55" s="44">
        <v>10.344827586206897</v>
      </c>
      <c r="Q55" s="42" t="str">
        <f t="shared" si="15"/>
        <v>NO</v>
      </c>
      <c r="R55" s="42" t="s">
        <v>44</v>
      </c>
      <c r="S55" s="50" t="s">
        <v>46</v>
      </c>
      <c r="T55" s="45">
        <v>2967.15</v>
      </c>
      <c r="U55" s="45">
        <v>2945.96</v>
      </c>
      <c r="V55" s="45">
        <v>3808</v>
      </c>
      <c r="W55" s="45">
        <v>14177</v>
      </c>
      <c r="X55" s="36">
        <f t="shared" si="0"/>
        <v>23898.11</v>
      </c>
      <c r="Y55" s="37">
        <f t="shared" si="1"/>
        <v>1</v>
      </c>
      <c r="Z55" s="37">
        <f t="shared" si="2"/>
        <v>1</v>
      </c>
      <c r="AA55" s="37" t="str">
        <f t="shared" si="3"/>
        <v>ELIGIBLE</v>
      </c>
      <c r="AB55" s="37" t="str">
        <f t="shared" si="4"/>
        <v>OKAY</v>
      </c>
      <c r="AC55" s="37">
        <f t="shared" si="5"/>
        <v>0</v>
      </c>
      <c r="AD55" s="37">
        <f t="shared" si="6"/>
        <v>1</v>
      </c>
      <c r="AE55" s="37">
        <f t="shared" si="7"/>
        <v>0</v>
      </c>
      <c r="AF55" s="37">
        <f t="shared" si="8"/>
        <v>0</v>
      </c>
      <c r="AG55" s="37">
        <f t="shared" si="9"/>
        <v>0</v>
      </c>
      <c r="AH55" s="37">
        <f t="shared" si="10"/>
        <v>0</v>
      </c>
      <c r="AI55">
        <f t="shared" si="11"/>
        <v>0</v>
      </c>
      <c r="AJ55">
        <f t="shared" si="12"/>
        <v>0</v>
      </c>
      <c r="AK55">
        <f t="shared" si="13"/>
        <v>0</v>
      </c>
    </row>
    <row r="56" spans="1:37" ht="12.75">
      <c r="A56" s="38">
        <v>2711220</v>
      </c>
      <c r="B56" s="39">
        <v>10581</v>
      </c>
      <c r="C56" s="38" t="s">
        <v>183</v>
      </c>
      <c r="D56" s="40" t="s">
        <v>184</v>
      </c>
      <c r="E56" s="40" t="s">
        <v>183</v>
      </c>
      <c r="F56" s="40">
        <v>56128</v>
      </c>
      <c r="G56" s="41" t="s">
        <v>62</v>
      </c>
      <c r="H56" s="40">
        <v>5074427881</v>
      </c>
      <c r="I56" s="42">
        <v>7</v>
      </c>
      <c r="J56" s="42" t="s">
        <v>44</v>
      </c>
      <c r="K56" s="32" t="s">
        <v>45</v>
      </c>
      <c r="L56" s="45">
        <v>281</v>
      </c>
      <c r="M56" s="49" t="s">
        <v>46</v>
      </c>
      <c r="N56" s="50" t="s">
        <v>47</v>
      </c>
      <c r="O56" s="50" t="s">
        <v>47</v>
      </c>
      <c r="P56" s="44">
        <v>10.737179487179487</v>
      </c>
      <c r="Q56" s="42" t="str">
        <f t="shared" si="15"/>
        <v>NO</v>
      </c>
      <c r="R56" s="42" t="s">
        <v>44</v>
      </c>
      <c r="S56" s="50" t="s">
        <v>46</v>
      </c>
      <c r="T56" s="45">
        <v>2960.52</v>
      </c>
      <c r="U56" s="45">
        <v>2877</v>
      </c>
      <c r="V56" s="45">
        <v>4039</v>
      </c>
      <c r="W56" s="45">
        <v>14157.98</v>
      </c>
      <c r="X56" s="36">
        <f t="shared" si="0"/>
        <v>24034.5</v>
      </c>
      <c r="Y56" s="37">
        <f t="shared" si="1"/>
        <v>1</v>
      </c>
      <c r="Z56" s="37">
        <f t="shared" si="2"/>
        <v>1</v>
      </c>
      <c r="AA56" s="37" t="str">
        <f t="shared" si="3"/>
        <v>ELIGIBLE</v>
      </c>
      <c r="AB56" s="37" t="str">
        <f t="shared" si="4"/>
        <v>OKAY</v>
      </c>
      <c r="AC56" s="37">
        <f t="shared" si="5"/>
        <v>0</v>
      </c>
      <c r="AD56" s="37">
        <f t="shared" si="6"/>
        <v>1</v>
      </c>
      <c r="AE56" s="37">
        <f t="shared" si="7"/>
        <v>0</v>
      </c>
      <c r="AF56" s="37">
        <f t="shared" si="8"/>
        <v>0</v>
      </c>
      <c r="AG56" s="37">
        <f t="shared" si="9"/>
        <v>0</v>
      </c>
      <c r="AH56" s="37">
        <f t="shared" si="10"/>
        <v>0</v>
      </c>
      <c r="AI56">
        <f t="shared" si="11"/>
        <v>0</v>
      </c>
      <c r="AJ56">
        <f t="shared" si="12"/>
        <v>0</v>
      </c>
      <c r="AK56">
        <f t="shared" si="13"/>
        <v>0</v>
      </c>
    </row>
    <row r="57" spans="1:37" ht="12.75">
      <c r="A57" s="38">
        <v>2711340</v>
      </c>
      <c r="B57" s="39">
        <v>10806</v>
      </c>
      <c r="C57" s="38" t="s">
        <v>185</v>
      </c>
      <c r="D57" s="40" t="s">
        <v>186</v>
      </c>
      <c r="E57" s="40" t="s">
        <v>187</v>
      </c>
      <c r="F57" s="40">
        <v>55932</v>
      </c>
      <c r="G57" s="41">
        <v>364</v>
      </c>
      <c r="H57" s="40">
        <v>5078762493</v>
      </c>
      <c r="I57" s="42">
        <v>7</v>
      </c>
      <c r="J57" s="42" t="s">
        <v>44</v>
      </c>
      <c r="K57" s="32" t="s">
        <v>45</v>
      </c>
      <c r="L57" s="45">
        <v>542</v>
      </c>
      <c r="M57" s="49" t="s">
        <v>46</v>
      </c>
      <c r="N57" s="50" t="s">
        <v>47</v>
      </c>
      <c r="O57" s="50" t="s">
        <v>47</v>
      </c>
      <c r="P57" s="44">
        <v>12.941176470588237</v>
      </c>
      <c r="Q57" s="42" t="str">
        <f t="shared" si="15"/>
        <v>NO</v>
      </c>
      <c r="R57" s="42" t="s">
        <v>44</v>
      </c>
      <c r="S57" s="50" t="s">
        <v>46</v>
      </c>
      <c r="T57" s="45">
        <v>2699</v>
      </c>
      <c r="U57" s="45">
        <v>2669</v>
      </c>
      <c r="V57" s="45">
        <v>3505</v>
      </c>
      <c r="W57" s="45">
        <v>15255</v>
      </c>
      <c r="X57" s="36">
        <f t="shared" si="0"/>
        <v>24128</v>
      </c>
      <c r="Y57" s="37">
        <f t="shared" si="1"/>
        <v>1</v>
      </c>
      <c r="Z57" s="37">
        <f t="shared" si="2"/>
        <v>1</v>
      </c>
      <c r="AA57" s="37" t="str">
        <f t="shared" si="3"/>
        <v>ELIGIBLE</v>
      </c>
      <c r="AB57" s="37" t="str">
        <f t="shared" si="4"/>
        <v>OKAY</v>
      </c>
      <c r="AC57" s="37">
        <f t="shared" si="5"/>
        <v>0</v>
      </c>
      <c r="AD57" s="37">
        <f t="shared" si="6"/>
        <v>1</v>
      </c>
      <c r="AE57" s="37">
        <f t="shared" si="7"/>
        <v>0</v>
      </c>
      <c r="AF57" s="37">
        <f t="shared" si="8"/>
        <v>0</v>
      </c>
      <c r="AG57" s="37">
        <f t="shared" si="9"/>
        <v>0</v>
      </c>
      <c r="AH57" s="37">
        <f t="shared" si="10"/>
        <v>0</v>
      </c>
      <c r="AI57">
        <f t="shared" si="11"/>
        <v>0</v>
      </c>
      <c r="AJ57">
        <f t="shared" si="12"/>
        <v>0</v>
      </c>
      <c r="AK57">
        <f t="shared" si="13"/>
        <v>0</v>
      </c>
    </row>
    <row r="58" spans="1:37" ht="12.75">
      <c r="A58" s="38">
        <v>2711460</v>
      </c>
      <c r="B58" s="39">
        <v>10514</v>
      </c>
      <c r="C58" s="38" t="s">
        <v>188</v>
      </c>
      <c r="D58" s="40" t="s">
        <v>154</v>
      </c>
      <c r="E58" s="40" t="s">
        <v>188</v>
      </c>
      <c r="F58" s="40">
        <v>56129</v>
      </c>
      <c r="G58" s="41">
        <v>8</v>
      </c>
      <c r="H58" s="40">
        <v>5079672242</v>
      </c>
      <c r="I58" s="42">
        <v>7</v>
      </c>
      <c r="J58" s="42" t="s">
        <v>44</v>
      </c>
      <c r="K58" s="32" t="s">
        <v>45</v>
      </c>
      <c r="L58" s="45">
        <v>201</v>
      </c>
      <c r="M58" s="49" t="s">
        <v>46</v>
      </c>
      <c r="N58" s="50" t="s">
        <v>47</v>
      </c>
      <c r="O58" s="50" t="s">
        <v>47</v>
      </c>
      <c r="P58" s="44">
        <v>16.450216450216452</v>
      </c>
      <c r="Q58" s="42" t="str">
        <f t="shared" si="15"/>
        <v>NO</v>
      </c>
      <c r="R58" s="42" t="s">
        <v>44</v>
      </c>
      <c r="S58" s="50" t="s">
        <v>46</v>
      </c>
      <c r="T58" s="45">
        <v>1311</v>
      </c>
      <c r="U58" s="45">
        <v>1367.82</v>
      </c>
      <c r="V58" s="45">
        <v>1428</v>
      </c>
      <c r="W58" s="45">
        <v>7149.69</v>
      </c>
      <c r="X58" s="36">
        <f t="shared" si="0"/>
        <v>11256.509999999998</v>
      </c>
      <c r="Y58" s="37">
        <f t="shared" si="1"/>
        <v>1</v>
      </c>
      <c r="Z58" s="37">
        <f t="shared" si="2"/>
        <v>1</v>
      </c>
      <c r="AA58" s="37" t="str">
        <f t="shared" si="3"/>
        <v>ELIGIBLE</v>
      </c>
      <c r="AB58" s="37" t="str">
        <f t="shared" si="4"/>
        <v>OKAY</v>
      </c>
      <c r="AC58" s="37">
        <f t="shared" si="5"/>
        <v>0</v>
      </c>
      <c r="AD58" s="37">
        <f t="shared" si="6"/>
        <v>1</v>
      </c>
      <c r="AE58" s="37">
        <f t="shared" si="7"/>
        <v>0</v>
      </c>
      <c r="AF58" s="37">
        <f t="shared" si="8"/>
        <v>0</v>
      </c>
      <c r="AG58" s="37">
        <f t="shared" si="9"/>
        <v>0</v>
      </c>
      <c r="AH58" s="37">
        <f t="shared" si="10"/>
        <v>0</v>
      </c>
      <c r="AI58">
        <f t="shared" si="11"/>
        <v>0</v>
      </c>
      <c r="AJ58">
        <f t="shared" si="12"/>
        <v>0</v>
      </c>
      <c r="AK58">
        <f t="shared" si="13"/>
        <v>0</v>
      </c>
    </row>
    <row r="59" spans="1:37" ht="12.75">
      <c r="A59" s="38">
        <v>2711610</v>
      </c>
      <c r="B59" s="39">
        <v>10208</v>
      </c>
      <c r="C59" s="38" t="s">
        <v>189</v>
      </c>
      <c r="D59" s="40" t="s">
        <v>190</v>
      </c>
      <c r="E59" s="40" t="s">
        <v>189</v>
      </c>
      <c r="F59" s="40">
        <v>56326</v>
      </c>
      <c r="G59" s="41" t="s">
        <v>62</v>
      </c>
      <c r="H59" s="40">
        <v>2189482241</v>
      </c>
      <c r="I59" s="42">
        <v>7</v>
      </c>
      <c r="J59" s="42" t="s">
        <v>44</v>
      </c>
      <c r="K59" s="32" t="s">
        <v>45</v>
      </c>
      <c r="L59" s="45">
        <v>246</v>
      </c>
      <c r="M59" s="49" t="s">
        <v>46</v>
      </c>
      <c r="N59" s="50" t="s">
        <v>47</v>
      </c>
      <c r="O59" s="50" t="s">
        <v>47</v>
      </c>
      <c r="P59" s="44">
        <v>13.256484149855908</v>
      </c>
      <c r="Q59" s="42" t="str">
        <f t="shared" si="15"/>
        <v>NO</v>
      </c>
      <c r="R59" s="42" t="s">
        <v>44</v>
      </c>
      <c r="S59" s="50" t="s">
        <v>46</v>
      </c>
      <c r="T59" s="45">
        <v>1549</v>
      </c>
      <c r="U59" s="45">
        <v>1684.63</v>
      </c>
      <c r="V59" s="43" t="s">
        <v>58</v>
      </c>
      <c r="W59" s="45">
        <v>8692.86</v>
      </c>
      <c r="X59" s="36">
        <f t="shared" si="0"/>
        <v>11926.490000000002</v>
      </c>
      <c r="Y59" s="37">
        <f t="shared" si="1"/>
        <v>1</v>
      </c>
      <c r="Z59" s="37">
        <f t="shared" si="2"/>
        <v>1</v>
      </c>
      <c r="AA59" s="37" t="str">
        <f t="shared" si="3"/>
        <v>ELIGIBLE</v>
      </c>
      <c r="AB59" s="37" t="str">
        <f t="shared" si="4"/>
        <v>OKAY</v>
      </c>
      <c r="AC59" s="37">
        <f t="shared" si="5"/>
        <v>0</v>
      </c>
      <c r="AD59" s="37">
        <f t="shared" si="6"/>
        <v>1</v>
      </c>
      <c r="AE59" s="37">
        <f t="shared" si="7"/>
        <v>0</v>
      </c>
      <c r="AF59" s="37">
        <f t="shared" si="8"/>
        <v>0</v>
      </c>
      <c r="AG59" s="37">
        <f t="shared" si="9"/>
        <v>0</v>
      </c>
      <c r="AH59" s="37">
        <f t="shared" si="10"/>
        <v>0</v>
      </c>
      <c r="AI59">
        <f t="shared" si="11"/>
        <v>0</v>
      </c>
      <c r="AJ59">
        <f t="shared" si="12"/>
        <v>0</v>
      </c>
      <c r="AK59">
        <f t="shared" si="13"/>
        <v>0</v>
      </c>
    </row>
    <row r="60" spans="1:37" ht="12.75">
      <c r="A60" s="38">
        <v>2711910</v>
      </c>
      <c r="B60" s="39">
        <v>10599</v>
      </c>
      <c r="C60" s="38" t="s">
        <v>191</v>
      </c>
      <c r="D60" s="40" t="s">
        <v>192</v>
      </c>
      <c r="E60" s="40" t="s">
        <v>193</v>
      </c>
      <c r="F60" s="40">
        <v>56540</v>
      </c>
      <c r="G60" s="41">
        <v>648</v>
      </c>
      <c r="H60" s="40">
        <v>2189456933</v>
      </c>
      <c r="I60" s="42">
        <v>8</v>
      </c>
      <c r="J60" s="42" t="s">
        <v>44</v>
      </c>
      <c r="K60" s="32" t="s">
        <v>45</v>
      </c>
      <c r="L60" s="45">
        <v>548</v>
      </c>
      <c r="M60" s="49" t="s">
        <v>46</v>
      </c>
      <c r="N60" s="50" t="s">
        <v>47</v>
      </c>
      <c r="O60" s="50" t="s">
        <v>47</v>
      </c>
      <c r="P60" s="44">
        <v>21.482889733840306</v>
      </c>
      <c r="Q60" s="42" t="str">
        <f t="shared" si="15"/>
        <v>YES</v>
      </c>
      <c r="R60" s="42" t="s">
        <v>44</v>
      </c>
      <c r="S60" s="50" t="s">
        <v>46</v>
      </c>
      <c r="T60" s="45">
        <v>3806.58</v>
      </c>
      <c r="U60" s="45">
        <v>3975.75</v>
      </c>
      <c r="V60" s="45">
        <v>4131</v>
      </c>
      <c r="W60" s="45">
        <v>21170.84</v>
      </c>
      <c r="X60" s="36">
        <f t="shared" si="0"/>
        <v>33084.17</v>
      </c>
      <c r="Y60" s="37">
        <f t="shared" si="1"/>
        <v>1</v>
      </c>
      <c r="Z60" s="37">
        <f t="shared" si="2"/>
        <v>1</v>
      </c>
      <c r="AA60" s="37" t="str">
        <f t="shared" si="3"/>
        <v>ELIGIBLE</v>
      </c>
      <c r="AB60" s="37" t="str">
        <f t="shared" si="4"/>
        <v>OKAY</v>
      </c>
      <c r="AC60" s="37">
        <f t="shared" si="5"/>
        <v>1</v>
      </c>
      <c r="AD60" s="37">
        <f t="shared" si="6"/>
        <v>1</v>
      </c>
      <c r="AE60" s="37" t="str">
        <f t="shared" si="7"/>
        <v>CHECK</v>
      </c>
      <c r="AF60" s="37" t="str">
        <f t="shared" si="8"/>
        <v>SRSA</v>
      </c>
      <c r="AG60" s="37">
        <f t="shared" si="9"/>
        <v>0</v>
      </c>
      <c r="AH60" s="37">
        <f t="shared" si="10"/>
        <v>0</v>
      </c>
      <c r="AI60">
        <f t="shared" si="11"/>
        <v>0</v>
      </c>
      <c r="AJ60">
        <f t="shared" si="12"/>
        <v>0</v>
      </c>
      <c r="AK60">
        <f t="shared" si="13"/>
        <v>0</v>
      </c>
    </row>
    <row r="61" spans="1:37" ht="12.75">
      <c r="A61" s="38">
        <v>2712180</v>
      </c>
      <c r="B61" s="39">
        <v>10600</v>
      </c>
      <c r="C61" s="38" t="s">
        <v>194</v>
      </c>
      <c r="D61" s="40" t="s">
        <v>195</v>
      </c>
      <c r="E61" s="40" t="s">
        <v>194</v>
      </c>
      <c r="F61" s="40">
        <v>56723</v>
      </c>
      <c r="G61" s="41" t="s">
        <v>62</v>
      </c>
      <c r="H61" s="40">
        <v>2188914105</v>
      </c>
      <c r="I61" s="42">
        <v>8</v>
      </c>
      <c r="J61" s="42" t="s">
        <v>44</v>
      </c>
      <c r="K61" s="32" t="s">
        <v>45</v>
      </c>
      <c r="L61" s="45">
        <v>260</v>
      </c>
      <c r="M61" s="49" t="s">
        <v>46</v>
      </c>
      <c r="N61" s="50" t="s">
        <v>47</v>
      </c>
      <c r="O61" s="50" t="s">
        <v>47</v>
      </c>
      <c r="P61" s="44">
        <v>8.547008547008547</v>
      </c>
      <c r="Q61" s="42" t="str">
        <f t="shared" si="15"/>
        <v>NO</v>
      </c>
      <c r="R61" s="42" t="s">
        <v>44</v>
      </c>
      <c r="S61" s="50" t="s">
        <v>46</v>
      </c>
      <c r="T61" s="45">
        <v>1071.05</v>
      </c>
      <c r="U61" s="45">
        <v>1020</v>
      </c>
      <c r="V61" s="45">
        <v>1577</v>
      </c>
      <c r="W61" s="45">
        <v>4586.55</v>
      </c>
      <c r="X61" s="36">
        <f t="shared" si="0"/>
        <v>8254.6</v>
      </c>
      <c r="Y61" s="37">
        <f t="shared" si="1"/>
        <v>1</v>
      </c>
      <c r="Z61" s="37">
        <f t="shared" si="2"/>
        <v>1</v>
      </c>
      <c r="AA61" s="37" t="str">
        <f t="shared" si="3"/>
        <v>ELIGIBLE</v>
      </c>
      <c r="AB61" s="37" t="str">
        <f t="shared" si="4"/>
        <v>OKAY</v>
      </c>
      <c r="AC61" s="37">
        <f t="shared" si="5"/>
        <v>0</v>
      </c>
      <c r="AD61" s="37">
        <f t="shared" si="6"/>
        <v>1</v>
      </c>
      <c r="AE61" s="37">
        <f t="shared" si="7"/>
        <v>0</v>
      </c>
      <c r="AF61" s="37">
        <f t="shared" si="8"/>
        <v>0</v>
      </c>
      <c r="AG61" s="37">
        <f t="shared" si="9"/>
        <v>0</v>
      </c>
      <c r="AH61" s="37">
        <f t="shared" si="10"/>
        <v>0</v>
      </c>
      <c r="AI61">
        <f t="shared" si="11"/>
        <v>0</v>
      </c>
      <c r="AJ61">
        <f t="shared" si="12"/>
        <v>0</v>
      </c>
      <c r="AK61">
        <f t="shared" si="13"/>
        <v>0</v>
      </c>
    </row>
    <row r="62" spans="1:37" ht="12.75">
      <c r="A62" s="38">
        <v>2712210</v>
      </c>
      <c r="B62" s="39">
        <v>10698</v>
      </c>
      <c r="C62" s="38" t="s">
        <v>196</v>
      </c>
      <c r="D62" s="40" t="s">
        <v>197</v>
      </c>
      <c r="E62" s="40" t="s">
        <v>196</v>
      </c>
      <c r="F62" s="40">
        <v>55736</v>
      </c>
      <c r="G62" s="41">
        <v>287</v>
      </c>
      <c r="H62" s="40">
        <v>2184762285</v>
      </c>
      <c r="I62" s="42">
        <v>8</v>
      </c>
      <c r="J62" s="42" t="s">
        <v>44</v>
      </c>
      <c r="K62" s="32" t="s">
        <v>45</v>
      </c>
      <c r="L62" s="45">
        <v>411</v>
      </c>
      <c r="M62" s="49" t="s">
        <v>46</v>
      </c>
      <c r="N62" s="50" t="s">
        <v>47</v>
      </c>
      <c r="O62" s="50" t="s">
        <v>47</v>
      </c>
      <c r="P62" s="44">
        <v>12.38390092879257</v>
      </c>
      <c r="Q62" s="42" t="str">
        <f t="shared" si="15"/>
        <v>NO</v>
      </c>
      <c r="R62" s="42" t="s">
        <v>44</v>
      </c>
      <c r="S62" s="50" t="s">
        <v>46</v>
      </c>
      <c r="T62" s="45">
        <v>1762.63</v>
      </c>
      <c r="U62" s="45">
        <v>1692.5</v>
      </c>
      <c r="V62" s="45">
        <v>2516</v>
      </c>
      <c r="W62" s="45">
        <v>8592</v>
      </c>
      <c r="X62" s="36">
        <f t="shared" si="0"/>
        <v>14563.130000000001</v>
      </c>
      <c r="Y62" s="37">
        <f t="shared" si="1"/>
        <v>1</v>
      </c>
      <c r="Z62" s="37">
        <f t="shared" si="2"/>
        <v>1</v>
      </c>
      <c r="AA62" s="37" t="str">
        <f t="shared" si="3"/>
        <v>ELIGIBLE</v>
      </c>
      <c r="AB62" s="37" t="str">
        <f t="shared" si="4"/>
        <v>OKAY</v>
      </c>
      <c r="AC62" s="37">
        <f t="shared" si="5"/>
        <v>0</v>
      </c>
      <c r="AD62" s="37">
        <f t="shared" si="6"/>
        <v>1</v>
      </c>
      <c r="AE62" s="37">
        <f t="shared" si="7"/>
        <v>0</v>
      </c>
      <c r="AF62" s="37">
        <f t="shared" si="8"/>
        <v>0</v>
      </c>
      <c r="AG62" s="37">
        <f t="shared" si="9"/>
        <v>0</v>
      </c>
      <c r="AH62" s="37">
        <f t="shared" si="10"/>
        <v>0</v>
      </c>
      <c r="AI62">
        <f t="shared" si="11"/>
        <v>0</v>
      </c>
      <c r="AJ62">
        <f t="shared" si="12"/>
        <v>0</v>
      </c>
      <c r="AK62">
        <f t="shared" si="13"/>
        <v>0</v>
      </c>
    </row>
    <row r="63" spans="1:37" ht="12.75">
      <c r="A63" s="38">
        <v>2712480</v>
      </c>
      <c r="B63" s="39">
        <v>10505</v>
      </c>
      <c r="C63" s="38" t="s">
        <v>198</v>
      </c>
      <c r="D63" s="40" t="s">
        <v>199</v>
      </c>
      <c r="E63" s="40" t="s">
        <v>198</v>
      </c>
      <c r="F63" s="40">
        <v>56131</v>
      </c>
      <c r="G63" s="41">
        <v>247</v>
      </c>
      <c r="H63" s="40">
        <v>5074252514</v>
      </c>
      <c r="I63" s="42">
        <v>7</v>
      </c>
      <c r="J63" s="42" t="s">
        <v>44</v>
      </c>
      <c r="K63" s="32" t="s">
        <v>45</v>
      </c>
      <c r="L63" s="45">
        <v>546</v>
      </c>
      <c r="M63" s="49" t="s">
        <v>46</v>
      </c>
      <c r="N63" s="50" t="s">
        <v>47</v>
      </c>
      <c r="O63" s="50" t="s">
        <v>47</v>
      </c>
      <c r="P63" s="44">
        <v>13.322091062394604</v>
      </c>
      <c r="Q63" s="42" t="str">
        <f t="shared" si="15"/>
        <v>NO</v>
      </c>
      <c r="R63" s="42" t="s">
        <v>44</v>
      </c>
      <c r="S63" s="50" t="s">
        <v>46</v>
      </c>
      <c r="T63" s="45">
        <v>3190.64</v>
      </c>
      <c r="U63" s="45">
        <v>3187.76</v>
      </c>
      <c r="V63" s="45">
        <v>4018.6</v>
      </c>
      <c r="W63" s="45">
        <v>15923</v>
      </c>
      <c r="X63" s="36">
        <f t="shared" si="0"/>
        <v>26320</v>
      </c>
      <c r="Y63" s="37">
        <f t="shared" si="1"/>
        <v>1</v>
      </c>
      <c r="Z63" s="37">
        <f t="shared" si="2"/>
        <v>1</v>
      </c>
      <c r="AA63" s="37" t="str">
        <f t="shared" si="3"/>
        <v>ELIGIBLE</v>
      </c>
      <c r="AB63" s="37" t="str">
        <f t="shared" si="4"/>
        <v>OKAY</v>
      </c>
      <c r="AC63" s="37">
        <f t="shared" si="5"/>
        <v>0</v>
      </c>
      <c r="AD63" s="37">
        <f t="shared" si="6"/>
        <v>1</v>
      </c>
      <c r="AE63" s="37">
        <f t="shared" si="7"/>
        <v>0</v>
      </c>
      <c r="AF63" s="37">
        <f t="shared" si="8"/>
        <v>0</v>
      </c>
      <c r="AG63" s="37">
        <f t="shared" si="9"/>
        <v>0</v>
      </c>
      <c r="AH63" s="37">
        <f t="shared" si="10"/>
        <v>0</v>
      </c>
      <c r="AI63">
        <f t="shared" si="11"/>
        <v>0</v>
      </c>
      <c r="AJ63">
        <f t="shared" si="12"/>
        <v>0</v>
      </c>
      <c r="AK63">
        <f t="shared" si="13"/>
        <v>0</v>
      </c>
    </row>
    <row r="64" spans="1:37" ht="12.75">
      <c r="A64" s="38">
        <v>2712900</v>
      </c>
      <c r="B64" s="39">
        <v>10253</v>
      </c>
      <c r="C64" s="38" t="s">
        <v>200</v>
      </c>
      <c r="D64" s="40" t="s">
        <v>201</v>
      </c>
      <c r="E64" s="40" t="s">
        <v>200</v>
      </c>
      <c r="F64" s="40">
        <v>55027</v>
      </c>
      <c r="G64" s="41">
        <v>128</v>
      </c>
      <c r="H64" s="40">
        <v>6519234447</v>
      </c>
      <c r="I64" s="42">
        <v>7</v>
      </c>
      <c r="J64" s="42" t="s">
        <v>44</v>
      </c>
      <c r="K64" s="32" t="s">
        <v>45</v>
      </c>
      <c r="L64" s="45">
        <v>539</v>
      </c>
      <c r="M64" s="49" t="s">
        <v>46</v>
      </c>
      <c r="N64" s="50" t="s">
        <v>47</v>
      </c>
      <c r="O64" s="50" t="s">
        <v>47</v>
      </c>
      <c r="P64" s="44">
        <v>9.144542772861357</v>
      </c>
      <c r="Q64" s="42" t="str">
        <f t="shared" si="15"/>
        <v>NO</v>
      </c>
      <c r="R64" s="42" t="s">
        <v>44</v>
      </c>
      <c r="S64" s="50" t="s">
        <v>46</v>
      </c>
      <c r="T64" s="45">
        <v>2477.34</v>
      </c>
      <c r="U64" s="45">
        <v>2390.81</v>
      </c>
      <c r="V64" s="45">
        <v>3444</v>
      </c>
      <c r="W64" s="45">
        <v>12892.73</v>
      </c>
      <c r="X64" s="36">
        <f t="shared" si="0"/>
        <v>21204.879999999997</v>
      </c>
      <c r="Y64" s="37">
        <f t="shared" si="1"/>
        <v>1</v>
      </c>
      <c r="Z64" s="37">
        <f t="shared" si="2"/>
        <v>1</v>
      </c>
      <c r="AA64" s="37" t="str">
        <f t="shared" si="3"/>
        <v>ELIGIBLE</v>
      </c>
      <c r="AB64" s="37" t="str">
        <f t="shared" si="4"/>
        <v>OKAY</v>
      </c>
      <c r="AC64" s="37">
        <f t="shared" si="5"/>
        <v>0</v>
      </c>
      <c r="AD64" s="37">
        <f t="shared" si="6"/>
        <v>1</v>
      </c>
      <c r="AE64" s="37">
        <f t="shared" si="7"/>
        <v>0</v>
      </c>
      <c r="AF64" s="37">
        <f t="shared" si="8"/>
        <v>0</v>
      </c>
      <c r="AG64" s="37">
        <f t="shared" si="9"/>
        <v>0</v>
      </c>
      <c r="AH64" s="37">
        <f t="shared" si="10"/>
        <v>0</v>
      </c>
      <c r="AI64">
        <f t="shared" si="11"/>
        <v>0</v>
      </c>
      <c r="AJ64">
        <f t="shared" si="12"/>
        <v>0</v>
      </c>
      <c r="AK64">
        <f t="shared" si="13"/>
        <v>0</v>
      </c>
    </row>
    <row r="65" spans="1:37" ht="12.75">
      <c r="A65" s="38">
        <v>2713020</v>
      </c>
      <c r="B65" s="39">
        <v>10561</v>
      </c>
      <c r="C65" s="38" t="s">
        <v>202</v>
      </c>
      <c r="D65" s="40" t="s">
        <v>203</v>
      </c>
      <c r="E65" s="40" t="s">
        <v>202</v>
      </c>
      <c r="F65" s="40">
        <v>56725</v>
      </c>
      <c r="G65" s="41">
        <v>195</v>
      </c>
      <c r="H65" s="40">
        <v>2183784133</v>
      </c>
      <c r="I65" s="42">
        <v>7</v>
      </c>
      <c r="J65" s="42" t="s">
        <v>44</v>
      </c>
      <c r="K65" s="32" t="s">
        <v>45</v>
      </c>
      <c r="L65" s="45">
        <v>185</v>
      </c>
      <c r="M65" s="49" t="s">
        <v>46</v>
      </c>
      <c r="N65" s="50" t="s">
        <v>47</v>
      </c>
      <c r="O65" s="50" t="s">
        <v>47</v>
      </c>
      <c r="P65" s="44">
        <v>19.615384615384617</v>
      </c>
      <c r="Q65" s="42" t="str">
        <f t="shared" si="15"/>
        <v>NO</v>
      </c>
      <c r="R65" s="42" t="s">
        <v>44</v>
      </c>
      <c r="S65" s="50" t="s">
        <v>46</v>
      </c>
      <c r="T65" s="45">
        <v>1764</v>
      </c>
      <c r="U65" s="45">
        <v>1921.06</v>
      </c>
      <c r="V65" s="45">
        <v>1614</v>
      </c>
      <c r="W65" s="45">
        <v>9197.99</v>
      </c>
      <c r="X65" s="36">
        <f t="shared" si="0"/>
        <v>14497.05</v>
      </c>
      <c r="Y65" s="37">
        <f t="shared" si="1"/>
        <v>1</v>
      </c>
      <c r="Z65" s="37">
        <f t="shared" si="2"/>
        <v>1</v>
      </c>
      <c r="AA65" s="37" t="str">
        <f t="shared" si="3"/>
        <v>ELIGIBLE</v>
      </c>
      <c r="AB65" s="37" t="str">
        <f t="shared" si="4"/>
        <v>OKAY</v>
      </c>
      <c r="AC65" s="37">
        <f t="shared" si="5"/>
        <v>0</v>
      </c>
      <c r="AD65" s="37">
        <f t="shared" si="6"/>
        <v>1</v>
      </c>
      <c r="AE65" s="37">
        <f t="shared" si="7"/>
        <v>0</v>
      </c>
      <c r="AF65" s="37">
        <f t="shared" si="8"/>
        <v>0</v>
      </c>
      <c r="AG65" s="37">
        <f t="shared" si="9"/>
        <v>0</v>
      </c>
      <c r="AH65" s="37">
        <f t="shared" si="10"/>
        <v>0</v>
      </c>
      <c r="AI65">
        <f t="shared" si="11"/>
        <v>0</v>
      </c>
      <c r="AJ65">
        <f t="shared" si="12"/>
        <v>0</v>
      </c>
      <c r="AK65">
        <f t="shared" si="13"/>
        <v>0</v>
      </c>
    </row>
    <row r="66" spans="1:37" ht="12.75">
      <c r="A66" s="38">
        <v>2713040</v>
      </c>
      <c r="B66" s="39">
        <v>12536</v>
      </c>
      <c r="C66" s="38" t="s">
        <v>204</v>
      </c>
      <c r="D66" s="40" t="s">
        <v>205</v>
      </c>
      <c r="E66" s="40" t="s">
        <v>206</v>
      </c>
      <c r="F66" s="40">
        <v>56039</v>
      </c>
      <c r="G66" s="41">
        <v>17</v>
      </c>
      <c r="H66" s="40">
        <v>5074472211</v>
      </c>
      <c r="I66" s="42">
        <v>7</v>
      </c>
      <c r="J66" s="42" t="s">
        <v>44</v>
      </c>
      <c r="K66" s="32" t="s">
        <v>45</v>
      </c>
      <c r="L66" s="45">
        <v>292</v>
      </c>
      <c r="M66" s="49" t="s">
        <v>46</v>
      </c>
      <c r="N66" s="50" t="s">
        <v>47</v>
      </c>
      <c r="O66" s="50" t="s">
        <v>47</v>
      </c>
      <c r="P66" s="44">
        <v>13.211009174311927</v>
      </c>
      <c r="Q66" s="42" t="str">
        <f t="shared" si="15"/>
        <v>NO</v>
      </c>
      <c r="R66" s="42" t="s">
        <v>44</v>
      </c>
      <c r="S66" s="50" t="s">
        <v>46</v>
      </c>
      <c r="T66" s="45">
        <v>2057</v>
      </c>
      <c r="U66" s="45">
        <v>2227.67</v>
      </c>
      <c r="V66" s="45">
        <v>2249</v>
      </c>
      <c r="W66" s="45">
        <v>13234.89</v>
      </c>
      <c r="X66" s="36">
        <f t="shared" si="0"/>
        <v>19768.559999999998</v>
      </c>
      <c r="Y66" s="37">
        <f t="shared" si="1"/>
        <v>1</v>
      </c>
      <c r="Z66" s="37">
        <f t="shared" si="2"/>
        <v>1</v>
      </c>
      <c r="AA66" s="37" t="str">
        <f t="shared" si="3"/>
        <v>ELIGIBLE</v>
      </c>
      <c r="AB66" s="37" t="str">
        <f t="shared" si="4"/>
        <v>OKAY</v>
      </c>
      <c r="AC66" s="37">
        <f t="shared" si="5"/>
        <v>0</v>
      </c>
      <c r="AD66" s="37">
        <f t="shared" si="6"/>
        <v>1</v>
      </c>
      <c r="AE66" s="37">
        <f t="shared" si="7"/>
        <v>0</v>
      </c>
      <c r="AF66" s="37">
        <f t="shared" si="8"/>
        <v>0</v>
      </c>
      <c r="AG66" s="37">
        <f t="shared" si="9"/>
        <v>0</v>
      </c>
      <c r="AH66" s="37">
        <f t="shared" si="10"/>
        <v>0</v>
      </c>
      <c r="AI66">
        <f t="shared" si="11"/>
        <v>0</v>
      </c>
      <c r="AJ66">
        <f t="shared" si="12"/>
        <v>0</v>
      </c>
      <c r="AK66">
        <f t="shared" si="13"/>
        <v>0</v>
      </c>
    </row>
    <row r="67" spans="1:37" ht="12.75">
      <c r="A67" s="38">
        <v>2713110</v>
      </c>
      <c r="B67" s="39">
        <v>10166</v>
      </c>
      <c r="C67" s="38" t="s">
        <v>207</v>
      </c>
      <c r="D67" s="40" t="s">
        <v>208</v>
      </c>
      <c r="E67" s="40" t="s">
        <v>209</v>
      </c>
      <c r="F67" s="40">
        <v>55604</v>
      </c>
      <c r="G67" s="41">
        <v>1030</v>
      </c>
      <c r="H67" s="40">
        <v>2183872271</v>
      </c>
      <c r="I67" s="42">
        <v>7</v>
      </c>
      <c r="J67" s="42" t="s">
        <v>44</v>
      </c>
      <c r="K67" s="32" t="s">
        <v>45</v>
      </c>
      <c r="L67" s="45">
        <v>674</v>
      </c>
      <c r="M67" s="49" t="s">
        <v>47</v>
      </c>
      <c r="N67" s="50" t="s">
        <v>47</v>
      </c>
      <c r="O67" s="50" t="s">
        <v>47</v>
      </c>
      <c r="P67" s="44">
        <v>11.575178997613365</v>
      </c>
      <c r="Q67" s="42" t="str">
        <f t="shared" si="15"/>
        <v>NO</v>
      </c>
      <c r="R67" s="42" t="s">
        <v>44</v>
      </c>
      <c r="S67" s="50" t="s">
        <v>46</v>
      </c>
      <c r="T67" s="45">
        <v>3420</v>
      </c>
      <c r="U67" s="45">
        <v>3376.72</v>
      </c>
      <c r="V67" s="45">
        <v>4462</v>
      </c>
      <c r="W67" s="45">
        <v>19256.83</v>
      </c>
      <c r="X67" s="36">
        <f t="shared" si="0"/>
        <v>30515.550000000003</v>
      </c>
      <c r="Y67" s="37">
        <f t="shared" si="1"/>
        <v>1</v>
      </c>
      <c r="Z67" s="37">
        <f t="shared" si="2"/>
        <v>1</v>
      </c>
      <c r="AA67" s="37" t="str">
        <f t="shared" si="3"/>
        <v>ELIGIBLE</v>
      </c>
      <c r="AB67" s="37" t="str">
        <f t="shared" si="4"/>
        <v>OKAY</v>
      </c>
      <c r="AC67" s="37">
        <f t="shared" si="5"/>
        <v>0</v>
      </c>
      <c r="AD67" s="37">
        <f t="shared" si="6"/>
        <v>1</v>
      </c>
      <c r="AE67" s="37">
        <f t="shared" si="7"/>
        <v>0</v>
      </c>
      <c r="AF67" s="37">
        <f t="shared" si="8"/>
        <v>0</v>
      </c>
      <c r="AG67" s="37">
        <f t="shared" si="9"/>
        <v>0</v>
      </c>
      <c r="AH67" s="37">
        <f t="shared" si="10"/>
        <v>0</v>
      </c>
      <c r="AI67">
        <f t="shared" si="11"/>
        <v>0</v>
      </c>
      <c r="AJ67">
        <f t="shared" si="12"/>
        <v>0</v>
      </c>
      <c r="AK67">
        <f t="shared" si="13"/>
        <v>0</v>
      </c>
    </row>
    <row r="68" spans="1:37" ht="12.75">
      <c r="A68" s="38">
        <v>2713140</v>
      </c>
      <c r="B68" s="39">
        <v>10495</v>
      </c>
      <c r="C68" s="38" t="s">
        <v>210</v>
      </c>
      <c r="D68" s="40" t="s">
        <v>86</v>
      </c>
      <c r="E68" s="40" t="s">
        <v>210</v>
      </c>
      <c r="F68" s="40">
        <v>55936</v>
      </c>
      <c r="G68" s="41">
        <v>68</v>
      </c>
      <c r="H68" s="40">
        <v>5077545318</v>
      </c>
      <c r="I68" s="42">
        <v>7</v>
      </c>
      <c r="J68" s="42" t="s">
        <v>44</v>
      </c>
      <c r="K68" s="32" t="s">
        <v>45</v>
      </c>
      <c r="L68" s="45">
        <v>334</v>
      </c>
      <c r="M68" s="49" t="s">
        <v>46</v>
      </c>
      <c r="N68" s="50" t="s">
        <v>47</v>
      </c>
      <c r="O68" s="50" t="s">
        <v>47</v>
      </c>
      <c r="P68" s="44">
        <v>4.411764705882353</v>
      </c>
      <c r="Q68" s="42" t="str">
        <f t="shared" si="15"/>
        <v>NO</v>
      </c>
      <c r="R68" s="42" t="s">
        <v>44</v>
      </c>
      <c r="S68" s="50" t="s">
        <v>46</v>
      </c>
      <c r="T68" s="45">
        <v>1425</v>
      </c>
      <c r="U68" s="45">
        <v>1360.07</v>
      </c>
      <c r="V68" s="45">
        <v>2039.81</v>
      </c>
      <c r="W68" s="45">
        <v>4630</v>
      </c>
      <c r="X68" s="36">
        <f t="shared" si="0"/>
        <v>9454.88</v>
      </c>
      <c r="Y68" s="37">
        <f t="shared" si="1"/>
        <v>1</v>
      </c>
      <c r="Z68" s="37">
        <f t="shared" si="2"/>
        <v>1</v>
      </c>
      <c r="AA68" s="37" t="str">
        <f t="shared" si="3"/>
        <v>ELIGIBLE</v>
      </c>
      <c r="AB68" s="37" t="str">
        <f t="shared" si="4"/>
        <v>OKAY</v>
      </c>
      <c r="AC68" s="37">
        <f t="shared" si="5"/>
        <v>0</v>
      </c>
      <c r="AD68" s="37">
        <f t="shared" si="6"/>
        <v>1</v>
      </c>
      <c r="AE68" s="37">
        <f t="shared" si="7"/>
        <v>0</v>
      </c>
      <c r="AF68" s="37">
        <f t="shared" si="8"/>
        <v>0</v>
      </c>
      <c r="AG68" s="37">
        <f t="shared" si="9"/>
        <v>0</v>
      </c>
      <c r="AH68" s="37">
        <f t="shared" si="10"/>
        <v>0</v>
      </c>
      <c r="AI68">
        <f t="shared" si="11"/>
        <v>0</v>
      </c>
      <c r="AJ68">
        <f t="shared" si="12"/>
        <v>0</v>
      </c>
      <c r="AK68">
        <f t="shared" si="13"/>
        <v>0</v>
      </c>
    </row>
    <row r="69" spans="1:37" ht="12.75">
      <c r="A69" s="38">
        <v>2713380</v>
      </c>
      <c r="B69" s="39">
        <v>10768</v>
      </c>
      <c r="C69" s="38" t="s">
        <v>211</v>
      </c>
      <c r="D69" s="40" t="s">
        <v>212</v>
      </c>
      <c r="E69" s="40" t="s">
        <v>211</v>
      </c>
      <c r="F69" s="40">
        <v>56244</v>
      </c>
      <c r="G69" s="41">
        <v>367</v>
      </c>
      <c r="H69" s="40">
        <v>3203925622</v>
      </c>
      <c r="I69" s="42">
        <v>7</v>
      </c>
      <c r="J69" s="42" t="s">
        <v>44</v>
      </c>
      <c r="K69" s="32" t="s">
        <v>45</v>
      </c>
      <c r="L69" s="45">
        <v>228</v>
      </c>
      <c r="M69" s="49" t="s">
        <v>46</v>
      </c>
      <c r="N69" s="50" t="s">
        <v>47</v>
      </c>
      <c r="O69" s="50" t="s">
        <v>47</v>
      </c>
      <c r="P69" s="44">
        <v>14.006514657980457</v>
      </c>
      <c r="Q69" s="42" t="str">
        <f t="shared" si="15"/>
        <v>NO</v>
      </c>
      <c r="R69" s="42" t="s">
        <v>44</v>
      </c>
      <c r="S69" s="50" t="s">
        <v>46</v>
      </c>
      <c r="T69" s="45">
        <v>1687.89</v>
      </c>
      <c r="U69" s="45">
        <v>1828</v>
      </c>
      <c r="V69" s="45">
        <v>1749.82</v>
      </c>
      <c r="W69" s="45">
        <v>8129</v>
      </c>
      <c r="X69" s="36">
        <f t="shared" si="0"/>
        <v>13394.71</v>
      </c>
      <c r="Y69" s="37">
        <f t="shared" si="1"/>
        <v>1</v>
      </c>
      <c r="Z69" s="37">
        <f t="shared" si="2"/>
        <v>1</v>
      </c>
      <c r="AA69" s="37" t="str">
        <f t="shared" si="3"/>
        <v>ELIGIBLE</v>
      </c>
      <c r="AB69" s="37" t="str">
        <f t="shared" si="4"/>
        <v>OKAY</v>
      </c>
      <c r="AC69" s="37">
        <f t="shared" si="5"/>
        <v>0</v>
      </c>
      <c r="AD69" s="37">
        <f t="shared" si="6"/>
        <v>1</v>
      </c>
      <c r="AE69" s="37">
        <f t="shared" si="7"/>
        <v>0</v>
      </c>
      <c r="AF69" s="37">
        <f t="shared" si="8"/>
        <v>0</v>
      </c>
      <c r="AG69" s="37">
        <f t="shared" si="9"/>
        <v>0</v>
      </c>
      <c r="AH69" s="37">
        <f t="shared" si="10"/>
        <v>0</v>
      </c>
      <c r="AI69">
        <f t="shared" si="11"/>
        <v>0</v>
      </c>
      <c r="AJ69">
        <f t="shared" si="12"/>
        <v>0</v>
      </c>
      <c r="AK69">
        <f t="shared" si="13"/>
        <v>0</v>
      </c>
    </row>
    <row r="70" spans="1:37" ht="12.75">
      <c r="A70" s="38">
        <v>2713680</v>
      </c>
      <c r="B70" s="39">
        <v>10402</v>
      </c>
      <c r="C70" s="38" t="s">
        <v>213</v>
      </c>
      <c r="D70" s="40" t="s">
        <v>214</v>
      </c>
      <c r="E70" s="40" t="s">
        <v>213</v>
      </c>
      <c r="F70" s="40">
        <v>56136</v>
      </c>
      <c r="G70" s="41">
        <v>137</v>
      </c>
      <c r="H70" s="40">
        <v>5072753116</v>
      </c>
      <c r="I70" s="42">
        <v>7</v>
      </c>
      <c r="J70" s="42" t="s">
        <v>44</v>
      </c>
      <c r="K70" s="32" t="s">
        <v>45</v>
      </c>
      <c r="L70" s="45">
        <v>209</v>
      </c>
      <c r="M70" s="49" t="s">
        <v>46</v>
      </c>
      <c r="N70" s="50" t="s">
        <v>47</v>
      </c>
      <c r="O70" s="50" t="s">
        <v>47</v>
      </c>
      <c r="P70" s="44">
        <v>16</v>
      </c>
      <c r="Q70" s="42" t="str">
        <f t="shared" si="15"/>
        <v>NO</v>
      </c>
      <c r="R70" s="42" t="s">
        <v>44</v>
      </c>
      <c r="S70" s="50" t="s">
        <v>46</v>
      </c>
      <c r="T70" s="45">
        <v>1308</v>
      </c>
      <c r="U70" s="45">
        <v>1352.2</v>
      </c>
      <c r="V70" s="45">
        <v>1475</v>
      </c>
      <c r="W70" s="45">
        <v>5592</v>
      </c>
      <c r="X70" s="36">
        <f t="shared" si="0"/>
        <v>9727.2</v>
      </c>
      <c r="Y70" s="37">
        <f t="shared" si="1"/>
        <v>1</v>
      </c>
      <c r="Z70" s="37">
        <f t="shared" si="2"/>
        <v>1</v>
      </c>
      <c r="AA70" s="37" t="str">
        <f t="shared" si="3"/>
        <v>ELIGIBLE</v>
      </c>
      <c r="AB70" s="37" t="str">
        <f t="shared" si="4"/>
        <v>OKAY</v>
      </c>
      <c r="AC70" s="37">
        <f t="shared" si="5"/>
        <v>0</v>
      </c>
      <c r="AD70" s="37">
        <f t="shared" si="6"/>
        <v>1</v>
      </c>
      <c r="AE70" s="37">
        <f t="shared" si="7"/>
        <v>0</v>
      </c>
      <c r="AF70" s="37">
        <f t="shared" si="8"/>
        <v>0</v>
      </c>
      <c r="AG70" s="37">
        <f t="shared" si="9"/>
        <v>0</v>
      </c>
      <c r="AH70" s="37">
        <f t="shared" si="10"/>
        <v>0</v>
      </c>
      <c r="AI70">
        <f t="shared" si="11"/>
        <v>0</v>
      </c>
      <c r="AJ70">
        <f t="shared" si="12"/>
        <v>0</v>
      </c>
      <c r="AK70">
        <f t="shared" si="13"/>
        <v>0</v>
      </c>
    </row>
    <row r="71" spans="1:37" ht="12.75">
      <c r="A71" s="38">
        <v>2713860</v>
      </c>
      <c r="B71" s="39">
        <v>10545</v>
      </c>
      <c r="C71" s="38" t="s">
        <v>215</v>
      </c>
      <c r="D71" s="40" t="s">
        <v>216</v>
      </c>
      <c r="E71" s="40" t="s">
        <v>215</v>
      </c>
      <c r="F71" s="40">
        <v>56551</v>
      </c>
      <c r="G71" s="41">
        <v>15</v>
      </c>
      <c r="H71" s="40">
        <v>2185832927</v>
      </c>
      <c r="I71" s="42">
        <v>7</v>
      </c>
      <c r="J71" s="42" t="s">
        <v>44</v>
      </c>
      <c r="K71" s="32" t="s">
        <v>45</v>
      </c>
      <c r="L71" s="45">
        <v>352</v>
      </c>
      <c r="M71" s="49" t="s">
        <v>46</v>
      </c>
      <c r="N71" s="50" t="s">
        <v>47</v>
      </c>
      <c r="O71" s="50" t="s">
        <v>47</v>
      </c>
      <c r="P71" s="44">
        <v>20.185185185185187</v>
      </c>
      <c r="Q71" s="42" t="str">
        <f t="shared" si="15"/>
        <v>YES</v>
      </c>
      <c r="R71" s="42" t="s">
        <v>44</v>
      </c>
      <c r="S71" s="50" t="s">
        <v>46</v>
      </c>
      <c r="T71" s="45">
        <v>3708</v>
      </c>
      <c r="U71" s="45">
        <v>4056.36</v>
      </c>
      <c r="V71" s="45">
        <v>3319</v>
      </c>
      <c r="W71" s="45">
        <v>19530</v>
      </c>
      <c r="X71" s="36">
        <f t="shared" si="0"/>
        <v>30613.36</v>
      </c>
      <c r="Y71" s="37">
        <f t="shared" si="1"/>
        <v>1</v>
      </c>
      <c r="Z71" s="37">
        <f t="shared" si="2"/>
        <v>1</v>
      </c>
      <c r="AA71" s="37" t="str">
        <f t="shared" si="3"/>
        <v>ELIGIBLE</v>
      </c>
      <c r="AB71" s="37" t="str">
        <f t="shared" si="4"/>
        <v>OKAY</v>
      </c>
      <c r="AC71" s="37">
        <f t="shared" si="5"/>
        <v>1</v>
      </c>
      <c r="AD71" s="37">
        <f t="shared" si="6"/>
        <v>1</v>
      </c>
      <c r="AE71" s="37" t="str">
        <f t="shared" si="7"/>
        <v>CHECK</v>
      </c>
      <c r="AF71" s="37" t="str">
        <f t="shared" si="8"/>
        <v>SRSA</v>
      </c>
      <c r="AG71" s="37">
        <f t="shared" si="9"/>
        <v>0</v>
      </c>
      <c r="AH71" s="37">
        <f t="shared" si="10"/>
        <v>0</v>
      </c>
      <c r="AI71">
        <f t="shared" si="11"/>
        <v>0</v>
      </c>
      <c r="AJ71">
        <f t="shared" si="12"/>
        <v>0</v>
      </c>
      <c r="AK71">
        <f t="shared" si="13"/>
        <v>0</v>
      </c>
    </row>
    <row r="72" spans="1:37" ht="12.75">
      <c r="A72" s="38">
        <v>2713890</v>
      </c>
      <c r="B72" s="39">
        <v>10264</v>
      </c>
      <c r="C72" s="38" t="s">
        <v>217</v>
      </c>
      <c r="D72" s="40" t="s">
        <v>218</v>
      </c>
      <c r="E72" s="40" t="s">
        <v>219</v>
      </c>
      <c r="F72" s="40">
        <v>56248</v>
      </c>
      <c r="G72" s="41">
        <v>288</v>
      </c>
      <c r="H72" s="40">
        <v>3206772291</v>
      </c>
      <c r="I72" s="42">
        <v>7</v>
      </c>
      <c r="J72" s="42" t="s">
        <v>44</v>
      </c>
      <c r="K72" s="32" t="s">
        <v>45</v>
      </c>
      <c r="L72" s="45">
        <v>143</v>
      </c>
      <c r="M72" s="49" t="s">
        <v>46</v>
      </c>
      <c r="N72" s="50" t="s">
        <v>47</v>
      </c>
      <c r="O72" s="50" t="s">
        <v>47</v>
      </c>
      <c r="P72" s="44">
        <v>23.25581395348837</v>
      </c>
      <c r="Q72" s="42" t="str">
        <f t="shared" si="15"/>
        <v>YES</v>
      </c>
      <c r="R72" s="42" t="s">
        <v>44</v>
      </c>
      <c r="S72" s="50" t="s">
        <v>46</v>
      </c>
      <c r="T72" s="45">
        <v>2054.73</v>
      </c>
      <c r="U72" s="45">
        <v>2311.4</v>
      </c>
      <c r="V72" s="45">
        <v>1594</v>
      </c>
      <c r="W72" s="45">
        <v>12058.73</v>
      </c>
      <c r="X72" s="36">
        <f aca="true" t="shared" si="16" ref="X72:X135">SUM(T72:W72)</f>
        <v>18018.86</v>
      </c>
      <c r="Y72" s="37">
        <f aca="true" t="shared" si="17" ref="Y72:Y135">IF(OR(J72="YES",K72="YES"),1,0)</f>
        <v>1</v>
      </c>
      <c r="Z72" s="37">
        <f aca="true" t="shared" si="18" ref="Z72:Z135">IF(OR(L72&lt;600,M72="YES"),1,0)</f>
        <v>1</v>
      </c>
      <c r="AA72" s="37" t="str">
        <f aca="true" t="shared" si="19" ref="AA72:AA135">IF(AND(Y72=1,Z72=1),"ELIGIBLE",0)</f>
        <v>ELIGIBLE</v>
      </c>
      <c r="AB72" s="37" t="str">
        <f aca="true" t="shared" si="20" ref="AB72:AB135">IF(AND(AA72="ELIGIBLE",N72="YES"),"OKAY",0)</f>
        <v>OKAY</v>
      </c>
      <c r="AC72" s="37">
        <f aca="true" t="shared" si="21" ref="AC72:AC135">IF(AND(P72&gt;=20,Q72="YES"),1,0)</f>
        <v>1</v>
      </c>
      <c r="AD72" s="37">
        <f aca="true" t="shared" si="22" ref="AD72:AD135">IF(R72="YES",1,0)</f>
        <v>1</v>
      </c>
      <c r="AE72" s="37" t="str">
        <f aca="true" t="shared" si="23" ref="AE72:AE135">IF(AND(AC72=1,AD72=1),"CHECK",0)</f>
        <v>CHECK</v>
      </c>
      <c r="AF72" s="37" t="str">
        <f aca="true" t="shared" si="24" ref="AF72:AF135">IF(AND(AA72="ELIGIBLE",AE72="CHECK"),"SRSA",0)</f>
        <v>SRSA</v>
      </c>
      <c r="AG72" s="37">
        <f aca="true" t="shared" si="25" ref="AG72:AG135">IF(AND(AE72="CHECK",AF72=0),"RLISP",0)</f>
        <v>0</v>
      </c>
      <c r="AH72" s="37">
        <f aca="true" t="shared" si="26" ref="AH72:AH135">IF(AND(AB72="OKAY",AG72="RLISP"),"NO",0)</f>
        <v>0</v>
      </c>
      <c r="AI72">
        <f aca="true" t="shared" si="27" ref="AI72:AI135">IF(AND(OR(Y72=0,Z72=0),(N72="YES")),"TROUBLE",0)</f>
        <v>0</v>
      </c>
      <c r="AJ72">
        <f aca="true" t="shared" si="28" ref="AJ72:AJ135">IF(AND(OR(AC72=0,AD72=0),(S72="YES")),"TROUBLE",0)</f>
        <v>0</v>
      </c>
      <c r="AK72">
        <f aca="true" t="shared" si="29" ref="AK72:AK135">IF(AND(AND(AE72=0,P72&gt;=19.95),(S72=1)),"PROBLEM",0)</f>
        <v>0</v>
      </c>
    </row>
    <row r="73" spans="1:37" ht="12.75">
      <c r="A73" s="38">
        <v>2713930</v>
      </c>
      <c r="B73" s="39">
        <v>10330</v>
      </c>
      <c r="C73" s="38" t="s">
        <v>220</v>
      </c>
      <c r="D73" s="40" t="s">
        <v>221</v>
      </c>
      <c r="E73" s="40" t="s">
        <v>222</v>
      </c>
      <c r="F73" s="40">
        <v>56137</v>
      </c>
      <c r="G73" s="41">
        <v>378</v>
      </c>
      <c r="H73" s="40">
        <v>5077932307</v>
      </c>
      <c r="I73" s="42">
        <v>7</v>
      </c>
      <c r="J73" s="42" t="s">
        <v>44</v>
      </c>
      <c r="K73" s="32" t="s">
        <v>45</v>
      </c>
      <c r="L73" s="45">
        <v>344</v>
      </c>
      <c r="M73" s="49" t="s">
        <v>46</v>
      </c>
      <c r="N73" s="50" t="s">
        <v>47</v>
      </c>
      <c r="O73" s="50" t="s">
        <v>47</v>
      </c>
      <c r="P73" s="44">
        <v>12.5</v>
      </c>
      <c r="Q73" s="42" t="str">
        <f t="shared" si="15"/>
        <v>NO</v>
      </c>
      <c r="R73" s="42" t="s">
        <v>44</v>
      </c>
      <c r="S73" s="50" t="s">
        <v>46</v>
      </c>
      <c r="T73" s="45">
        <v>1893</v>
      </c>
      <c r="U73" s="45">
        <v>2138.74</v>
      </c>
      <c r="V73" s="45">
        <v>2400.49</v>
      </c>
      <c r="W73" s="45">
        <v>10947</v>
      </c>
      <c r="X73" s="36">
        <f t="shared" si="16"/>
        <v>17379.23</v>
      </c>
      <c r="Y73" s="37">
        <f t="shared" si="17"/>
        <v>1</v>
      </c>
      <c r="Z73" s="37">
        <f t="shared" si="18"/>
        <v>1</v>
      </c>
      <c r="AA73" s="37" t="str">
        <f t="shared" si="19"/>
        <v>ELIGIBLE</v>
      </c>
      <c r="AB73" s="37" t="str">
        <f t="shared" si="20"/>
        <v>OKAY</v>
      </c>
      <c r="AC73" s="37">
        <f t="shared" si="21"/>
        <v>0</v>
      </c>
      <c r="AD73" s="37">
        <f t="shared" si="22"/>
        <v>1</v>
      </c>
      <c r="AE73" s="37">
        <f t="shared" si="23"/>
        <v>0</v>
      </c>
      <c r="AF73" s="37">
        <f t="shared" si="24"/>
        <v>0</v>
      </c>
      <c r="AG73" s="37">
        <f t="shared" si="25"/>
        <v>0</v>
      </c>
      <c r="AH73" s="37">
        <f t="shared" si="26"/>
        <v>0</v>
      </c>
      <c r="AI73">
        <f t="shared" si="27"/>
        <v>0</v>
      </c>
      <c r="AJ73">
        <f t="shared" si="28"/>
        <v>0</v>
      </c>
      <c r="AK73">
        <f t="shared" si="29"/>
        <v>0</v>
      </c>
    </row>
    <row r="74" spans="1:37" ht="12.75">
      <c r="A74" s="38">
        <v>2714010</v>
      </c>
      <c r="B74" s="39">
        <v>10002</v>
      </c>
      <c r="C74" s="38" t="s">
        <v>223</v>
      </c>
      <c r="D74" s="40" t="s">
        <v>224</v>
      </c>
      <c r="E74" s="40" t="s">
        <v>223</v>
      </c>
      <c r="F74" s="40">
        <v>55748</v>
      </c>
      <c r="G74" s="41">
        <v>9600</v>
      </c>
      <c r="H74" s="40">
        <v>2186972394</v>
      </c>
      <c r="I74" s="42">
        <v>7</v>
      </c>
      <c r="J74" s="42" t="s">
        <v>44</v>
      </c>
      <c r="K74" s="32" t="s">
        <v>45</v>
      </c>
      <c r="L74" s="45">
        <v>348</v>
      </c>
      <c r="M74" s="49" t="s">
        <v>47</v>
      </c>
      <c r="N74" s="50" t="s">
        <v>47</v>
      </c>
      <c r="O74" s="50" t="s">
        <v>47</v>
      </c>
      <c r="P74" s="44">
        <v>37.85310734463277</v>
      </c>
      <c r="Q74" s="42" t="str">
        <f t="shared" si="15"/>
        <v>YES</v>
      </c>
      <c r="R74" s="42" t="s">
        <v>44</v>
      </c>
      <c r="S74" s="50" t="s">
        <v>46</v>
      </c>
      <c r="T74" s="45">
        <v>4087.57</v>
      </c>
      <c r="U74" s="45">
        <v>4525.11</v>
      </c>
      <c r="V74" s="45">
        <v>3452.74</v>
      </c>
      <c r="W74" s="45">
        <v>23503.53</v>
      </c>
      <c r="X74" s="36">
        <f t="shared" si="16"/>
        <v>35568.95</v>
      </c>
      <c r="Y74" s="37">
        <f t="shared" si="17"/>
        <v>1</v>
      </c>
      <c r="Z74" s="37">
        <f t="shared" si="18"/>
        <v>1</v>
      </c>
      <c r="AA74" s="37" t="str">
        <f t="shared" si="19"/>
        <v>ELIGIBLE</v>
      </c>
      <c r="AB74" s="37" t="str">
        <f t="shared" si="20"/>
        <v>OKAY</v>
      </c>
      <c r="AC74" s="37">
        <f t="shared" si="21"/>
        <v>1</v>
      </c>
      <c r="AD74" s="37">
        <f t="shared" si="22"/>
        <v>1</v>
      </c>
      <c r="AE74" s="37" t="str">
        <f t="shared" si="23"/>
        <v>CHECK</v>
      </c>
      <c r="AF74" s="37" t="str">
        <f t="shared" si="24"/>
        <v>SRSA</v>
      </c>
      <c r="AG74" s="37">
        <f t="shared" si="25"/>
        <v>0</v>
      </c>
      <c r="AH74" s="37">
        <f t="shared" si="26"/>
        <v>0</v>
      </c>
      <c r="AI74">
        <f t="shared" si="27"/>
        <v>0</v>
      </c>
      <c r="AJ74">
        <f t="shared" si="28"/>
        <v>0</v>
      </c>
      <c r="AK74">
        <f t="shared" si="29"/>
        <v>0</v>
      </c>
    </row>
    <row r="75" spans="1:37" ht="12.75">
      <c r="A75" s="38">
        <v>2714040</v>
      </c>
      <c r="B75" s="39">
        <v>10671</v>
      </c>
      <c r="C75" s="38" t="s">
        <v>225</v>
      </c>
      <c r="D75" s="40" t="s">
        <v>226</v>
      </c>
      <c r="E75" s="40" t="s">
        <v>227</v>
      </c>
      <c r="F75" s="40">
        <v>56138</v>
      </c>
      <c r="G75" s="41">
        <v>547</v>
      </c>
      <c r="H75" s="40">
        <v>5079623240</v>
      </c>
      <c r="I75" s="42">
        <v>7</v>
      </c>
      <c r="J75" s="42" t="s">
        <v>44</v>
      </c>
      <c r="K75" s="32" t="s">
        <v>45</v>
      </c>
      <c r="L75" s="45">
        <v>295</v>
      </c>
      <c r="M75" s="49" t="s">
        <v>46</v>
      </c>
      <c r="N75" s="50" t="s">
        <v>47</v>
      </c>
      <c r="O75" s="50" t="s">
        <v>47</v>
      </c>
      <c r="P75" s="44">
        <v>8.610567514677104</v>
      </c>
      <c r="Q75" s="42" t="str">
        <f t="shared" si="15"/>
        <v>NO</v>
      </c>
      <c r="R75" s="42" t="s">
        <v>44</v>
      </c>
      <c r="S75" s="50" t="s">
        <v>46</v>
      </c>
      <c r="T75" s="45">
        <v>1802.85</v>
      </c>
      <c r="U75" s="45">
        <v>1833.59</v>
      </c>
      <c r="V75" s="45">
        <v>2146</v>
      </c>
      <c r="W75" s="45">
        <v>8731.9</v>
      </c>
      <c r="X75" s="36">
        <f t="shared" si="16"/>
        <v>14514.34</v>
      </c>
      <c r="Y75" s="37">
        <f t="shared" si="17"/>
        <v>1</v>
      </c>
      <c r="Z75" s="37">
        <f t="shared" si="18"/>
        <v>1</v>
      </c>
      <c r="AA75" s="37" t="str">
        <f t="shared" si="19"/>
        <v>ELIGIBLE</v>
      </c>
      <c r="AB75" s="37" t="str">
        <f t="shared" si="20"/>
        <v>OKAY</v>
      </c>
      <c r="AC75" s="37">
        <f t="shared" si="21"/>
        <v>0</v>
      </c>
      <c r="AD75" s="37">
        <f t="shared" si="22"/>
        <v>1</v>
      </c>
      <c r="AE75" s="37">
        <f t="shared" si="23"/>
        <v>0</v>
      </c>
      <c r="AF75" s="37">
        <f t="shared" si="24"/>
        <v>0</v>
      </c>
      <c r="AG75" s="37">
        <f t="shared" si="25"/>
        <v>0</v>
      </c>
      <c r="AH75" s="37">
        <f t="shared" si="26"/>
        <v>0</v>
      </c>
      <c r="AI75">
        <f t="shared" si="27"/>
        <v>0</v>
      </c>
      <c r="AJ75">
        <f t="shared" si="28"/>
        <v>0</v>
      </c>
      <c r="AK75">
        <f t="shared" si="29"/>
        <v>0</v>
      </c>
    </row>
    <row r="76" spans="1:37" ht="12.75">
      <c r="A76" s="38">
        <v>2714280</v>
      </c>
      <c r="B76" s="39">
        <v>10294</v>
      </c>
      <c r="C76" s="38" t="s">
        <v>228</v>
      </c>
      <c r="D76" s="40" t="s">
        <v>229</v>
      </c>
      <c r="E76" s="40" t="s">
        <v>228</v>
      </c>
      <c r="F76" s="40">
        <v>55943</v>
      </c>
      <c r="G76" s="41">
        <v>363</v>
      </c>
      <c r="H76" s="40">
        <v>5078963378</v>
      </c>
      <c r="I76" s="42">
        <v>8</v>
      </c>
      <c r="J76" s="42" t="s">
        <v>44</v>
      </c>
      <c r="K76" s="32" t="s">
        <v>45</v>
      </c>
      <c r="L76" s="45">
        <v>454</v>
      </c>
      <c r="M76" s="49" t="s">
        <v>46</v>
      </c>
      <c r="N76" s="50" t="s">
        <v>47</v>
      </c>
      <c r="O76" s="50" t="s">
        <v>47</v>
      </c>
      <c r="P76" s="44">
        <v>15.730337078651685</v>
      </c>
      <c r="Q76" s="42" t="str">
        <f t="shared" si="15"/>
        <v>NO</v>
      </c>
      <c r="R76" s="42" t="s">
        <v>44</v>
      </c>
      <c r="S76" s="50" t="s">
        <v>46</v>
      </c>
      <c r="T76" s="45">
        <v>3153.61</v>
      </c>
      <c r="U76" s="45">
        <v>3312.76</v>
      </c>
      <c r="V76" s="45">
        <v>3349.53</v>
      </c>
      <c r="W76" s="45">
        <v>18154.55</v>
      </c>
      <c r="X76" s="36">
        <f t="shared" si="16"/>
        <v>27970.45</v>
      </c>
      <c r="Y76" s="37">
        <f t="shared" si="17"/>
        <v>1</v>
      </c>
      <c r="Z76" s="37">
        <f t="shared" si="18"/>
        <v>1</v>
      </c>
      <c r="AA76" s="37" t="str">
        <f t="shared" si="19"/>
        <v>ELIGIBLE</v>
      </c>
      <c r="AB76" s="37" t="str">
        <f t="shared" si="20"/>
        <v>OKAY</v>
      </c>
      <c r="AC76" s="37">
        <f t="shared" si="21"/>
        <v>0</v>
      </c>
      <c r="AD76" s="37">
        <f t="shared" si="22"/>
        <v>1</v>
      </c>
      <c r="AE76" s="37">
        <f t="shared" si="23"/>
        <v>0</v>
      </c>
      <c r="AF76" s="37">
        <f t="shared" si="24"/>
        <v>0</v>
      </c>
      <c r="AG76" s="37">
        <f t="shared" si="25"/>
        <v>0</v>
      </c>
      <c r="AH76" s="37">
        <f t="shared" si="26"/>
        <v>0</v>
      </c>
      <c r="AI76">
        <f t="shared" si="27"/>
        <v>0</v>
      </c>
      <c r="AJ76">
        <f t="shared" si="28"/>
        <v>0</v>
      </c>
      <c r="AK76">
        <f t="shared" si="29"/>
        <v>0</v>
      </c>
    </row>
    <row r="77" spans="1:37" ht="12.75">
      <c r="A77" s="38">
        <v>2715510</v>
      </c>
      <c r="B77" s="39">
        <v>10473</v>
      </c>
      <c r="C77" s="38" t="s">
        <v>230</v>
      </c>
      <c r="D77" s="40" t="s">
        <v>231</v>
      </c>
      <c r="E77" s="40" t="s">
        <v>230</v>
      </c>
      <c r="F77" s="40">
        <v>56342</v>
      </c>
      <c r="G77" s="41">
        <v>25</v>
      </c>
      <c r="H77" s="40">
        <v>3206763146</v>
      </c>
      <c r="I77" s="42">
        <v>7</v>
      </c>
      <c r="J77" s="42" t="s">
        <v>44</v>
      </c>
      <c r="K77" s="32" t="s">
        <v>45</v>
      </c>
      <c r="L77" s="45">
        <v>504</v>
      </c>
      <c r="M77" s="49" t="s">
        <v>46</v>
      </c>
      <c r="N77" s="50" t="s">
        <v>47</v>
      </c>
      <c r="O77" s="50" t="s">
        <v>47</v>
      </c>
      <c r="P77" s="44">
        <v>15.520282186948853</v>
      </c>
      <c r="Q77" s="42" t="str">
        <f t="shared" si="15"/>
        <v>NO</v>
      </c>
      <c r="R77" s="42" t="s">
        <v>44</v>
      </c>
      <c r="S77" s="50" t="s">
        <v>46</v>
      </c>
      <c r="T77" s="45">
        <v>3207</v>
      </c>
      <c r="U77" s="45">
        <v>3283.15</v>
      </c>
      <c r="V77" s="45">
        <v>3737</v>
      </c>
      <c r="W77" s="45">
        <v>17003.87</v>
      </c>
      <c r="X77" s="36">
        <f t="shared" si="16"/>
        <v>27231.019999999997</v>
      </c>
      <c r="Y77" s="37">
        <f t="shared" si="17"/>
        <v>1</v>
      </c>
      <c r="Z77" s="37">
        <f t="shared" si="18"/>
        <v>1</v>
      </c>
      <c r="AA77" s="37" t="str">
        <f t="shared" si="19"/>
        <v>ELIGIBLE</v>
      </c>
      <c r="AB77" s="37" t="str">
        <f t="shared" si="20"/>
        <v>OKAY</v>
      </c>
      <c r="AC77" s="37">
        <f t="shared" si="21"/>
        <v>0</v>
      </c>
      <c r="AD77" s="37">
        <f t="shared" si="22"/>
        <v>1</v>
      </c>
      <c r="AE77" s="37">
        <f t="shared" si="23"/>
        <v>0</v>
      </c>
      <c r="AF77" s="37">
        <f t="shared" si="24"/>
        <v>0</v>
      </c>
      <c r="AG77" s="37">
        <f t="shared" si="25"/>
        <v>0</v>
      </c>
      <c r="AH77" s="37">
        <f t="shared" si="26"/>
        <v>0</v>
      </c>
      <c r="AI77">
        <f t="shared" si="27"/>
        <v>0</v>
      </c>
      <c r="AJ77">
        <f t="shared" si="28"/>
        <v>0</v>
      </c>
      <c r="AK77">
        <f t="shared" si="29"/>
        <v>0</v>
      </c>
    </row>
    <row r="78" spans="1:37" ht="12.75">
      <c r="A78" s="38">
        <v>2715540</v>
      </c>
      <c r="B78" s="39">
        <v>10403</v>
      </c>
      <c r="C78" s="38" t="s">
        <v>232</v>
      </c>
      <c r="D78" s="40" t="s">
        <v>233</v>
      </c>
      <c r="E78" s="40" t="s">
        <v>232</v>
      </c>
      <c r="F78" s="40">
        <v>56142</v>
      </c>
      <c r="G78" s="41">
        <v>9</v>
      </c>
      <c r="H78" s="40">
        <v>5076941540</v>
      </c>
      <c r="I78" s="42">
        <v>7</v>
      </c>
      <c r="J78" s="42" t="s">
        <v>44</v>
      </c>
      <c r="K78" s="32" t="s">
        <v>45</v>
      </c>
      <c r="L78" s="45">
        <v>225</v>
      </c>
      <c r="M78" s="49" t="s">
        <v>46</v>
      </c>
      <c r="N78" s="50" t="s">
        <v>47</v>
      </c>
      <c r="O78" s="50" t="s">
        <v>47</v>
      </c>
      <c r="P78" s="44">
        <v>14.705882352941178</v>
      </c>
      <c r="Q78" s="42" t="str">
        <f t="shared" si="15"/>
        <v>NO</v>
      </c>
      <c r="R78" s="42" t="s">
        <v>44</v>
      </c>
      <c r="S78" s="50" t="s">
        <v>46</v>
      </c>
      <c r="T78" s="45">
        <v>1839</v>
      </c>
      <c r="U78" s="45">
        <v>1966.89</v>
      </c>
      <c r="V78" s="45">
        <v>1819</v>
      </c>
      <c r="W78" s="45">
        <v>10063.99</v>
      </c>
      <c r="X78" s="36">
        <f t="shared" si="16"/>
        <v>15688.880000000001</v>
      </c>
      <c r="Y78" s="37">
        <f t="shared" si="17"/>
        <v>1</v>
      </c>
      <c r="Z78" s="37">
        <f t="shared" si="18"/>
        <v>1</v>
      </c>
      <c r="AA78" s="37" t="str">
        <f t="shared" si="19"/>
        <v>ELIGIBLE</v>
      </c>
      <c r="AB78" s="37" t="str">
        <f t="shared" si="20"/>
        <v>OKAY</v>
      </c>
      <c r="AC78" s="37">
        <f t="shared" si="21"/>
        <v>0</v>
      </c>
      <c r="AD78" s="37">
        <f t="shared" si="22"/>
        <v>1</v>
      </c>
      <c r="AE78" s="37">
        <f t="shared" si="23"/>
        <v>0</v>
      </c>
      <c r="AF78" s="37">
        <f t="shared" si="24"/>
        <v>0</v>
      </c>
      <c r="AG78" s="37">
        <f t="shared" si="25"/>
        <v>0</v>
      </c>
      <c r="AH78" s="37">
        <f t="shared" si="26"/>
        <v>0</v>
      </c>
      <c r="AI78">
        <f t="shared" si="27"/>
        <v>0</v>
      </c>
      <c r="AJ78">
        <f t="shared" si="28"/>
        <v>0</v>
      </c>
      <c r="AK78">
        <f t="shared" si="29"/>
        <v>0</v>
      </c>
    </row>
    <row r="79" spans="1:37" ht="12.75">
      <c r="A79" s="38">
        <v>2716830</v>
      </c>
      <c r="B79" s="39">
        <v>20815</v>
      </c>
      <c r="C79" s="38" t="s">
        <v>234</v>
      </c>
      <c r="D79" s="40" t="s">
        <v>235</v>
      </c>
      <c r="E79" s="40" t="s">
        <v>234</v>
      </c>
      <c r="F79" s="40">
        <v>56281</v>
      </c>
      <c r="G79" s="41" t="s">
        <v>62</v>
      </c>
      <c r="H79" s="40">
        <v>3209784721</v>
      </c>
      <c r="I79" s="42">
        <v>7</v>
      </c>
      <c r="J79" s="42" t="s">
        <v>44</v>
      </c>
      <c r="K79" s="32" t="s">
        <v>45</v>
      </c>
      <c r="L79" s="45">
        <v>26</v>
      </c>
      <c r="M79" s="49" t="s">
        <v>46</v>
      </c>
      <c r="N79" s="50" t="s">
        <v>47</v>
      </c>
      <c r="O79" s="50" t="s">
        <v>47</v>
      </c>
      <c r="P79" s="44">
        <v>12.053571428571429</v>
      </c>
      <c r="Q79" s="42" t="str">
        <f t="shared" si="15"/>
        <v>NO</v>
      </c>
      <c r="R79" s="42" t="s">
        <v>44</v>
      </c>
      <c r="S79" s="50" t="s">
        <v>46</v>
      </c>
      <c r="T79" s="45">
        <v>1538.67</v>
      </c>
      <c r="U79" s="43" t="s">
        <v>58</v>
      </c>
      <c r="V79" s="45">
        <v>2175.58</v>
      </c>
      <c r="W79" s="45">
        <v>6190</v>
      </c>
      <c r="X79" s="36">
        <f t="shared" si="16"/>
        <v>9904.25</v>
      </c>
      <c r="Y79" s="37">
        <f t="shared" si="17"/>
        <v>1</v>
      </c>
      <c r="Z79" s="37">
        <f t="shared" si="18"/>
        <v>1</v>
      </c>
      <c r="AA79" s="37" t="str">
        <f t="shared" si="19"/>
        <v>ELIGIBLE</v>
      </c>
      <c r="AB79" s="37" t="str">
        <f t="shared" si="20"/>
        <v>OKAY</v>
      </c>
      <c r="AC79" s="37">
        <f t="shared" si="21"/>
        <v>0</v>
      </c>
      <c r="AD79" s="37">
        <f t="shared" si="22"/>
        <v>1</v>
      </c>
      <c r="AE79" s="37">
        <f t="shared" si="23"/>
        <v>0</v>
      </c>
      <c r="AF79" s="37">
        <f t="shared" si="24"/>
        <v>0</v>
      </c>
      <c r="AG79" s="37">
        <f t="shared" si="25"/>
        <v>0</v>
      </c>
      <c r="AH79" s="37">
        <f t="shared" si="26"/>
        <v>0</v>
      </c>
      <c r="AI79">
        <f t="shared" si="27"/>
        <v>0</v>
      </c>
      <c r="AJ79">
        <f t="shared" si="28"/>
        <v>0</v>
      </c>
      <c r="AK79">
        <f t="shared" si="29"/>
        <v>0</v>
      </c>
    </row>
    <row r="80" spans="1:37" ht="12.75">
      <c r="A80" s="38">
        <v>2717010</v>
      </c>
      <c r="B80" s="39">
        <v>10036</v>
      </c>
      <c r="C80" s="38" t="s">
        <v>236</v>
      </c>
      <c r="D80" s="40" t="s">
        <v>237</v>
      </c>
      <c r="E80" s="40" t="s">
        <v>236</v>
      </c>
      <c r="F80" s="40">
        <v>56650</v>
      </c>
      <c r="G80" s="41" t="s">
        <v>62</v>
      </c>
      <c r="H80" s="40">
        <v>2186478286</v>
      </c>
      <c r="I80" s="42">
        <v>7</v>
      </c>
      <c r="J80" s="42" t="s">
        <v>44</v>
      </c>
      <c r="K80" s="32" t="s">
        <v>45</v>
      </c>
      <c r="L80" s="45">
        <v>255</v>
      </c>
      <c r="M80" s="49" t="s">
        <v>46</v>
      </c>
      <c r="N80" s="50" t="s">
        <v>47</v>
      </c>
      <c r="O80" s="50" t="s">
        <v>47</v>
      </c>
      <c r="P80" s="44">
        <v>26.959247648902824</v>
      </c>
      <c r="Q80" s="42" t="str">
        <f t="shared" si="15"/>
        <v>YES</v>
      </c>
      <c r="R80" s="42" t="s">
        <v>44</v>
      </c>
      <c r="S80" s="50" t="s">
        <v>46</v>
      </c>
      <c r="T80" s="45">
        <v>2603.63</v>
      </c>
      <c r="U80" s="45">
        <v>2851</v>
      </c>
      <c r="V80" s="45">
        <v>2319</v>
      </c>
      <c r="W80" s="45">
        <v>15232</v>
      </c>
      <c r="X80" s="36">
        <f t="shared" si="16"/>
        <v>23005.63</v>
      </c>
      <c r="Y80" s="37">
        <f t="shared" si="17"/>
        <v>1</v>
      </c>
      <c r="Z80" s="37">
        <f t="shared" si="18"/>
        <v>1</v>
      </c>
      <c r="AA80" s="37" t="str">
        <f t="shared" si="19"/>
        <v>ELIGIBLE</v>
      </c>
      <c r="AB80" s="37" t="str">
        <f t="shared" si="20"/>
        <v>OKAY</v>
      </c>
      <c r="AC80" s="37">
        <f t="shared" si="21"/>
        <v>1</v>
      </c>
      <c r="AD80" s="37">
        <f t="shared" si="22"/>
        <v>1</v>
      </c>
      <c r="AE80" s="37" t="str">
        <f t="shared" si="23"/>
        <v>CHECK</v>
      </c>
      <c r="AF80" s="37" t="str">
        <f t="shared" si="24"/>
        <v>SRSA</v>
      </c>
      <c r="AG80" s="37">
        <f t="shared" si="25"/>
        <v>0</v>
      </c>
      <c r="AH80" s="37">
        <f t="shared" si="26"/>
        <v>0</v>
      </c>
      <c r="AI80">
        <f t="shared" si="27"/>
        <v>0</v>
      </c>
      <c r="AJ80">
        <f t="shared" si="28"/>
        <v>0</v>
      </c>
      <c r="AK80">
        <f t="shared" si="29"/>
        <v>0</v>
      </c>
    </row>
    <row r="81" spans="1:37" ht="12.75">
      <c r="A81" s="38">
        <v>2717460</v>
      </c>
      <c r="B81" s="39">
        <v>10404</v>
      </c>
      <c r="C81" s="38" t="s">
        <v>238</v>
      </c>
      <c r="D81" s="40" t="s">
        <v>239</v>
      </c>
      <c r="E81" s="40" t="s">
        <v>238</v>
      </c>
      <c r="F81" s="40">
        <v>56149</v>
      </c>
      <c r="G81" s="41">
        <v>158</v>
      </c>
      <c r="H81" s="40">
        <v>5073684236</v>
      </c>
      <c r="I81" s="42">
        <v>7</v>
      </c>
      <c r="J81" s="42" t="s">
        <v>44</v>
      </c>
      <c r="K81" s="32" t="s">
        <v>45</v>
      </c>
      <c r="L81" s="45">
        <v>211</v>
      </c>
      <c r="M81" s="49" t="s">
        <v>46</v>
      </c>
      <c r="N81" s="50" t="s">
        <v>47</v>
      </c>
      <c r="O81" s="50" t="s">
        <v>47</v>
      </c>
      <c r="P81" s="44">
        <v>12.171052631578947</v>
      </c>
      <c r="Q81" s="42" t="str">
        <f t="shared" si="15"/>
        <v>NO</v>
      </c>
      <c r="R81" s="42" t="s">
        <v>44</v>
      </c>
      <c r="S81" s="50" t="s">
        <v>46</v>
      </c>
      <c r="T81" s="45">
        <v>1291</v>
      </c>
      <c r="U81" s="45">
        <v>1500.79</v>
      </c>
      <c r="V81" s="45">
        <v>1459</v>
      </c>
      <c r="W81" s="45">
        <v>7040.91</v>
      </c>
      <c r="X81" s="36">
        <f t="shared" si="16"/>
        <v>11291.7</v>
      </c>
      <c r="Y81" s="37">
        <f t="shared" si="17"/>
        <v>1</v>
      </c>
      <c r="Z81" s="37">
        <f t="shared" si="18"/>
        <v>1</v>
      </c>
      <c r="AA81" s="37" t="str">
        <f t="shared" si="19"/>
        <v>ELIGIBLE</v>
      </c>
      <c r="AB81" s="37" t="str">
        <f t="shared" si="20"/>
        <v>OKAY</v>
      </c>
      <c r="AC81" s="37">
        <f t="shared" si="21"/>
        <v>0</v>
      </c>
      <c r="AD81" s="37">
        <f t="shared" si="22"/>
        <v>1</v>
      </c>
      <c r="AE81" s="37">
        <f t="shared" si="23"/>
        <v>0</v>
      </c>
      <c r="AF81" s="37">
        <f t="shared" si="24"/>
        <v>0</v>
      </c>
      <c r="AG81" s="37">
        <f t="shared" si="25"/>
        <v>0</v>
      </c>
      <c r="AH81" s="37">
        <f t="shared" si="26"/>
        <v>0</v>
      </c>
      <c r="AI81">
        <f t="shared" si="27"/>
        <v>0</v>
      </c>
      <c r="AJ81">
        <f t="shared" si="28"/>
        <v>0</v>
      </c>
      <c r="AK81">
        <f t="shared" si="29"/>
        <v>0</v>
      </c>
    </row>
    <row r="82" spans="1:37" ht="12.75">
      <c r="A82" s="38">
        <v>2717570</v>
      </c>
      <c r="B82" s="39">
        <v>10390</v>
      </c>
      <c r="C82" s="38" t="s">
        <v>240</v>
      </c>
      <c r="D82" s="40" t="s">
        <v>173</v>
      </c>
      <c r="E82" s="40" t="s">
        <v>241</v>
      </c>
      <c r="F82" s="40">
        <v>56623</v>
      </c>
      <c r="G82" s="41" t="s">
        <v>62</v>
      </c>
      <c r="H82" s="40">
        <v>2186342735</v>
      </c>
      <c r="I82" s="42">
        <v>7</v>
      </c>
      <c r="J82" s="42" t="s">
        <v>44</v>
      </c>
      <c r="K82" s="32" t="s">
        <v>45</v>
      </c>
      <c r="L82" s="45">
        <v>714</v>
      </c>
      <c r="M82" s="49" t="s">
        <v>47</v>
      </c>
      <c r="N82" s="50" t="s">
        <v>47</v>
      </c>
      <c r="O82" s="50" t="s">
        <v>47</v>
      </c>
      <c r="P82" s="44">
        <v>13.744075829383887</v>
      </c>
      <c r="Q82" s="42" t="str">
        <f t="shared" si="15"/>
        <v>NO</v>
      </c>
      <c r="R82" s="42" t="s">
        <v>44</v>
      </c>
      <c r="S82" s="50" t="s">
        <v>46</v>
      </c>
      <c r="T82" s="45">
        <v>3823</v>
      </c>
      <c r="U82" s="45">
        <v>3816.9</v>
      </c>
      <c r="V82" s="45">
        <v>4822.87</v>
      </c>
      <c r="W82" s="45">
        <v>22547.76</v>
      </c>
      <c r="X82" s="36">
        <f t="shared" si="16"/>
        <v>35010.53</v>
      </c>
      <c r="Y82" s="37">
        <f t="shared" si="17"/>
        <v>1</v>
      </c>
      <c r="Z82" s="37">
        <f t="shared" si="18"/>
        <v>1</v>
      </c>
      <c r="AA82" s="37" t="str">
        <f t="shared" si="19"/>
        <v>ELIGIBLE</v>
      </c>
      <c r="AB82" s="37" t="str">
        <f t="shared" si="20"/>
        <v>OKAY</v>
      </c>
      <c r="AC82" s="37">
        <f t="shared" si="21"/>
        <v>0</v>
      </c>
      <c r="AD82" s="37">
        <f t="shared" si="22"/>
        <v>1</v>
      </c>
      <c r="AE82" s="37">
        <f t="shared" si="23"/>
        <v>0</v>
      </c>
      <c r="AF82" s="37">
        <f t="shared" si="24"/>
        <v>0</v>
      </c>
      <c r="AG82" s="37">
        <f t="shared" si="25"/>
        <v>0</v>
      </c>
      <c r="AH82" s="37">
        <f t="shared" si="26"/>
        <v>0</v>
      </c>
      <c r="AI82">
        <f t="shared" si="27"/>
        <v>0</v>
      </c>
      <c r="AJ82">
        <f t="shared" si="28"/>
        <v>0</v>
      </c>
      <c r="AK82">
        <f t="shared" si="29"/>
        <v>0</v>
      </c>
    </row>
    <row r="83" spans="1:37" ht="12.75">
      <c r="A83" s="38">
        <v>2717880</v>
      </c>
      <c r="B83" s="39">
        <v>10356</v>
      </c>
      <c r="C83" s="38" t="s">
        <v>242</v>
      </c>
      <c r="D83" s="40" t="s">
        <v>243</v>
      </c>
      <c r="E83" s="40" t="s">
        <v>242</v>
      </c>
      <c r="F83" s="40">
        <v>56735</v>
      </c>
      <c r="G83" s="41" t="s">
        <v>62</v>
      </c>
      <c r="H83" s="40">
        <v>2187625400</v>
      </c>
      <c r="I83" s="42">
        <v>7</v>
      </c>
      <c r="J83" s="42" t="s">
        <v>44</v>
      </c>
      <c r="K83" s="32" t="s">
        <v>45</v>
      </c>
      <c r="L83" s="45">
        <v>217</v>
      </c>
      <c r="M83" s="49" t="s">
        <v>47</v>
      </c>
      <c r="N83" s="50" t="s">
        <v>47</v>
      </c>
      <c r="O83" s="50" t="s">
        <v>47</v>
      </c>
      <c r="P83" s="44">
        <v>12.643678160919542</v>
      </c>
      <c r="Q83" s="42" t="str">
        <f t="shared" si="15"/>
        <v>NO</v>
      </c>
      <c r="R83" s="42" t="s">
        <v>44</v>
      </c>
      <c r="S83" s="50" t="s">
        <v>46</v>
      </c>
      <c r="T83" s="45">
        <v>946.82</v>
      </c>
      <c r="U83" s="45">
        <v>907.66</v>
      </c>
      <c r="V83" s="45">
        <v>1339.65</v>
      </c>
      <c r="W83" s="45">
        <v>4683</v>
      </c>
      <c r="X83" s="36">
        <f t="shared" si="16"/>
        <v>7877.13</v>
      </c>
      <c r="Y83" s="37">
        <f t="shared" si="17"/>
        <v>1</v>
      </c>
      <c r="Z83" s="37">
        <f t="shared" si="18"/>
        <v>1</v>
      </c>
      <c r="AA83" s="37" t="str">
        <f t="shared" si="19"/>
        <v>ELIGIBLE</v>
      </c>
      <c r="AB83" s="37" t="str">
        <f t="shared" si="20"/>
        <v>OKAY</v>
      </c>
      <c r="AC83" s="37">
        <f t="shared" si="21"/>
        <v>0</v>
      </c>
      <c r="AD83" s="37">
        <f t="shared" si="22"/>
        <v>1</v>
      </c>
      <c r="AE83" s="37">
        <f t="shared" si="23"/>
        <v>0</v>
      </c>
      <c r="AF83" s="37">
        <f t="shared" si="24"/>
        <v>0</v>
      </c>
      <c r="AG83" s="37">
        <f t="shared" si="25"/>
        <v>0</v>
      </c>
      <c r="AH83" s="37">
        <f t="shared" si="26"/>
        <v>0</v>
      </c>
      <c r="AI83">
        <f t="shared" si="27"/>
        <v>0</v>
      </c>
      <c r="AJ83">
        <f t="shared" si="28"/>
        <v>0</v>
      </c>
      <c r="AK83">
        <f t="shared" si="29"/>
        <v>0</v>
      </c>
    </row>
    <row r="84" spans="1:37" ht="12.75">
      <c r="A84" s="38">
        <v>2717910</v>
      </c>
      <c r="B84" s="39">
        <v>10229</v>
      </c>
      <c r="C84" s="38" t="s">
        <v>244</v>
      </c>
      <c r="D84" s="40" t="s">
        <v>245</v>
      </c>
      <c r="E84" s="40" t="s">
        <v>244</v>
      </c>
      <c r="F84" s="40">
        <v>55949</v>
      </c>
      <c r="G84" s="41" t="s">
        <v>62</v>
      </c>
      <c r="H84" s="40">
        <v>5074672229</v>
      </c>
      <c r="I84" s="42">
        <v>7</v>
      </c>
      <c r="J84" s="42" t="s">
        <v>44</v>
      </c>
      <c r="K84" s="32" t="s">
        <v>45</v>
      </c>
      <c r="L84" s="45">
        <v>337</v>
      </c>
      <c r="M84" s="49" t="s">
        <v>46</v>
      </c>
      <c r="N84" s="50" t="s">
        <v>47</v>
      </c>
      <c r="O84" s="50" t="s">
        <v>47</v>
      </c>
      <c r="P84" s="44">
        <v>16.136363636363637</v>
      </c>
      <c r="Q84" s="42" t="str">
        <f t="shared" si="15"/>
        <v>NO</v>
      </c>
      <c r="R84" s="42" t="s">
        <v>44</v>
      </c>
      <c r="S84" s="50" t="s">
        <v>46</v>
      </c>
      <c r="T84" s="45">
        <v>2825.73</v>
      </c>
      <c r="U84" s="45">
        <v>3028.39</v>
      </c>
      <c r="V84" s="45">
        <v>2770.42</v>
      </c>
      <c r="W84" s="45">
        <v>13242</v>
      </c>
      <c r="X84" s="36">
        <f t="shared" si="16"/>
        <v>21866.54</v>
      </c>
      <c r="Y84" s="37">
        <f t="shared" si="17"/>
        <v>1</v>
      </c>
      <c r="Z84" s="37">
        <f t="shared" si="18"/>
        <v>1</v>
      </c>
      <c r="AA84" s="37" t="str">
        <f t="shared" si="19"/>
        <v>ELIGIBLE</v>
      </c>
      <c r="AB84" s="37" t="str">
        <f t="shared" si="20"/>
        <v>OKAY</v>
      </c>
      <c r="AC84" s="37">
        <f t="shared" si="21"/>
        <v>0</v>
      </c>
      <c r="AD84" s="37">
        <f t="shared" si="22"/>
        <v>1</v>
      </c>
      <c r="AE84" s="37">
        <f t="shared" si="23"/>
        <v>0</v>
      </c>
      <c r="AF84" s="37">
        <f t="shared" si="24"/>
        <v>0</v>
      </c>
      <c r="AG84" s="37">
        <f t="shared" si="25"/>
        <v>0</v>
      </c>
      <c r="AH84" s="37">
        <f t="shared" si="26"/>
        <v>0</v>
      </c>
      <c r="AI84">
        <f t="shared" si="27"/>
        <v>0</v>
      </c>
      <c r="AJ84">
        <f t="shared" si="28"/>
        <v>0</v>
      </c>
      <c r="AK84">
        <f t="shared" si="29"/>
        <v>0</v>
      </c>
    </row>
    <row r="85" spans="1:37" ht="12.75">
      <c r="A85" s="38">
        <v>2717940</v>
      </c>
      <c r="B85" s="39">
        <v>10306</v>
      </c>
      <c r="C85" s="38" t="s">
        <v>246</v>
      </c>
      <c r="D85" s="40" t="s">
        <v>247</v>
      </c>
      <c r="E85" s="40" t="s">
        <v>246</v>
      </c>
      <c r="F85" s="40">
        <v>56461</v>
      </c>
      <c r="G85" s="41">
        <v>9522</v>
      </c>
      <c r="H85" s="40">
        <v>2182242288</v>
      </c>
      <c r="I85" s="42">
        <v>7</v>
      </c>
      <c r="J85" s="42" t="s">
        <v>44</v>
      </c>
      <c r="K85" s="32" t="s">
        <v>45</v>
      </c>
      <c r="L85" s="45">
        <v>333</v>
      </c>
      <c r="M85" s="49" t="s">
        <v>46</v>
      </c>
      <c r="N85" s="50" t="s">
        <v>47</v>
      </c>
      <c r="O85" s="50" t="s">
        <v>47</v>
      </c>
      <c r="P85" s="44">
        <v>27.124183006535947</v>
      </c>
      <c r="Q85" s="42" t="str">
        <f t="shared" si="15"/>
        <v>YES</v>
      </c>
      <c r="R85" s="42" t="s">
        <v>44</v>
      </c>
      <c r="S85" s="50" t="s">
        <v>46</v>
      </c>
      <c r="T85" s="45">
        <v>2769</v>
      </c>
      <c r="U85" s="45">
        <v>2956.92</v>
      </c>
      <c r="V85" s="45">
        <v>2756</v>
      </c>
      <c r="W85" s="45">
        <v>15206</v>
      </c>
      <c r="X85" s="36">
        <f t="shared" si="16"/>
        <v>23687.92</v>
      </c>
      <c r="Y85" s="37">
        <f t="shared" si="17"/>
        <v>1</v>
      </c>
      <c r="Z85" s="37">
        <f t="shared" si="18"/>
        <v>1</v>
      </c>
      <c r="AA85" s="37" t="str">
        <f t="shared" si="19"/>
        <v>ELIGIBLE</v>
      </c>
      <c r="AB85" s="37" t="str">
        <f t="shared" si="20"/>
        <v>OKAY</v>
      </c>
      <c r="AC85" s="37">
        <f t="shared" si="21"/>
        <v>1</v>
      </c>
      <c r="AD85" s="37">
        <f t="shared" si="22"/>
        <v>1</v>
      </c>
      <c r="AE85" s="37" t="str">
        <f t="shared" si="23"/>
        <v>CHECK</v>
      </c>
      <c r="AF85" s="37" t="str">
        <f t="shared" si="24"/>
        <v>SRSA</v>
      </c>
      <c r="AG85" s="37">
        <f t="shared" si="25"/>
        <v>0</v>
      </c>
      <c r="AH85" s="37">
        <f t="shared" si="26"/>
        <v>0</v>
      </c>
      <c r="AI85">
        <f t="shared" si="27"/>
        <v>0</v>
      </c>
      <c r="AJ85">
        <f t="shared" si="28"/>
        <v>0</v>
      </c>
      <c r="AK85">
        <f t="shared" si="29"/>
        <v>0</v>
      </c>
    </row>
    <row r="86" spans="1:37" ht="12.75">
      <c r="A86" s="38">
        <v>2718060</v>
      </c>
      <c r="B86" s="39">
        <v>10499</v>
      </c>
      <c r="C86" s="38" t="s">
        <v>248</v>
      </c>
      <c r="D86" s="40" t="s">
        <v>249</v>
      </c>
      <c r="E86" s="40" t="s">
        <v>248</v>
      </c>
      <c r="F86" s="40">
        <v>55951</v>
      </c>
      <c r="G86" s="41" t="s">
        <v>62</v>
      </c>
      <c r="H86" s="40">
        <v>5073245743</v>
      </c>
      <c r="I86" s="42">
        <v>7</v>
      </c>
      <c r="J86" s="42" t="s">
        <v>44</v>
      </c>
      <c r="K86" s="32" t="s">
        <v>45</v>
      </c>
      <c r="L86" s="45">
        <v>371</v>
      </c>
      <c r="M86" s="49" t="s">
        <v>46</v>
      </c>
      <c r="N86" s="50" t="s">
        <v>47</v>
      </c>
      <c r="O86" s="50" t="s">
        <v>47</v>
      </c>
      <c r="P86" s="44">
        <v>14.502164502164502</v>
      </c>
      <c r="Q86" s="42" t="str">
        <f t="shared" si="15"/>
        <v>NO</v>
      </c>
      <c r="R86" s="42" t="s">
        <v>44</v>
      </c>
      <c r="S86" s="50" t="s">
        <v>46</v>
      </c>
      <c r="T86" s="45">
        <v>2174.73</v>
      </c>
      <c r="U86" s="45">
        <v>2261.01</v>
      </c>
      <c r="V86" s="45">
        <v>2576.95</v>
      </c>
      <c r="W86" s="45">
        <v>12773</v>
      </c>
      <c r="X86" s="36">
        <f t="shared" si="16"/>
        <v>19785.69</v>
      </c>
      <c r="Y86" s="37">
        <f t="shared" si="17"/>
        <v>1</v>
      </c>
      <c r="Z86" s="37">
        <f t="shared" si="18"/>
        <v>1</v>
      </c>
      <c r="AA86" s="37" t="str">
        <f t="shared" si="19"/>
        <v>ELIGIBLE</v>
      </c>
      <c r="AB86" s="37" t="str">
        <f t="shared" si="20"/>
        <v>OKAY</v>
      </c>
      <c r="AC86" s="37">
        <f t="shared" si="21"/>
        <v>0</v>
      </c>
      <c r="AD86" s="37">
        <f t="shared" si="22"/>
        <v>1</v>
      </c>
      <c r="AE86" s="37">
        <f t="shared" si="23"/>
        <v>0</v>
      </c>
      <c r="AF86" s="37">
        <f t="shared" si="24"/>
        <v>0</v>
      </c>
      <c r="AG86" s="37">
        <f t="shared" si="25"/>
        <v>0</v>
      </c>
      <c r="AH86" s="37">
        <f t="shared" si="26"/>
        <v>0</v>
      </c>
      <c r="AI86">
        <f t="shared" si="27"/>
        <v>0</v>
      </c>
      <c r="AJ86">
        <f t="shared" si="28"/>
        <v>0</v>
      </c>
      <c r="AK86">
        <f t="shared" si="29"/>
        <v>0</v>
      </c>
    </row>
    <row r="87" spans="1:37" ht="12.75">
      <c r="A87" s="38">
        <v>2718270</v>
      </c>
      <c r="B87" s="39">
        <v>10362</v>
      </c>
      <c r="C87" s="38" t="s">
        <v>250</v>
      </c>
      <c r="D87" s="40" t="s">
        <v>251</v>
      </c>
      <c r="E87" s="40" t="s">
        <v>252</v>
      </c>
      <c r="F87" s="40">
        <v>56653</v>
      </c>
      <c r="G87" s="41" t="s">
        <v>62</v>
      </c>
      <c r="H87" s="40">
        <v>2182786614</v>
      </c>
      <c r="I87" s="42">
        <v>7</v>
      </c>
      <c r="J87" s="42" t="s">
        <v>44</v>
      </c>
      <c r="K87" s="32" t="s">
        <v>45</v>
      </c>
      <c r="L87" s="45">
        <v>322</v>
      </c>
      <c r="M87" s="49" t="s">
        <v>47</v>
      </c>
      <c r="N87" s="50" t="s">
        <v>47</v>
      </c>
      <c r="O87" s="50" t="s">
        <v>47</v>
      </c>
      <c r="P87" s="44">
        <v>12.837837837837837</v>
      </c>
      <c r="Q87" s="42" t="str">
        <f t="shared" si="15"/>
        <v>NO</v>
      </c>
      <c r="R87" s="42" t="s">
        <v>44</v>
      </c>
      <c r="S87" s="50" t="s">
        <v>46</v>
      </c>
      <c r="T87" s="45">
        <v>2076</v>
      </c>
      <c r="U87" s="45">
        <v>2397.93</v>
      </c>
      <c r="V87" s="45">
        <v>2348</v>
      </c>
      <c r="W87" s="45">
        <v>10920.61</v>
      </c>
      <c r="X87" s="36">
        <f t="shared" si="16"/>
        <v>17742.54</v>
      </c>
      <c r="Y87" s="37">
        <f t="shared" si="17"/>
        <v>1</v>
      </c>
      <c r="Z87" s="37">
        <f t="shared" si="18"/>
        <v>1</v>
      </c>
      <c r="AA87" s="37" t="str">
        <f t="shared" si="19"/>
        <v>ELIGIBLE</v>
      </c>
      <c r="AB87" s="37" t="str">
        <f t="shared" si="20"/>
        <v>OKAY</v>
      </c>
      <c r="AC87" s="37">
        <f t="shared" si="21"/>
        <v>0</v>
      </c>
      <c r="AD87" s="37">
        <f t="shared" si="22"/>
        <v>1</v>
      </c>
      <c r="AE87" s="37">
        <f t="shared" si="23"/>
        <v>0</v>
      </c>
      <c r="AF87" s="37">
        <f t="shared" si="24"/>
        <v>0</v>
      </c>
      <c r="AG87" s="37">
        <f t="shared" si="25"/>
        <v>0</v>
      </c>
      <c r="AH87" s="37">
        <f t="shared" si="26"/>
        <v>0</v>
      </c>
      <c r="AI87">
        <f t="shared" si="27"/>
        <v>0</v>
      </c>
      <c r="AJ87">
        <f t="shared" si="28"/>
        <v>0</v>
      </c>
      <c r="AK87">
        <f t="shared" si="29"/>
        <v>0</v>
      </c>
    </row>
    <row r="88" spans="1:37" ht="12.75">
      <c r="A88" s="38">
        <v>2718360</v>
      </c>
      <c r="B88" s="39">
        <v>10497</v>
      </c>
      <c r="C88" s="38" t="s">
        <v>253</v>
      </c>
      <c r="D88" s="40" t="s">
        <v>254</v>
      </c>
      <c r="E88" s="40" t="s">
        <v>253</v>
      </c>
      <c r="F88" s="40">
        <v>55953</v>
      </c>
      <c r="G88" s="41">
        <v>359</v>
      </c>
      <c r="H88" s="40">
        <v>5073254146</v>
      </c>
      <c r="I88" s="42">
        <v>7</v>
      </c>
      <c r="J88" s="42" t="s">
        <v>44</v>
      </c>
      <c r="K88" s="32" t="s">
        <v>45</v>
      </c>
      <c r="L88" s="45">
        <v>224</v>
      </c>
      <c r="M88" s="49" t="s">
        <v>46</v>
      </c>
      <c r="N88" s="50" t="s">
        <v>47</v>
      </c>
      <c r="O88" s="50" t="s">
        <v>47</v>
      </c>
      <c r="P88" s="44">
        <v>20.921985815602838</v>
      </c>
      <c r="Q88" s="42" t="str">
        <f t="shared" si="15"/>
        <v>YES</v>
      </c>
      <c r="R88" s="42" t="s">
        <v>44</v>
      </c>
      <c r="S88" s="50" t="s">
        <v>46</v>
      </c>
      <c r="T88" s="45">
        <v>2073</v>
      </c>
      <c r="U88" s="45">
        <v>2246.61</v>
      </c>
      <c r="V88" s="45">
        <v>1934</v>
      </c>
      <c r="W88" s="45">
        <v>10707</v>
      </c>
      <c r="X88" s="36">
        <f t="shared" si="16"/>
        <v>16960.61</v>
      </c>
      <c r="Y88" s="37">
        <f t="shared" si="17"/>
        <v>1</v>
      </c>
      <c r="Z88" s="37">
        <f t="shared" si="18"/>
        <v>1</v>
      </c>
      <c r="AA88" s="37" t="str">
        <f t="shared" si="19"/>
        <v>ELIGIBLE</v>
      </c>
      <c r="AB88" s="37" t="str">
        <f t="shared" si="20"/>
        <v>OKAY</v>
      </c>
      <c r="AC88" s="37">
        <f t="shared" si="21"/>
        <v>1</v>
      </c>
      <c r="AD88" s="37">
        <f t="shared" si="22"/>
        <v>1</v>
      </c>
      <c r="AE88" s="37" t="str">
        <f t="shared" si="23"/>
        <v>CHECK</v>
      </c>
      <c r="AF88" s="37" t="str">
        <f t="shared" si="24"/>
        <v>SRSA</v>
      </c>
      <c r="AG88" s="37">
        <f t="shared" si="25"/>
        <v>0</v>
      </c>
      <c r="AH88" s="37">
        <f t="shared" si="26"/>
        <v>0</v>
      </c>
      <c r="AI88">
        <f t="shared" si="27"/>
        <v>0</v>
      </c>
      <c r="AJ88">
        <f t="shared" si="28"/>
        <v>0</v>
      </c>
      <c r="AK88">
        <f t="shared" si="29"/>
        <v>0</v>
      </c>
    </row>
    <row r="89" spans="1:37" ht="12.75">
      <c r="A89" s="38">
        <v>2718390</v>
      </c>
      <c r="B89" s="39">
        <v>10415</v>
      </c>
      <c r="C89" s="38" t="s">
        <v>255</v>
      </c>
      <c r="D89" s="40" t="s">
        <v>86</v>
      </c>
      <c r="E89" s="40" t="s">
        <v>255</v>
      </c>
      <c r="F89" s="40">
        <v>56157</v>
      </c>
      <c r="G89" s="41">
        <v>68</v>
      </c>
      <c r="H89" s="40">
        <v>5078654404</v>
      </c>
      <c r="I89" s="42">
        <v>7</v>
      </c>
      <c r="J89" s="42" t="s">
        <v>44</v>
      </c>
      <c r="K89" s="32" t="s">
        <v>45</v>
      </c>
      <c r="L89" s="45">
        <v>92</v>
      </c>
      <c r="M89" s="49" t="s">
        <v>46</v>
      </c>
      <c r="N89" s="50" t="s">
        <v>47</v>
      </c>
      <c r="O89" s="50" t="s">
        <v>47</v>
      </c>
      <c r="P89" s="44">
        <v>10.687022900763358</v>
      </c>
      <c r="Q89" s="42" t="str">
        <f t="shared" si="15"/>
        <v>NO</v>
      </c>
      <c r="R89" s="42" t="s">
        <v>44</v>
      </c>
      <c r="S89" s="50" t="s">
        <v>46</v>
      </c>
      <c r="T89" s="45">
        <v>727</v>
      </c>
      <c r="U89" s="45">
        <v>778.33</v>
      </c>
      <c r="V89" s="45">
        <v>715</v>
      </c>
      <c r="W89" s="45">
        <v>4987</v>
      </c>
      <c r="X89" s="36">
        <f t="shared" si="16"/>
        <v>7207.33</v>
      </c>
      <c r="Y89" s="37">
        <f t="shared" si="17"/>
        <v>1</v>
      </c>
      <c r="Z89" s="37">
        <f t="shared" si="18"/>
        <v>1</v>
      </c>
      <c r="AA89" s="37" t="str">
        <f t="shared" si="19"/>
        <v>ELIGIBLE</v>
      </c>
      <c r="AB89" s="37" t="str">
        <f t="shared" si="20"/>
        <v>OKAY</v>
      </c>
      <c r="AC89" s="37">
        <f t="shared" si="21"/>
        <v>0</v>
      </c>
      <c r="AD89" s="37">
        <f t="shared" si="22"/>
        <v>1</v>
      </c>
      <c r="AE89" s="37">
        <f t="shared" si="23"/>
        <v>0</v>
      </c>
      <c r="AF89" s="37">
        <f t="shared" si="24"/>
        <v>0</v>
      </c>
      <c r="AG89" s="37">
        <f t="shared" si="25"/>
        <v>0</v>
      </c>
      <c r="AH89" s="37">
        <f t="shared" si="26"/>
        <v>0</v>
      </c>
      <c r="AI89">
        <f t="shared" si="27"/>
        <v>0</v>
      </c>
      <c r="AJ89">
        <f t="shared" si="28"/>
        <v>0</v>
      </c>
      <c r="AK89">
        <f t="shared" si="29"/>
        <v>0</v>
      </c>
    </row>
    <row r="90" spans="1:37" ht="12.75">
      <c r="A90" s="38">
        <v>2718540</v>
      </c>
      <c r="B90" s="39">
        <v>10238</v>
      </c>
      <c r="C90" s="38" t="s">
        <v>256</v>
      </c>
      <c r="D90" s="40" t="s">
        <v>257</v>
      </c>
      <c r="E90" s="40" t="s">
        <v>258</v>
      </c>
      <c r="F90" s="40">
        <v>55954</v>
      </c>
      <c r="G90" s="41" t="s">
        <v>62</v>
      </c>
      <c r="H90" s="40">
        <v>5074935423</v>
      </c>
      <c r="I90" s="42">
        <v>7</v>
      </c>
      <c r="J90" s="42" t="s">
        <v>44</v>
      </c>
      <c r="K90" s="32" t="s">
        <v>45</v>
      </c>
      <c r="L90" s="45">
        <v>361</v>
      </c>
      <c r="M90" s="49" t="s">
        <v>46</v>
      </c>
      <c r="N90" s="50" t="s">
        <v>47</v>
      </c>
      <c r="O90" s="50" t="s">
        <v>47</v>
      </c>
      <c r="P90" s="44">
        <v>21.691176470588236</v>
      </c>
      <c r="Q90" s="42" t="str">
        <f t="shared" si="15"/>
        <v>YES</v>
      </c>
      <c r="R90" s="42" t="s">
        <v>44</v>
      </c>
      <c r="S90" s="50" t="s">
        <v>46</v>
      </c>
      <c r="T90" s="45">
        <v>4590</v>
      </c>
      <c r="U90" s="45">
        <v>5103.09</v>
      </c>
      <c r="V90" s="45">
        <v>3793.63</v>
      </c>
      <c r="W90" s="45">
        <v>21022</v>
      </c>
      <c r="X90" s="36">
        <f t="shared" si="16"/>
        <v>34508.72</v>
      </c>
      <c r="Y90" s="37">
        <f t="shared" si="17"/>
        <v>1</v>
      </c>
      <c r="Z90" s="37">
        <f t="shared" si="18"/>
        <v>1</v>
      </c>
      <c r="AA90" s="37" t="str">
        <f t="shared" si="19"/>
        <v>ELIGIBLE</v>
      </c>
      <c r="AB90" s="37" t="str">
        <f t="shared" si="20"/>
        <v>OKAY</v>
      </c>
      <c r="AC90" s="37">
        <f t="shared" si="21"/>
        <v>1</v>
      </c>
      <c r="AD90" s="37">
        <f t="shared" si="22"/>
        <v>1</v>
      </c>
      <c r="AE90" s="37" t="str">
        <f t="shared" si="23"/>
        <v>CHECK</v>
      </c>
      <c r="AF90" s="37" t="str">
        <f t="shared" si="24"/>
        <v>SRSA</v>
      </c>
      <c r="AG90" s="37">
        <f t="shared" si="25"/>
        <v>0</v>
      </c>
      <c r="AH90" s="37">
        <f t="shared" si="26"/>
        <v>0</v>
      </c>
      <c r="AI90">
        <f t="shared" si="27"/>
        <v>0</v>
      </c>
      <c r="AJ90">
        <f t="shared" si="28"/>
        <v>0</v>
      </c>
      <c r="AK90">
        <f t="shared" si="29"/>
        <v>0</v>
      </c>
    </row>
    <row r="91" spans="1:37" ht="12.75">
      <c r="A91" s="38">
        <v>2718570</v>
      </c>
      <c r="B91" s="39">
        <v>10837</v>
      </c>
      <c r="C91" s="38" t="s">
        <v>259</v>
      </c>
      <c r="D91" s="40" t="s">
        <v>260</v>
      </c>
      <c r="E91" s="40" t="s">
        <v>259</v>
      </c>
      <c r="F91" s="40">
        <v>56062</v>
      </c>
      <c r="G91" s="41">
        <v>1836</v>
      </c>
      <c r="H91" s="40">
        <v>5076423232</v>
      </c>
      <c r="I91" s="42">
        <v>7</v>
      </c>
      <c r="J91" s="42" t="s">
        <v>44</v>
      </c>
      <c r="K91" s="32" t="s">
        <v>45</v>
      </c>
      <c r="L91" s="45">
        <v>581</v>
      </c>
      <c r="M91" s="49" t="s">
        <v>46</v>
      </c>
      <c r="N91" s="49" t="s">
        <v>47</v>
      </c>
      <c r="O91" s="49" t="s">
        <v>47</v>
      </c>
      <c r="P91" s="44">
        <v>15.625</v>
      </c>
      <c r="Q91" s="42" t="str">
        <f t="shared" si="15"/>
        <v>NO</v>
      </c>
      <c r="R91" s="42" t="s">
        <v>44</v>
      </c>
      <c r="S91" s="50" t="s">
        <v>46</v>
      </c>
      <c r="T91" s="45">
        <v>4367</v>
      </c>
      <c r="U91" s="45">
        <v>4565</v>
      </c>
      <c r="V91" s="45">
        <v>4724</v>
      </c>
      <c r="W91" s="45">
        <v>21896.74</v>
      </c>
      <c r="X91" s="36">
        <f t="shared" si="16"/>
        <v>35552.740000000005</v>
      </c>
      <c r="Y91" s="37">
        <f t="shared" si="17"/>
        <v>1</v>
      </c>
      <c r="Z91" s="37">
        <f t="shared" si="18"/>
        <v>1</v>
      </c>
      <c r="AA91" s="37" t="str">
        <f t="shared" si="19"/>
        <v>ELIGIBLE</v>
      </c>
      <c r="AB91" s="37" t="str">
        <f t="shared" si="20"/>
        <v>OKAY</v>
      </c>
      <c r="AC91" s="37">
        <f t="shared" si="21"/>
        <v>0</v>
      </c>
      <c r="AD91" s="37">
        <f t="shared" si="22"/>
        <v>1</v>
      </c>
      <c r="AE91" s="37">
        <f t="shared" si="23"/>
        <v>0</v>
      </c>
      <c r="AF91" s="37">
        <f t="shared" si="24"/>
        <v>0</v>
      </c>
      <c r="AG91" s="37">
        <f t="shared" si="25"/>
        <v>0</v>
      </c>
      <c r="AH91" s="37">
        <f t="shared" si="26"/>
        <v>0</v>
      </c>
      <c r="AI91">
        <f t="shared" si="27"/>
        <v>0</v>
      </c>
      <c r="AJ91">
        <f t="shared" si="28"/>
        <v>0</v>
      </c>
      <c r="AK91">
        <f t="shared" si="29"/>
        <v>0</v>
      </c>
    </row>
    <row r="92" spans="1:37" ht="12.75">
      <c r="A92" s="38">
        <v>2718660</v>
      </c>
      <c r="B92" s="39">
        <v>10432</v>
      </c>
      <c r="C92" s="38" t="s">
        <v>261</v>
      </c>
      <c r="D92" s="40" t="s">
        <v>262</v>
      </c>
      <c r="E92" s="40" t="s">
        <v>261</v>
      </c>
      <c r="F92" s="40">
        <v>56557</v>
      </c>
      <c r="G92" s="41">
        <v>319</v>
      </c>
      <c r="H92" s="40">
        <v>2189352211</v>
      </c>
      <c r="I92" s="42">
        <v>7</v>
      </c>
      <c r="J92" s="42" t="s">
        <v>44</v>
      </c>
      <c r="K92" s="32" t="s">
        <v>45</v>
      </c>
      <c r="L92" s="45">
        <v>641</v>
      </c>
      <c r="M92" s="49" t="s">
        <v>47</v>
      </c>
      <c r="N92" s="50" t="s">
        <v>47</v>
      </c>
      <c r="O92" s="50" t="s">
        <v>47</v>
      </c>
      <c r="P92" s="44">
        <v>24.973656480505795</v>
      </c>
      <c r="Q92" s="42" t="str">
        <f t="shared" si="15"/>
        <v>YES</v>
      </c>
      <c r="R92" s="42" t="s">
        <v>44</v>
      </c>
      <c r="S92" s="50" t="s">
        <v>46</v>
      </c>
      <c r="T92" s="45">
        <v>8069.97</v>
      </c>
      <c r="U92" s="45">
        <v>8899.46</v>
      </c>
      <c r="V92" s="45">
        <v>6948.64</v>
      </c>
      <c r="W92" s="45">
        <v>42109.97</v>
      </c>
      <c r="X92" s="36">
        <f t="shared" si="16"/>
        <v>66028.04000000001</v>
      </c>
      <c r="Y92" s="37">
        <f t="shared" si="17"/>
        <v>1</v>
      </c>
      <c r="Z92" s="37">
        <f t="shared" si="18"/>
        <v>1</v>
      </c>
      <c r="AA92" s="37" t="str">
        <f t="shared" si="19"/>
        <v>ELIGIBLE</v>
      </c>
      <c r="AB92" s="37" t="str">
        <f t="shared" si="20"/>
        <v>OKAY</v>
      </c>
      <c r="AC92" s="37">
        <f t="shared" si="21"/>
        <v>1</v>
      </c>
      <c r="AD92" s="37">
        <f t="shared" si="22"/>
        <v>1</v>
      </c>
      <c r="AE92" s="37" t="str">
        <f t="shared" si="23"/>
        <v>CHECK</v>
      </c>
      <c r="AF92" s="37" t="str">
        <f t="shared" si="24"/>
        <v>SRSA</v>
      </c>
      <c r="AG92" s="37">
        <f t="shared" si="25"/>
        <v>0</v>
      </c>
      <c r="AH92" s="37">
        <f t="shared" si="26"/>
        <v>0</v>
      </c>
      <c r="AI92">
        <f t="shared" si="27"/>
        <v>0</v>
      </c>
      <c r="AJ92">
        <f t="shared" si="28"/>
        <v>0</v>
      </c>
      <c r="AK92">
        <f t="shared" si="29"/>
        <v>0</v>
      </c>
    </row>
    <row r="93" spans="1:37" ht="12.75">
      <c r="A93" s="38">
        <v>2718920</v>
      </c>
      <c r="B93" s="39">
        <v>10447</v>
      </c>
      <c r="C93" s="38" t="s">
        <v>263</v>
      </c>
      <c r="D93" s="40" t="s">
        <v>264</v>
      </c>
      <c r="E93" s="40" t="s">
        <v>263</v>
      </c>
      <c r="F93" s="40">
        <v>56727</v>
      </c>
      <c r="G93" s="41">
        <v>18</v>
      </c>
      <c r="H93" s="40">
        <v>2182946155</v>
      </c>
      <c r="I93" s="42">
        <v>7</v>
      </c>
      <c r="J93" s="42" t="s">
        <v>44</v>
      </c>
      <c r="K93" s="32" t="s">
        <v>45</v>
      </c>
      <c r="L93" s="45">
        <v>192</v>
      </c>
      <c r="M93" s="49" t="s">
        <v>46</v>
      </c>
      <c r="N93" s="50" t="s">
        <v>47</v>
      </c>
      <c r="O93" s="50" t="s">
        <v>47</v>
      </c>
      <c r="P93" s="44">
        <v>16.479400749063668</v>
      </c>
      <c r="Q93" s="42" t="str">
        <f t="shared" si="15"/>
        <v>NO</v>
      </c>
      <c r="R93" s="42" t="s">
        <v>44</v>
      </c>
      <c r="S93" s="50" t="s">
        <v>46</v>
      </c>
      <c r="T93" s="45">
        <v>1530</v>
      </c>
      <c r="U93" s="45">
        <v>1635.73</v>
      </c>
      <c r="V93" s="45">
        <v>1517</v>
      </c>
      <c r="W93" s="45">
        <v>8092.82</v>
      </c>
      <c r="X93" s="36">
        <f t="shared" si="16"/>
        <v>12775.55</v>
      </c>
      <c r="Y93" s="37">
        <f t="shared" si="17"/>
        <v>1</v>
      </c>
      <c r="Z93" s="37">
        <f t="shared" si="18"/>
        <v>1</v>
      </c>
      <c r="AA93" s="37" t="str">
        <f t="shared" si="19"/>
        <v>ELIGIBLE</v>
      </c>
      <c r="AB93" s="37" t="str">
        <f t="shared" si="20"/>
        <v>OKAY</v>
      </c>
      <c r="AC93" s="37">
        <f t="shared" si="21"/>
        <v>0</v>
      </c>
      <c r="AD93" s="37">
        <f t="shared" si="22"/>
        <v>1</v>
      </c>
      <c r="AE93" s="37">
        <f t="shared" si="23"/>
        <v>0</v>
      </c>
      <c r="AF93" s="37">
        <f t="shared" si="24"/>
        <v>0</v>
      </c>
      <c r="AG93" s="37">
        <f t="shared" si="25"/>
        <v>0</v>
      </c>
      <c r="AH93" s="37">
        <f t="shared" si="26"/>
        <v>0</v>
      </c>
      <c r="AI93">
        <f t="shared" si="27"/>
        <v>0</v>
      </c>
      <c r="AJ93">
        <f t="shared" si="28"/>
        <v>0</v>
      </c>
      <c r="AK93">
        <f t="shared" si="29"/>
        <v>0</v>
      </c>
    </row>
    <row r="94" spans="1:37" ht="12.75">
      <c r="A94" s="38">
        <v>2719170</v>
      </c>
      <c r="B94" s="39">
        <v>10004</v>
      </c>
      <c r="C94" s="38" t="s">
        <v>265</v>
      </c>
      <c r="D94" s="40" t="s">
        <v>266</v>
      </c>
      <c r="E94" s="40" t="s">
        <v>265</v>
      </c>
      <c r="F94" s="40">
        <v>55760</v>
      </c>
      <c r="G94" s="41">
        <v>160</v>
      </c>
      <c r="H94" s="40">
        <v>2187682111</v>
      </c>
      <c r="I94" s="42">
        <v>7</v>
      </c>
      <c r="J94" s="42" t="s">
        <v>44</v>
      </c>
      <c r="K94" s="32" t="s">
        <v>45</v>
      </c>
      <c r="L94" s="45">
        <v>511</v>
      </c>
      <c r="M94" s="49" t="s">
        <v>47</v>
      </c>
      <c r="N94" s="50" t="s">
        <v>47</v>
      </c>
      <c r="O94" s="50" t="s">
        <v>47</v>
      </c>
      <c r="P94" s="44">
        <v>26.51098901098901</v>
      </c>
      <c r="Q94" s="42" t="str">
        <f t="shared" si="15"/>
        <v>YES</v>
      </c>
      <c r="R94" s="42" t="s">
        <v>44</v>
      </c>
      <c r="S94" s="50" t="s">
        <v>46</v>
      </c>
      <c r="T94" s="45">
        <v>5441</v>
      </c>
      <c r="U94" s="45">
        <v>5975.08</v>
      </c>
      <c r="V94" s="43" t="s">
        <v>58</v>
      </c>
      <c r="W94" s="45">
        <v>33900.94</v>
      </c>
      <c r="X94" s="36">
        <f t="shared" si="16"/>
        <v>45317.020000000004</v>
      </c>
      <c r="Y94" s="37">
        <f t="shared" si="17"/>
        <v>1</v>
      </c>
      <c r="Z94" s="37">
        <f t="shared" si="18"/>
        <v>1</v>
      </c>
      <c r="AA94" s="37" t="str">
        <f t="shared" si="19"/>
        <v>ELIGIBLE</v>
      </c>
      <c r="AB94" s="37" t="str">
        <f t="shared" si="20"/>
        <v>OKAY</v>
      </c>
      <c r="AC94" s="37">
        <f t="shared" si="21"/>
        <v>1</v>
      </c>
      <c r="AD94" s="37">
        <f t="shared" si="22"/>
        <v>1</v>
      </c>
      <c r="AE94" s="37" t="str">
        <f t="shared" si="23"/>
        <v>CHECK</v>
      </c>
      <c r="AF94" s="37" t="str">
        <f t="shared" si="24"/>
        <v>SRSA</v>
      </c>
      <c r="AG94" s="37">
        <f t="shared" si="25"/>
        <v>0</v>
      </c>
      <c r="AH94" s="37">
        <f t="shared" si="26"/>
        <v>0</v>
      </c>
      <c r="AI94">
        <f t="shared" si="27"/>
        <v>0</v>
      </c>
      <c r="AJ94">
        <f t="shared" si="28"/>
        <v>0</v>
      </c>
      <c r="AK94">
        <f t="shared" si="29"/>
        <v>0</v>
      </c>
    </row>
    <row r="95" spans="1:37" ht="12.75">
      <c r="A95" s="38">
        <v>2719320</v>
      </c>
      <c r="B95" s="39">
        <v>10763</v>
      </c>
      <c r="C95" s="38" t="s">
        <v>267</v>
      </c>
      <c r="D95" s="40" t="s">
        <v>268</v>
      </c>
      <c r="E95" s="40" t="s">
        <v>267</v>
      </c>
      <c r="F95" s="40">
        <v>55049</v>
      </c>
      <c r="G95" s="41">
        <v>38</v>
      </c>
      <c r="H95" s="40">
        <v>5074515250</v>
      </c>
      <c r="I95" s="42">
        <v>7</v>
      </c>
      <c r="J95" s="42" t="s">
        <v>44</v>
      </c>
      <c r="K95" s="32" t="s">
        <v>45</v>
      </c>
      <c r="L95" s="45">
        <v>528</v>
      </c>
      <c r="M95" s="49" t="s">
        <v>46</v>
      </c>
      <c r="N95" s="50" t="s">
        <v>47</v>
      </c>
      <c r="O95" s="50" t="s">
        <v>47</v>
      </c>
      <c r="P95" s="44">
        <v>7.484076433121019</v>
      </c>
      <c r="Q95" s="42" t="str">
        <f t="shared" si="15"/>
        <v>NO</v>
      </c>
      <c r="R95" s="42" t="s">
        <v>44</v>
      </c>
      <c r="S95" s="50" t="s">
        <v>46</v>
      </c>
      <c r="T95" s="45">
        <v>2148</v>
      </c>
      <c r="U95" s="45">
        <v>2024.6</v>
      </c>
      <c r="V95" s="45">
        <v>3173</v>
      </c>
      <c r="W95" s="45">
        <v>10326.7</v>
      </c>
      <c r="X95" s="36">
        <f t="shared" si="16"/>
        <v>17672.300000000003</v>
      </c>
      <c r="Y95" s="37">
        <f t="shared" si="17"/>
        <v>1</v>
      </c>
      <c r="Z95" s="37">
        <f t="shared" si="18"/>
        <v>1</v>
      </c>
      <c r="AA95" s="37" t="str">
        <f t="shared" si="19"/>
        <v>ELIGIBLE</v>
      </c>
      <c r="AB95" s="37" t="str">
        <f t="shared" si="20"/>
        <v>OKAY</v>
      </c>
      <c r="AC95" s="37">
        <f t="shared" si="21"/>
        <v>0</v>
      </c>
      <c r="AD95" s="37">
        <f t="shared" si="22"/>
        <v>1</v>
      </c>
      <c r="AE95" s="37">
        <f t="shared" si="23"/>
        <v>0</v>
      </c>
      <c r="AF95" s="37">
        <f t="shared" si="24"/>
        <v>0</v>
      </c>
      <c r="AG95" s="37">
        <f t="shared" si="25"/>
        <v>0</v>
      </c>
      <c r="AH95" s="37">
        <f t="shared" si="26"/>
        <v>0</v>
      </c>
      <c r="AI95">
        <f t="shared" si="27"/>
        <v>0</v>
      </c>
      <c r="AJ95">
        <f t="shared" si="28"/>
        <v>0</v>
      </c>
      <c r="AK95">
        <f t="shared" si="29"/>
        <v>0</v>
      </c>
    </row>
    <row r="96" spans="1:37" ht="12.75">
      <c r="A96" s="38">
        <v>2721210</v>
      </c>
      <c r="B96" s="39">
        <v>10635</v>
      </c>
      <c r="C96" s="38" t="s">
        <v>269</v>
      </c>
      <c r="D96" s="40" t="s">
        <v>270</v>
      </c>
      <c r="E96" s="40" t="s">
        <v>269</v>
      </c>
      <c r="F96" s="40">
        <v>56263</v>
      </c>
      <c r="G96" s="41">
        <v>10</v>
      </c>
      <c r="H96" s="40">
        <v>5073362563</v>
      </c>
      <c r="I96" s="42">
        <v>7</v>
      </c>
      <c r="J96" s="42" t="s">
        <v>44</v>
      </c>
      <c r="K96" s="32" t="s">
        <v>45</v>
      </c>
      <c r="L96" s="45">
        <v>110</v>
      </c>
      <c r="M96" s="49" t="s">
        <v>46</v>
      </c>
      <c r="N96" s="50" t="s">
        <v>47</v>
      </c>
      <c r="O96" s="50" t="s">
        <v>47</v>
      </c>
      <c r="P96" s="44">
        <v>10.619469026548673</v>
      </c>
      <c r="Q96" s="42" t="str">
        <f t="shared" si="15"/>
        <v>NO</v>
      </c>
      <c r="R96" s="42" t="s">
        <v>44</v>
      </c>
      <c r="S96" s="50" t="s">
        <v>46</v>
      </c>
      <c r="T96" s="45">
        <v>829</v>
      </c>
      <c r="U96" s="45">
        <v>880.47</v>
      </c>
      <c r="V96" s="45">
        <v>845</v>
      </c>
      <c r="W96" s="45">
        <v>4440.68</v>
      </c>
      <c r="X96" s="36">
        <f t="shared" si="16"/>
        <v>6995.150000000001</v>
      </c>
      <c r="Y96" s="37">
        <f t="shared" si="17"/>
        <v>1</v>
      </c>
      <c r="Z96" s="37">
        <f t="shared" si="18"/>
        <v>1</v>
      </c>
      <c r="AA96" s="37" t="str">
        <f t="shared" si="19"/>
        <v>ELIGIBLE</v>
      </c>
      <c r="AB96" s="37" t="str">
        <f t="shared" si="20"/>
        <v>OKAY</v>
      </c>
      <c r="AC96" s="37">
        <f t="shared" si="21"/>
        <v>0</v>
      </c>
      <c r="AD96" s="37">
        <f t="shared" si="22"/>
        <v>1</v>
      </c>
      <c r="AE96" s="37">
        <f t="shared" si="23"/>
        <v>0</v>
      </c>
      <c r="AF96" s="37">
        <f t="shared" si="24"/>
        <v>0</v>
      </c>
      <c r="AG96" s="37">
        <f t="shared" si="25"/>
        <v>0</v>
      </c>
      <c r="AH96" s="37">
        <f t="shared" si="26"/>
        <v>0</v>
      </c>
      <c r="AI96">
        <f t="shared" si="27"/>
        <v>0</v>
      </c>
      <c r="AJ96">
        <f t="shared" si="28"/>
        <v>0</v>
      </c>
      <c r="AK96">
        <f t="shared" si="29"/>
        <v>0</v>
      </c>
    </row>
    <row r="97" spans="1:37" ht="12.75">
      <c r="A97" s="38">
        <v>2721270</v>
      </c>
      <c r="B97" s="39">
        <v>10414</v>
      </c>
      <c r="C97" s="38" t="s">
        <v>271</v>
      </c>
      <c r="D97" s="40" t="s">
        <v>272</v>
      </c>
      <c r="E97" s="40" t="s">
        <v>271</v>
      </c>
      <c r="F97" s="40">
        <v>56264</v>
      </c>
      <c r="G97" s="41">
        <v>98</v>
      </c>
      <c r="H97" s="40">
        <v>5078726532</v>
      </c>
      <c r="I97" s="42">
        <v>7</v>
      </c>
      <c r="J97" s="42" t="s">
        <v>44</v>
      </c>
      <c r="K97" s="32" t="s">
        <v>45</v>
      </c>
      <c r="L97" s="45">
        <v>506</v>
      </c>
      <c r="M97" s="49" t="s">
        <v>46</v>
      </c>
      <c r="N97" s="50" t="s">
        <v>47</v>
      </c>
      <c r="O97" s="50" t="s">
        <v>47</v>
      </c>
      <c r="P97" s="44">
        <v>13.043478260869565</v>
      </c>
      <c r="Q97" s="42" t="str">
        <f t="shared" si="15"/>
        <v>NO</v>
      </c>
      <c r="R97" s="42" t="s">
        <v>44</v>
      </c>
      <c r="S97" s="50" t="s">
        <v>46</v>
      </c>
      <c r="T97" s="45">
        <v>3179</v>
      </c>
      <c r="U97" s="45">
        <v>3178.01</v>
      </c>
      <c r="V97" s="45">
        <v>3997.94</v>
      </c>
      <c r="W97" s="45">
        <v>17686</v>
      </c>
      <c r="X97" s="36">
        <f t="shared" si="16"/>
        <v>28040.95</v>
      </c>
      <c r="Y97" s="37">
        <f t="shared" si="17"/>
        <v>1</v>
      </c>
      <c r="Z97" s="37">
        <f t="shared" si="18"/>
        <v>1</v>
      </c>
      <c r="AA97" s="37" t="str">
        <f t="shared" si="19"/>
        <v>ELIGIBLE</v>
      </c>
      <c r="AB97" s="37" t="str">
        <f t="shared" si="20"/>
        <v>OKAY</v>
      </c>
      <c r="AC97" s="37">
        <f t="shared" si="21"/>
        <v>0</v>
      </c>
      <c r="AD97" s="37">
        <f t="shared" si="22"/>
        <v>1</v>
      </c>
      <c r="AE97" s="37">
        <f t="shared" si="23"/>
        <v>0</v>
      </c>
      <c r="AF97" s="37">
        <f t="shared" si="24"/>
        <v>0</v>
      </c>
      <c r="AG97" s="37">
        <f t="shared" si="25"/>
        <v>0</v>
      </c>
      <c r="AH97" s="37">
        <f t="shared" si="26"/>
        <v>0</v>
      </c>
      <c r="AI97">
        <f t="shared" si="27"/>
        <v>0</v>
      </c>
      <c r="AJ97">
        <f t="shared" si="28"/>
        <v>0</v>
      </c>
      <c r="AK97">
        <f t="shared" si="29"/>
        <v>0</v>
      </c>
    </row>
    <row r="98" spans="1:37" ht="12.75">
      <c r="A98" s="38">
        <v>2723010</v>
      </c>
      <c r="B98" s="39">
        <v>10173</v>
      </c>
      <c r="C98" s="38" t="s">
        <v>273</v>
      </c>
      <c r="D98" s="40" t="s">
        <v>274</v>
      </c>
      <c r="E98" s="40" t="s">
        <v>273</v>
      </c>
      <c r="F98" s="40">
        <v>56159</v>
      </c>
      <c r="G98" s="41" t="s">
        <v>62</v>
      </c>
      <c r="H98" s="40">
        <v>5074272325</v>
      </c>
      <c r="I98" s="42">
        <v>7</v>
      </c>
      <c r="J98" s="42" t="s">
        <v>44</v>
      </c>
      <c r="K98" s="32" t="s">
        <v>45</v>
      </c>
      <c r="L98" s="45">
        <v>494</v>
      </c>
      <c r="M98" s="49" t="s">
        <v>46</v>
      </c>
      <c r="N98" s="50" t="s">
        <v>47</v>
      </c>
      <c r="O98" s="50" t="s">
        <v>47</v>
      </c>
      <c r="P98" s="44">
        <v>14.13427561837456</v>
      </c>
      <c r="Q98" s="42" t="str">
        <f aca="true" t="shared" si="30" ref="Q98:Q131">IF(P98&lt;20,"NO","YES")</f>
        <v>NO</v>
      </c>
      <c r="R98" s="42" t="s">
        <v>44</v>
      </c>
      <c r="S98" s="50" t="s">
        <v>46</v>
      </c>
      <c r="T98" s="45">
        <v>3516</v>
      </c>
      <c r="U98" s="45">
        <v>3532</v>
      </c>
      <c r="V98" s="45">
        <v>4355</v>
      </c>
      <c r="W98" s="45">
        <v>16307.96</v>
      </c>
      <c r="X98" s="36">
        <f t="shared" si="16"/>
        <v>27710.96</v>
      </c>
      <c r="Y98" s="37">
        <f t="shared" si="17"/>
        <v>1</v>
      </c>
      <c r="Z98" s="37">
        <f t="shared" si="18"/>
        <v>1</v>
      </c>
      <c r="AA98" s="37" t="str">
        <f t="shared" si="19"/>
        <v>ELIGIBLE</v>
      </c>
      <c r="AB98" s="37" t="str">
        <f t="shared" si="20"/>
        <v>OKAY</v>
      </c>
      <c r="AC98" s="37">
        <f t="shared" si="21"/>
        <v>0</v>
      </c>
      <c r="AD98" s="37">
        <f t="shared" si="22"/>
        <v>1</v>
      </c>
      <c r="AE98" s="37">
        <f t="shared" si="23"/>
        <v>0</v>
      </c>
      <c r="AF98" s="37">
        <f t="shared" si="24"/>
        <v>0</v>
      </c>
      <c r="AG98" s="37">
        <f t="shared" si="25"/>
        <v>0</v>
      </c>
      <c r="AH98" s="37">
        <f t="shared" si="26"/>
        <v>0</v>
      </c>
      <c r="AI98">
        <f t="shared" si="27"/>
        <v>0</v>
      </c>
      <c r="AJ98">
        <f t="shared" si="28"/>
        <v>0</v>
      </c>
      <c r="AK98">
        <f t="shared" si="29"/>
        <v>0</v>
      </c>
    </row>
    <row r="99" spans="1:37" ht="12.75">
      <c r="A99" s="38">
        <v>2723370</v>
      </c>
      <c r="B99" s="39">
        <v>10308</v>
      </c>
      <c r="C99" s="38" t="s">
        <v>275</v>
      </c>
      <c r="D99" s="40" t="s">
        <v>276</v>
      </c>
      <c r="E99" s="40" t="s">
        <v>275</v>
      </c>
      <c r="F99" s="40">
        <v>56467</v>
      </c>
      <c r="G99" s="41">
        <v>138</v>
      </c>
      <c r="H99" s="40">
        <v>2186523500</v>
      </c>
      <c r="I99" s="42">
        <v>7</v>
      </c>
      <c r="J99" s="42" t="s">
        <v>44</v>
      </c>
      <c r="K99" s="32" t="s">
        <v>45</v>
      </c>
      <c r="L99" s="45">
        <v>489</v>
      </c>
      <c r="M99" s="49" t="s">
        <v>46</v>
      </c>
      <c r="N99" s="50" t="s">
        <v>47</v>
      </c>
      <c r="O99" s="50" t="s">
        <v>47</v>
      </c>
      <c r="P99" s="44">
        <v>16.071428571428573</v>
      </c>
      <c r="Q99" s="42" t="str">
        <f t="shared" si="30"/>
        <v>NO</v>
      </c>
      <c r="R99" s="42" t="s">
        <v>44</v>
      </c>
      <c r="S99" s="50" t="s">
        <v>46</v>
      </c>
      <c r="T99" s="45">
        <v>2434</v>
      </c>
      <c r="U99" s="45">
        <v>2397.37</v>
      </c>
      <c r="V99" s="45">
        <v>3199</v>
      </c>
      <c r="W99" s="45">
        <v>11305.99</v>
      </c>
      <c r="X99" s="36">
        <f t="shared" si="16"/>
        <v>19336.36</v>
      </c>
      <c r="Y99" s="37">
        <f t="shared" si="17"/>
        <v>1</v>
      </c>
      <c r="Z99" s="37">
        <f t="shared" si="18"/>
        <v>1</v>
      </c>
      <c r="AA99" s="37" t="str">
        <f t="shared" si="19"/>
        <v>ELIGIBLE</v>
      </c>
      <c r="AB99" s="37" t="str">
        <f t="shared" si="20"/>
        <v>OKAY</v>
      </c>
      <c r="AC99" s="37">
        <f t="shared" si="21"/>
        <v>0</v>
      </c>
      <c r="AD99" s="37">
        <f t="shared" si="22"/>
        <v>1</v>
      </c>
      <c r="AE99" s="37">
        <f t="shared" si="23"/>
        <v>0</v>
      </c>
      <c r="AF99" s="37">
        <f t="shared" si="24"/>
        <v>0</v>
      </c>
      <c r="AG99" s="37">
        <f t="shared" si="25"/>
        <v>0</v>
      </c>
      <c r="AH99" s="37">
        <f t="shared" si="26"/>
        <v>0</v>
      </c>
      <c r="AI99">
        <f t="shared" si="27"/>
        <v>0</v>
      </c>
      <c r="AJ99">
        <f t="shared" si="28"/>
        <v>0</v>
      </c>
      <c r="AK99">
        <f t="shared" si="29"/>
        <v>0</v>
      </c>
    </row>
    <row r="100" spans="1:37" ht="12.75">
      <c r="A100" s="38">
        <v>2723550</v>
      </c>
      <c r="B100" s="39">
        <v>10441</v>
      </c>
      <c r="C100" s="38" t="s">
        <v>277</v>
      </c>
      <c r="D100" s="40" t="s">
        <v>165</v>
      </c>
      <c r="E100" s="40" t="s">
        <v>278</v>
      </c>
      <c r="F100" s="40">
        <v>56738</v>
      </c>
      <c r="G100" s="41">
        <v>189</v>
      </c>
      <c r="H100" s="40">
        <v>2188748530</v>
      </c>
      <c r="I100" s="42">
        <v>7</v>
      </c>
      <c r="J100" s="42" t="s">
        <v>44</v>
      </c>
      <c r="K100" s="32" t="s">
        <v>45</v>
      </c>
      <c r="L100" s="45">
        <v>355</v>
      </c>
      <c r="M100" s="49" t="s">
        <v>47</v>
      </c>
      <c r="N100" s="50" t="s">
        <v>47</v>
      </c>
      <c r="O100" s="50" t="s">
        <v>47</v>
      </c>
      <c r="P100" s="44">
        <v>19.144144144144143</v>
      </c>
      <c r="Q100" s="42" t="str">
        <f t="shared" si="30"/>
        <v>NO</v>
      </c>
      <c r="R100" s="42" t="s">
        <v>44</v>
      </c>
      <c r="S100" s="50" t="s">
        <v>46</v>
      </c>
      <c r="T100" s="45">
        <v>2638</v>
      </c>
      <c r="U100" s="45">
        <v>2788.82</v>
      </c>
      <c r="V100" s="45">
        <v>2734</v>
      </c>
      <c r="W100" s="45">
        <v>15588</v>
      </c>
      <c r="X100" s="36">
        <f t="shared" si="16"/>
        <v>23748.82</v>
      </c>
      <c r="Y100" s="37">
        <f t="shared" si="17"/>
        <v>1</v>
      </c>
      <c r="Z100" s="37">
        <f t="shared" si="18"/>
        <v>1</v>
      </c>
      <c r="AA100" s="37" t="str">
        <f t="shared" si="19"/>
        <v>ELIGIBLE</v>
      </c>
      <c r="AB100" s="37" t="str">
        <f t="shared" si="20"/>
        <v>OKAY</v>
      </c>
      <c r="AC100" s="37">
        <f t="shared" si="21"/>
        <v>0</v>
      </c>
      <c r="AD100" s="37">
        <f t="shared" si="22"/>
        <v>1</v>
      </c>
      <c r="AE100" s="37">
        <f t="shared" si="23"/>
        <v>0</v>
      </c>
      <c r="AF100" s="37">
        <f t="shared" si="24"/>
        <v>0</v>
      </c>
      <c r="AG100" s="37">
        <f t="shared" si="25"/>
        <v>0</v>
      </c>
      <c r="AH100" s="37">
        <f t="shared" si="26"/>
        <v>0</v>
      </c>
      <c r="AI100">
        <f t="shared" si="27"/>
        <v>0</v>
      </c>
      <c r="AJ100">
        <f t="shared" si="28"/>
        <v>0</v>
      </c>
      <c r="AK100">
        <f t="shared" si="29"/>
        <v>0</v>
      </c>
    </row>
    <row r="101" spans="1:37" ht="12.75">
      <c r="A101" s="38">
        <v>2723580</v>
      </c>
      <c r="B101" s="39">
        <v>10507</v>
      </c>
      <c r="C101" s="38" t="s">
        <v>279</v>
      </c>
      <c r="D101" s="40" t="s">
        <v>280</v>
      </c>
      <c r="E101" s="40" t="s">
        <v>279</v>
      </c>
      <c r="F101" s="40">
        <v>56074</v>
      </c>
      <c r="G101" s="41">
        <v>108</v>
      </c>
      <c r="H101" s="40">
        <v>5072323411</v>
      </c>
      <c r="I101" s="42">
        <v>7</v>
      </c>
      <c r="J101" s="42" t="s">
        <v>44</v>
      </c>
      <c r="K101" s="32" t="s">
        <v>45</v>
      </c>
      <c r="L101" s="45">
        <v>335</v>
      </c>
      <c r="M101" s="49" t="s">
        <v>46</v>
      </c>
      <c r="N101" s="50" t="s">
        <v>47</v>
      </c>
      <c r="O101" s="50" t="s">
        <v>47</v>
      </c>
      <c r="P101" s="44">
        <v>5.462822458270106</v>
      </c>
      <c r="Q101" s="42" t="str">
        <f t="shared" si="30"/>
        <v>NO</v>
      </c>
      <c r="R101" s="42" t="s">
        <v>44</v>
      </c>
      <c r="S101" s="50" t="s">
        <v>46</v>
      </c>
      <c r="T101" s="45">
        <v>1898</v>
      </c>
      <c r="U101" s="45">
        <v>1765.64</v>
      </c>
      <c r="V101" s="45">
        <v>2893.39</v>
      </c>
      <c r="W101" s="45">
        <v>8345.85</v>
      </c>
      <c r="X101" s="36">
        <f t="shared" si="16"/>
        <v>14902.880000000001</v>
      </c>
      <c r="Y101" s="37">
        <f t="shared" si="17"/>
        <v>1</v>
      </c>
      <c r="Z101" s="37">
        <f t="shared" si="18"/>
        <v>1</v>
      </c>
      <c r="AA101" s="37" t="str">
        <f t="shared" si="19"/>
        <v>ELIGIBLE</v>
      </c>
      <c r="AB101" s="37" t="str">
        <f t="shared" si="20"/>
        <v>OKAY</v>
      </c>
      <c r="AC101" s="37">
        <f t="shared" si="21"/>
        <v>0</v>
      </c>
      <c r="AD101" s="37">
        <f t="shared" si="22"/>
        <v>1</v>
      </c>
      <c r="AE101" s="37">
        <f t="shared" si="23"/>
        <v>0</v>
      </c>
      <c r="AF101" s="37">
        <f t="shared" si="24"/>
        <v>0</v>
      </c>
      <c r="AG101" s="37">
        <f t="shared" si="25"/>
        <v>0</v>
      </c>
      <c r="AH101" s="37">
        <f t="shared" si="26"/>
        <v>0</v>
      </c>
      <c r="AI101">
        <f t="shared" si="27"/>
        <v>0</v>
      </c>
      <c r="AJ101">
        <f t="shared" si="28"/>
        <v>0</v>
      </c>
      <c r="AK101">
        <f t="shared" si="29"/>
        <v>0</v>
      </c>
    </row>
    <row r="102" spans="1:37" ht="12.75">
      <c r="A102" s="38">
        <v>2724030</v>
      </c>
      <c r="B102" s="39">
        <v>10627</v>
      </c>
      <c r="C102" s="38" t="s">
        <v>281</v>
      </c>
      <c r="D102" s="40" t="s">
        <v>282</v>
      </c>
      <c r="E102" s="40" t="s">
        <v>281</v>
      </c>
      <c r="F102" s="40">
        <v>56742</v>
      </c>
      <c r="G102" s="41">
        <v>100</v>
      </c>
      <c r="H102" s="40">
        <v>2187965136</v>
      </c>
      <c r="I102" s="42">
        <v>7</v>
      </c>
      <c r="J102" s="42" t="s">
        <v>44</v>
      </c>
      <c r="K102" s="32" t="s">
        <v>45</v>
      </c>
      <c r="L102" s="45">
        <v>201</v>
      </c>
      <c r="M102" s="49" t="s">
        <v>46</v>
      </c>
      <c r="N102" s="50" t="s">
        <v>47</v>
      </c>
      <c r="O102" s="50" t="s">
        <v>47</v>
      </c>
      <c r="P102" s="44">
        <v>13.93188854489164</v>
      </c>
      <c r="Q102" s="42" t="str">
        <f t="shared" si="30"/>
        <v>NO</v>
      </c>
      <c r="R102" s="42" t="s">
        <v>44</v>
      </c>
      <c r="S102" s="50" t="s">
        <v>46</v>
      </c>
      <c r="T102" s="45">
        <v>1290.88</v>
      </c>
      <c r="U102" s="45">
        <v>1381.36</v>
      </c>
      <c r="V102" s="45">
        <v>1455</v>
      </c>
      <c r="W102" s="45">
        <v>8332</v>
      </c>
      <c r="X102" s="36">
        <f t="shared" si="16"/>
        <v>12459.24</v>
      </c>
      <c r="Y102" s="37">
        <f t="shared" si="17"/>
        <v>1</v>
      </c>
      <c r="Z102" s="37">
        <f t="shared" si="18"/>
        <v>1</v>
      </c>
      <c r="AA102" s="37" t="str">
        <f t="shared" si="19"/>
        <v>ELIGIBLE</v>
      </c>
      <c r="AB102" s="37" t="str">
        <f t="shared" si="20"/>
        <v>OKAY</v>
      </c>
      <c r="AC102" s="37">
        <f t="shared" si="21"/>
        <v>0</v>
      </c>
      <c r="AD102" s="37">
        <f t="shared" si="22"/>
        <v>1</v>
      </c>
      <c r="AE102" s="37">
        <f t="shared" si="23"/>
        <v>0</v>
      </c>
      <c r="AF102" s="37">
        <f t="shared" si="24"/>
        <v>0</v>
      </c>
      <c r="AG102" s="37">
        <f t="shared" si="25"/>
        <v>0</v>
      </c>
      <c r="AH102" s="37">
        <f t="shared" si="26"/>
        <v>0</v>
      </c>
      <c r="AI102">
        <f t="shared" si="27"/>
        <v>0</v>
      </c>
      <c r="AJ102">
        <f t="shared" si="28"/>
        <v>0</v>
      </c>
      <c r="AK102">
        <f t="shared" si="29"/>
        <v>0</v>
      </c>
    </row>
    <row r="103" spans="1:37" ht="12.75">
      <c r="A103" s="38">
        <v>2725110</v>
      </c>
      <c r="B103" s="39">
        <v>10062</v>
      </c>
      <c r="C103" s="38" t="s">
        <v>283</v>
      </c>
      <c r="D103" s="40" t="s">
        <v>284</v>
      </c>
      <c r="E103" s="40" t="s">
        <v>283</v>
      </c>
      <c r="F103" s="40">
        <v>56278</v>
      </c>
      <c r="G103" s="41">
        <v>247</v>
      </c>
      <c r="H103" s="40">
        <v>3208396181</v>
      </c>
      <c r="I103" s="42">
        <v>7</v>
      </c>
      <c r="J103" s="42" t="s">
        <v>44</v>
      </c>
      <c r="K103" s="32" t="s">
        <v>45</v>
      </c>
      <c r="L103" s="45">
        <v>578</v>
      </c>
      <c r="M103" s="49" t="s">
        <v>46</v>
      </c>
      <c r="N103" s="50" t="s">
        <v>47</v>
      </c>
      <c r="O103" s="50" t="s">
        <v>47</v>
      </c>
      <c r="P103" s="44">
        <v>14.828209764918626</v>
      </c>
      <c r="Q103" s="42" t="str">
        <f t="shared" si="30"/>
        <v>NO</v>
      </c>
      <c r="R103" s="42" t="s">
        <v>44</v>
      </c>
      <c r="S103" s="50" t="s">
        <v>46</v>
      </c>
      <c r="T103" s="45">
        <v>3597.92</v>
      </c>
      <c r="U103" s="45">
        <v>3647.22</v>
      </c>
      <c r="V103" s="45">
        <v>4329.69</v>
      </c>
      <c r="W103" s="45">
        <v>16544.87</v>
      </c>
      <c r="X103" s="36">
        <f t="shared" si="16"/>
        <v>28119.699999999997</v>
      </c>
      <c r="Y103" s="37">
        <f t="shared" si="17"/>
        <v>1</v>
      </c>
      <c r="Z103" s="37">
        <f t="shared" si="18"/>
        <v>1</v>
      </c>
      <c r="AA103" s="37" t="str">
        <f t="shared" si="19"/>
        <v>ELIGIBLE</v>
      </c>
      <c r="AB103" s="37" t="str">
        <f t="shared" si="20"/>
        <v>OKAY</v>
      </c>
      <c r="AC103" s="37">
        <f t="shared" si="21"/>
        <v>0</v>
      </c>
      <c r="AD103" s="37">
        <f t="shared" si="22"/>
        <v>1</v>
      </c>
      <c r="AE103" s="37">
        <f t="shared" si="23"/>
        <v>0</v>
      </c>
      <c r="AF103" s="37">
        <f t="shared" si="24"/>
        <v>0</v>
      </c>
      <c r="AG103" s="37">
        <f t="shared" si="25"/>
        <v>0</v>
      </c>
      <c r="AH103" s="37">
        <f t="shared" si="26"/>
        <v>0</v>
      </c>
      <c r="AI103">
        <f t="shared" si="27"/>
        <v>0</v>
      </c>
      <c r="AJ103">
        <f t="shared" si="28"/>
        <v>0</v>
      </c>
      <c r="AK103">
        <f t="shared" si="29"/>
        <v>0</v>
      </c>
    </row>
    <row r="104" spans="1:37" ht="12.75">
      <c r="A104" s="38">
        <v>2728110</v>
      </c>
      <c r="B104" s="39">
        <v>10547</v>
      </c>
      <c r="C104" s="38" t="s">
        <v>285</v>
      </c>
      <c r="D104" s="40" t="s">
        <v>286</v>
      </c>
      <c r="E104" s="40" t="s">
        <v>285</v>
      </c>
      <c r="F104" s="40">
        <v>56361</v>
      </c>
      <c r="G104" s="41">
        <v>46</v>
      </c>
      <c r="H104" s="40">
        <v>2183386011</v>
      </c>
      <c r="I104" s="42">
        <v>7</v>
      </c>
      <c r="J104" s="42" t="s">
        <v>44</v>
      </c>
      <c r="K104" s="32" t="s">
        <v>45</v>
      </c>
      <c r="L104" s="45">
        <v>604</v>
      </c>
      <c r="M104" s="49" t="s">
        <v>47</v>
      </c>
      <c r="N104" s="50" t="s">
        <v>47</v>
      </c>
      <c r="O104" s="50" t="s">
        <v>47</v>
      </c>
      <c r="P104" s="44">
        <v>14.660493827160495</v>
      </c>
      <c r="Q104" s="42" t="str">
        <f t="shared" si="30"/>
        <v>NO</v>
      </c>
      <c r="R104" s="42" t="s">
        <v>44</v>
      </c>
      <c r="S104" s="50" t="s">
        <v>46</v>
      </c>
      <c r="T104" s="45">
        <v>3693.72</v>
      </c>
      <c r="U104" s="45">
        <v>3799.37</v>
      </c>
      <c r="V104" s="45">
        <v>4233.47</v>
      </c>
      <c r="W104" s="45">
        <v>18462</v>
      </c>
      <c r="X104" s="36">
        <f t="shared" si="16"/>
        <v>30188.56</v>
      </c>
      <c r="Y104" s="37">
        <f t="shared" si="17"/>
        <v>1</v>
      </c>
      <c r="Z104" s="37">
        <f t="shared" si="18"/>
        <v>1</v>
      </c>
      <c r="AA104" s="37" t="str">
        <f t="shared" si="19"/>
        <v>ELIGIBLE</v>
      </c>
      <c r="AB104" s="37" t="str">
        <f t="shared" si="20"/>
        <v>OKAY</v>
      </c>
      <c r="AC104" s="37">
        <f t="shared" si="21"/>
        <v>0</v>
      </c>
      <c r="AD104" s="37">
        <f t="shared" si="22"/>
        <v>1</v>
      </c>
      <c r="AE104" s="37">
        <f t="shared" si="23"/>
        <v>0</v>
      </c>
      <c r="AF104" s="37">
        <f t="shared" si="24"/>
        <v>0</v>
      </c>
      <c r="AG104" s="37">
        <f t="shared" si="25"/>
        <v>0</v>
      </c>
      <c r="AH104" s="37">
        <f t="shared" si="26"/>
        <v>0</v>
      </c>
      <c r="AI104">
        <f t="shared" si="27"/>
        <v>0</v>
      </c>
      <c r="AJ104">
        <f t="shared" si="28"/>
        <v>0</v>
      </c>
      <c r="AK104">
        <f t="shared" si="29"/>
        <v>0</v>
      </c>
    </row>
    <row r="105" spans="1:37" ht="12.75">
      <c r="A105" s="38">
        <v>2728960</v>
      </c>
      <c r="B105" s="39">
        <v>10025</v>
      </c>
      <c r="C105" s="38" t="s">
        <v>287</v>
      </c>
      <c r="D105" s="40" t="s">
        <v>154</v>
      </c>
      <c r="E105" s="40" t="s">
        <v>288</v>
      </c>
      <c r="F105" s="40">
        <v>56575</v>
      </c>
      <c r="G105" s="41" t="s">
        <v>62</v>
      </c>
      <c r="H105" s="40">
        <v>2185733550</v>
      </c>
      <c r="I105" s="42">
        <v>7</v>
      </c>
      <c r="J105" s="42" t="s">
        <v>44</v>
      </c>
      <c r="K105" s="32" t="s">
        <v>45</v>
      </c>
      <c r="L105" s="45">
        <v>45</v>
      </c>
      <c r="M105" s="49" t="s">
        <v>46</v>
      </c>
      <c r="N105" s="50" t="s">
        <v>47</v>
      </c>
      <c r="O105" s="50" t="s">
        <v>47</v>
      </c>
      <c r="P105" s="44">
        <v>59.49367088607595</v>
      </c>
      <c r="Q105" s="42" t="str">
        <f t="shared" si="30"/>
        <v>YES</v>
      </c>
      <c r="R105" s="42" t="s">
        <v>44</v>
      </c>
      <c r="S105" s="50" t="s">
        <v>46</v>
      </c>
      <c r="T105" s="45">
        <v>1370</v>
      </c>
      <c r="U105" s="45">
        <v>1578.78</v>
      </c>
      <c r="V105" s="45">
        <v>919.49</v>
      </c>
      <c r="W105" s="45">
        <v>7905.96</v>
      </c>
      <c r="X105" s="36">
        <f t="shared" si="16"/>
        <v>11774.23</v>
      </c>
      <c r="Y105" s="37">
        <f t="shared" si="17"/>
        <v>1</v>
      </c>
      <c r="Z105" s="37">
        <f t="shared" si="18"/>
        <v>1</v>
      </c>
      <c r="AA105" s="37" t="str">
        <f t="shared" si="19"/>
        <v>ELIGIBLE</v>
      </c>
      <c r="AB105" s="37" t="str">
        <f t="shared" si="20"/>
        <v>OKAY</v>
      </c>
      <c r="AC105" s="37">
        <f t="shared" si="21"/>
        <v>1</v>
      </c>
      <c r="AD105" s="37">
        <f t="shared" si="22"/>
        <v>1</v>
      </c>
      <c r="AE105" s="37" t="str">
        <f t="shared" si="23"/>
        <v>CHECK</v>
      </c>
      <c r="AF105" s="37" t="str">
        <f t="shared" si="24"/>
        <v>SRSA</v>
      </c>
      <c r="AG105" s="37">
        <f t="shared" si="25"/>
        <v>0</v>
      </c>
      <c r="AH105" s="37">
        <f t="shared" si="26"/>
        <v>0</v>
      </c>
      <c r="AI105">
        <f t="shared" si="27"/>
        <v>0</v>
      </c>
      <c r="AJ105">
        <f t="shared" si="28"/>
        <v>0</v>
      </c>
      <c r="AK105">
        <f t="shared" si="29"/>
        <v>0</v>
      </c>
    </row>
    <row r="106" spans="1:37" ht="12.75">
      <c r="A106" s="38">
        <v>2729070</v>
      </c>
      <c r="B106" s="39">
        <v>10628</v>
      </c>
      <c r="C106" s="38" t="s">
        <v>289</v>
      </c>
      <c r="D106" s="40" t="s">
        <v>178</v>
      </c>
      <c r="E106" s="40" t="s">
        <v>289</v>
      </c>
      <c r="F106" s="40">
        <v>56748</v>
      </c>
      <c r="G106" s="41">
        <v>7</v>
      </c>
      <c r="H106" s="40">
        <v>2184654222</v>
      </c>
      <c r="I106" s="42">
        <v>7</v>
      </c>
      <c r="J106" s="42" t="s">
        <v>44</v>
      </c>
      <c r="K106" s="32" t="s">
        <v>45</v>
      </c>
      <c r="L106" s="45">
        <v>160</v>
      </c>
      <c r="M106" s="49" t="s">
        <v>46</v>
      </c>
      <c r="N106" s="50" t="s">
        <v>47</v>
      </c>
      <c r="O106" s="50" t="s">
        <v>47</v>
      </c>
      <c r="P106" s="44">
        <v>16.88888888888889</v>
      </c>
      <c r="Q106" s="42" t="str">
        <f t="shared" si="30"/>
        <v>NO</v>
      </c>
      <c r="R106" s="42" t="s">
        <v>44</v>
      </c>
      <c r="S106" s="50" t="s">
        <v>46</v>
      </c>
      <c r="T106" s="45">
        <v>1436.59</v>
      </c>
      <c r="U106" s="45">
        <v>1554.64</v>
      </c>
      <c r="V106" s="45">
        <v>1350.82</v>
      </c>
      <c r="W106" s="45">
        <v>6965.72</v>
      </c>
      <c r="X106" s="36">
        <f t="shared" si="16"/>
        <v>11307.77</v>
      </c>
      <c r="Y106" s="37">
        <f t="shared" si="17"/>
        <v>1</v>
      </c>
      <c r="Z106" s="37">
        <f t="shared" si="18"/>
        <v>1</v>
      </c>
      <c r="AA106" s="37" t="str">
        <f t="shared" si="19"/>
        <v>ELIGIBLE</v>
      </c>
      <c r="AB106" s="37" t="str">
        <f t="shared" si="20"/>
        <v>OKAY</v>
      </c>
      <c r="AC106" s="37">
        <f t="shared" si="21"/>
        <v>0</v>
      </c>
      <c r="AD106" s="37">
        <f t="shared" si="22"/>
        <v>1</v>
      </c>
      <c r="AE106" s="37">
        <f t="shared" si="23"/>
        <v>0</v>
      </c>
      <c r="AF106" s="37">
        <f t="shared" si="24"/>
        <v>0</v>
      </c>
      <c r="AG106" s="37">
        <f t="shared" si="25"/>
        <v>0</v>
      </c>
      <c r="AH106" s="37">
        <f t="shared" si="26"/>
        <v>0</v>
      </c>
      <c r="AI106">
        <f t="shared" si="27"/>
        <v>0</v>
      </c>
      <c r="AJ106">
        <f t="shared" si="28"/>
        <v>0</v>
      </c>
      <c r="AK106">
        <f t="shared" si="29"/>
        <v>0</v>
      </c>
    </row>
    <row r="107" spans="1:37" ht="12.75">
      <c r="A107" s="38">
        <v>2730150</v>
      </c>
      <c r="B107" s="39">
        <v>10195</v>
      </c>
      <c r="C107" s="38" t="s">
        <v>290</v>
      </c>
      <c r="D107" s="40" t="s">
        <v>291</v>
      </c>
      <c r="E107" s="40" t="s">
        <v>290</v>
      </c>
      <c r="F107" s="40">
        <v>55065</v>
      </c>
      <c r="G107" s="41">
        <v>38</v>
      </c>
      <c r="H107" s="40">
        <v>5072632151</v>
      </c>
      <c r="I107" s="42" t="s">
        <v>292</v>
      </c>
      <c r="J107" s="42" t="s">
        <v>44</v>
      </c>
      <c r="K107" s="32" t="s">
        <v>45</v>
      </c>
      <c r="L107" s="45">
        <v>402</v>
      </c>
      <c r="M107" s="49" t="s">
        <v>46</v>
      </c>
      <c r="N107" s="50" t="s">
        <v>47</v>
      </c>
      <c r="O107" s="50" t="s">
        <v>47</v>
      </c>
      <c r="P107" s="44">
        <v>5.850091407678245</v>
      </c>
      <c r="Q107" s="42" t="str">
        <f t="shared" si="30"/>
        <v>NO</v>
      </c>
      <c r="R107" s="42" t="s">
        <v>44</v>
      </c>
      <c r="S107" s="50" t="s">
        <v>46</v>
      </c>
      <c r="T107" s="45">
        <v>1648</v>
      </c>
      <c r="U107" s="45">
        <v>1559.16</v>
      </c>
      <c r="V107" s="45">
        <v>2409</v>
      </c>
      <c r="W107" s="45">
        <v>7232.94</v>
      </c>
      <c r="X107" s="36">
        <f t="shared" si="16"/>
        <v>12849.099999999999</v>
      </c>
      <c r="Y107" s="37">
        <f t="shared" si="17"/>
        <v>1</v>
      </c>
      <c r="Z107" s="37">
        <f t="shared" si="18"/>
        <v>1</v>
      </c>
      <c r="AA107" s="37" t="str">
        <f t="shared" si="19"/>
        <v>ELIGIBLE</v>
      </c>
      <c r="AB107" s="37" t="str">
        <f t="shared" si="20"/>
        <v>OKAY</v>
      </c>
      <c r="AC107" s="37">
        <f t="shared" si="21"/>
        <v>0</v>
      </c>
      <c r="AD107" s="37">
        <f t="shared" si="22"/>
        <v>1</v>
      </c>
      <c r="AE107" s="37">
        <f t="shared" si="23"/>
        <v>0</v>
      </c>
      <c r="AF107" s="37">
        <f t="shared" si="24"/>
        <v>0</v>
      </c>
      <c r="AG107" s="37">
        <f t="shared" si="25"/>
        <v>0</v>
      </c>
      <c r="AH107" s="37">
        <f t="shared" si="26"/>
        <v>0</v>
      </c>
      <c r="AI107">
        <f t="shared" si="27"/>
        <v>0</v>
      </c>
      <c r="AJ107">
        <f t="shared" si="28"/>
        <v>0</v>
      </c>
      <c r="AK107">
        <f t="shared" si="29"/>
        <v>0</v>
      </c>
    </row>
    <row r="108" spans="1:37" ht="12.75">
      <c r="A108" s="38">
        <v>2730450</v>
      </c>
      <c r="B108" s="39">
        <v>10630</v>
      </c>
      <c r="C108" s="38" t="s">
        <v>293</v>
      </c>
      <c r="D108" s="40" t="s">
        <v>294</v>
      </c>
      <c r="E108" s="40" t="s">
        <v>293</v>
      </c>
      <c r="F108" s="40">
        <v>56750</v>
      </c>
      <c r="G108" s="41" t="s">
        <v>62</v>
      </c>
      <c r="H108" s="40">
        <v>2182532139</v>
      </c>
      <c r="I108" s="42">
        <v>7</v>
      </c>
      <c r="J108" s="42" t="s">
        <v>44</v>
      </c>
      <c r="K108" s="32" t="s">
        <v>45</v>
      </c>
      <c r="L108" s="45">
        <v>410</v>
      </c>
      <c r="M108" s="49" t="s">
        <v>46</v>
      </c>
      <c r="N108" s="50" t="s">
        <v>47</v>
      </c>
      <c r="O108" s="50" t="s">
        <v>47</v>
      </c>
      <c r="P108" s="44">
        <v>14.990859232175502</v>
      </c>
      <c r="Q108" s="42" t="str">
        <f t="shared" si="30"/>
        <v>NO</v>
      </c>
      <c r="R108" s="42" t="s">
        <v>44</v>
      </c>
      <c r="S108" s="50" t="s">
        <v>46</v>
      </c>
      <c r="T108" s="45">
        <v>2903.86</v>
      </c>
      <c r="U108" s="45">
        <v>3009.56</v>
      </c>
      <c r="V108" s="45"/>
      <c r="W108" s="45">
        <v>15586</v>
      </c>
      <c r="X108" s="36">
        <f t="shared" si="16"/>
        <v>21499.42</v>
      </c>
      <c r="Y108" s="37">
        <f t="shared" si="17"/>
        <v>1</v>
      </c>
      <c r="Z108" s="37">
        <f t="shared" si="18"/>
        <v>1</v>
      </c>
      <c r="AA108" s="37" t="str">
        <f t="shared" si="19"/>
        <v>ELIGIBLE</v>
      </c>
      <c r="AB108" s="37" t="str">
        <f t="shared" si="20"/>
        <v>OKAY</v>
      </c>
      <c r="AC108" s="37">
        <f t="shared" si="21"/>
        <v>0</v>
      </c>
      <c r="AD108" s="37">
        <f t="shared" si="22"/>
        <v>1</v>
      </c>
      <c r="AE108" s="37">
        <f t="shared" si="23"/>
        <v>0</v>
      </c>
      <c r="AF108" s="37">
        <f t="shared" si="24"/>
        <v>0</v>
      </c>
      <c r="AG108" s="37">
        <f t="shared" si="25"/>
        <v>0</v>
      </c>
      <c r="AH108" s="37">
        <f t="shared" si="26"/>
        <v>0</v>
      </c>
      <c r="AI108">
        <f t="shared" si="27"/>
        <v>0</v>
      </c>
      <c r="AJ108">
        <f t="shared" si="28"/>
        <v>0</v>
      </c>
      <c r="AK108">
        <f t="shared" si="29"/>
        <v>0</v>
      </c>
    </row>
    <row r="109" spans="1:37" ht="12.75">
      <c r="A109" s="38">
        <v>2730870</v>
      </c>
      <c r="B109" s="39">
        <v>10118</v>
      </c>
      <c r="C109" s="38" t="s">
        <v>295</v>
      </c>
      <c r="D109" s="40" t="s">
        <v>296</v>
      </c>
      <c r="E109" s="40" t="s">
        <v>297</v>
      </c>
      <c r="F109" s="40">
        <v>56672</v>
      </c>
      <c r="G109" s="41">
        <v>9701</v>
      </c>
      <c r="H109" s="40">
        <v>2185662351</v>
      </c>
      <c r="I109" s="42">
        <v>7</v>
      </c>
      <c r="J109" s="42" t="s">
        <v>44</v>
      </c>
      <c r="K109" s="32" t="s">
        <v>45</v>
      </c>
      <c r="L109" s="43">
        <v>560</v>
      </c>
      <c r="M109" s="49" t="s">
        <v>46</v>
      </c>
      <c r="N109" s="50" t="s">
        <v>47</v>
      </c>
      <c r="O109" s="50" t="s">
        <v>47</v>
      </c>
      <c r="P109" s="44">
        <v>28.095872170439414</v>
      </c>
      <c r="Q109" s="42" t="str">
        <f t="shared" si="30"/>
        <v>YES</v>
      </c>
      <c r="R109" s="42" t="s">
        <v>44</v>
      </c>
      <c r="S109" s="50" t="s">
        <v>46</v>
      </c>
      <c r="T109" s="43" t="s">
        <v>58</v>
      </c>
      <c r="U109" s="45">
        <v>8009.8</v>
      </c>
      <c r="V109" s="43" t="s">
        <v>58</v>
      </c>
      <c r="W109" s="43" t="s">
        <v>58</v>
      </c>
      <c r="X109" s="36">
        <f t="shared" si="16"/>
        <v>8009.8</v>
      </c>
      <c r="Y109" s="37">
        <f t="shared" si="17"/>
        <v>1</v>
      </c>
      <c r="Z109" s="37">
        <f t="shared" si="18"/>
        <v>1</v>
      </c>
      <c r="AA109" s="37" t="str">
        <f t="shared" si="19"/>
        <v>ELIGIBLE</v>
      </c>
      <c r="AB109" s="37" t="str">
        <f t="shared" si="20"/>
        <v>OKAY</v>
      </c>
      <c r="AC109" s="37">
        <f t="shared" si="21"/>
        <v>1</v>
      </c>
      <c r="AD109" s="37">
        <f t="shared" si="22"/>
        <v>1</v>
      </c>
      <c r="AE109" s="37" t="str">
        <f t="shared" si="23"/>
        <v>CHECK</v>
      </c>
      <c r="AF109" s="37" t="str">
        <f t="shared" si="24"/>
        <v>SRSA</v>
      </c>
      <c r="AG109" s="37">
        <f t="shared" si="25"/>
        <v>0</v>
      </c>
      <c r="AH109" s="37">
        <f t="shared" si="26"/>
        <v>0</v>
      </c>
      <c r="AI109">
        <f t="shared" si="27"/>
        <v>0</v>
      </c>
      <c r="AJ109">
        <f t="shared" si="28"/>
        <v>0</v>
      </c>
      <c r="AK109">
        <f t="shared" si="29"/>
        <v>0</v>
      </c>
    </row>
    <row r="110" spans="1:37" ht="12.75">
      <c r="A110" s="38">
        <v>2732250</v>
      </c>
      <c r="B110" s="39">
        <v>10682</v>
      </c>
      <c r="C110" s="38" t="s">
        <v>298</v>
      </c>
      <c r="D110" s="40" t="s">
        <v>299</v>
      </c>
      <c r="E110" s="40" t="s">
        <v>298</v>
      </c>
      <c r="F110" s="40">
        <v>56751</v>
      </c>
      <c r="G110" s="41">
        <v>1199</v>
      </c>
      <c r="H110" s="40">
        <v>2184631471</v>
      </c>
      <c r="I110" s="42">
        <v>7</v>
      </c>
      <c r="J110" s="42" t="s">
        <v>44</v>
      </c>
      <c r="K110" s="32" t="s">
        <v>45</v>
      </c>
      <c r="L110" s="45">
        <v>1418</v>
      </c>
      <c r="M110" s="49" t="s">
        <v>47</v>
      </c>
      <c r="N110" s="50" t="s">
        <v>47</v>
      </c>
      <c r="O110" s="50" t="s">
        <v>47</v>
      </c>
      <c r="P110" s="44">
        <v>7.191316146540028</v>
      </c>
      <c r="Q110" s="42" t="str">
        <f t="shared" si="30"/>
        <v>NO</v>
      </c>
      <c r="R110" s="42" t="s">
        <v>44</v>
      </c>
      <c r="S110" s="50" t="s">
        <v>46</v>
      </c>
      <c r="T110" s="45">
        <v>5740</v>
      </c>
      <c r="U110" s="45">
        <v>5404.82</v>
      </c>
      <c r="V110" s="45">
        <v>8499.07</v>
      </c>
      <c r="W110" s="45">
        <v>24447</v>
      </c>
      <c r="X110" s="36">
        <f t="shared" si="16"/>
        <v>44090.89</v>
      </c>
      <c r="Y110" s="37">
        <f t="shared" si="17"/>
        <v>1</v>
      </c>
      <c r="Z110" s="37">
        <f t="shared" si="18"/>
        <v>1</v>
      </c>
      <c r="AA110" s="37" t="str">
        <f t="shared" si="19"/>
        <v>ELIGIBLE</v>
      </c>
      <c r="AB110" s="37" t="str">
        <f t="shared" si="20"/>
        <v>OKAY</v>
      </c>
      <c r="AC110" s="37">
        <f t="shared" si="21"/>
        <v>0</v>
      </c>
      <c r="AD110" s="37">
        <f t="shared" si="22"/>
        <v>1</v>
      </c>
      <c r="AE110" s="37">
        <f t="shared" si="23"/>
        <v>0</v>
      </c>
      <c r="AF110" s="37">
        <f t="shared" si="24"/>
        <v>0</v>
      </c>
      <c r="AG110" s="37">
        <f t="shared" si="25"/>
        <v>0</v>
      </c>
      <c r="AH110" s="37">
        <f t="shared" si="26"/>
        <v>0</v>
      </c>
      <c r="AI110">
        <f t="shared" si="27"/>
        <v>0</v>
      </c>
      <c r="AJ110">
        <f t="shared" si="28"/>
        <v>0</v>
      </c>
      <c r="AK110">
        <f t="shared" si="29"/>
        <v>0</v>
      </c>
    </row>
    <row r="111" spans="1:37" ht="12.75">
      <c r="A111" s="38">
        <v>2732460</v>
      </c>
      <c r="B111" s="39">
        <v>10850</v>
      </c>
      <c r="C111" s="38" t="s">
        <v>300</v>
      </c>
      <c r="D111" s="40" t="s">
        <v>301</v>
      </c>
      <c r="E111" s="40" t="s">
        <v>300</v>
      </c>
      <c r="F111" s="40">
        <v>56579</v>
      </c>
      <c r="G111" s="41">
        <v>247</v>
      </c>
      <c r="H111" s="40">
        <v>2188672735</v>
      </c>
      <c r="I111" s="42">
        <v>7</v>
      </c>
      <c r="J111" s="42" t="s">
        <v>44</v>
      </c>
      <c r="K111" s="32" t="s">
        <v>45</v>
      </c>
      <c r="L111" s="45">
        <v>233</v>
      </c>
      <c r="M111" s="49" t="s">
        <v>46</v>
      </c>
      <c r="N111" s="50" t="s">
        <v>47</v>
      </c>
      <c r="O111" s="50" t="s">
        <v>47</v>
      </c>
      <c r="P111" s="44">
        <v>5.3061224489795915</v>
      </c>
      <c r="Q111" s="42" t="str">
        <f t="shared" si="30"/>
        <v>NO</v>
      </c>
      <c r="R111" s="42" t="s">
        <v>44</v>
      </c>
      <c r="S111" s="50" t="s">
        <v>46</v>
      </c>
      <c r="T111" s="45">
        <v>835.62</v>
      </c>
      <c r="U111" s="45">
        <v>888</v>
      </c>
      <c r="V111" s="45">
        <v>1368.59</v>
      </c>
      <c r="W111" s="45">
        <v>3336</v>
      </c>
      <c r="X111" s="36">
        <f t="shared" si="16"/>
        <v>6428.21</v>
      </c>
      <c r="Y111" s="37">
        <f t="shared" si="17"/>
        <v>1</v>
      </c>
      <c r="Z111" s="37">
        <f t="shared" si="18"/>
        <v>1</v>
      </c>
      <c r="AA111" s="37" t="str">
        <f t="shared" si="19"/>
        <v>ELIGIBLE</v>
      </c>
      <c r="AB111" s="37" t="str">
        <f t="shared" si="20"/>
        <v>OKAY</v>
      </c>
      <c r="AC111" s="37">
        <f t="shared" si="21"/>
        <v>0</v>
      </c>
      <c r="AD111" s="37">
        <f t="shared" si="22"/>
        <v>1</v>
      </c>
      <c r="AE111" s="37">
        <f t="shared" si="23"/>
        <v>0</v>
      </c>
      <c r="AF111" s="37">
        <f t="shared" si="24"/>
        <v>0</v>
      </c>
      <c r="AG111" s="37">
        <f t="shared" si="25"/>
        <v>0</v>
      </c>
      <c r="AH111" s="37">
        <f t="shared" si="26"/>
        <v>0</v>
      </c>
      <c r="AI111">
        <f t="shared" si="27"/>
        <v>0</v>
      </c>
      <c r="AJ111">
        <f t="shared" si="28"/>
        <v>0</v>
      </c>
      <c r="AK111">
        <f t="shared" si="29"/>
        <v>0</v>
      </c>
    </row>
    <row r="112" spans="1:37" ht="12.75">
      <c r="A112" s="38">
        <v>2732490</v>
      </c>
      <c r="B112" s="39">
        <v>10516</v>
      </c>
      <c r="C112" s="38" t="s">
        <v>302</v>
      </c>
      <c r="D112" s="40" t="s">
        <v>303</v>
      </c>
      <c r="E112" s="40" t="s">
        <v>302</v>
      </c>
      <c r="F112" s="40">
        <v>56167</v>
      </c>
      <c r="G112" s="41">
        <v>9799</v>
      </c>
      <c r="H112" s="40">
        <v>5079458123</v>
      </c>
      <c r="I112" s="42">
        <v>7</v>
      </c>
      <c r="J112" s="42" t="s">
        <v>44</v>
      </c>
      <c r="K112" s="32" t="s">
        <v>45</v>
      </c>
      <c r="L112" s="45">
        <v>182</v>
      </c>
      <c r="M112" s="49" t="s">
        <v>46</v>
      </c>
      <c r="N112" s="50" t="s">
        <v>47</v>
      </c>
      <c r="O112" s="50" t="s">
        <v>47</v>
      </c>
      <c r="P112" s="44">
        <v>18.235294117647058</v>
      </c>
      <c r="Q112" s="42" t="str">
        <f t="shared" si="30"/>
        <v>NO</v>
      </c>
      <c r="R112" s="42" t="s">
        <v>44</v>
      </c>
      <c r="S112" s="50" t="s">
        <v>46</v>
      </c>
      <c r="T112" s="45">
        <v>1129.99</v>
      </c>
      <c r="U112" s="45">
        <v>1167.09</v>
      </c>
      <c r="V112" s="45">
        <v>1276.7</v>
      </c>
      <c r="W112" s="45">
        <v>5938</v>
      </c>
      <c r="X112" s="36">
        <f t="shared" si="16"/>
        <v>9511.779999999999</v>
      </c>
      <c r="Y112" s="37">
        <f t="shared" si="17"/>
        <v>1</v>
      </c>
      <c r="Z112" s="37">
        <f t="shared" si="18"/>
        <v>1</v>
      </c>
      <c r="AA112" s="37" t="str">
        <f t="shared" si="19"/>
        <v>ELIGIBLE</v>
      </c>
      <c r="AB112" s="37" t="str">
        <f t="shared" si="20"/>
        <v>OKAY</v>
      </c>
      <c r="AC112" s="37">
        <f t="shared" si="21"/>
        <v>0</v>
      </c>
      <c r="AD112" s="37">
        <f t="shared" si="22"/>
        <v>1</v>
      </c>
      <c r="AE112" s="37">
        <f t="shared" si="23"/>
        <v>0</v>
      </c>
      <c r="AF112" s="37">
        <f t="shared" si="24"/>
        <v>0</v>
      </c>
      <c r="AG112" s="37">
        <f t="shared" si="25"/>
        <v>0</v>
      </c>
      <c r="AH112" s="37">
        <f t="shared" si="26"/>
        <v>0</v>
      </c>
      <c r="AI112">
        <f t="shared" si="27"/>
        <v>0</v>
      </c>
      <c r="AJ112">
        <f t="shared" si="28"/>
        <v>0</v>
      </c>
      <c r="AK112">
        <f t="shared" si="29"/>
        <v>0</v>
      </c>
    </row>
    <row r="113" spans="1:37" ht="12.75">
      <c r="A113" s="38">
        <v>2732640</v>
      </c>
      <c r="B113" s="39">
        <v>10418</v>
      </c>
      <c r="C113" s="38" t="s">
        <v>304</v>
      </c>
      <c r="D113" s="40" t="s">
        <v>305</v>
      </c>
      <c r="E113" s="40" t="s">
        <v>304</v>
      </c>
      <c r="F113" s="40">
        <v>56169</v>
      </c>
      <c r="G113" s="41">
        <v>310</v>
      </c>
      <c r="H113" s="40">
        <v>5078234371</v>
      </c>
      <c r="I113" s="42">
        <v>7</v>
      </c>
      <c r="J113" s="42" t="s">
        <v>44</v>
      </c>
      <c r="K113" s="32" t="s">
        <v>45</v>
      </c>
      <c r="L113" s="45">
        <v>154</v>
      </c>
      <c r="M113" s="49" t="s">
        <v>46</v>
      </c>
      <c r="N113" s="50" t="s">
        <v>47</v>
      </c>
      <c r="O113" s="50" t="s">
        <v>47</v>
      </c>
      <c r="P113" s="44">
        <v>12.280701754385964</v>
      </c>
      <c r="Q113" s="42" t="str">
        <f t="shared" si="30"/>
        <v>NO</v>
      </c>
      <c r="R113" s="42" t="s">
        <v>44</v>
      </c>
      <c r="S113" s="50" t="s">
        <v>46</v>
      </c>
      <c r="T113" s="45">
        <v>875</v>
      </c>
      <c r="U113" s="45">
        <v>888.73</v>
      </c>
      <c r="V113" s="45">
        <v>1046.8</v>
      </c>
      <c r="W113" s="45">
        <v>5321</v>
      </c>
      <c r="X113" s="36">
        <f t="shared" si="16"/>
        <v>8131.53</v>
      </c>
      <c r="Y113" s="37">
        <f t="shared" si="17"/>
        <v>1</v>
      </c>
      <c r="Z113" s="37">
        <f t="shared" si="18"/>
        <v>1</v>
      </c>
      <c r="AA113" s="37" t="str">
        <f t="shared" si="19"/>
        <v>ELIGIBLE</v>
      </c>
      <c r="AB113" s="37" t="str">
        <f t="shared" si="20"/>
        <v>OKAY</v>
      </c>
      <c r="AC113" s="37">
        <f t="shared" si="21"/>
        <v>0</v>
      </c>
      <c r="AD113" s="37">
        <f t="shared" si="22"/>
        <v>1</v>
      </c>
      <c r="AE113" s="37">
        <f t="shared" si="23"/>
        <v>0</v>
      </c>
      <c r="AF113" s="37">
        <f t="shared" si="24"/>
        <v>0</v>
      </c>
      <c r="AG113" s="37">
        <f t="shared" si="25"/>
        <v>0</v>
      </c>
      <c r="AH113" s="37">
        <f t="shared" si="26"/>
        <v>0</v>
      </c>
      <c r="AI113">
        <f t="shared" si="27"/>
        <v>0</v>
      </c>
      <c r="AJ113">
        <f t="shared" si="28"/>
        <v>0</v>
      </c>
      <c r="AK113">
        <f t="shared" si="29"/>
        <v>0</v>
      </c>
    </row>
    <row r="114" spans="1:37" ht="12.75">
      <c r="A114" s="38">
        <v>2732670</v>
      </c>
      <c r="B114" s="39">
        <v>10584</v>
      </c>
      <c r="C114" s="38" t="s">
        <v>306</v>
      </c>
      <c r="D114" s="40" t="s">
        <v>307</v>
      </c>
      <c r="E114" s="40" t="s">
        <v>306</v>
      </c>
      <c r="F114" s="40">
        <v>56170</v>
      </c>
      <c r="G114" s="41">
        <v>17</v>
      </c>
      <c r="H114" s="40">
        <v>5076583301</v>
      </c>
      <c r="I114" s="42">
        <v>7</v>
      </c>
      <c r="J114" s="42" t="s">
        <v>44</v>
      </c>
      <c r="K114" s="32" t="s">
        <v>45</v>
      </c>
      <c r="L114" s="45">
        <v>267</v>
      </c>
      <c r="M114" s="49" t="s">
        <v>46</v>
      </c>
      <c r="N114" s="50" t="s">
        <v>47</v>
      </c>
      <c r="O114" s="50" t="s">
        <v>47</v>
      </c>
      <c r="P114" s="44">
        <v>25.668449197860966</v>
      </c>
      <c r="Q114" s="42" t="str">
        <f t="shared" si="30"/>
        <v>YES</v>
      </c>
      <c r="R114" s="42" t="s">
        <v>44</v>
      </c>
      <c r="S114" s="50" t="s">
        <v>46</v>
      </c>
      <c r="T114" s="45">
        <v>1949</v>
      </c>
      <c r="U114" s="45">
        <v>2061</v>
      </c>
      <c r="V114" s="45">
        <v>2016.33</v>
      </c>
      <c r="W114" s="45">
        <v>9113.75</v>
      </c>
      <c r="X114" s="36">
        <f t="shared" si="16"/>
        <v>15140.08</v>
      </c>
      <c r="Y114" s="37">
        <f t="shared" si="17"/>
        <v>1</v>
      </c>
      <c r="Z114" s="37">
        <f t="shared" si="18"/>
        <v>1</v>
      </c>
      <c r="AA114" s="37" t="str">
        <f t="shared" si="19"/>
        <v>ELIGIBLE</v>
      </c>
      <c r="AB114" s="37" t="str">
        <f t="shared" si="20"/>
        <v>OKAY</v>
      </c>
      <c r="AC114" s="37">
        <f t="shared" si="21"/>
        <v>1</v>
      </c>
      <c r="AD114" s="37">
        <f t="shared" si="22"/>
        <v>1</v>
      </c>
      <c r="AE114" s="37" t="str">
        <f t="shared" si="23"/>
        <v>CHECK</v>
      </c>
      <c r="AF114" s="37" t="str">
        <f t="shared" si="24"/>
        <v>SRSA</v>
      </c>
      <c r="AG114" s="37">
        <f t="shared" si="25"/>
        <v>0</v>
      </c>
      <c r="AH114" s="37">
        <f t="shared" si="26"/>
        <v>0</v>
      </c>
      <c r="AI114">
        <f t="shared" si="27"/>
        <v>0</v>
      </c>
      <c r="AJ114">
        <f t="shared" si="28"/>
        <v>0</v>
      </c>
      <c r="AK114">
        <f t="shared" si="29"/>
        <v>0</v>
      </c>
    </row>
    <row r="115" spans="1:37" ht="12.75">
      <c r="A115" s="38">
        <v>2732700</v>
      </c>
      <c r="B115" s="39">
        <v>10363</v>
      </c>
      <c r="C115" s="38" t="s">
        <v>308</v>
      </c>
      <c r="D115" s="40" t="s">
        <v>309</v>
      </c>
      <c r="E115" s="40" t="s">
        <v>310</v>
      </c>
      <c r="F115" s="40">
        <v>56661</v>
      </c>
      <c r="G115" s="41" t="s">
        <v>62</v>
      </c>
      <c r="H115" s="40">
        <v>2188975277</v>
      </c>
      <c r="I115" s="42">
        <v>7</v>
      </c>
      <c r="J115" s="42" t="s">
        <v>44</v>
      </c>
      <c r="K115" s="32" t="s">
        <v>45</v>
      </c>
      <c r="L115" s="45">
        <v>359</v>
      </c>
      <c r="M115" s="49" t="s">
        <v>47</v>
      </c>
      <c r="N115" s="50" t="s">
        <v>47</v>
      </c>
      <c r="O115" s="50" t="s">
        <v>47</v>
      </c>
      <c r="P115" s="44">
        <v>16.307692307692307</v>
      </c>
      <c r="Q115" s="42" t="str">
        <f t="shared" si="30"/>
        <v>NO</v>
      </c>
      <c r="R115" s="42" t="s">
        <v>44</v>
      </c>
      <c r="S115" s="50" t="s">
        <v>46</v>
      </c>
      <c r="T115" s="45">
        <v>2093.64</v>
      </c>
      <c r="U115" s="45">
        <v>2120.98</v>
      </c>
      <c r="V115" s="45">
        <v>2524.58</v>
      </c>
      <c r="W115" s="45">
        <v>10490</v>
      </c>
      <c r="X115" s="36">
        <f t="shared" si="16"/>
        <v>17229.2</v>
      </c>
      <c r="Y115" s="37">
        <f t="shared" si="17"/>
        <v>1</v>
      </c>
      <c r="Z115" s="37">
        <f t="shared" si="18"/>
        <v>1</v>
      </c>
      <c r="AA115" s="37" t="str">
        <f t="shared" si="19"/>
        <v>ELIGIBLE</v>
      </c>
      <c r="AB115" s="37" t="str">
        <f t="shared" si="20"/>
        <v>OKAY</v>
      </c>
      <c r="AC115" s="37">
        <f t="shared" si="21"/>
        <v>0</v>
      </c>
      <c r="AD115" s="37">
        <f t="shared" si="22"/>
        <v>1</v>
      </c>
      <c r="AE115" s="37">
        <f t="shared" si="23"/>
        <v>0</v>
      </c>
      <c r="AF115" s="37">
        <f t="shared" si="24"/>
        <v>0</v>
      </c>
      <c r="AG115" s="37">
        <f t="shared" si="25"/>
        <v>0</v>
      </c>
      <c r="AH115" s="37">
        <f t="shared" si="26"/>
        <v>0</v>
      </c>
      <c r="AI115">
        <f t="shared" si="27"/>
        <v>0</v>
      </c>
      <c r="AJ115">
        <f t="shared" si="28"/>
        <v>0</v>
      </c>
      <c r="AK115">
        <f t="shared" si="29"/>
        <v>0</v>
      </c>
    </row>
    <row r="116" spans="1:37" ht="12.75">
      <c r="A116" s="38">
        <v>2732970</v>
      </c>
      <c r="B116" s="39">
        <v>10820</v>
      </c>
      <c r="C116" s="38" t="s">
        <v>311</v>
      </c>
      <c r="D116" s="40" t="s">
        <v>312</v>
      </c>
      <c r="E116" s="40" t="s">
        <v>311</v>
      </c>
      <c r="F116" s="40">
        <v>56477</v>
      </c>
      <c r="G116" s="41">
        <v>249</v>
      </c>
      <c r="H116" s="40">
        <v>2188375101</v>
      </c>
      <c r="I116" s="42">
        <v>7</v>
      </c>
      <c r="J116" s="42" t="s">
        <v>44</v>
      </c>
      <c r="K116" s="32" t="s">
        <v>45</v>
      </c>
      <c r="L116" s="45">
        <v>547</v>
      </c>
      <c r="M116" s="49" t="s">
        <v>46</v>
      </c>
      <c r="N116" s="50" t="s">
        <v>47</v>
      </c>
      <c r="O116" s="50" t="s">
        <v>47</v>
      </c>
      <c r="P116" s="44">
        <v>24.780058651026394</v>
      </c>
      <c r="Q116" s="42" t="str">
        <f t="shared" si="30"/>
        <v>YES</v>
      </c>
      <c r="R116" s="42" t="s">
        <v>44</v>
      </c>
      <c r="S116" s="50" t="s">
        <v>46</v>
      </c>
      <c r="T116" s="45">
        <v>5359.91</v>
      </c>
      <c r="U116" s="45">
        <v>5846.8</v>
      </c>
      <c r="V116" s="45">
        <v>4861</v>
      </c>
      <c r="W116" s="45">
        <v>30167</v>
      </c>
      <c r="X116" s="36">
        <f t="shared" si="16"/>
        <v>46234.71</v>
      </c>
      <c r="Y116" s="37">
        <f t="shared" si="17"/>
        <v>1</v>
      </c>
      <c r="Z116" s="37">
        <f t="shared" si="18"/>
        <v>1</v>
      </c>
      <c r="AA116" s="37" t="str">
        <f t="shared" si="19"/>
        <v>ELIGIBLE</v>
      </c>
      <c r="AB116" s="37" t="str">
        <f t="shared" si="20"/>
        <v>OKAY</v>
      </c>
      <c r="AC116" s="37">
        <f t="shared" si="21"/>
        <v>1</v>
      </c>
      <c r="AD116" s="37">
        <f t="shared" si="22"/>
        <v>1</v>
      </c>
      <c r="AE116" s="37" t="str">
        <f t="shared" si="23"/>
        <v>CHECK</v>
      </c>
      <c r="AF116" s="37" t="str">
        <f t="shared" si="24"/>
        <v>SRSA</v>
      </c>
      <c r="AG116" s="37">
        <f t="shared" si="25"/>
        <v>0</v>
      </c>
      <c r="AH116" s="37">
        <f t="shared" si="26"/>
        <v>0</v>
      </c>
      <c r="AI116">
        <f t="shared" si="27"/>
        <v>0</v>
      </c>
      <c r="AJ116">
        <f t="shared" si="28"/>
        <v>0</v>
      </c>
      <c r="AK116">
        <f t="shared" si="29"/>
        <v>0</v>
      </c>
    </row>
    <row r="117" spans="1:37" ht="12.75">
      <c r="A117" s="38">
        <v>2733300</v>
      </c>
      <c r="B117" s="39">
        <v>10297</v>
      </c>
      <c r="C117" s="38" t="s">
        <v>313</v>
      </c>
      <c r="D117" s="40" t="s">
        <v>314</v>
      </c>
      <c r="E117" s="40" t="s">
        <v>313</v>
      </c>
      <c r="F117" s="40">
        <v>55974</v>
      </c>
      <c r="G117" s="41">
        <v>626</v>
      </c>
      <c r="H117" s="40">
        <v>5074983221</v>
      </c>
      <c r="I117" s="42">
        <v>8</v>
      </c>
      <c r="J117" s="42" t="s">
        <v>44</v>
      </c>
      <c r="K117" s="32" t="s">
        <v>45</v>
      </c>
      <c r="L117" s="45">
        <v>401</v>
      </c>
      <c r="M117" s="49" t="s">
        <v>46</v>
      </c>
      <c r="N117" s="50" t="s">
        <v>47</v>
      </c>
      <c r="O117" s="50" t="s">
        <v>47</v>
      </c>
      <c r="P117" s="44">
        <v>8.159392789373813</v>
      </c>
      <c r="Q117" s="42" t="str">
        <f t="shared" si="30"/>
        <v>NO</v>
      </c>
      <c r="R117" s="42" t="s">
        <v>44</v>
      </c>
      <c r="S117" s="50" t="s">
        <v>46</v>
      </c>
      <c r="T117" s="45">
        <v>1949.58</v>
      </c>
      <c r="U117" s="45">
        <v>1934.42</v>
      </c>
      <c r="V117" s="45">
        <v>2507</v>
      </c>
      <c r="W117" s="45">
        <v>8942.66</v>
      </c>
      <c r="X117" s="36">
        <f t="shared" si="16"/>
        <v>15333.66</v>
      </c>
      <c r="Y117" s="37">
        <f t="shared" si="17"/>
        <v>1</v>
      </c>
      <c r="Z117" s="37">
        <f t="shared" si="18"/>
        <v>1</v>
      </c>
      <c r="AA117" s="37" t="str">
        <f t="shared" si="19"/>
        <v>ELIGIBLE</v>
      </c>
      <c r="AB117" s="37" t="str">
        <f t="shared" si="20"/>
        <v>OKAY</v>
      </c>
      <c r="AC117" s="37">
        <f t="shared" si="21"/>
        <v>0</v>
      </c>
      <c r="AD117" s="37">
        <f t="shared" si="22"/>
        <v>1</v>
      </c>
      <c r="AE117" s="37">
        <f t="shared" si="23"/>
        <v>0</v>
      </c>
      <c r="AF117" s="37">
        <f t="shared" si="24"/>
        <v>0</v>
      </c>
      <c r="AG117" s="37">
        <f t="shared" si="25"/>
        <v>0</v>
      </c>
      <c r="AH117" s="37">
        <f t="shared" si="26"/>
        <v>0</v>
      </c>
      <c r="AI117">
        <f t="shared" si="27"/>
        <v>0</v>
      </c>
      <c r="AJ117">
        <f t="shared" si="28"/>
        <v>0</v>
      </c>
      <c r="AK117">
        <f t="shared" si="29"/>
        <v>0</v>
      </c>
    </row>
    <row r="118" spans="1:37" ht="12.75">
      <c r="A118" s="38">
        <v>2733720</v>
      </c>
      <c r="B118" s="39">
        <v>10707</v>
      </c>
      <c r="C118" s="38" t="s">
        <v>315</v>
      </c>
      <c r="D118" s="40" t="s">
        <v>316</v>
      </c>
      <c r="E118" s="40" t="s">
        <v>315</v>
      </c>
      <c r="F118" s="40">
        <v>55772</v>
      </c>
      <c r="G118" s="41">
        <v>8122</v>
      </c>
      <c r="H118" s="40">
        <v>2187573330</v>
      </c>
      <c r="I118" s="42">
        <v>8</v>
      </c>
      <c r="J118" s="42" t="s">
        <v>44</v>
      </c>
      <c r="K118" s="32" t="s">
        <v>45</v>
      </c>
      <c r="L118" s="45">
        <v>40</v>
      </c>
      <c r="M118" s="49" t="s">
        <v>46</v>
      </c>
      <c r="N118" s="50" t="s">
        <v>47</v>
      </c>
      <c r="O118" s="50" t="s">
        <v>47</v>
      </c>
      <c r="P118" s="44">
        <v>31.313131313131315</v>
      </c>
      <c r="Q118" s="42" t="str">
        <f t="shared" si="30"/>
        <v>YES</v>
      </c>
      <c r="R118" s="42" t="s">
        <v>44</v>
      </c>
      <c r="S118" s="50" t="s">
        <v>46</v>
      </c>
      <c r="T118" s="45">
        <v>983.98</v>
      </c>
      <c r="U118" s="45">
        <v>1129.99</v>
      </c>
      <c r="V118" s="45">
        <v>675</v>
      </c>
      <c r="W118" s="45">
        <v>5250.52</v>
      </c>
      <c r="X118" s="36">
        <f t="shared" si="16"/>
        <v>8039.490000000001</v>
      </c>
      <c r="Y118" s="37">
        <f t="shared" si="17"/>
        <v>1</v>
      </c>
      <c r="Z118" s="37">
        <f t="shared" si="18"/>
        <v>1</v>
      </c>
      <c r="AA118" s="37" t="str">
        <f t="shared" si="19"/>
        <v>ELIGIBLE</v>
      </c>
      <c r="AB118" s="37" t="str">
        <f t="shared" si="20"/>
        <v>OKAY</v>
      </c>
      <c r="AC118" s="37">
        <f t="shared" si="21"/>
        <v>1</v>
      </c>
      <c r="AD118" s="37">
        <f t="shared" si="22"/>
        <v>1</v>
      </c>
      <c r="AE118" s="37" t="str">
        <f t="shared" si="23"/>
        <v>CHECK</v>
      </c>
      <c r="AF118" s="37" t="str">
        <f t="shared" si="24"/>
        <v>SRSA</v>
      </c>
      <c r="AG118" s="37">
        <f t="shared" si="25"/>
        <v>0</v>
      </c>
      <c r="AH118" s="37">
        <f t="shared" si="26"/>
        <v>0</v>
      </c>
      <c r="AI118">
        <f t="shared" si="27"/>
        <v>0</v>
      </c>
      <c r="AJ118">
        <f t="shared" si="28"/>
        <v>0</v>
      </c>
      <c r="AK118">
        <f t="shared" si="29"/>
        <v>0</v>
      </c>
    </row>
    <row r="119" spans="1:37" ht="12.75">
      <c r="A119" s="38">
        <v>2738280</v>
      </c>
      <c r="B119" s="39">
        <v>10486</v>
      </c>
      <c r="C119" s="38" t="s">
        <v>317</v>
      </c>
      <c r="D119" s="40" t="s">
        <v>318</v>
      </c>
      <c r="E119" s="40" t="s">
        <v>317</v>
      </c>
      <c r="F119" s="40">
        <v>56382</v>
      </c>
      <c r="G119" s="41">
        <v>98</v>
      </c>
      <c r="H119" s="40">
        <v>3205472431</v>
      </c>
      <c r="I119" s="42">
        <v>7</v>
      </c>
      <c r="J119" s="42" t="s">
        <v>44</v>
      </c>
      <c r="K119" s="32" t="s">
        <v>45</v>
      </c>
      <c r="L119" s="45">
        <v>351</v>
      </c>
      <c r="M119" s="49" t="s">
        <v>46</v>
      </c>
      <c r="N119" s="50" t="s">
        <v>47</v>
      </c>
      <c r="O119" s="50" t="s">
        <v>47</v>
      </c>
      <c r="P119" s="44">
        <v>12.601626016260163</v>
      </c>
      <c r="Q119" s="42" t="str">
        <f t="shared" si="30"/>
        <v>NO</v>
      </c>
      <c r="R119" s="42" t="s">
        <v>44</v>
      </c>
      <c r="S119" s="50" t="s">
        <v>46</v>
      </c>
      <c r="T119" s="45">
        <v>2052</v>
      </c>
      <c r="U119" s="45">
        <v>2597.46</v>
      </c>
      <c r="V119" s="45">
        <v>2436.73</v>
      </c>
      <c r="W119" s="45">
        <v>11861</v>
      </c>
      <c r="X119" s="36">
        <f t="shared" si="16"/>
        <v>18947.190000000002</v>
      </c>
      <c r="Y119" s="37">
        <f t="shared" si="17"/>
        <v>1</v>
      </c>
      <c r="Z119" s="37">
        <f t="shared" si="18"/>
        <v>1</v>
      </c>
      <c r="AA119" s="37" t="str">
        <f t="shared" si="19"/>
        <v>ELIGIBLE</v>
      </c>
      <c r="AB119" s="37" t="str">
        <f t="shared" si="20"/>
        <v>OKAY</v>
      </c>
      <c r="AC119" s="37">
        <f t="shared" si="21"/>
        <v>0</v>
      </c>
      <c r="AD119" s="37">
        <f t="shared" si="22"/>
        <v>1</v>
      </c>
      <c r="AE119" s="37">
        <f t="shared" si="23"/>
        <v>0</v>
      </c>
      <c r="AF119" s="37">
        <f t="shared" si="24"/>
        <v>0</v>
      </c>
      <c r="AG119" s="37">
        <f t="shared" si="25"/>
        <v>0</v>
      </c>
      <c r="AH119" s="37">
        <f t="shared" si="26"/>
        <v>0</v>
      </c>
      <c r="AI119">
        <f t="shared" si="27"/>
        <v>0</v>
      </c>
      <c r="AJ119">
        <f t="shared" si="28"/>
        <v>0</v>
      </c>
      <c r="AK119">
        <f t="shared" si="29"/>
        <v>0</v>
      </c>
    </row>
    <row r="120" spans="1:37" ht="12.75">
      <c r="A120" s="38">
        <v>2740680</v>
      </c>
      <c r="B120" s="39">
        <v>10458</v>
      </c>
      <c r="C120" s="38" t="s">
        <v>319</v>
      </c>
      <c r="D120" s="40" t="s">
        <v>320</v>
      </c>
      <c r="E120" s="40" t="s">
        <v>319</v>
      </c>
      <c r="F120" s="40">
        <v>56088</v>
      </c>
      <c r="G120" s="41">
        <v>276</v>
      </c>
      <c r="H120" s="40">
        <v>5077762111</v>
      </c>
      <c r="I120" s="42">
        <v>7</v>
      </c>
      <c r="J120" s="42" t="s">
        <v>44</v>
      </c>
      <c r="K120" s="32" t="s">
        <v>45</v>
      </c>
      <c r="L120" s="45">
        <v>398</v>
      </c>
      <c r="M120" s="49" t="s">
        <v>46</v>
      </c>
      <c r="N120" s="50" t="s">
        <v>47</v>
      </c>
      <c r="O120" s="50" t="s">
        <v>47</v>
      </c>
      <c r="P120" s="44">
        <v>14.233576642335766</v>
      </c>
      <c r="Q120" s="42" t="str">
        <f t="shared" si="30"/>
        <v>NO</v>
      </c>
      <c r="R120" s="42" t="s">
        <v>44</v>
      </c>
      <c r="S120" s="50" t="s">
        <v>46</v>
      </c>
      <c r="T120" s="45">
        <v>2503</v>
      </c>
      <c r="U120" s="45">
        <v>2532.77</v>
      </c>
      <c r="V120" s="45">
        <v>3029.99</v>
      </c>
      <c r="W120" s="45">
        <v>14928</v>
      </c>
      <c r="X120" s="36">
        <f t="shared" si="16"/>
        <v>22993.760000000002</v>
      </c>
      <c r="Y120" s="37">
        <f t="shared" si="17"/>
        <v>1</v>
      </c>
      <c r="Z120" s="37">
        <f t="shared" si="18"/>
        <v>1</v>
      </c>
      <c r="AA120" s="37" t="str">
        <f t="shared" si="19"/>
        <v>ELIGIBLE</v>
      </c>
      <c r="AB120" s="37" t="str">
        <f t="shared" si="20"/>
        <v>OKAY</v>
      </c>
      <c r="AC120" s="37">
        <f t="shared" si="21"/>
        <v>0</v>
      </c>
      <c r="AD120" s="37">
        <f t="shared" si="22"/>
        <v>1</v>
      </c>
      <c r="AE120" s="37">
        <f t="shared" si="23"/>
        <v>0</v>
      </c>
      <c r="AF120" s="37">
        <f t="shared" si="24"/>
        <v>0</v>
      </c>
      <c r="AG120" s="37">
        <f t="shared" si="25"/>
        <v>0</v>
      </c>
      <c r="AH120" s="37">
        <f t="shared" si="26"/>
        <v>0</v>
      </c>
      <c r="AI120">
        <f t="shared" si="27"/>
        <v>0</v>
      </c>
      <c r="AJ120">
        <f t="shared" si="28"/>
        <v>0</v>
      </c>
      <c r="AK120">
        <f t="shared" si="29"/>
        <v>0</v>
      </c>
    </row>
    <row r="121" spans="1:37" ht="12.75">
      <c r="A121" s="38">
        <v>2740770</v>
      </c>
      <c r="B121" s="39">
        <v>10409</v>
      </c>
      <c r="C121" s="38" t="s">
        <v>321</v>
      </c>
      <c r="D121" s="40" t="s">
        <v>322</v>
      </c>
      <c r="E121" s="40" t="s">
        <v>321</v>
      </c>
      <c r="F121" s="40">
        <v>56178</v>
      </c>
      <c r="G121" s="41">
        <v>659</v>
      </c>
      <c r="H121" s="40">
        <v>5072475911</v>
      </c>
      <c r="I121" s="42">
        <v>7</v>
      </c>
      <c r="J121" s="42" t="s">
        <v>44</v>
      </c>
      <c r="K121" s="32" t="s">
        <v>45</v>
      </c>
      <c r="L121" s="45">
        <v>222</v>
      </c>
      <c r="M121" s="49" t="s">
        <v>46</v>
      </c>
      <c r="N121" s="50" t="s">
        <v>47</v>
      </c>
      <c r="O121" s="50" t="s">
        <v>47</v>
      </c>
      <c r="P121" s="44">
        <v>15.517241379310345</v>
      </c>
      <c r="Q121" s="42" t="str">
        <f t="shared" si="30"/>
        <v>NO</v>
      </c>
      <c r="R121" s="42" t="s">
        <v>44</v>
      </c>
      <c r="S121" s="50" t="s">
        <v>46</v>
      </c>
      <c r="T121" s="45">
        <v>2589</v>
      </c>
      <c r="U121" s="45">
        <v>2866.75</v>
      </c>
      <c r="V121" s="45">
        <v>2185.72</v>
      </c>
      <c r="W121" s="45">
        <v>12799</v>
      </c>
      <c r="X121" s="36">
        <f t="shared" si="16"/>
        <v>20440.47</v>
      </c>
      <c r="Y121" s="37">
        <f t="shared" si="17"/>
        <v>1</v>
      </c>
      <c r="Z121" s="37">
        <f t="shared" si="18"/>
        <v>1</v>
      </c>
      <c r="AA121" s="37" t="str">
        <f t="shared" si="19"/>
        <v>ELIGIBLE</v>
      </c>
      <c r="AB121" s="37" t="str">
        <f t="shared" si="20"/>
        <v>OKAY</v>
      </c>
      <c r="AC121" s="37">
        <f t="shared" si="21"/>
        <v>0</v>
      </c>
      <c r="AD121" s="37">
        <f t="shared" si="22"/>
        <v>1</v>
      </c>
      <c r="AE121" s="37">
        <f t="shared" si="23"/>
        <v>0</v>
      </c>
      <c r="AF121" s="37">
        <f t="shared" si="24"/>
        <v>0</v>
      </c>
      <c r="AG121" s="37">
        <f t="shared" si="25"/>
        <v>0</v>
      </c>
      <c r="AH121" s="37">
        <f t="shared" si="26"/>
        <v>0</v>
      </c>
      <c r="AI121">
        <f t="shared" si="27"/>
        <v>0</v>
      </c>
      <c r="AJ121">
        <f t="shared" si="28"/>
        <v>0</v>
      </c>
      <c r="AK121">
        <f t="shared" si="29"/>
        <v>0</v>
      </c>
    </row>
    <row r="122" spans="1:37" ht="12.75">
      <c r="A122" s="38">
        <v>2740810</v>
      </c>
      <c r="B122" s="39">
        <v>10914</v>
      </c>
      <c r="C122" s="38" t="s">
        <v>323</v>
      </c>
      <c r="D122" s="40" t="s">
        <v>324</v>
      </c>
      <c r="E122" s="40" t="s">
        <v>325</v>
      </c>
      <c r="F122" s="40">
        <v>56585</v>
      </c>
      <c r="G122" s="41">
        <v>389</v>
      </c>
      <c r="H122" s="40">
        <v>2185968853</v>
      </c>
      <c r="I122" s="42">
        <v>8</v>
      </c>
      <c r="J122" s="42" t="s">
        <v>44</v>
      </c>
      <c r="K122" s="32" t="s">
        <v>45</v>
      </c>
      <c r="L122" s="45">
        <v>285</v>
      </c>
      <c r="M122" s="49" t="s">
        <v>46</v>
      </c>
      <c r="N122" s="50" t="s">
        <v>47</v>
      </c>
      <c r="O122" s="50" t="s">
        <v>47</v>
      </c>
      <c r="P122" s="44">
        <v>14.806866952789699</v>
      </c>
      <c r="Q122" s="42" t="str">
        <f t="shared" si="30"/>
        <v>NO</v>
      </c>
      <c r="R122" s="42" t="s">
        <v>44</v>
      </c>
      <c r="S122" s="50" t="s">
        <v>46</v>
      </c>
      <c r="T122" s="45">
        <v>1894</v>
      </c>
      <c r="U122" s="45">
        <v>7414.92</v>
      </c>
      <c r="V122" s="45">
        <v>2081</v>
      </c>
      <c r="W122" s="45">
        <v>12637</v>
      </c>
      <c r="X122" s="36">
        <f t="shared" si="16"/>
        <v>24026.92</v>
      </c>
      <c r="Y122" s="37">
        <f t="shared" si="17"/>
        <v>1</v>
      </c>
      <c r="Z122" s="37">
        <f t="shared" si="18"/>
        <v>1</v>
      </c>
      <c r="AA122" s="37" t="str">
        <f t="shared" si="19"/>
        <v>ELIGIBLE</v>
      </c>
      <c r="AB122" s="37" t="str">
        <f t="shared" si="20"/>
        <v>OKAY</v>
      </c>
      <c r="AC122" s="37">
        <f t="shared" si="21"/>
        <v>0</v>
      </c>
      <c r="AD122" s="37">
        <f t="shared" si="22"/>
        <v>1</v>
      </c>
      <c r="AE122" s="37">
        <f t="shared" si="23"/>
        <v>0</v>
      </c>
      <c r="AF122" s="37">
        <f t="shared" si="24"/>
        <v>0</v>
      </c>
      <c r="AG122" s="37">
        <f t="shared" si="25"/>
        <v>0</v>
      </c>
      <c r="AH122" s="37">
        <f t="shared" si="26"/>
        <v>0</v>
      </c>
      <c r="AI122">
        <f t="shared" si="27"/>
        <v>0</v>
      </c>
      <c r="AJ122">
        <f t="shared" si="28"/>
        <v>0</v>
      </c>
      <c r="AK122">
        <f t="shared" si="29"/>
        <v>0</v>
      </c>
    </row>
    <row r="123" spans="1:37" ht="12.75">
      <c r="A123" s="38">
        <v>2740830</v>
      </c>
      <c r="B123" s="39">
        <v>10550</v>
      </c>
      <c r="C123" s="38" t="s">
        <v>326</v>
      </c>
      <c r="D123" s="40" t="s">
        <v>327</v>
      </c>
      <c r="E123" s="40" t="s">
        <v>326</v>
      </c>
      <c r="F123" s="40">
        <v>56586</v>
      </c>
      <c r="G123" s="41">
        <v>248</v>
      </c>
      <c r="H123" s="40">
        <v>2188266101</v>
      </c>
      <c r="I123" s="42">
        <v>7</v>
      </c>
      <c r="J123" s="42" t="s">
        <v>44</v>
      </c>
      <c r="K123" s="32" t="s">
        <v>45</v>
      </c>
      <c r="L123" s="45">
        <v>420</v>
      </c>
      <c r="M123" s="49" t="s">
        <v>46</v>
      </c>
      <c r="N123" s="50" t="s">
        <v>47</v>
      </c>
      <c r="O123" s="50" t="s">
        <v>47</v>
      </c>
      <c r="P123" s="44">
        <v>16.35610766045549</v>
      </c>
      <c r="Q123" s="42" t="str">
        <f t="shared" si="30"/>
        <v>NO</v>
      </c>
      <c r="R123" s="42" t="s">
        <v>44</v>
      </c>
      <c r="S123" s="50" t="s">
        <v>46</v>
      </c>
      <c r="T123" s="45">
        <v>3082</v>
      </c>
      <c r="U123" s="45">
        <v>3251.55</v>
      </c>
      <c r="V123" s="45">
        <v>3220</v>
      </c>
      <c r="W123" s="45">
        <v>14954.93</v>
      </c>
      <c r="X123" s="36">
        <f t="shared" si="16"/>
        <v>24508.48</v>
      </c>
      <c r="Y123" s="37">
        <f t="shared" si="17"/>
        <v>1</v>
      </c>
      <c r="Z123" s="37">
        <f t="shared" si="18"/>
        <v>1</v>
      </c>
      <c r="AA123" s="37" t="str">
        <f t="shared" si="19"/>
        <v>ELIGIBLE</v>
      </c>
      <c r="AB123" s="37" t="str">
        <f t="shared" si="20"/>
        <v>OKAY</v>
      </c>
      <c r="AC123" s="37">
        <f t="shared" si="21"/>
        <v>0</v>
      </c>
      <c r="AD123" s="37">
        <f t="shared" si="22"/>
        <v>1</v>
      </c>
      <c r="AE123" s="37">
        <f t="shared" si="23"/>
        <v>0</v>
      </c>
      <c r="AF123" s="37">
        <f t="shared" si="24"/>
        <v>0</v>
      </c>
      <c r="AG123" s="37">
        <f t="shared" si="25"/>
        <v>0</v>
      </c>
      <c r="AH123" s="37">
        <f t="shared" si="26"/>
        <v>0</v>
      </c>
      <c r="AI123">
        <f t="shared" si="27"/>
        <v>0</v>
      </c>
      <c r="AJ123">
        <f t="shared" si="28"/>
        <v>0</v>
      </c>
      <c r="AK123">
        <f t="shared" si="29"/>
        <v>0</v>
      </c>
    </row>
    <row r="124" spans="1:37" ht="12.75">
      <c r="A124" s="38">
        <v>2740860</v>
      </c>
      <c r="B124" s="39">
        <v>10487</v>
      </c>
      <c r="C124" s="38" t="s">
        <v>328</v>
      </c>
      <c r="D124" s="40" t="s">
        <v>329</v>
      </c>
      <c r="E124" s="40" t="s">
        <v>328</v>
      </c>
      <c r="F124" s="40">
        <v>56384</v>
      </c>
      <c r="G124" s="41">
        <v>190</v>
      </c>
      <c r="H124" s="40">
        <v>3205732174</v>
      </c>
      <c r="I124" s="42">
        <v>7</v>
      </c>
      <c r="J124" s="42" t="s">
        <v>44</v>
      </c>
      <c r="K124" s="32" t="s">
        <v>45</v>
      </c>
      <c r="L124" s="45">
        <v>406</v>
      </c>
      <c r="M124" s="49" t="s">
        <v>46</v>
      </c>
      <c r="N124" s="50" t="s">
        <v>47</v>
      </c>
      <c r="O124" s="50" t="s">
        <v>47</v>
      </c>
      <c r="P124" s="44">
        <v>16.923076923076923</v>
      </c>
      <c r="Q124" s="42" t="str">
        <f t="shared" si="30"/>
        <v>NO</v>
      </c>
      <c r="R124" s="42" t="s">
        <v>44</v>
      </c>
      <c r="S124" s="50" t="s">
        <v>46</v>
      </c>
      <c r="T124" s="45">
        <v>2750</v>
      </c>
      <c r="U124" s="45">
        <v>2881.86</v>
      </c>
      <c r="V124" s="45">
        <v>2947</v>
      </c>
      <c r="W124" s="45">
        <v>14495</v>
      </c>
      <c r="X124" s="36">
        <f t="shared" si="16"/>
        <v>23073.86</v>
      </c>
      <c r="Y124" s="37">
        <f t="shared" si="17"/>
        <v>1</v>
      </c>
      <c r="Z124" s="37">
        <f t="shared" si="18"/>
        <v>1</v>
      </c>
      <c r="AA124" s="37" t="str">
        <f t="shared" si="19"/>
        <v>ELIGIBLE</v>
      </c>
      <c r="AB124" s="37" t="str">
        <f t="shared" si="20"/>
        <v>OKAY</v>
      </c>
      <c r="AC124" s="37">
        <f t="shared" si="21"/>
        <v>0</v>
      </c>
      <c r="AD124" s="37">
        <f t="shared" si="22"/>
        <v>1</v>
      </c>
      <c r="AE124" s="37">
        <f t="shared" si="23"/>
        <v>0</v>
      </c>
      <c r="AF124" s="37">
        <f t="shared" si="24"/>
        <v>0</v>
      </c>
      <c r="AG124" s="37">
        <f t="shared" si="25"/>
        <v>0</v>
      </c>
      <c r="AH124" s="37">
        <f t="shared" si="26"/>
        <v>0</v>
      </c>
      <c r="AI124">
        <f t="shared" si="27"/>
        <v>0</v>
      </c>
      <c r="AJ124">
        <f t="shared" si="28"/>
        <v>0</v>
      </c>
      <c r="AK124">
        <f t="shared" si="29"/>
        <v>0</v>
      </c>
    </row>
    <row r="125" spans="1:37" ht="12.75">
      <c r="A125" s="38">
        <v>2740920</v>
      </c>
      <c r="B125" s="39">
        <v>10818</v>
      </c>
      <c r="C125" s="38" t="s">
        <v>330</v>
      </c>
      <c r="D125" s="40" t="s">
        <v>331</v>
      </c>
      <c r="E125" s="40" t="s">
        <v>330</v>
      </c>
      <c r="F125" s="40">
        <v>56481</v>
      </c>
      <c r="G125" s="41">
        <v>9701</v>
      </c>
      <c r="H125" s="40">
        <v>2184455184</v>
      </c>
      <c r="I125" s="42">
        <v>7</v>
      </c>
      <c r="J125" s="42" t="s">
        <v>44</v>
      </c>
      <c r="K125" s="32" t="s">
        <v>45</v>
      </c>
      <c r="L125" s="45">
        <v>412</v>
      </c>
      <c r="M125" s="49" t="s">
        <v>46</v>
      </c>
      <c r="N125" s="50" t="s">
        <v>47</v>
      </c>
      <c r="O125" s="50" t="s">
        <v>47</v>
      </c>
      <c r="P125" s="44">
        <v>29.27927927927928</v>
      </c>
      <c r="Q125" s="42" t="str">
        <f t="shared" si="30"/>
        <v>YES</v>
      </c>
      <c r="R125" s="42" t="s">
        <v>44</v>
      </c>
      <c r="S125" s="50" t="s">
        <v>46</v>
      </c>
      <c r="T125" s="45">
        <v>3923</v>
      </c>
      <c r="U125" s="45">
        <v>4268</v>
      </c>
      <c r="V125" s="45">
        <v>3599</v>
      </c>
      <c r="W125" s="45">
        <v>23155.58</v>
      </c>
      <c r="X125" s="36">
        <f t="shared" si="16"/>
        <v>34945.58</v>
      </c>
      <c r="Y125" s="37">
        <f t="shared" si="17"/>
        <v>1</v>
      </c>
      <c r="Z125" s="37">
        <f t="shared" si="18"/>
        <v>1</v>
      </c>
      <c r="AA125" s="37" t="str">
        <f t="shared" si="19"/>
        <v>ELIGIBLE</v>
      </c>
      <c r="AB125" s="37" t="str">
        <f t="shared" si="20"/>
        <v>OKAY</v>
      </c>
      <c r="AC125" s="37">
        <f t="shared" si="21"/>
        <v>1</v>
      </c>
      <c r="AD125" s="37">
        <f t="shared" si="22"/>
        <v>1</v>
      </c>
      <c r="AE125" s="37" t="str">
        <f t="shared" si="23"/>
        <v>CHECK</v>
      </c>
      <c r="AF125" s="37" t="str">
        <f t="shared" si="24"/>
        <v>SRSA</v>
      </c>
      <c r="AG125" s="37">
        <f t="shared" si="25"/>
        <v>0</v>
      </c>
      <c r="AH125" s="37">
        <f t="shared" si="26"/>
        <v>0</v>
      </c>
      <c r="AI125">
        <f t="shared" si="27"/>
        <v>0</v>
      </c>
      <c r="AJ125">
        <f t="shared" si="28"/>
        <v>0</v>
      </c>
      <c r="AK125">
        <f t="shared" si="29"/>
        <v>0</v>
      </c>
    </row>
    <row r="126" spans="1:37" ht="12.75">
      <c r="A126" s="38">
        <v>2741430</v>
      </c>
      <c r="B126" s="39">
        <v>10640</v>
      </c>
      <c r="C126" s="38" t="s">
        <v>332</v>
      </c>
      <c r="D126" s="40" t="s">
        <v>333</v>
      </c>
      <c r="E126" s="40" t="s">
        <v>332</v>
      </c>
      <c r="F126" s="40">
        <v>56293</v>
      </c>
      <c r="G126" s="41">
        <v>69</v>
      </c>
      <c r="H126" s="40">
        <v>5073425114</v>
      </c>
      <c r="I126" s="42">
        <v>7</v>
      </c>
      <c r="J126" s="42" t="s">
        <v>44</v>
      </c>
      <c r="K126" s="32" t="s">
        <v>45</v>
      </c>
      <c r="L126" s="45">
        <v>445</v>
      </c>
      <c r="M126" s="49" t="s">
        <v>46</v>
      </c>
      <c r="N126" s="50" t="s">
        <v>47</v>
      </c>
      <c r="O126" s="50" t="s">
        <v>47</v>
      </c>
      <c r="P126" s="44">
        <v>14.880952380952381</v>
      </c>
      <c r="Q126" s="42" t="str">
        <f t="shared" si="30"/>
        <v>NO</v>
      </c>
      <c r="R126" s="42" t="s">
        <v>44</v>
      </c>
      <c r="S126" s="50" t="s">
        <v>46</v>
      </c>
      <c r="T126" s="45">
        <v>4126.58</v>
      </c>
      <c r="U126" s="45">
        <v>4248.77</v>
      </c>
      <c r="V126" s="45">
        <v>4713.62</v>
      </c>
      <c r="W126" s="45">
        <v>19611.52</v>
      </c>
      <c r="X126" s="36">
        <f t="shared" si="16"/>
        <v>32700.49</v>
      </c>
      <c r="Y126" s="37">
        <f t="shared" si="17"/>
        <v>1</v>
      </c>
      <c r="Z126" s="37">
        <f t="shared" si="18"/>
        <v>1</v>
      </c>
      <c r="AA126" s="37" t="str">
        <f t="shared" si="19"/>
        <v>ELIGIBLE</v>
      </c>
      <c r="AB126" s="37" t="str">
        <f t="shared" si="20"/>
        <v>OKAY</v>
      </c>
      <c r="AC126" s="37">
        <f t="shared" si="21"/>
        <v>0</v>
      </c>
      <c r="AD126" s="37">
        <f t="shared" si="22"/>
        <v>1</v>
      </c>
      <c r="AE126" s="37">
        <f t="shared" si="23"/>
        <v>0</v>
      </c>
      <c r="AF126" s="37">
        <f t="shared" si="24"/>
        <v>0</v>
      </c>
      <c r="AG126" s="37">
        <f t="shared" si="25"/>
        <v>0</v>
      </c>
      <c r="AH126" s="37">
        <f t="shared" si="26"/>
        <v>0</v>
      </c>
      <c r="AI126">
        <f t="shared" si="27"/>
        <v>0</v>
      </c>
      <c r="AJ126">
        <f t="shared" si="28"/>
        <v>0</v>
      </c>
      <c r="AK126">
        <f t="shared" si="29"/>
        <v>0</v>
      </c>
    </row>
    <row r="127" spans="1:37" ht="12.75">
      <c r="A127" s="38">
        <v>2741850</v>
      </c>
      <c r="B127" s="39">
        <v>10690</v>
      </c>
      <c r="C127" s="38" t="s">
        <v>334</v>
      </c>
      <c r="D127" s="40" t="s">
        <v>335</v>
      </c>
      <c r="E127" s="40" t="s">
        <v>334</v>
      </c>
      <c r="F127" s="40">
        <v>56763</v>
      </c>
      <c r="G127" s="41" t="s">
        <v>62</v>
      </c>
      <c r="H127" s="40">
        <v>2183861472</v>
      </c>
      <c r="I127" s="42">
        <v>7</v>
      </c>
      <c r="J127" s="42" t="s">
        <v>44</v>
      </c>
      <c r="K127" s="32" t="s">
        <v>45</v>
      </c>
      <c r="L127" s="45">
        <v>1319</v>
      </c>
      <c r="M127" s="49" t="s">
        <v>47</v>
      </c>
      <c r="N127" s="50" t="s">
        <v>47</v>
      </c>
      <c r="O127" s="50" t="s">
        <v>47</v>
      </c>
      <c r="P127" s="44">
        <v>9.414088215931534</v>
      </c>
      <c r="Q127" s="42" t="str">
        <f t="shared" si="30"/>
        <v>NO</v>
      </c>
      <c r="R127" s="42" t="s">
        <v>44</v>
      </c>
      <c r="S127" s="50" t="s">
        <v>46</v>
      </c>
      <c r="T127" s="45">
        <v>5834.5</v>
      </c>
      <c r="U127" s="45">
        <v>5600.55</v>
      </c>
      <c r="V127" s="45">
        <v>8227</v>
      </c>
      <c r="W127" s="45">
        <v>30025.99</v>
      </c>
      <c r="X127" s="36">
        <f t="shared" si="16"/>
        <v>49688.04</v>
      </c>
      <c r="Y127" s="37">
        <f t="shared" si="17"/>
        <v>1</v>
      </c>
      <c r="Z127" s="37">
        <f t="shared" si="18"/>
        <v>1</v>
      </c>
      <c r="AA127" s="37" t="str">
        <f t="shared" si="19"/>
        <v>ELIGIBLE</v>
      </c>
      <c r="AB127" s="37" t="str">
        <f t="shared" si="20"/>
        <v>OKAY</v>
      </c>
      <c r="AC127" s="37">
        <f t="shared" si="21"/>
        <v>0</v>
      </c>
      <c r="AD127" s="37">
        <f t="shared" si="22"/>
        <v>1</v>
      </c>
      <c r="AE127" s="37">
        <f t="shared" si="23"/>
        <v>0</v>
      </c>
      <c r="AF127" s="37">
        <f t="shared" si="24"/>
        <v>0</v>
      </c>
      <c r="AG127" s="37">
        <f t="shared" si="25"/>
        <v>0</v>
      </c>
      <c r="AH127" s="37">
        <f t="shared" si="26"/>
        <v>0</v>
      </c>
      <c r="AI127">
        <f t="shared" si="27"/>
        <v>0</v>
      </c>
      <c r="AJ127">
        <f t="shared" si="28"/>
        <v>0</v>
      </c>
      <c r="AK127">
        <f t="shared" si="29"/>
        <v>0</v>
      </c>
    </row>
    <row r="128" spans="1:37" ht="12.75">
      <c r="A128" s="38">
        <v>2742120</v>
      </c>
      <c r="B128" s="39">
        <v>10435</v>
      </c>
      <c r="C128" s="38" t="s">
        <v>336</v>
      </c>
      <c r="D128" s="40" t="s">
        <v>318</v>
      </c>
      <c r="E128" s="40" t="s">
        <v>336</v>
      </c>
      <c r="F128" s="40">
        <v>56589</v>
      </c>
      <c r="G128" s="41">
        <v>98</v>
      </c>
      <c r="H128" s="40">
        <v>2184732171</v>
      </c>
      <c r="I128" s="42">
        <v>7</v>
      </c>
      <c r="J128" s="42" t="s">
        <v>44</v>
      </c>
      <c r="K128" s="32" t="s">
        <v>45</v>
      </c>
      <c r="L128" s="45">
        <v>573</v>
      </c>
      <c r="M128" s="49" t="s">
        <v>46</v>
      </c>
      <c r="N128" s="49" t="s">
        <v>47</v>
      </c>
      <c r="O128" s="49" t="s">
        <v>47</v>
      </c>
      <c r="P128" s="44">
        <v>31.380208333333332</v>
      </c>
      <c r="Q128" s="42" t="str">
        <f t="shared" si="30"/>
        <v>YES</v>
      </c>
      <c r="R128" s="42" t="s">
        <v>44</v>
      </c>
      <c r="S128" s="50" t="s">
        <v>46</v>
      </c>
      <c r="T128" s="45">
        <v>7966</v>
      </c>
      <c r="U128" s="45">
        <v>8771.82</v>
      </c>
      <c r="V128" s="45">
        <v>6910.83</v>
      </c>
      <c r="W128" s="45">
        <v>42777</v>
      </c>
      <c r="X128" s="36">
        <f t="shared" si="16"/>
        <v>66425.65</v>
      </c>
      <c r="Y128" s="37">
        <f t="shared" si="17"/>
        <v>1</v>
      </c>
      <c r="Z128" s="37">
        <f t="shared" si="18"/>
        <v>1</v>
      </c>
      <c r="AA128" s="37" t="str">
        <f t="shared" si="19"/>
        <v>ELIGIBLE</v>
      </c>
      <c r="AB128" s="37" t="str">
        <f t="shared" si="20"/>
        <v>OKAY</v>
      </c>
      <c r="AC128" s="37">
        <f t="shared" si="21"/>
        <v>1</v>
      </c>
      <c r="AD128" s="37">
        <f t="shared" si="22"/>
        <v>1</v>
      </c>
      <c r="AE128" s="37" t="str">
        <f t="shared" si="23"/>
        <v>CHECK</v>
      </c>
      <c r="AF128" s="37" t="str">
        <f t="shared" si="24"/>
        <v>SRSA</v>
      </c>
      <c r="AG128" s="37">
        <f t="shared" si="25"/>
        <v>0</v>
      </c>
      <c r="AH128" s="37">
        <f t="shared" si="26"/>
        <v>0</v>
      </c>
      <c r="AI128">
        <f t="shared" si="27"/>
        <v>0</v>
      </c>
      <c r="AJ128">
        <f t="shared" si="28"/>
        <v>0</v>
      </c>
      <c r="AK128">
        <f t="shared" si="29"/>
        <v>0</v>
      </c>
    </row>
    <row r="129" spans="1:37" ht="12.75">
      <c r="A129" s="38">
        <v>2742330</v>
      </c>
      <c r="B129" s="39">
        <v>10803</v>
      </c>
      <c r="C129" s="38" t="s">
        <v>337</v>
      </c>
      <c r="D129" s="40" t="s">
        <v>338</v>
      </c>
      <c r="E129" s="40" t="s">
        <v>339</v>
      </c>
      <c r="F129" s="40">
        <v>56296</v>
      </c>
      <c r="G129" s="41">
        <v>1696</v>
      </c>
      <c r="H129" s="40">
        <v>3205638283</v>
      </c>
      <c r="I129" s="42">
        <v>7</v>
      </c>
      <c r="J129" s="42" t="s">
        <v>44</v>
      </c>
      <c r="K129" s="32" t="s">
        <v>45</v>
      </c>
      <c r="L129" s="45">
        <v>485</v>
      </c>
      <c r="M129" s="49" t="s">
        <v>46</v>
      </c>
      <c r="N129" s="50" t="s">
        <v>47</v>
      </c>
      <c r="O129" s="50" t="s">
        <v>47</v>
      </c>
      <c r="P129" s="44">
        <v>13.070539419087138</v>
      </c>
      <c r="Q129" s="42" t="str">
        <f t="shared" si="30"/>
        <v>NO</v>
      </c>
      <c r="R129" s="42" t="s">
        <v>44</v>
      </c>
      <c r="S129" s="50" t="s">
        <v>46</v>
      </c>
      <c r="T129" s="45">
        <v>2447.35</v>
      </c>
      <c r="U129" s="45">
        <v>2423.63</v>
      </c>
      <c r="V129" s="45">
        <v>3165</v>
      </c>
      <c r="W129" s="45">
        <v>12711</v>
      </c>
      <c r="X129" s="36">
        <f t="shared" si="16"/>
        <v>20746.98</v>
      </c>
      <c r="Y129" s="37">
        <f t="shared" si="17"/>
        <v>1</v>
      </c>
      <c r="Z129" s="37">
        <f t="shared" si="18"/>
        <v>1</v>
      </c>
      <c r="AA129" s="37" t="str">
        <f t="shared" si="19"/>
        <v>ELIGIBLE</v>
      </c>
      <c r="AB129" s="37" t="str">
        <f t="shared" si="20"/>
        <v>OKAY</v>
      </c>
      <c r="AC129" s="37">
        <f t="shared" si="21"/>
        <v>0</v>
      </c>
      <c r="AD129" s="37">
        <f t="shared" si="22"/>
        <v>1</v>
      </c>
      <c r="AE129" s="37">
        <f t="shared" si="23"/>
        <v>0</v>
      </c>
      <c r="AF129" s="37">
        <f t="shared" si="24"/>
        <v>0</v>
      </c>
      <c r="AG129" s="37">
        <f t="shared" si="25"/>
        <v>0</v>
      </c>
      <c r="AH129" s="37">
        <f t="shared" si="26"/>
        <v>0</v>
      </c>
      <c r="AI129">
        <f t="shared" si="27"/>
        <v>0</v>
      </c>
      <c r="AJ129">
        <f t="shared" si="28"/>
        <v>0</v>
      </c>
      <c r="AK129">
        <f t="shared" si="29"/>
        <v>0</v>
      </c>
    </row>
    <row r="130" spans="1:37" ht="12.75">
      <c r="A130" s="38">
        <v>2742750</v>
      </c>
      <c r="B130" s="39">
        <v>10577</v>
      </c>
      <c r="C130" s="38" t="s">
        <v>340</v>
      </c>
      <c r="D130" s="40" t="s">
        <v>341</v>
      </c>
      <c r="E130" s="40" t="s">
        <v>340</v>
      </c>
      <c r="F130" s="40">
        <v>55795</v>
      </c>
      <c r="G130" s="41">
        <v>66</v>
      </c>
      <c r="H130" s="40">
        <v>2183723131</v>
      </c>
      <c r="I130" s="42">
        <v>7</v>
      </c>
      <c r="J130" s="42" t="s">
        <v>44</v>
      </c>
      <c r="K130" s="32" t="s">
        <v>45</v>
      </c>
      <c r="L130" s="45">
        <v>457</v>
      </c>
      <c r="M130" s="49" t="s">
        <v>46</v>
      </c>
      <c r="N130" s="50" t="s">
        <v>47</v>
      </c>
      <c r="O130" s="50" t="s">
        <v>47</v>
      </c>
      <c r="P130" s="44">
        <v>16.5016501650165</v>
      </c>
      <c r="Q130" s="42" t="str">
        <f t="shared" si="30"/>
        <v>NO</v>
      </c>
      <c r="R130" s="42" t="s">
        <v>44</v>
      </c>
      <c r="S130" s="50" t="s">
        <v>46</v>
      </c>
      <c r="T130" s="45">
        <v>3314</v>
      </c>
      <c r="U130" s="45">
        <v>3489.25</v>
      </c>
      <c r="V130" s="45">
        <v>3490.68</v>
      </c>
      <c r="W130" s="45">
        <v>18556</v>
      </c>
      <c r="X130" s="36">
        <f t="shared" si="16"/>
        <v>28849.93</v>
      </c>
      <c r="Y130" s="37">
        <f t="shared" si="17"/>
        <v>1</v>
      </c>
      <c r="Z130" s="37">
        <f t="shared" si="18"/>
        <v>1</v>
      </c>
      <c r="AA130" s="37" t="str">
        <f t="shared" si="19"/>
        <v>ELIGIBLE</v>
      </c>
      <c r="AB130" s="37" t="str">
        <f t="shared" si="20"/>
        <v>OKAY</v>
      </c>
      <c r="AC130" s="37">
        <f t="shared" si="21"/>
        <v>0</v>
      </c>
      <c r="AD130" s="37">
        <f t="shared" si="22"/>
        <v>1</v>
      </c>
      <c r="AE130" s="37">
        <f t="shared" si="23"/>
        <v>0</v>
      </c>
      <c r="AF130" s="37">
        <f t="shared" si="24"/>
        <v>0</v>
      </c>
      <c r="AG130" s="37">
        <f t="shared" si="25"/>
        <v>0</v>
      </c>
      <c r="AH130" s="37">
        <f t="shared" si="26"/>
        <v>0</v>
      </c>
      <c r="AI130">
        <f t="shared" si="27"/>
        <v>0</v>
      </c>
      <c r="AJ130">
        <f t="shared" si="28"/>
        <v>0</v>
      </c>
      <c r="AK130">
        <f t="shared" si="29"/>
        <v>0</v>
      </c>
    </row>
    <row r="131" spans="1:37" ht="12.75">
      <c r="A131" s="38">
        <v>2744190</v>
      </c>
      <c r="B131" s="39">
        <v>10100</v>
      </c>
      <c r="C131" s="38" t="s">
        <v>342</v>
      </c>
      <c r="D131" s="40" t="s">
        <v>86</v>
      </c>
      <c r="E131" s="40" t="s">
        <v>342</v>
      </c>
      <c r="F131" s="40">
        <v>55797</v>
      </c>
      <c r="G131" s="41">
        <v>68</v>
      </c>
      <c r="H131" s="40">
        <v>2183844274</v>
      </c>
      <c r="I131" s="42">
        <v>7</v>
      </c>
      <c r="J131" s="42" t="s">
        <v>44</v>
      </c>
      <c r="K131" s="32" t="s">
        <v>45</v>
      </c>
      <c r="L131" s="45">
        <v>367</v>
      </c>
      <c r="M131" s="49" t="s">
        <v>46</v>
      </c>
      <c r="N131" s="50" t="s">
        <v>47</v>
      </c>
      <c r="O131" s="50" t="s">
        <v>47</v>
      </c>
      <c r="P131" s="44">
        <v>12.200956937799043</v>
      </c>
      <c r="Q131" s="42" t="str">
        <f t="shared" si="30"/>
        <v>NO</v>
      </c>
      <c r="R131" s="42" t="s">
        <v>44</v>
      </c>
      <c r="S131" s="50" t="s">
        <v>46</v>
      </c>
      <c r="T131" s="45">
        <v>1862.46</v>
      </c>
      <c r="U131" s="45">
        <v>1849.68</v>
      </c>
      <c r="V131" s="45">
        <v>2388</v>
      </c>
      <c r="W131" s="45">
        <v>10142</v>
      </c>
      <c r="X131" s="36">
        <f t="shared" si="16"/>
        <v>16242.14</v>
      </c>
      <c r="Y131" s="37">
        <f t="shared" si="17"/>
        <v>1</v>
      </c>
      <c r="Z131" s="37">
        <f t="shared" si="18"/>
        <v>1</v>
      </c>
      <c r="AA131" s="37" t="str">
        <f t="shared" si="19"/>
        <v>ELIGIBLE</v>
      </c>
      <c r="AB131" s="37" t="str">
        <f t="shared" si="20"/>
        <v>OKAY</v>
      </c>
      <c r="AC131" s="37">
        <f t="shared" si="21"/>
        <v>0</v>
      </c>
      <c r="AD131" s="37">
        <f t="shared" si="22"/>
        <v>1</v>
      </c>
      <c r="AE131" s="37">
        <f t="shared" si="23"/>
        <v>0</v>
      </c>
      <c r="AF131" s="37">
        <f t="shared" si="24"/>
        <v>0</v>
      </c>
      <c r="AG131" s="37">
        <f t="shared" si="25"/>
        <v>0</v>
      </c>
      <c r="AH131" s="37">
        <f t="shared" si="26"/>
        <v>0</v>
      </c>
      <c r="AI131">
        <f t="shared" si="27"/>
        <v>0</v>
      </c>
      <c r="AJ131">
        <f t="shared" si="28"/>
        <v>0</v>
      </c>
      <c r="AK131">
        <f t="shared" si="29"/>
        <v>0</v>
      </c>
    </row>
    <row r="132" spans="1:37" ht="12.75">
      <c r="A132" s="38">
        <v>2791446</v>
      </c>
      <c r="B132" s="39">
        <v>12358</v>
      </c>
      <c r="C132" s="38" t="s">
        <v>343</v>
      </c>
      <c r="D132" s="40" t="s">
        <v>344</v>
      </c>
      <c r="E132" s="40" t="s">
        <v>345</v>
      </c>
      <c r="F132" s="40">
        <v>56732</v>
      </c>
      <c r="G132" s="41" t="s">
        <v>62</v>
      </c>
      <c r="H132" s="40">
        <v>2184362261</v>
      </c>
      <c r="I132" s="42" t="s">
        <v>103</v>
      </c>
      <c r="J132" s="42" t="s">
        <v>44</v>
      </c>
      <c r="K132" s="32" t="s">
        <v>45</v>
      </c>
      <c r="L132" s="45">
        <v>317</v>
      </c>
      <c r="M132" s="49" t="s">
        <v>47</v>
      </c>
      <c r="N132" s="50" t="s">
        <v>47</v>
      </c>
      <c r="O132" s="50" t="s">
        <v>47</v>
      </c>
      <c r="P132" s="44" t="s">
        <v>57</v>
      </c>
      <c r="Q132" s="42" t="s">
        <v>57</v>
      </c>
      <c r="R132" s="42" t="s">
        <v>44</v>
      </c>
      <c r="S132" s="50" t="s">
        <v>46</v>
      </c>
      <c r="T132" s="45">
        <v>3252</v>
      </c>
      <c r="U132" s="45">
        <v>3504</v>
      </c>
      <c r="V132" s="45">
        <v>3117</v>
      </c>
      <c r="W132" s="45">
        <v>20055</v>
      </c>
      <c r="X132" s="36">
        <f t="shared" si="16"/>
        <v>29928</v>
      </c>
      <c r="Y132" s="37">
        <f t="shared" si="17"/>
        <v>1</v>
      </c>
      <c r="Z132" s="37">
        <f t="shared" si="18"/>
        <v>1</v>
      </c>
      <c r="AA132" s="37" t="str">
        <f t="shared" si="19"/>
        <v>ELIGIBLE</v>
      </c>
      <c r="AB132" s="37" t="str">
        <f t="shared" si="20"/>
        <v>OKAY</v>
      </c>
      <c r="AC132" s="37">
        <f t="shared" si="21"/>
        <v>0</v>
      </c>
      <c r="AD132" s="37">
        <f t="shared" si="22"/>
        <v>1</v>
      </c>
      <c r="AE132" s="37">
        <f t="shared" si="23"/>
        <v>0</v>
      </c>
      <c r="AF132" s="37">
        <f t="shared" si="24"/>
        <v>0</v>
      </c>
      <c r="AG132" s="37">
        <f t="shared" si="25"/>
        <v>0</v>
      </c>
      <c r="AH132" s="37">
        <f t="shared" si="26"/>
        <v>0</v>
      </c>
      <c r="AI132">
        <f t="shared" si="27"/>
        <v>0</v>
      </c>
      <c r="AJ132">
        <f t="shared" si="28"/>
        <v>0</v>
      </c>
      <c r="AK132">
        <f t="shared" si="29"/>
        <v>0</v>
      </c>
    </row>
    <row r="133" spans="1:37" ht="12.75">
      <c r="A133" s="38">
        <v>2791447</v>
      </c>
      <c r="B133" s="39">
        <v>12171</v>
      </c>
      <c r="C133" s="38" t="s">
        <v>346</v>
      </c>
      <c r="D133" s="40" t="s">
        <v>347</v>
      </c>
      <c r="E133" s="40" t="s">
        <v>348</v>
      </c>
      <c r="F133" s="40">
        <v>56728</v>
      </c>
      <c r="G133" s="41">
        <v>670</v>
      </c>
      <c r="H133" s="40">
        <v>2188433682</v>
      </c>
      <c r="I133" s="42">
        <v>7</v>
      </c>
      <c r="J133" s="42" t="s">
        <v>44</v>
      </c>
      <c r="K133" s="32" t="s">
        <v>45</v>
      </c>
      <c r="L133" s="45">
        <v>428</v>
      </c>
      <c r="M133" s="49" t="s">
        <v>47</v>
      </c>
      <c r="N133" s="50" t="s">
        <v>47</v>
      </c>
      <c r="O133" s="50" t="s">
        <v>47</v>
      </c>
      <c r="P133" s="44" t="s">
        <v>57</v>
      </c>
      <c r="Q133" s="42" t="s">
        <v>57</v>
      </c>
      <c r="R133" s="42" t="s">
        <v>44</v>
      </c>
      <c r="S133" s="50" t="s">
        <v>46</v>
      </c>
      <c r="T133" s="45">
        <v>2119</v>
      </c>
      <c r="U133" s="45">
        <v>2080.93</v>
      </c>
      <c r="V133" s="45">
        <v>2808.82</v>
      </c>
      <c r="W133" s="45">
        <v>11815.97</v>
      </c>
      <c r="X133" s="36">
        <f t="shared" si="16"/>
        <v>18824.72</v>
      </c>
      <c r="Y133" s="37">
        <f t="shared" si="17"/>
        <v>1</v>
      </c>
      <c r="Z133" s="37">
        <f t="shared" si="18"/>
        <v>1</v>
      </c>
      <c r="AA133" s="37" t="str">
        <f t="shared" si="19"/>
        <v>ELIGIBLE</v>
      </c>
      <c r="AB133" s="37" t="str">
        <f t="shared" si="20"/>
        <v>OKAY</v>
      </c>
      <c r="AC133" s="37">
        <f t="shared" si="21"/>
        <v>0</v>
      </c>
      <c r="AD133" s="37">
        <f t="shared" si="22"/>
        <v>1</v>
      </c>
      <c r="AE133" s="37">
        <f t="shared" si="23"/>
        <v>0</v>
      </c>
      <c r="AF133" s="37">
        <f t="shared" si="24"/>
        <v>0</v>
      </c>
      <c r="AG133" s="37">
        <f t="shared" si="25"/>
        <v>0</v>
      </c>
      <c r="AH133" s="37">
        <f t="shared" si="26"/>
        <v>0</v>
      </c>
      <c r="AI133">
        <f t="shared" si="27"/>
        <v>0</v>
      </c>
      <c r="AJ133">
        <f t="shared" si="28"/>
        <v>0</v>
      </c>
      <c r="AK133">
        <f t="shared" si="29"/>
        <v>0</v>
      </c>
    </row>
    <row r="134" spans="1:37" ht="12.75">
      <c r="A134" s="38">
        <v>2791448</v>
      </c>
      <c r="B134" s="39">
        <v>12527</v>
      </c>
      <c r="C134" s="38" t="s">
        <v>349</v>
      </c>
      <c r="D134" s="40" t="s">
        <v>350</v>
      </c>
      <c r="E134" s="40" t="s">
        <v>351</v>
      </c>
      <c r="F134" s="40">
        <v>56548</v>
      </c>
      <c r="G134" s="41">
        <v>328</v>
      </c>
      <c r="H134" s="40">
        <v>2184562152</v>
      </c>
      <c r="I134" s="42">
        <v>7</v>
      </c>
      <c r="J134" s="42" t="s">
        <v>44</v>
      </c>
      <c r="K134" s="32" t="s">
        <v>45</v>
      </c>
      <c r="L134" s="45">
        <v>359</v>
      </c>
      <c r="M134" s="49" t="s">
        <v>46</v>
      </c>
      <c r="N134" s="50" t="s">
        <v>47</v>
      </c>
      <c r="O134" s="50" t="s">
        <v>47</v>
      </c>
      <c r="P134" s="44" t="s">
        <v>57</v>
      </c>
      <c r="Q134" s="42" t="s">
        <v>57</v>
      </c>
      <c r="R134" s="42" t="s">
        <v>44</v>
      </c>
      <c r="S134" s="50" t="s">
        <v>46</v>
      </c>
      <c r="T134" s="45">
        <v>2861.67</v>
      </c>
      <c r="U134" s="45">
        <v>3022</v>
      </c>
      <c r="V134" s="45">
        <v>2978</v>
      </c>
      <c r="W134" s="45">
        <v>16567.81</v>
      </c>
      <c r="X134" s="36">
        <f t="shared" si="16"/>
        <v>25429.480000000003</v>
      </c>
      <c r="Y134" s="37">
        <f t="shared" si="17"/>
        <v>1</v>
      </c>
      <c r="Z134" s="37">
        <f t="shared" si="18"/>
        <v>1</v>
      </c>
      <c r="AA134" s="37" t="str">
        <f t="shared" si="19"/>
        <v>ELIGIBLE</v>
      </c>
      <c r="AB134" s="37" t="str">
        <f t="shared" si="20"/>
        <v>OKAY</v>
      </c>
      <c r="AC134" s="37">
        <f t="shared" si="21"/>
        <v>0</v>
      </c>
      <c r="AD134" s="37">
        <f t="shared" si="22"/>
        <v>1</v>
      </c>
      <c r="AE134" s="37">
        <f t="shared" si="23"/>
        <v>0</v>
      </c>
      <c r="AF134" s="37">
        <f t="shared" si="24"/>
        <v>0</v>
      </c>
      <c r="AG134" s="37">
        <f t="shared" si="25"/>
        <v>0</v>
      </c>
      <c r="AH134" s="37">
        <f t="shared" si="26"/>
        <v>0</v>
      </c>
      <c r="AI134">
        <f t="shared" si="27"/>
        <v>0</v>
      </c>
      <c r="AJ134">
        <f t="shared" si="28"/>
        <v>0</v>
      </c>
      <c r="AK134">
        <f t="shared" si="29"/>
        <v>0</v>
      </c>
    </row>
    <row r="135" spans="1:37" ht="12.75">
      <c r="A135" s="38">
        <v>2791449</v>
      </c>
      <c r="B135" s="39">
        <v>12609</v>
      </c>
      <c r="C135" s="38" t="s">
        <v>352</v>
      </c>
      <c r="D135" s="40" t="s">
        <v>353</v>
      </c>
      <c r="E135" s="40" t="s">
        <v>354</v>
      </c>
      <c r="F135" s="40">
        <v>56535</v>
      </c>
      <c r="G135" s="41">
        <v>9802</v>
      </c>
      <c r="H135" s="40">
        <v>2186872236</v>
      </c>
      <c r="I135" s="42">
        <v>8</v>
      </c>
      <c r="J135" s="42" t="s">
        <v>44</v>
      </c>
      <c r="K135" s="32" t="s">
        <v>45</v>
      </c>
      <c r="L135" s="45">
        <v>461</v>
      </c>
      <c r="M135" s="49" t="s">
        <v>46</v>
      </c>
      <c r="N135" s="50" t="s">
        <v>47</v>
      </c>
      <c r="O135" s="50" t="s">
        <v>47</v>
      </c>
      <c r="P135" s="44" t="s">
        <v>57</v>
      </c>
      <c r="Q135" s="42" t="s">
        <v>57</v>
      </c>
      <c r="R135" s="42" t="s">
        <v>44</v>
      </c>
      <c r="S135" s="50" t="s">
        <v>46</v>
      </c>
      <c r="T135" s="45">
        <v>5160</v>
      </c>
      <c r="U135" s="45">
        <v>5683.61</v>
      </c>
      <c r="V135" s="45">
        <v>4469.91</v>
      </c>
      <c r="W135" s="45">
        <v>27845</v>
      </c>
      <c r="X135" s="36">
        <f t="shared" si="16"/>
        <v>43158.520000000004</v>
      </c>
      <c r="Y135" s="37">
        <f t="shared" si="17"/>
        <v>1</v>
      </c>
      <c r="Z135" s="37">
        <f t="shared" si="18"/>
        <v>1</v>
      </c>
      <c r="AA135" s="37" t="str">
        <f t="shared" si="19"/>
        <v>ELIGIBLE</v>
      </c>
      <c r="AB135" s="37" t="str">
        <f t="shared" si="20"/>
        <v>OKAY</v>
      </c>
      <c r="AC135" s="37">
        <f t="shared" si="21"/>
        <v>0</v>
      </c>
      <c r="AD135" s="37">
        <f t="shared" si="22"/>
        <v>1</v>
      </c>
      <c r="AE135" s="37">
        <f t="shared" si="23"/>
        <v>0</v>
      </c>
      <c r="AF135" s="37">
        <f t="shared" si="24"/>
        <v>0</v>
      </c>
      <c r="AG135" s="37">
        <f t="shared" si="25"/>
        <v>0</v>
      </c>
      <c r="AH135" s="37">
        <f t="shared" si="26"/>
        <v>0</v>
      </c>
      <c r="AI135">
        <f t="shared" si="27"/>
        <v>0</v>
      </c>
      <c r="AJ135">
        <f t="shared" si="28"/>
        <v>0</v>
      </c>
      <c r="AK135">
        <f t="shared" si="29"/>
        <v>0</v>
      </c>
    </row>
    <row r="136" spans="1:37" ht="12.75">
      <c r="A136" s="38">
        <v>2791451</v>
      </c>
      <c r="B136" s="39">
        <v>12835</v>
      </c>
      <c r="C136" s="38" t="s">
        <v>355</v>
      </c>
      <c r="D136" s="40" t="s">
        <v>356</v>
      </c>
      <c r="E136" s="40" t="s">
        <v>357</v>
      </c>
      <c r="F136" s="40">
        <v>56048</v>
      </c>
      <c r="G136" s="41">
        <v>389</v>
      </c>
      <c r="H136" s="40">
        <v>5072345478</v>
      </c>
      <c r="I136" s="42">
        <v>7</v>
      </c>
      <c r="J136" s="42" t="s">
        <v>44</v>
      </c>
      <c r="K136" s="32" t="s">
        <v>45</v>
      </c>
      <c r="L136" s="45">
        <v>562</v>
      </c>
      <c r="M136" s="49" t="s">
        <v>46</v>
      </c>
      <c r="N136" s="50" t="s">
        <v>47</v>
      </c>
      <c r="O136" s="50" t="s">
        <v>47</v>
      </c>
      <c r="P136" s="44" t="s">
        <v>57</v>
      </c>
      <c r="Q136" s="42" t="s">
        <v>57</v>
      </c>
      <c r="R136" s="42" t="s">
        <v>44</v>
      </c>
      <c r="S136" s="50" t="s">
        <v>46</v>
      </c>
      <c r="T136" s="45">
        <v>5027</v>
      </c>
      <c r="U136" s="45">
        <v>5273.91</v>
      </c>
      <c r="V136" s="45">
        <v>5364.48</v>
      </c>
      <c r="W136" s="45">
        <v>32177.64</v>
      </c>
      <c r="X136" s="36">
        <f aca="true" t="shared" si="31" ref="X136:X141">SUM(T136:W136)</f>
        <v>47843.03</v>
      </c>
      <c r="Y136" s="37">
        <f aca="true" t="shared" si="32" ref="Y136:Y141">IF(OR(J136="YES",K136="YES"),1,0)</f>
        <v>1</v>
      </c>
      <c r="Z136" s="37">
        <f aca="true" t="shared" si="33" ref="Z136:Z141">IF(OR(L136&lt;600,M136="YES"),1,0)</f>
        <v>1</v>
      </c>
      <c r="AA136" s="37" t="str">
        <f aca="true" t="shared" si="34" ref="AA136:AA141">IF(AND(Y136=1,Z136=1),"ELIGIBLE",0)</f>
        <v>ELIGIBLE</v>
      </c>
      <c r="AB136" s="37" t="str">
        <f aca="true" t="shared" si="35" ref="AB136:AB141">IF(AND(AA136="ELIGIBLE",N136="YES"),"OKAY",0)</f>
        <v>OKAY</v>
      </c>
      <c r="AC136" s="37">
        <f aca="true" t="shared" si="36" ref="AC136:AC141">IF(AND(P136&gt;=20,Q136="YES"),1,0)</f>
        <v>0</v>
      </c>
      <c r="AD136" s="37">
        <f aca="true" t="shared" si="37" ref="AD136:AD141">IF(R136="YES",1,0)</f>
        <v>1</v>
      </c>
      <c r="AE136" s="37">
        <f aca="true" t="shared" si="38" ref="AE136:AE141">IF(AND(AC136=1,AD136=1),"CHECK",0)</f>
        <v>0</v>
      </c>
      <c r="AF136" s="37">
        <f aca="true" t="shared" si="39" ref="AF136:AF141">IF(AND(AA136="ELIGIBLE",AE136="CHECK"),"SRSA",0)</f>
        <v>0</v>
      </c>
      <c r="AG136" s="37">
        <f aca="true" t="shared" si="40" ref="AG136:AG141">IF(AND(AE136="CHECK",AF136=0),"RLISP",0)</f>
        <v>0</v>
      </c>
      <c r="AH136" s="37">
        <f aca="true" t="shared" si="41" ref="AH136:AH141">IF(AND(AB136="OKAY",AG136="RLISP"),"NO",0)</f>
        <v>0</v>
      </c>
      <c r="AI136">
        <f aca="true" t="shared" si="42" ref="AI136:AI141">IF(AND(OR(Y136=0,Z136=0),(N136="YES")),"TROUBLE",0)</f>
        <v>0</v>
      </c>
      <c r="AJ136">
        <f aca="true" t="shared" si="43" ref="AJ136:AJ141">IF(AND(OR(AC136=0,AD136=0),(S136="YES")),"TROUBLE",0)</f>
        <v>0</v>
      </c>
      <c r="AK136">
        <f aca="true" t="shared" si="44" ref="AK136:AK141">IF(AND(AND(AE136=0,P136&gt;=19.95),(S136=1)),"PROBLEM",0)</f>
        <v>0</v>
      </c>
    </row>
    <row r="137" spans="1:37" ht="12.75">
      <c r="A137" s="40"/>
      <c r="B137" s="40" t="s">
        <v>358</v>
      </c>
      <c r="C137" s="40" t="s">
        <v>359</v>
      </c>
      <c r="D137" s="40" t="s">
        <v>360</v>
      </c>
      <c r="E137" s="40" t="s">
        <v>361</v>
      </c>
      <c r="F137" s="40" t="s">
        <v>71</v>
      </c>
      <c r="G137" s="40">
        <v>56473</v>
      </c>
      <c r="H137" s="40"/>
      <c r="I137" s="42">
        <v>7</v>
      </c>
      <c r="J137" s="40" t="s">
        <v>47</v>
      </c>
      <c r="K137" s="29" t="s">
        <v>45</v>
      </c>
      <c r="L137" s="47">
        <v>45</v>
      </c>
      <c r="M137" s="40" t="s">
        <v>46</v>
      </c>
      <c r="N137" s="40" t="s">
        <v>47</v>
      </c>
      <c r="O137" s="40" t="s">
        <v>47</v>
      </c>
      <c r="P137" s="40">
        <v>40</v>
      </c>
      <c r="Q137" s="40"/>
      <c r="R137" s="40"/>
      <c r="S137" s="40" t="s">
        <v>46</v>
      </c>
      <c r="T137" s="48">
        <v>419.33</v>
      </c>
      <c r="U137" s="48" t="s">
        <v>45</v>
      </c>
      <c r="V137" s="48">
        <v>413.44</v>
      </c>
      <c r="W137" s="48">
        <v>2842.07</v>
      </c>
      <c r="X137" s="36">
        <f t="shared" si="31"/>
        <v>3674.84</v>
      </c>
      <c r="Y137" s="37">
        <f t="shared" si="32"/>
        <v>1</v>
      </c>
      <c r="Z137" s="37">
        <f t="shared" si="33"/>
        <v>1</v>
      </c>
      <c r="AA137" s="37" t="str">
        <f t="shared" si="34"/>
        <v>ELIGIBLE</v>
      </c>
      <c r="AB137" s="37" t="str">
        <f t="shared" si="35"/>
        <v>OKAY</v>
      </c>
      <c r="AC137" s="37">
        <f t="shared" si="36"/>
        <v>0</v>
      </c>
      <c r="AD137" s="37">
        <f t="shared" si="37"/>
        <v>0</v>
      </c>
      <c r="AE137" s="37">
        <f t="shared" si="38"/>
        <v>0</v>
      </c>
      <c r="AF137" s="37">
        <f t="shared" si="39"/>
        <v>0</v>
      </c>
      <c r="AG137" s="37">
        <f t="shared" si="40"/>
        <v>0</v>
      </c>
      <c r="AH137" s="37">
        <f t="shared" si="41"/>
        <v>0</v>
      </c>
      <c r="AI137">
        <f t="shared" si="42"/>
        <v>0</v>
      </c>
      <c r="AJ137">
        <f t="shared" si="43"/>
        <v>0</v>
      </c>
      <c r="AK137">
        <f t="shared" si="44"/>
        <v>0</v>
      </c>
    </row>
    <row r="138" spans="1:37" ht="12.75">
      <c r="A138" s="40"/>
      <c r="B138" s="40" t="s">
        <v>362</v>
      </c>
      <c r="C138" s="40" t="s">
        <v>363</v>
      </c>
      <c r="D138" s="40" t="s">
        <v>364</v>
      </c>
      <c r="E138" s="40" t="s">
        <v>365</v>
      </c>
      <c r="F138" s="40" t="s">
        <v>71</v>
      </c>
      <c r="G138" s="40">
        <v>55943</v>
      </c>
      <c r="H138" s="40"/>
      <c r="I138" s="42">
        <v>8</v>
      </c>
      <c r="J138" s="40" t="s">
        <v>128</v>
      </c>
      <c r="K138" s="29" t="s">
        <v>45</v>
      </c>
      <c r="L138" s="47">
        <v>56</v>
      </c>
      <c r="M138" s="40"/>
      <c r="N138" s="40" t="s">
        <v>47</v>
      </c>
      <c r="O138" s="40" t="s">
        <v>47</v>
      </c>
      <c r="P138" s="40">
        <v>18.18</v>
      </c>
      <c r="Q138" s="40" t="s">
        <v>46</v>
      </c>
      <c r="R138" s="40" t="s">
        <v>128</v>
      </c>
      <c r="S138" s="40" t="s">
        <v>46</v>
      </c>
      <c r="T138" s="48">
        <v>105.64</v>
      </c>
      <c r="U138" s="48" t="s">
        <v>45</v>
      </c>
      <c r="V138" s="48">
        <v>257.43</v>
      </c>
      <c r="W138" s="48">
        <v>0</v>
      </c>
      <c r="X138" s="36">
        <f t="shared" si="31"/>
        <v>363.07</v>
      </c>
      <c r="Y138" s="37">
        <f t="shared" si="32"/>
        <v>1</v>
      </c>
      <c r="Z138" s="37">
        <f t="shared" si="33"/>
        <v>1</v>
      </c>
      <c r="AA138" s="37" t="str">
        <f t="shared" si="34"/>
        <v>ELIGIBLE</v>
      </c>
      <c r="AB138" s="37" t="str">
        <f t="shared" si="35"/>
        <v>OKAY</v>
      </c>
      <c r="AC138" s="37">
        <f t="shared" si="36"/>
        <v>0</v>
      </c>
      <c r="AD138" s="37">
        <f t="shared" si="37"/>
        <v>1</v>
      </c>
      <c r="AE138" s="37">
        <f t="shared" si="38"/>
        <v>0</v>
      </c>
      <c r="AF138" s="37">
        <f t="shared" si="39"/>
        <v>0</v>
      </c>
      <c r="AG138" s="37">
        <f t="shared" si="40"/>
        <v>0</v>
      </c>
      <c r="AH138" s="37">
        <f t="shared" si="41"/>
        <v>0</v>
      </c>
      <c r="AI138">
        <f t="shared" si="42"/>
        <v>0</v>
      </c>
      <c r="AJ138">
        <f t="shared" si="43"/>
        <v>0</v>
      </c>
      <c r="AK138">
        <f t="shared" si="44"/>
        <v>0</v>
      </c>
    </row>
    <row r="139" spans="1:37" ht="12.75">
      <c r="A139" s="40"/>
      <c r="B139" s="40" t="s">
        <v>366</v>
      </c>
      <c r="C139" s="40" t="s">
        <v>367</v>
      </c>
      <c r="D139" s="40" t="s">
        <v>368</v>
      </c>
      <c r="E139" s="40" t="s">
        <v>369</v>
      </c>
      <c r="F139" s="40" t="s">
        <v>71</v>
      </c>
      <c r="G139" s="40">
        <v>56183</v>
      </c>
      <c r="H139" s="40"/>
      <c r="I139" s="42">
        <v>7</v>
      </c>
      <c r="J139" s="40" t="s">
        <v>47</v>
      </c>
      <c r="K139" s="29" t="s">
        <v>45</v>
      </c>
      <c r="L139" s="47">
        <v>442</v>
      </c>
      <c r="M139" s="40" t="s">
        <v>46</v>
      </c>
      <c r="N139" s="40" t="s">
        <v>47</v>
      </c>
      <c r="O139" s="40" t="s">
        <v>47</v>
      </c>
      <c r="P139" s="40">
        <v>12.23</v>
      </c>
      <c r="Q139" s="40"/>
      <c r="R139" s="40"/>
      <c r="S139" s="40" t="s">
        <v>46</v>
      </c>
      <c r="T139" s="48">
        <v>3098.91</v>
      </c>
      <c r="U139" s="48">
        <v>3231.94</v>
      </c>
      <c r="V139" s="48">
        <v>3381.18</v>
      </c>
      <c r="W139" s="48">
        <v>13695.13</v>
      </c>
      <c r="X139" s="36">
        <f t="shared" si="31"/>
        <v>23407.16</v>
      </c>
      <c r="Y139" s="37">
        <f t="shared" si="32"/>
        <v>1</v>
      </c>
      <c r="Z139" s="37">
        <f t="shared" si="33"/>
        <v>1</v>
      </c>
      <c r="AA139" s="37" t="str">
        <f t="shared" si="34"/>
        <v>ELIGIBLE</v>
      </c>
      <c r="AB139" s="37" t="str">
        <f t="shared" si="35"/>
        <v>OKAY</v>
      </c>
      <c r="AC139" s="37">
        <f t="shared" si="36"/>
        <v>0</v>
      </c>
      <c r="AD139" s="37">
        <f t="shared" si="37"/>
        <v>0</v>
      </c>
      <c r="AE139" s="37">
        <f t="shared" si="38"/>
        <v>0</v>
      </c>
      <c r="AF139" s="37">
        <f t="shared" si="39"/>
        <v>0</v>
      </c>
      <c r="AG139" s="37">
        <f t="shared" si="40"/>
        <v>0</v>
      </c>
      <c r="AH139" s="37">
        <f t="shared" si="41"/>
        <v>0</v>
      </c>
      <c r="AI139">
        <f t="shared" si="42"/>
        <v>0</v>
      </c>
      <c r="AJ139">
        <f t="shared" si="43"/>
        <v>0</v>
      </c>
      <c r="AK139">
        <f t="shared" si="44"/>
        <v>0</v>
      </c>
    </row>
    <row r="140" spans="1:37" ht="12.75">
      <c r="A140" s="40"/>
      <c r="B140" s="40" t="s">
        <v>370</v>
      </c>
      <c r="C140" s="40" t="s">
        <v>371</v>
      </c>
      <c r="D140" s="40" t="s">
        <v>372</v>
      </c>
      <c r="E140" s="40" t="s">
        <v>373</v>
      </c>
      <c r="F140" s="40" t="s">
        <v>71</v>
      </c>
      <c r="G140" s="40">
        <v>56115</v>
      </c>
      <c r="H140" s="40"/>
      <c r="I140" s="42">
        <v>7</v>
      </c>
      <c r="J140" s="40" t="s">
        <v>128</v>
      </c>
      <c r="K140" s="29" t="s">
        <v>45</v>
      </c>
      <c r="L140" s="47">
        <v>37</v>
      </c>
      <c r="M140" s="40" t="s">
        <v>45</v>
      </c>
      <c r="N140" s="40" t="s">
        <v>47</v>
      </c>
      <c r="O140" s="40" t="s">
        <v>128</v>
      </c>
      <c r="P140" s="40">
        <v>16.22</v>
      </c>
      <c r="Q140" s="40"/>
      <c r="R140" s="40"/>
      <c r="S140" s="40" t="s">
        <v>46</v>
      </c>
      <c r="T140" s="48">
        <v>48.73</v>
      </c>
      <c r="U140" s="48" t="s">
        <v>45</v>
      </c>
      <c r="V140" s="48">
        <v>99.09</v>
      </c>
      <c r="W140" s="48">
        <v>1069.02</v>
      </c>
      <c r="X140" s="36">
        <f t="shared" si="31"/>
        <v>1216.84</v>
      </c>
      <c r="Y140" s="37">
        <f t="shared" si="32"/>
        <v>1</v>
      </c>
      <c r="Z140" s="37">
        <f t="shared" si="33"/>
        <v>1</v>
      </c>
      <c r="AA140" s="37" t="str">
        <f t="shared" si="34"/>
        <v>ELIGIBLE</v>
      </c>
      <c r="AB140" s="37" t="str">
        <f t="shared" si="35"/>
        <v>OKAY</v>
      </c>
      <c r="AC140" s="37">
        <f t="shared" si="36"/>
        <v>0</v>
      </c>
      <c r="AD140" s="37">
        <f t="shared" si="37"/>
        <v>0</v>
      </c>
      <c r="AE140" s="37">
        <f t="shared" si="38"/>
        <v>0</v>
      </c>
      <c r="AF140" s="37">
        <f t="shared" si="39"/>
        <v>0</v>
      </c>
      <c r="AG140" s="37">
        <f t="shared" si="40"/>
        <v>0</v>
      </c>
      <c r="AH140" s="37">
        <f t="shared" si="41"/>
        <v>0</v>
      </c>
      <c r="AI140">
        <f t="shared" si="42"/>
        <v>0</v>
      </c>
      <c r="AJ140">
        <f t="shared" si="43"/>
        <v>0</v>
      </c>
      <c r="AK140">
        <f t="shared" si="44"/>
        <v>0</v>
      </c>
    </row>
    <row r="141" spans="1:37" ht="12.75">
      <c r="A141" s="40"/>
      <c r="B141" s="40" t="s">
        <v>366</v>
      </c>
      <c r="C141" s="40" t="s">
        <v>367</v>
      </c>
      <c r="D141" s="40" t="s">
        <v>368</v>
      </c>
      <c r="E141" s="40" t="s">
        <v>369</v>
      </c>
      <c r="F141" s="40" t="s">
        <v>71</v>
      </c>
      <c r="G141" s="40">
        <v>56183</v>
      </c>
      <c r="H141" s="40"/>
      <c r="I141" s="42">
        <v>7</v>
      </c>
      <c r="J141" s="40" t="s">
        <v>47</v>
      </c>
      <c r="K141" s="29" t="s">
        <v>45</v>
      </c>
      <c r="L141" s="47">
        <v>442</v>
      </c>
      <c r="M141" s="40" t="s">
        <v>46</v>
      </c>
      <c r="N141" s="40" t="s">
        <v>47</v>
      </c>
      <c r="O141" s="40" t="s">
        <v>47</v>
      </c>
      <c r="P141" s="40">
        <v>12.23</v>
      </c>
      <c r="Q141" s="40"/>
      <c r="R141" s="40"/>
      <c r="S141" s="40" t="s">
        <v>46</v>
      </c>
      <c r="T141" s="48">
        <v>3098.91</v>
      </c>
      <c r="U141" s="48">
        <v>3231.94</v>
      </c>
      <c r="V141" s="48">
        <v>3381.18</v>
      </c>
      <c r="W141" s="48">
        <v>13695.13</v>
      </c>
      <c r="X141" s="36">
        <f t="shared" si="31"/>
        <v>23407.16</v>
      </c>
      <c r="Y141" s="37">
        <f t="shared" si="32"/>
        <v>1</v>
      </c>
      <c r="Z141" s="37">
        <f t="shared" si="33"/>
        <v>1</v>
      </c>
      <c r="AA141" s="37" t="str">
        <f t="shared" si="34"/>
        <v>ELIGIBLE</v>
      </c>
      <c r="AB141" s="37" t="str">
        <f t="shared" si="35"/>
        <v>OKAY</v>
      </c>
      <c r="AC141" s="37">
        <f t="shared" si="36"/>
        <v>0</v>
      </c>
      <c r="AD141" s="37">
        <f t="shared" si="37"/>
        <v>0</v>
      </c>
      <c r="AE141" s="37">
        <f t="shared" si="38"/>
        <v>0</v>
      </c>
      <c r="AF141" s="37">
        <f t="shared" si="39"/>
        <v>0</v>
      </c>
      <c r="AG141" s="37">
        <f t="shared" si="40"/>
        <v>0</v>
      </c>
      <c r="AH141" s="37">
        <f t="shared" si="41"/>
        <v>0</v>
      </c>
      <c r="AI141">
        <f t="shared" si="42"/>
        <v>0</v>
      </c>
      <c r="AJ141">
        <f t="shared" si="43"/>
        <v>0</v>
      </c>
      <c r="AK141">
        <f t="shared" si="44"/>
        <v>0</v>
      </c>
    </row>
  </sheetData>
  <mergeCells count="1">
    <mergeCell ref="A3:X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Technology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Archived Information: Minnesota LEAs Eligible for SRSA 2002</dc:title>
  <dc:subject/>
  <dc:creator>dmoles</dc:creator>
  <cp:keywords/>
  <dc:description/>
  <cp:lastModifiedBy>Elaine Goheen</cp:lastModifiedBy>
  <dcterms:created xsi:type="dcterms:W3CDTF">2002-06-04T13:33:10Z</dcterms:created>
  <dcterms:modified xsi:type="dcterms:W3CDTF">2003-09-25T14:47:50Z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status">
    <vt:lpwstr>archived</vt:lpwstr>
  </property>
</Properties>
</file>