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13755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<sst xmlns="http://schemas.openxmlformats.org/spreadsheetml/2006/main" count="59" uniqueCount="43">
  <si>
    <t>K</t>
  </si>
  <si>
    <t>D</t>
  </si>
  <si>
    <t>u</t>
  </si>
  <si>
    <t>nut factor</t>
  </si>
  <si>
    <t>nominal diameter</t>
  </si>
  <si>
    <t>preload uncertainty factor</t>
  </si>
  <si>
    <t>in</t>
  </si>
  <si>
    <t>Po</t>
  </si>
  <si>
    <t>lb</t>
  </si>
  <si>
    <t>applied torque</t>
  </si>
  <si>
    <t>in-lb</t>
  </si>
  <si>
    <t>T</t>
  </si>
  <si>
    <t>ft-lb</t>
  </si>
  <si>
    <t>bolt tensile area</t>
  </si>
  <si>
    <t>At</t>
  </si>
  <si>
    <t>in2</t>
  </si>
  <si>
    <t>bolt tensile yield strength</t>
  </si>
  <si>
    <t>Fty</t>
  </si>
  <si>
    <t>psi</t>
  </si>
  <si>
    <t>yield criteria</t>
  </si>
  <si>
    <t>-</t>
  </si>
  <si>
    <t>Fsu</t>
  </si>
  <si>
    <t>mcwf tensile strength @293K</t>
  </si>
  <si>
    <t>mcwf tensile strength @77K</t>
  </si>
  <si>
    <t>thread engagement length</t>
  </si>
  <si>
    <t>Le</t>
  </si>
  <si>
    <t>internal minor diam</t>
  </si>
  <si>
    <t>Dm</t>
  </si>
  <si>
    <t>thread shear area</t>
  </si>
  <si>
    <t>As</t>
  </si>
  <si>
    <t>Pu</t>
  </si>
  <si>
    <t>thread pitch</t>
  </si>
  <si>
    <t>p</t>
  </si>
  <si>
    <t>thread strength @293K</t>
  </si>
  <si>
    <t>MS</t>
  </si>
  <si>
    <t>MCWF Thread Shear</t>
  </si>
  <si>
    <t>min bolt preload</t>
  </si>
  <si>
    <t>max bolt preload</t>
  </si>
  <si>
    <t>Fastener Torque</t>
  </si>
  <si>
    <t xml:space="preserve">http://gltrs.grc.nasa.gov/reports/1995/TM-106943.pdf </t>
  </si>
  <si>
    <t>neglects preload relaxation</t>
  </si>
  <si>
    <t>margin of safety (&gt;0)</t>
  </si>
  <si>
    <t>Reference: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</si>
</sst>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1" xfId="0" applyBorder="1" applyAlignment="1" quotePrefix="1">
      <alignment horizontal="center"/>
    </xf>
    <xf numFmtId="1" fontId="0" fillId="0" borderId="1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3" xfId="0" applyBorder="1" applyAlignment="1">
      <alignment/>
    </xf>
    <xf numFmtId="165" fontId="0" fillId="0" borderId="1" xfId="0" applyNumberFormat="1" applyBorder="1" applyAlignment="1">
      <alignment/>
    </xf>
    <xf numFmtId="0" fontId="3" fillId="0" borderId="0" xfId="2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ltrs.grc.nasa.gov/reports/1995/TM-10694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showGridLines="0" tabSelected="1" workbookViewId="0" topLeftCell="A1">
      <selection activeCell="B34" sqref="B34"/>
    </sheetView>
  </sheetViews>
  <sheetFormatPr defaultColWidth="9.140625" defaultRowHeight="12.75"/>
  <cols>
    <col min="1" max="1" width="3.57421875" style="0" customWidth="1"/>
    <col min="2" max="2" width="25.8515625" style="1" bestFit="1" customWidth="1"/>
    <col min="3" max="3" width="4.140625" style="2" bestFit="1" customWidth="1"/>
    <col min="4" max="4" width="7.00390625" style="0" bestFit="1" customWidth="1"/>
    <col min="5" max="5" width="4.421875" style="0" bestFit="1" customWidth="1"/>
    <col min="6" max="6" width="2.28125" style="0" customWidth="1"/>
    <col min="7" max="7" width="5.00390625" style="0" bestFit="1" customWidth="1"/>
    <col min="8" max="8" width="4.00390625" style="0" bestFit="1" customWidth="1"/>
  </cols>
  <sheetData>
    <row r="2" ht="12.75">
      <c r="B2" s="17" t="s">
        <v>42</v>
      </c>
    </row>
    <row r="3" ht="12.75">
      <c r="B3" s="15" t="s">
        <v>39</v>
      </c>
    </row>
    <row r="5" spans="2:4" ht="18">
      <c r="B5" s="12" t="s">
        <v>38</v>
      </c>
      <c r="D5" s="5"/>
    </row>
    <row r="6" spans="1:6" ht="12.75">
      <c r="A6" s="7"/>
      <c r="B6" s="8" t="s">
        <v>16</v>
      </c>
      <c r="C6" s="3" t="s">
        <v>17</v>
      </c>
      <c r="D6" s="4">
        <v>85000</v>
      </c>
      <c r="E6" s="6" t="s">
        <v>18</v>
      </c>
      <c r="F6" s="7"/>
    </row>
    <row r="7" spans="1:6" ht="12.75">
      <c r="A7" s="7"/>
      <c r="B7" s="8" t="s">
        <v>19</v>
      </c>
      <c r="C7" s="10" t="s">
        <v>20</v>
      </c>
      <c r="D7" s="4">
        <v>0.7</v>
      </c>
      <c r="E7" s="6"/>
      <c r="F7" s="7"/>
    </row>
    <row r="8" spans="1:6" ht="12.75">
      <c r="A8" s="7"/>
      <c r="B8" s="8" t="s">
        <v>4</v>
      </c>
      <c r="C8" s="3" t="s">
        <v>1</v>
      </c>
      <c r="D8" s="4">
        <v>1.375</v>
      </c>
      <c r="E8" s="6" t="s">
        <v>6</v>
      </c>
      <c r="F8" s="7"/>
    </row>
    <row r="9" spans="1:6" ht="12.75">
      <c r="A9" s="7"/>
      <c r="B9" s="8" t="s">
        <v>31</v>
      </c>
      <c r="C9" s="3" t="s">
        <v>32</v>
      </c>
      <c r="D9" s="9">
        <f>1/6</f>
        <v>0.16666666666666666</v>
      </c>
      <c r="E9" s="6" t="s">
        <v>6</v>
      </c>
      <c r="F9" s="7"/>
    </row>
    <row r="10" spans="1:6" ht="12.75">
      <c r="A10" s="7"/>
      <c r="B10" s="8" t="s">
        <v>13</v>
      </c>
      <c r="C10" s="3" t="s">
        <v>14</v>
      </c>
      <c r="D10" s="9">
        <f>0.25*PI()*(D8-0.9743*D9)^2</f>
        <v>1.1548802315778162</v>
      </c>
      <c r="E10" s="6" t="s">
        <v>15</v>
      </c>
      <c r="F10" s="7"/>
    </row>
    <row r="11" spans="1:6" ht="12.75">
      <c r="A11" s="7"/>
      <c r="B11" s="8" t="s">
        <v>3</v>
      </c>
      <c r="C11" s="3" t="s">
        <v>0</v>
      </c>
      <c r="D11" s="4">
        <v>0.2</v>
      </c>
      <c r="E11" s="6"/>
      <c r="F11" s="7"/>
    </row>
    <row r="12" spans="1:9" ht="12.75">
      <c r="A12" s="7"/>
      <c r="B12" s="8" t="s">
        <v>9</v>
      </c>
      <c r="C12" s="3" t="s">
        <v>11</v>
      </c>
      <c r="D12" s="4">
        <f>D11*D8*D7*D6*D10</f>
        <v>18896.727789192017</v>
      </c>
      <c r="E12" s="6" t="s">
        <v>10</v>
      </c>
      <c r="F12" s="7"/>
      <c r="G12" s="13">
        <f>D12/12</f>
        <v>1574.7273157660013</v>
      </c>
      <c r="H12" s="6" t="s">
        <v>12</v>
      </c>
      <c r="I12" s="7"/>
    </row>
    <row r="13" spans="1:6" ht="12.75">
      <c r="A13" s="7"/>
      <c r="B13" s="8" t="s">
        <v>5</v>
      </c>
      <c r="C13" s="3" t="s">
        <v>2</v>
      </c>
      <c r="D13" s="4">
        <v>0.25</v>
      </c>
      <c r="E13" s="6"/>
      <c r="F13" s="7"/>
    </row>
    <row r="14" spans="1:6" ht="12.75">
      <c r="A14" s="7"/>
      <c r="B14" s="8" t="s">
        <v>36</v>
      </c>
      <c r="C14" s="3" t="s">
        <v>7</v>
      </c>
      <c r="D14" s="4">
        <f>D12*(1-D13)/(D11*D8)</f>
        <v>51536.530334160045</v>
      </c>
      <c r="E14" s="6" t="s">
        <v>8</v>
      </c>
      <c r="F14" s="7"/>
    </row>
    <row r="15" spans="1:6" ht="12.75">
      <c r="A15" s="7"/>
      <c r="B15" s="8" t="s">
        <v>37</v>
      </c>
      <c r="C15" s="3" t="s">
        <v>7</v>
      </c>
      <c r="D15" s="4">
        <f>D12*(1+D13)/(D11*D8)</f>
        <v>85894.21722360008</v>
      </c>
      <c r="E15" s="6" t="s">
        <v>8</v>
      </c>
      <c r="F15" s="7"/>
    </row>
    <row r="16" spans="2:4" ht="12.75">
      <c r="B16" s="16" t="s">
        <v>40</v>
      </c>
      <c r="D16" s="5"/>
    </row>
    <row r="17" ht="12.75">
      <c r="D17" s="5"/>
    </row>
    <row r="18" spans="2:4" ht="18">
      <c r="B18" s="12" t="s">
        <v>35</v>
      </c>
      <c r="D18" s="5"/>
    </row>
    <row r="19" spans="2:5" ht="12.75">
      <c r="B19" s="8" t="s">
        <v>22</v>
      </c>
      <c r="C19" s="3" t="s">
        <v>21</v>
      </c>
      <c r="D19" s="4">
        <v>78000</v>
      </c>
      <c r="E19" s="6" t="s">
        <v>18</v>
      </c>
    </row>
    <row r="20" spans="2:5" ht="12.75">
      <c r="B20" s="8" t="s">
        <v>23</v>
      </c>
      <c r="C20" s="10" t="s">
        <v>20</v>
      </c>
      <c r="D20" s="4">
        <v>95000</v>
      </c>
      <c r="E20" s="6" t="s">
        <v>18</v>
      </c>
    </row>
    <row r="21" spans="1:9" ht="12.75">
      <c r="A21" s="7"/>
      <c r="B21" s="8" t="s">
        <v>4</v>
      </c>
      <c r="C21" s="3" t="s">
        <v>1</v>
      </c>
      <c r="D21" s="4">
        <v>1.375</v>
      </c>
      <c r="E21" s="6" t="s">
        <v>6</v>
      </c>
      <c r="F21" s="7"/>
      <c r="G21" s="7"/>
      <c r="H21" s="7"/>
      <c r="I21" s="7"/>
    </row>
    <row r="22" spans="1:9" ht="12.75">
      <c r="A22" s="7"/>
      <c r="B22" s="8" t="s">
        <v>31</v>
      </c>
      <c r="C22" s="3" t="s">
        <v>32</v>
      </c>
      <c r="D22" s="9">
        <f>1/6</f>
        <v>0.16666666666666666</v>
      </c>
      <c r="E22" s="6" t="s">
        <v>6</v>
      </c>
      <c r="F22" s="7"/>
      <c r="G22" s="7"/>
      <c r="H22" s="7"/>
      <c r="I22" s="7"/>
    </row>
    <row r="23" spans="1:9" ht="12.75">
      <c r="A23" s="7"/>
      <c r="B23" s="8" t="s">
        <v>24</v>
      </c>
      <c r="C23" s="3" t="s">
        <v>25</v>
      </c>
      <c r="D23" s="4">
        <v>1.25</v>
      </c>
      <c r="E23" s="6" t="s">
        <v>6</v>
      </c>
      <c r="F23" s="7"/>
      <c r="G23" s="7"/>
      <c r="H23" s="7"/>
      <c r="I23" s="7"/>
    </row>
    <row r="24" spans="1:9" ht="12.75">
      <c r="A24" s="7"/>
      <c r="B24" s="8" t="s">
        <v>26</v>
      </c>
      <c r="C24" s="3" t="s">
        <v>27</v>
      </c>
      <c r="D24" s="4">
        <v>1.195</v>
      </c>
      <c r="E24" s="6" t="s">
        <v>6</v>
      </c>
      <c r="F24" s="7"/>
      <c r="G24" s="7"/>
      <c r="H24" s="7"/>
      <c r="I24" s="7"/>
    </row>
    <row r="25" spans="1:6" ht="12.75">
      <c r="A25" s="7"/>
      <c r="B25" s="8" t="s">
        <v>28</v>
      </c>
      <c r="C25" s="3" t="s">
        <v>29</v>
      </c>
      <c r="D25" s="9">
        <f>5*PI()*D23*D24/8</f>
        <v>2.932971266437346</v>
      </c>
      <c r="E25" s="6" t="s">
        <v>15</v>
      </c>
      <c r="F25" s="7"/>
    </row>
    <row r="26" spans="1:6" ht="12.75">
      <c r="A26" s="7"/>
      <c r="B26" s="8" t="s">
        <v>33</v>
      </c>
      <c r="C26" s="3" t="s">
        <v>30</v>
      </c>
      <c r="D26" s="11">
        <f>D19*D25</f>
        <v>228771.758782113</v>
      </c>
      <c r="E26" s="6" t="s">
        <v>8</v>
      </c>
      <c r="F26" s="7"/>
    </row>
    <row r="27" spans="1:6" ht="12.75">
      <c r="A27" s="7"/>
      <c r="B27" s="8" t="s">
        <v>41</v>
      </c>
      <c r="C27" s="3" t="s">
        <v>34</v>
      </c>
      <c r="D27" s="14">
        <f>(D26/D15)-1</f>
        <v>1.663412813770381</v>
      </c>
      <c r="E27" s="6"/>
      <c r="F27" s="7"/>
    </row>
    <row r="33" ht="12.75">
      <c r="B33" s="1">
        <f>D12/(0.2*D8)</f>
        <v>68715.37377888005</v>
      </c>
    </row>
  </sheetData>
  <hyperlinks>
    <hyperlink ref="B3" r:id="rId1" display="http://gltrs.grc.nasa.gov/reports/1995/TM-106943.pdf 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Williamson</dc:creator>
  <cp:keywords/>
  <dc:description/>
  <cp:lastModifiedBy>pheitzen</cp:lastModifiedBy>
  <cp:lastPrinted>2006-10-24T16:05:22Z</cp:lastPrinted>
  <dcterms:created xsi:type="dcterms:W3CDTF">2006-10-24T14:18:27Z</dcterms:created>
  <dcterms:modified xsi:type="dcterms:W3CDTF">2006-12-18T16:52:24Z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