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390" windowHeight="9315" activeTab="0"/>
  </bookViews>
  <sheets>
    <sheet name="HYDRO RESOURCES" sheetId="1" r:id="rId1"/>
    <sheet name="OTHER PURCHASES" sheetId="2" r:id="rId2"/>
  </sheets>
  <definedNames/>
  <calcPr fullCalcOnLoad="1"/>
</workbook>
</file>

<file path=xl/sharedStrings.xml><?xml version="1.0" encoding="utf-8"?>
<sst xmlns="http://schemas.openxmlformats.org/spreadsheetml/2006/main" count="113" uniqueCount="48">
  <si>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</si>
  <si>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</si>
  <si>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</si>
  <si>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</si>
  <si>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</si>
  <si>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</si>
  <si>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</si>
  <si>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</si>
  <si>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</si>
  <si>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</si>
  <si>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</si>
  <si>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</si>
  <si>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</si>
  <si>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IN GWh</t>
  </si>
  <si>
    <t>OTHER PURCHASES</t>
  </si>
  <si>
    <t>EA2 ACCOUNT</t>
  </si>
  <si>
    <t>WESTERN RESOURCES (HYDRO)</t>
  </si>
  <si>
    <t>1ST QTR</t>
  </si>
  <si>
    <t xml:space="preserve">2ND QTR </t>
  </si>
  <si>
    <t xml:space="preserve">3RD QTR </t>
  </si>
  <si>
    <t>4TH QTR</t>
  </si>
  <si>
    <t>Generation at load center (Tracy)</t>
  </si>
  <si>
    <t>Generation at Plant</t>
  </si>
  <si>
    <t>(1)</t>
  </si>
  <si>
    <t>(2)</t>
  </si>
  <si>
    <t>EA2 Deposits are not in the Supply Grand Total</t>
  </si>
  <si>
    <t>Deposits</t>
  </si>
  <si>
    <t>Withdrawals</t>
  </si>
  <si>
    <t>Includes purchases for load management</t>
  </si>
  <si>
    <t xml:space="preserve">NORTHWEST </t>
  </si>
  <si>
    <t xml:space="preserve">IN-AREA  </t>
  </si>
  <si>
    <t xml:space="preserve">Carr </t>
  </si>
  <si>
    <t xml:space="preserve">Folsom </t>
  </si>
  <si>
    <t xml:space="preserve">Keswick </t>
  </si>
  <si>
    <t xml:space="preserve">Nimbus </t>
  </si>
  <si>
    <t xml:space="preserve">ONeill </t>
  </si>
  <si>
    <t xml:space="preserve">Shasta </t>
  </si>
  <si>
    <t xml:space="preserve">Trinity </t>
  </si>
  <si>
    <t xml:space="preserve">San Luis </t>
  </si>
  <si>
    <t xml:space="preserve">Spring Creek </t>
  </si>
  <si>
    <t xml:space="preserve">New Melones </t>
  </si>
  <si>
    <t xml:space="preserve">  PAC  1A</t>
  </si>
  <si>
    <t xml:space="preserve">  PAC  3</t>
  </si>
  <si>
    <t xml:space="preserve">  PAC  1C</t>
  </si>
  <si>
    <t xml:space="preserve">  PACW  1B</t>
  </si>
  <si>
    <t xml:space="preserve">  PGE-ENRON</t>
  </si>
  <si>
    <t xml:space="preserve">  PACW-1D</t>
  </si>
  <si>
    <t>JAN - DEC 2001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</si>
</sst>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" fontId="0" fillId="0" borderId="10" xfId="0" applyNumberFormat="1" applyBorder="1" applyAlignment="1">
      <alignment horizontal="right"/>
    </xf>
    <xf numFmtId="0" fontId="2" fillId="0" borderId="11" xfId="0" applyFon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17.7109375" style="0" customWidth="1"/>
    <col min="2" max="2" width="10.00390625" style="0" customWidth="1"/>
    <col min="3" max="3" width="10.140625" style="0" customWidth="1"/>
    <col min="4" max="4" width="11.421875" style="0" customWidth="1"/>
    <col min="5" max="5" width="11.00390625" style="0" customWidth="1"/>
    <col min="6" max="9" width="9.57421875" style="0" bestFit="1" customWidth="1"/>
    <col min="10" max="17" width="9.00390625" style="0" customWidth="1"/>
    <col min="18" max="18" width="12.140625" style="0" customWidth="1"/>
  </cols>
  <sheetData>
    <row r="1" spans="1:7" ht="15.75">
      <c r="A1" s="33"/>
      <c r="B1" s="33"/>
      <c r="C1" s="33"/>
      <c r="D1" s="34" t="s">
        <v>16</v>
      </c>
      <c r="E1" s="34"/>
      <c r="F1" s="33"/>
      <c r="G1" s="2"/>
    </row>
    <row r="2" spans="1:7" ht="12.75">
      <c r="A2" s="33"/>
      <c r="B2" s="32" t="s">
        <v>47</v>
      </c>
      <c r="C2" s="33"/>
      <c r="E2" s="33"/>
      <c r="F2" s="33"/>
      <c r="G2" s="2"/>
    </row>
    <row r="3" spans="1:7" ht="12.75">
      <c r="A3" s="3" t="s">
        <v>22</v>
      </c>
      <c r="D3" s="2"/>
      <c r="E3" s="2"/>
      <c r="F3" s="2"/>
      <c r="G3" s="2"/>
    </row>
    <row r="4" spans="2:18" ht="13.5" thickBot="1">
      <c r="B4" s="3"/>
      <c r="C4" s="3"/>
      <c r="D4" s="3"/>
      <c r="E4" s="16" t="s">
        <v>17</v>
      </c>
      <c r="F4" s="3"/>
      <c r="G4" s="3"/>
      <c r="H4" s="3"/>
      <c r="I4" s="17" t="s">
        <v>18</v>
      </c>
      <c r="J4" s="3"/>
      <c r="K4" s="3"/>
      <c r="L4" s="3"/>
      <c r="M4" s="16" t="s">
        <v>19</v>
      </c>
      <c r="N4" s="10"/>
      <c r="O4" s="3"/>
      <c r="P4" s="3"/>
      <c r="Q4" s="17" t="s">
        <v>20</v>
      </c>
      <c r="R4" s="17" t="s">
        <v>12</v>
      </c>
    </row>
    <row r="5" spans="1:18" ht="12.75" customHeight="1" thickBot="1">
      <c r="A5" s="30" t="s">
        <v>13</v>
      </c>
      <c r="B5" s="36" t="s">
        <v>0</v>
      </c>
      <c r="C5" s="13" t="s">
        <v>1</v>
      </c>
      <c r="D5" s="13" t="s">
        <v>2</v>
      </c>
      <c r="E5" s="14"/>
      <c r="F5" s="13" t="s">
        <v>3</v>
      </c>
      <c r="G5" s="13" t="s">
        <v>4</v>
      </c>
      <c r="H5" s="13" t="s">
        <v>5</v>
      </c>
      <c r="I5" s="14"/>
      <c r="J5" s="13" t="s">
        <v>6</v>
      </c>
      <c r="K5" s="13" t="s">
        <v>7</v>
      </c>
      <c r="L5" s="13" t="s">
        <v>8</v>
      </c>
      <c r="M5" s="14"/>
      <c r="N5" s="13" t="s">
        <v>9</v>
      </c>
      <c r="O5" s="13" t="s">
        <v>10</v>
      </c>
      <c r="P5" s="13" t="s">
        <v>11</v>
      </c>
      <c r="Q5" s="15"/>
      <c r="R5" s="15"/>
    </row>
    <row r="6" spans="2:18" ht="12.75">
      <c r="B6" s="39"/>
      <c r="C6" s="39"/>
      <c r="D6" s="4"/>
      <c r="E6" s="6"/>
      <c r="F6" s="39"/>
      <c r="G6" s="41"/>
      <c r="H6" s="4"/>
      <c r="I6" s="9"/>
      <c r="J6" s="39"/>
      <c r="K6" s="39"/>
      <c r="L6" s="4"/>
      <c r="M6" s="6"/>
      <c r="N6" s="39"/>
      <c r="O6" s="39"/>
      <c r="P6" s="4"/>
      <c r="Q6" s="5"/>
      <c r="R6" s="5"/>
    </row>
    <row r="7" spans="1:18" ht="12.75">
      <c r="A7" t="s">
        <v>31</v>
      </c>
      <c r="B7" s="49">
        <v>20345</v>
      </c>
      <c r="C7" s="7">
        <v>7471</v>
      </c>
      <c r="D7">
        <v>0</v>
      </c>
      <c r="E7" s="37">
        <f>SUM(B7:D7)</f>
        <v>27816</v>
      </c>
      <c r="F7" s="7">
        <v>15228</v>
      </c>
      <c r="G7" s="42">
        <v>13978</v>
      </c>
      <c r="H7">
        <v>53114</v>
      </c>
      <c r="I7" s="37">
        <f>SUM(F7:H7)</f>
        <v>82320</v>
      </c>
      <c r="J7" s="7">
        <v>88427</v>
      </c>
      <c r="K7" s="7">
        <v>86794</v>
      </c>
      <c r="L7">
        <v>55332</v>
      </c>
      <c r="M7" s="37">
        <f>SUM(J7:L7)</f>
        <v>230553</v>
      </c>
      <c r="N7" s="7">
        <v>60133</v>
      </c>
      <c r="O7" s="7">
        <v>744</v>
      </c>
      <c r="P7">
        <v>0</v>
      </c>
      <c r="Q7" s="37">
        <f>SUM(N7:P7)</f>
        <v>60877</v>
      </c>
      <c r="R7" s="37">
        <f>SUM(Q7,M7,I7,E7)</f>
        <v>401566</v>
      </c>
    </row>
    <row r="8" spans="1:18" ht="12.75">
      <c r="A8" t="s">
        <v>32</v>
      </c>
      <c r="B8" s="7">
        <v>32458</v>
      </c>
      <c r="C8" s="7">
        <v>21181</v>
      </c>
      <c r="D8">
        <v>24710</v>
      </c>
      <c r="E8" s="37">
        <f aca="true" t="shared" si="0" ref="E8:E16">SUM(B8:D8)</f>
        <v>78349</v>
      </c>
      <c r="F8" s="7">
        <v>25599</v>
      </c>
      <c r="G8" s="42">
        <v>30468</v>
      </c>
      <c r="H8">
        <v>41711</v>
      </c>
      <c r="I8" s="37">
        <f aca="true" t="shared" si="1" ref="I8:I16">SUM(F8:H8)</f>
        <v>97778</v>
      </c>
      <c r="J8" s="7">
        <v>34394</v>
      </c>
      <c r="K8" s="7">
        <v>24770</v>
      </c>
      <c r="L8">
        <v>22904</v>
      </c>
      <c r="M8" s="37">
        <f aca="true" t="shared" si="2" ref="M8:M16">SUM(J8:L8)</f>
        <v>82068</v>
      </c>
      <c r="N8" s="7">
        <v>19632</v>
      </c>
      <c r="O8" s="7">
        <v>9982</v>
      </c>
      <c r="P8">
        <v>20464</v>
      </c>
      <c r="Q8" s="37">
        <f aca="true" t="shared" si="3" ref="Q8:Q16">SUM(N8:P8)</f>
        <v>50078</v>
      </c>
      <c r="R8" s="37">
        <f aca="true" t="shared" si="4" ref="R8:R16">SUM(Q8,M8,I8,E8)</f>
        <v>308273</v>
      </c>
    </row>
    <row r="9" spans="1:18" ht="12.75">
      <c r="A9" t="s">
        <v>33</v>
      </c>
      <c r="B9" s="7">
        <v>20240</v>
      </c>
      <c r="C9" s="7">
        <v>14256</v>
      </c>
      <c r="D9">
        <v>20736</v>
      </c>
      <c r="E9" s="37">
        <f t="shared" si="0"/>
        <v>55232</v>
      </c>
      <c r="F9" s="7">
        <v>25965</v>
      </c>
      <c r="G9" s="42">
        <v>42984</v>
      </c>
      <c r="H9">
        <v>56856</v>
      </c>
      <c r="I9" s="37">
        <f t="shared" si="1"/>
        <v>125805</v>
      </c>
      <c r="J9" s="7">
        <v>62304</v>
      </c>
      <c r="K9" s="7">
        <v>48048</v>
      </c>
      <c r="L9">
        <v>37800</v>
      </c>
      <c r="M9" s="37">
        <f t="shared" si="2"/>
        <v>148152</v>
      </c>
      <c r="N9" s="7">
        <v>26505</v>
      </c>
      <c r="O9" s="7">
        <v>20424</v>
      </c>
      <c r="P9">
        <v>18216</v>
      </c>
      <c r="Q9" s="37">
        <f t="shared" si="3"/>
        <v>65145</v>
      </c>
      <c r="R9" s="37">
        <f t="shared" si="4"/>
        <v>394334</v>
      </c>
    </row>
    <row r="10" spans="1:18" ht="12.75">
      <c r="A10" t="s">
        <v>40</v>
      </c>
      <c r="B10" s="7">
        <v>8277</v>
      </c>
      <c r="C10" s="7">
        <v>5273</v>
      </c>
      <c r="D10">
        <v>14179</v>
      </c>
      <c r="E10" s="37">
        <f t="shared" si="0"/>
        <v>27729</v>
      </c>
      <c r="F10" s="7">
        <v>56896</v>
      </c>
      <c r="G10" s="42">
        <v>77469</v>
      </c>
      <c r="H10">
        <v>56138</v>
      </c>
      <c r="I10" s="37">
        <f t="shared" si="1"/>
        <v>190503</v>
      </c>
      <c r="J10" s="7">
        <v>58081</v>
      </c>
      <c r="K10" s="7">
        <v>51804</v>
      </c>
      <c r="L10">
        <v>35310</v>
      </c>
      <c r="M10" s="37">
        <f t="shared" si="2"/>
        <v>145195</v>
      </c>
      <c r="N10" s="7">
        <v>14640</v>
      </c>
      <c r="O10" s="7">
        <v>3339</v>
      </c>
      <c r="P10">
        <v>6439</v>
      </c>
      <c r="Q10" s="37">
        <f t="shared" si="3"/>
        <v>24418</v>
      </c>
      <c r="R10" s="37">
        <f t="shared" si="4"/>
        <v>387845</v>
      </c>
    </row>
    <row r="11" spans="1:18" ht="12.75">
      <c r="A11" t="s">
        <v>34</v>
      </c>
      <c r="B11" s="7">
        <v>4441</v>
      </c>
      <c r="C11" s="7">
        <v>2688</v>
      </c>
      <c r="D11">
        <v>2956</v>
      </c>
      <c r="E11" s="37">
        <f t="shared" si="0"/>
        <v>10085</v>
      </c>
      <c r="F11" s="7">
        <v>3102</v>
      </c>
      <c r="G11" s="42">
        <v>3648</v>
      </c>
      <c r="H11">
        <v>4872</v>
      </c>
      <c r="I11" s="37">
        <f t="shared" si="1"/>
        <v>11622</v>
      </c>
      <c r="J11" s="7">
        <v>4440</v>
      </c>
      <c r="K11" s="7">
        <v>3048</v>
      </c>
      <c r="L11">
        <v>2880</v>
      </c>
      <c r="M11" s="37">
        <f t="shared" si="2"/>
        <v>10368</v>
      </c>
      <c r="N11" s="7">
        <v>2984</v>
      </c>
      <c r="O11" s="7">
        <v>2184</v>
      </c>
      <c r="P11">
        <v>2904</v>
      </c>
      <c r="Q11" s="37">
        <f t="shared" si="3"/>
        <v>8072</v>
      </c>
      <c r="R11" s="37">
        <f t="shared" si="4"/>
        <v>40147</v>
      </c>
    </row>
    <row r="12" spans="1:18" ht="12.75">
      <c r="A12" t="s">
        <v>35</v>
      </c>
      <c r="B12" s="7">
        <v>0</v>
      </c>
      <c r="C12" s="7">
        <v>0</v>
      </c>
      <c r="D12">
        <v>144</v>
      </c>
      <c r="E12" s="37">
        <f t="shared" si="0"/>
        <v>144</v>
      </c>
      <c r="F12" s="7">
        <v>621</v>
      </c>
      <c r="G12" s="42">
        <v>3672</v>
      </c>
      <c r="H12">
        <v>1402</v>
      </c>
      <c r="I12" s="37">
        <f t="shared" si="1"/>
        <v>5695</v>
      </c>
      <c r="J12" s="7">
        <v>142</v>
      </c>
      <c r="K12" s="7">
        <v>60</v>
      </c>
      <c r="L12">
        <v>0</v>
      </c>
      <c r="M12" s="37">
        <f t="shared" si="2"/>
        <v>202</v>
      </c>
      <c r="N12" s="7">
        <v>0</v>
      </c>
      <c r="O12" s="7">
        <v>0</v>
      </c>
      <c r="P12">
        <v>0</v>
      </c>
      <c r="Q12" s="37">
        <f t="shared" si="3"/>
        <v>0</v>
      </c>
      <c r="R12" s="37">
        <f t="shared" si="4"/>
        <v>6041</v>
      </c>
    </row>
    <row r="13" spans="1:18" ht="12.75">
      <c r="A13" t="s">
        <v>38</v>
      </c>
      <c r="B13" s="7">
        <v>1372</v>
      </c>
      <c r="C13" s="7">
        <v>0</v>
      </c>
      <c r="D13">
        <v>2217</v>
      </c>
      <c r="E13" s="37">
        <f t="shared" si="0"/>
        <v>3589</v>
      </c>
      <c r="F13" s="7">
        <v>12291</v>
      </c>
      <c r="G13" s="42">
        <v>58004</v>
      </c>
      <c r="H13">
        <v>57107</v>
      </c>
      <c r="I13" s="37">
        <f t="shared" si="1"/>
        <v>127402</v>
      </c>
      <c r="J13" s="7">
        <v>16879</v>
      </c>
      <c r="K13" s="7">
        <v>4239</v>
      </c>
      <c r="L13">
        <v>0</v>
      </c>
      <c r="M13" s="37">
        <f t="shared" si="2"/>
        <v>21118</v>
      </c>
      <c r="N13" s="7">
        <v>0</v>
      </c>
      <c r="O13" s="7">
        <v>0</v>
      </c>
      <c r="P13">
        <v>0</v>
      </c>
      <c r="Q13" s="37">
        <f t="shared" si="3"/>
        <v>0</v>
      </c>
      <c r="R13" s="37">
        <f t="shared" si="4"/>
        <v>152109</v>
      </c>
    </row>
    <row r="14" spans="1:18" ht="12.75">
      <c r="A14" t="s">
        <v>36</v>
      </c>
      <c r="B14" s="7">
        <v>77545</v>
      </c>
      <c r="C14" s="7">
        <v>34357</v>
      </c>
      <c r="D14">
        <v>71308</v>
      </c>
      <c r="E14" s="37">
        <f t="shared" si="0"/>
        <v>183210</v>
      </c>
      <c r="F14" s="7">
        <v>139750</v>
      </c>
      <c r="G14" s="42">
        <v>237476</v>
      </c>
      <c r="H14">
        <v>294871</v>
      </c>
      <c r="I14" s="37">
        <f t="shared" si="1"/>
        <v>672097</v>
      </c>
      <c r="J14" s="7">
        <v>301376</v>
      </c>
      <c r="K14" s="7">
        <v>197276</v>
      </c>
      <c r="L14">
        <v>137927</v>
      </c>
      <c r="M14" s="37">
        <f t="shared" si="2"/>
        <v>636579</v>
      </c>
      <c r="N14" s="7">
        <v>81176</v>
      </c>
      <c r="O14" s="7">
        <v>88027</v>
      </c>
      <c r="P14">
        <v>50384</v>
      </c>
      <c r="Q14" s="37">
        <f t="shared" si="3"/>
        <v>219587</v>
      </c>
      <c r="R14" s="37">
        <f t="shared" si="4"/>
        <v>1711473</v>
      </c>
    </row>
    <row r="15" spans="1:18" ht="12.75">
      <c r="A15" t="s">
        <v>39</v>
      </c>
      <c r="B15" s="7">
        <v>15529</v>
      </c>
      <c r="C15" s="7">
        <v>32567</v>
      </c>
      <c r="D15">
        <v>36877</v>
      </c>
      <c r="E15" s="37">
        <f t="shared" si="0"/>
        <v>84973</v>
      </c>
      <c r="F15" s="7">
        <v>2617</v>
      </c>
      <c r="G15" s="42">
        <v>11597</v>
      </c>
      <c r="H15">
        <v>48494</v>
      </c>
      <c r="I15" s="37">
        <f t="shared" si="1"/>
        <v>62708</v>
      </c>
      <c r="J15" s="7">
        <v>84038</v>
      </c>
      <c r="K15" s="7">
        <v>81611</v>
      </c>
      <c r="L15">
        <v>57901</v>
      </c>
      <c r="M15" s="37">
        <f t="shared" si="2"/>
        <v>223550</v>
      </c>
      <c r="N15" s="7">
        <v>63102</v>
      </c>
      <c r="O15" s="7">
        <v>0</v>
      </c>
      <c r="P15">
        <v>26811</v>
      </c>
      <c r="Q15" s="37">
        <f t="shared" si="3"/>
        <v>89913</v>
      </c>
      <c r="R15" s="37">
        <f t="shared" si="4"/>
        <v>461144</v>
      </c>
    </row>
    <row r="16" spans="1:18" ht="13.5" thickBot="1">
      <c r="A16" t="s">
        <v>37</v>
      </c>
      <c r="B16" s="40">
        <v>21850</v>
      </c>
      <c r="C16" s="40">
        <v>12882</v>
      </c>
      <c r="D16">
        <v>7556</v>
      </c>
      <c r="E16" s="37">
        <f t="shared" si="0"/>
        <v>42288</v>
      </c>
      <c r="F16" s="40">
        <v>24675</v>
      </c>
      <c r="G16" s="43">
        <v>47471</v>
      </c>
      <c r="H16">
        <v>56817</v>
      </c>
      <c r="I16" s="37">
        <f t="shared" si="1"/>
        <v>128963</v>
      </c>
      <c r="J16" s="40">
        <v>73255</v>
      </c>
      <c r="K16" s="40">
        <v>70169</v>
      </c>
      <c r="L16">
        <v>46581</v>
      </c>
      <c r="M16" s="37">
        <f t="shared" si="2"/>
        <v>190005</v>
      </c>
      <c r="N16" s="40">
        <v>47035</v>
      </c>
      <c r="O16" s="40">
        <v>7791</v>
      </c>
      <c r="P16">
        <v>7024</v>
      </c>
      <c r="Q16" s="37">
        <f t="shared" si="3"/>
        <v>61850</v>
      </c>
      <c r="R16" s="37">
        <f t="shared" si="4"/>
        <v>423106</v>
      </c>
    </row>
    <row r="17" spans="2:18" ht="14.25" customHeight="1" thickTop="1">
      <c r="B17" s="35">
        <f aca="true" t="shared" si="5" ref="B17:R17">SUM(B7:B16)</f>
        <v>202057</v>
      </c>
      <c r="C17" s="35">
        <f t="shared" si="5"/>
        <v>130675</v>
      </c>
      <c r="D17" s="35">
        <f t="shared" si="5"/>
        <v>180683</v>
      </c>
      <c r="E17" s="35">
        <f t="shared" si="5"/>
        <v>513415</v>
      </c>
      <c r="F17" s="35">
        <f t="shared" si="5"/>
        <v>306744</v>
      </c>
      <c r="G17" s="35">
        <f t="shared" si="5"/>
        <v>526767</v>
      </c>
      <c r="H17" s="35">
        <f t="shared" si="5"/>
        <v>671382</v>
      </c>
      <c r="I17" s="35">
        <f t="shared" si="5"/>
        <v>1504893</v>
      </c>
      <c r="J17" s="35">
        <f t="shared" si="5"/>
        <v>723336</v>
      </c>
      <c r="K17" s="35">
        <f t="shared" si="5"/>
        <v>567819</v>
      </c>
      <c r="L17" s="35">
        <f t="shared" si="5"/>
        <v>396635</v>
      </c>
      <c r="M17" s="35">
        <f t="shared" si="5"/>
        <v>1687790</v>
      </c>
      <c r="N17" s="35">
        <f t="shared" si="5"/>
        <v>315207</v>
      </c>
      <c r="O17" s="35">
        <f t="shared" si="5"/>
        <v>132491</v>
      </c>
      <c r="P17" s="35">
        <f t="shared" si="5"/>
        <v>132242</v>
      </c>
      <c r="Q17" s="35">
        <f t="shared" si="5"/>
        <v>579940</v>
      </c>
      <c r="R17" s="35">
        <f t="shared" si="5"/>
        <v>4286038</v>
      </c>
    </row>
    <row r="20" spans="1:17" ht="12.75">
      <c r="A20" s="3" t="s">
        <v>21</v>
      </c>
      <c r="Q20" s="18"/>
    </row>
    <row r="21" spans="2:18" ht="13.5" thickBot="1">
      <c r="B21" s="3"/>
      <c r="C21" s="3"/>
      <c r="D21" s="3"/>
      <c r="E21" s="16" t="s">
        <v>17</v>
      </c>
      <c r="F21" s="3"/>
      <c r="G21" s="3"/>
      <c r="H21" s="3"/>
      <c r="I21" s="17" t="s">
        <v>18</v>
      </c>
      <c r="J21" s="3"/>
      <c r="K21" s="3"/>
      <c r="L21" s="3"/>
      <c r="M21" s="17" t="s">
        <v>19</v>
      </c>
      <c r="N21" s="3"/>
      <c r="O21" s="3"/>
      <c r="P21" s="3"/>
      <c r="Q21" s="17" t="s">
        <v>20</v>
      </c>
      <c r="R21" s="17" t="s">
        <v>12</v>
      </c>
    </row>
    <row r="22" spans="1:18" ht="13.5" thickBot="1">
      <c r="A22" s="30" t="s">
        <v>13</v>
      </c>
      <c r="B22" s="12" t="s">
        <v>0</v>
      </c>
      <c r="C22" s="13" t="s">
        <v>1</v>
      </c>
      <c r="D22" s="13" t="s">
        <v>2</v>
      </c>
      <c r="E22" s="14"/>
      <c r="F22" s="13" t="s">
        <v>3</v>
      </c>
      <c r="G22" s="13" t="s">
        <v>4</v>
      </c>
      <c r="H22" s="13" t="s">
        <v>5</v>
      </c>
      <c r="I22" s="14"/>
      <c r="J22" s="13" t="s">
        <v>6</v>
      </c>
      <c r="K22" s="13" t="s">
        <v>7</v>
      </c>
      <c r="L22" s="13" t="s">
        <v>8</v>
      </c>
      <c r="M22" s="14"/>
      <c r="N22" s="13" t="s">
        <v>9</v>
      </c>
      <c r="O22" s="13" t="s">
        <v>10</v>
      </c>
      <c r="P22" s="13" t="s">
        <v>11</v>
      </c>
      <c r="Q22" s="15"/>
      <c r="R22" s="15"/>
    </row>
    <row r="23" spans="2:18" ht="3.75" customHeight="1">
      <c r="B23" s="11"/>
      <c r="E23" s="8"/>
      <c r="I23" s="7"/>
      <c r="M23" s="7"/>
      <c r="Q23" s="7"/>
      <c r="R23" s="7"/>
    </row>
    <row r="24" spans="1:18" ht="12.75">
      <c r="A24" t="s">
        <v>31</v>
      </c>
      <c r="B24" s="37">
        <f aca="true" t="shared" si="6" ref="B24:D26">B7*0.955</f>
        <v>19429.475</v>
      </c>
      <c r="C24" s="37">
        <f t="shared" si="6"/>
        <v>7134.804999999999</v>
      </c>
      <c r="D24" s="37">
        <f t="shared" si="6"/>
        <v>0</v>
      </c>
      <c r="E24" s="37">
        <f>SUM(B24,C24,D24)</f>
        <v>26564.28</v>
      </c>
      <c r="F24" s="37">
        <f aca="true" t="shared" si="7" ref="F24:H26">F7*0.955</f>
        <v>14542.74</v>
      </c>
      <c r="G24" s="37">
        <f t="shared" si="7"/>
        <v>13348.99</v>
      </c>
      <c r="H24" s="37">
        <f t="shared" si="7"/>
        <v>50723.869999999995</v>
      </c>
      <c r="I24" s="37">
        <f>SUM(F24,G24,H24)</f>
        <v>78615.59999999999</v>
      </c>
      <c r="J24" s="37">
        <f aca="true" t="shared" si="8" ref="J24:L26">J7*0.955</f>
        <v>84447.785</v>
      </c>
      <c r="K24" s="37">
        <f t="shared" si="8"/>
        <v>82888.26999999999</v>
      </c>
      <c r="L24" s="37">
        <f t="shared" si="8"/>
        <v>52842.06</v>
      </c>
      <c r="M24" s="37">
        <f>SUM(J24,K24,L24)</f>
        <v>220178.115</v>
      </c>
      <c r="N24" s="37">
        <f aca="true" t="shared" si="9" ref="N24:P26">N7*0.955</f>
        <v>57427.015</v>
      </c>
      <c r="O24" s="37">
        <f t="shared" si="9"/>
        <v>710.52</v>
      </c>
      <c r="P24" s="37">
        <f t="shared" si="9"/>
        <v>0</v>
      </c>
      <c r="Q24" s="37">
        <f>SUM(N24,O24,P24)</f>
        <v>58137.534999999996</v>
      </c>
      <c r="R24" s="37">
        <f>SUM(Q24,M24,I24,E24)</f>
        <v>383495.5299999999</v>
      </c>
    </row>
    <row r="25" spans="1:18" ht="12.75">
      <c r="A25" t="s">
        <v>32</v>
      </c>
      <c r="B25" s="37">
        <f t="shared" si="6"/>
        <v>30997.39</v>
      </c>
      <c r="C25" s="37">
        <f t="shared" si="6"/>
        <v>20227.855</v>
      </c>
      <c r="D25" s="37">
        <f t="shared" si="6"/>
        <v>23598.05</v>
      </c>
      <c r="E25" s="37">
        <f aca="true" t="shared" si="10" ref="E25:E33">SUM(B25,C25,D25)</f>
        <v>74823.295</v>
      </c>
      <c r="F25" s="37">
        <f t="shared" si="7"/>
        <v>24447.045</v>
      </c>
      <c r="G25" s="37">
        <f t="shared" si="7"/>
        <v>29096.94</v>
      </c>
      <c r="H25" s="37">
        <f t="shared" si="7"/>
        <v>39834.005</v>
      </c>
      <c r="I25" s="37">
        <f aca="true" t="shared" si="11" ref="I25:I33">SUM(F25,G25,H25)</f>
        <v>93377.98999999999</v>
      </c>
      <c r="J25" s="37">
        <f t="shared" si="8"/>
        <v>32846.27</v>
      </c>
      <c r="K25" s="37">
        <f t="shared" si="8"/>
        <v>23655.35</v>
      </c>
      <c r="L25" s="37">
        <f t="shared" si="8"/>
        <v>21873.32</v>
      </c>
      <c r="M25" s="37">
        <f aca="true" t="shared" si="12" ref="M25:M33">SUM(J25,K25,L25)</f>
        <v>78374.94</v>
      </c>
      <c r="N25" s="37">
        <f t="shared" si="9"/>
        <v>18748.559999999998</v>
      </c>
      <c r="O25" s="37">
        <f t="shared" si="9"/>
        <v>9532.81</v>
      </c>
      <c r="P25" s="37">
        <f t="shared" si="9"/>
        <v>19543.12</v>
      </c>
      <c r="Q25" s="37">
        <f aca="true" t="shared" si="13" ref="Q25:Q33">SUM(N25,O25,P25)</f>
        <v>47824.48999999999</v>
      </c>
      <c r="R25" s="37">
        <f aca="true" t="shared" si="14" ref="R25:R33">SUM(Q25,M25,I25,E25)</f>
        <v>294400.71499999997</v>
      </c>
    </row>
    <row r="26" spans="1:18" ht="12.75">
      <c r="A26" t="s">
        <v>33</v>
      </c>
      <c r="B26" s="37">
        <f t="shared" si="6"/>
        <v>19329.2</v>
      </c>
      <c r="C26" s="37">
        <f t="shared" si="6"/>
        <v>13614.48</v>
      </c>
      <c r="D26" s="37">
        <f t="shared" si="6"/>
        <v>19802.879999999997</v>
      </c>
      <c r="E26" s="37">
        <f t="shared" si="10"/>
        <v>52746.56</v>
      </c>
      <c r="F26" s="37">
        <f t="shared" si="7"/>
        <v>24796.575</v>
      </c>
      <c r="G26" s="37">
        <f t="shared" si="7"/>
        <v>41049.72</v>
      </c>
      <c r="H26" s="37">
        <f t="shared" si="7"/>
        <v>54297.479999999996</v>
      </c>
      <c r="I26" s="37">
        <f t="shared" si="11"/>
        <v>120143.775</v>
      </c>
      <c r="J26" s="37">
        <f t="shared" si="8"/>
        <v>59500.32</v>
      </c>
      <c r="K26" s="37">
        <f t="shared" si="8"/>
        <v>45885.84</v>
      </c>
      <c r="L26" s="37">
        <f t="shared" si="8"/>
        <v>36099</v>
      </c>
      <c r="M26" s="37">
        <f t="shared" si="12"/>
        <v>141485.16</v>
      </c>
      <c r="N26" s="37">
        <f t="shared" si="9"/>
        <v>25312.274999999998</v>
      </c>
      <c r="O26" s="37">
        <f t="shared" si="9"/>
        <v>19504.92</v>
      </c>
      <c r="P26" s="37">
        <f t="shared" si="9"/>
        <v>17396.28</v>
      </c>
      <c r="Q26" s="37">
        <f t="shared" si="13"/>
        <v>62213.47499999999</v>
      </c>
      <c r="R26" s="37">
        <f t="shared" si="14"/>
        <v>376588.97000000003</v>
      </c>
    </row>
    <row r="27" spans="1:18" ht="12.75">
      <c r="A27" t="s">
        <v>40</v>
      </c>
      <c r="B27" s="37">
        <f>B10*0.98</f>
        <v>8111.46</v>
      </c>
      <c r="C27" s="37">
        <f>C10*0.98</f>
        <v>5167.54</v>
      </c>
      <c r="D27" s="37">
        <f>D10*0.98</f>
        <v>13895.42</v>
      </c>
      <c r="E27" s="37">
        <f t="shared" si="10"/>
        <v>27174.42</v>
      </c>
      <c r="F27" s="37">
        <f>F10*0.98</f>
        <v>55758.08</v>
      </c>
      <c r="G27" s="37">
        <f>G10*0.98</f>
        <v>75919.62</v>
      </c>
      <c r="H27" s="37">
        <f>H10*0.98</f>
        <v>55015.24</v>
      </c>
      <c r="I27" s="37">
        <f t="shared" si="11"/>
        <v>186692.94</v>
      </c>
      <c r="J27" s="37">
        <f>J10*0.98</f>
        <v>56919.38</v>
      </c>
      <c r="K27" s="37">
        <f>K10*0.98</f>
        <v>50767.92</v>
      </c>
      <c r="L27" s="37">
        <f>L10*0.98</f>
        <v>34603.8</v>
      </c>
      <c r="M27" s="37">
        <f t="shared" si="12"/>
        <v>142291.09999999998</v>
      </c>
      <c r="N27" s="37">
        <f>N10*0.98</f>
        <v>14347.199999999999</v>
      </c>
      <c r="O27" s="37">
        <f>O10*0.98</f>
        <v>3272.22</v>
      </c>
      <c r="P27" s="37">
        <f>P10*0.98</f>
        <v>6310.22</v>
      </c>
      <c r="Q27" s="37">
        <f t="shared" si="13"/>
        <v>23929.64</v>
      </c>
      <c r="R27" s="37">
        <f t="shared" si="14"/>
        <v>380088.1</v>
      </c>
    </row>
    <row r="28" spans="1:18" ht="12.75">
      <c r="A28" t="s">
        <v>34</v>
      </c>
      <c r="B28" s="37">
        <f aca="true" t="shared" si="15" ref="B28:D29">B11*0.955</f>
        <v>4241.155</v>
      </c>
      <c r="C28" s="37">
        <f t="shared" si="15"/>
        <v>2567.04</v>
      </c>
      <c r="D28" s="37">
        <f t="shared" si="15"/>
        <v>2822.98</v>
      </c>
      <c r="E28" s="37">
        <f t="shared" si="10"/>
        <v>9631.175</v>
      </c>
      <c r="F28" s="37">
        <f aca="true" t="shared" si="16" ref="F28:H29">F11*0.955</f>
        <v>2962.41</v>
      </c>
      <c r="G28" s="37">
        <f t="shared" si="16"/>
        <v>3483.8399999999997</v>
      </c>
      <c r="H28" s="37">
        <f t="shared" si="16"/>
        <v>4652.76</v>
      </c>
      <c r="I28" s="37">
        <f t="shared" si="11"/>
        <v>11099.01</v>
      </c>
      <c r="J28" s="37">
        <f aca="true" t="shared" si="17" ref="J28:L29">J11*0.955</f>
        <v>4240.2</v>
      </c>
      <c r="K28" s="37">
        <f t="shared" si="17"/>
        <v>2910.8399999999997</v>
      </c>
      <c r="L28" s="37">
        <f t="shared" si="17"/>
        <v>2750.4</v>
      </c>
      <c r="M28" s="37">
        <f t="shared" si="12"/>
        <v>9901.439999999999</v>
      </c>
      <c r="N28" s="37">
        <f aca="true" t="shared" si="18" ref="N28:P29">N11*0.955</f>
        <v>2849.72</v>
      </c>
      <c r="O28" s="37">
        <f t="shared" si="18"/>
        <v>2085.72</v>
      </c>
      <c r="P28" s="37">
        <f t="shared" si="18"/>
        <v>2773.3199999999997</v>
      </c>
      <c r="Q28" s="37">
        <f t="shared" si="13"/>
        <v>7708.759999999999</v>
      </c>
      <c r="R28" s="37">
        <f t="shared" si="14"/>
        <v>38340.384999999995</v>
      </c>
    </row>
    <row r="29" spans="1:18" ht="12.75">
      <c r="A29" t="s">
        <v>35</v>
      </c>
      <c r="B29" s="37">
        <f t="shared" si="15"/>
        <v>0</v>
      </c>
      <c r="C29" s="37">
        <f t="shared" si="15"/>
        <v>0</v>
      </c>
      <c r="D29" s="37">
        <f t="shared" si="15"/>
        <v>137.51999999999998</v>
      </c>
      <c r="E29" s="37">
        <f t="shared" si="10"/>
        <v>137.51999999999998</v>
      </c>
      <c r="F29" s="37">
        <f t="shared" si="16"/>
        <v>593.055</v>
      </c>
      <c r="G29" s="37">
        <f t="shared" si="16"/>
        <v>3506.7599999999998</v>
      </c>
      <c r="H29" s="37">
        <f t="shared" si="16"/>
        <v>1338.9099999999999</v>
      </c>
      <c r="I29" s="37">
        <f t="shared" si="11"/>
        <v>5438.724999999999</v>
      </c>
      <c r="J29" s="37">
        <f t="shared" si="17"/>
        <v>135.60999999999999</v>
      </c>
      <c r="K29" s="37">
        <f t="shared" si="17"/>
        <v>57.3</v>
      </c>
      <c r="L29" s="37">
        <f t="shared" si="17"/>
        <v>0</v>
      </c>
      <c r="M29" s="37">
        <f t="shared" si="12"/>
        <v>192.90999999999997</v>
      </c>
      <c r="N29" s="37">
        <f t="shared" si="18"/>
        <v>0</v>
      </c>
      <c r="O29" s="37">
        <f t="shared" si="18"/>
        <v>0</v>
      </c>
      <c r="P29" s="37">
        <f t="shared" si="18"/>
        <v>0</v>
      </c>
      <c r="Q29" s="37">
        <f t="shared" si="13"/>
        <v>0</v>
      </c>
      <c r="R29" s="37">
        <f t="shared" si="14"/>
        <v>5769.154999999999</v>
      </c>
    </row>
    <row r="30" spans="1:18" ht="12.75">
      <c r="A30" t="s">
        <v>38</v>
      </c>
      <c r="B30" s="37">
        <f>B13*0.99</f>
        <v>1358.28</v>
      </c>
      <c r="C30" s="37">
        <f>C13*0.99</f>
        <v>0</v>
      </c>
      <c r="D30" s="37">
        <f>D13*0.99</f>
        <v>2194.83</v>
      </c>
      <c r="E30" s="37">
        <f t="shared" si="10"/>
        <v>3553.1099999999997</v>
      </c>
      <c r="F30" s="37">
        <f>F13*0.99</f>
        <v>12168.09</v>
      </c>
      <c r="G30" s="37">
        <f>G13*0.99</f>
        <v>57423.96</v>
      </c>
      <c r="H30" s="37">
        <f>H13*0.99</f>
        <v>56535.93</v>
      </c>
      <c r="I30" s="37">
        <f t="shared" si="11"/>
        <v>126127.98000000001</v>
      </c>
      <c r="J30" s="37">
        <f>J13*0.99</f>
        <v>16710.21</v>
      </c>
      <c r="K30" s="37">
        <f>K13*0.99</f>
        <v>4196.61</v>
      </c>
      <c r="L30" s="37">
        <f>L13*0.99</f>
        <v>0</v>
      </c>
      <c r="M30" s="37">
        <f t="shared" si="12"/>
        <v>20906.82</v>
      </c>
      <c r="N30" s="37">
        <f>N13*0.99</f>
        <v>0</v>
      </c>
      <c r="O30" s="37">
        <f>O13*0.99</f>
        <v>0</v>
      </c>
      <c r="P30" s="37">
        <f>P13*0.99</f>
        <v>0</v>
      </c>
      <c r="Q30" s="37">
        <f t="shared" si="13"/>
        <v>0</v>
      </c>
      <c r="R30" s="37">
        <f t="shared" si="14"/>
        <v>150587.91</v>
      </c>
    </row>
    <row r="31" spans="1:18" ht="12.75">
      <c r="A31" t="s">
        <v>36</v>
      </c>
      <c r="B31" s="37">
        <f aca="true" t="shared" si="19" ref="B31:C33">B14*0.955</f>
        <v>74055.47499999999</v>
      </c>
      <c r="C31" s="37">
        <f t="shared" si="19"/>
        <v>32810.935</v>
      </c>
      <c r="D31" s="37">
        <f>D14*0.955</f>
        <v>68099.14</v>
      </c>
      <c r="E31" s="37">
        <f t="shared" si="10"/>
        <v>174965.55</v>
      </c>
      <c r="F31" s="37">
        <f aca="true" t="shared" si="20" ref="F31:H33">F14*0.955</f>
        <v>133461.25</v>
      </c>
      <c r="G31" s="37">
        <f t="shared" si="20"/>
        <v>226789.58</v>
      </c>
      <c r="H31" s="37">
        <f t="shared" si="20"/>
        <v>281601.805</v>
      </c>
      <c r="I31" s="37">
        <f t="shared" si="11"/>
        <v>641852.635</v>
      </c>
      <c r="J31" s="37">
        <f aca="true" t="shared" si="21" ref="J31:L33">J14*0.955</f>
        <v>287814.08</v>
      </c>
      <c r="K31" s="37">
        <f t="shared" si="21"/>
        <v>188398.58</v>
      </c>
      <c r="L31" s="37">
        <f t="shared" si="21"/>
        <v>131720.285</v>
      </c>
      <c r="M31" s="37">
        <f t="shared" si="12"/>
        <v>607932.9450000001</v>
      </c>
      <c r="N31" s="37">
        <f aca="true" t="shared" si="22" ref="N31:P33">N14*0.955</f>
        <v>77523.08</v>
      </c>
      <c r="O31" s="37">
        <f t="shared" si="22"/>
        <v>84065.785</v>
      </c>
      <c r="P31" s="37">
        <f t="shared" si="22"/>
        <v>48116.72</v>
      </c>
      <c r="Q31" s="37">
        <f t="shared" si="13"/>
        <v>209705.585</v>
      </c>
      <c r="R31" s="37">
        <f t="shared" si="14"/>
        <v>1634456.715</v>
      </c>
    </row>
    <row r="32" spans="1:18" ht="12.75">
      <c r="A32" t="s">
        <v>39</v>
      </c>
      <c r="B32" s="37">
        <f t="shared" si="19"/>
        <v>14830.195</v>
      </c>
      <c r="C32" s="37">
        <f t="shared" si="19"/>
        <v>31101.484999999997</v>
      </c>
      <c r="D32" s="37">
        <f>D15*0.955</f>
        <v>35217.534999999996</v>
      </c>
      <c r="E32" s="37">
        <f t="shared" si="10"/>
        <v>81149.215</v>
      </c>
      <c r="F32" s="37">
        <f t="shared" si="20"/>
        <v>2499.2349999999997</v>
      </c>
      <c r="G32" s="37">
        <f t="shared" si="20"/>
        <v>11075.135</v>
      </c>
      <c r="H32" s="37">
        <f t="shared" si="20"/>
        <v>46311.77</v>
      </c>
      <c r="I32" s="37">
        <f t="shared" si="11"/>
        <v>59886.14</v>
      </c>
      <c r="J32" s="37">
        <f t="shared" si="21"/>
        <v>80256.29</v>
      </c>
      <c r="K32" s="37">
        <f t="shared" si="21"/>
        <v>77938.50499999999</v>
      </c>
      <c r="L32" s="37">
        <f t="shared" si="21"/>
        <v>55295.454999999994</v>
      </c>
      <c r="M32" s="37">
        <f t="shared" si="12"/>
        <v>213490.24999999997</v>
      </c>
      <c r="N32" s="37">
        <f t="shared" si="22"/>
        <v>60262.409999999996</v>
      </c>
      <c r="O32" s="37">
        <f t="shared" si="22"/>
        <v>0</v>
      </c>
      <c r="P32" s="37">
        <f t="shared" si="22"/>
        <v>25604.504999999997</v>
      </c>
      <c r="Q32" s="37">
        <f t="shared" si="13"/>
        <v>85866.915</v>
      </c>
      <c r="R32" s="37">
        <f t="shared" si="14"/>
        <v>440392.52</v>
      </c>
    </row>
    <row r="33" spans="1:18" ht="13.5" thickBot="1">
      <c r="A33" t="s">
        <v>37</v>
      </c>
      <c r="B33" s="38">
        <f t="shared" si="19"/>
        <v>20866.75</v>
      </c>
      <c r="C33" s="37">
        <f t="shared" si="19"/>
        <v>12302.31</v>
      </c>
      <c r="D33" s="37">
        <f>D16*0.955</f>
        <v>7215.98</v>
      </c>
      <c r="E33" s="37">
        <f t="shared" si="10"/>
        <v>40385.03999999999</v>
      </c>
      <c r="F33" s="38">
        <f t="shared" si="20"/>
        <v>23564.625</v>
      </c>
      <c r="G33" s="37">
        <f t="shared" si="20"/>
        <v>45334.805</v>
      </c>
      <c r="H33" s="37">
        <f t="shared" si="20"/>
        <v>54260.235</v>
      </c>
      <c r="I33" s="37">
        <f t="shared" si="11"/>
        <v>123159.665</v>
      </c>
      <c r="J33" s="38">
        <f t="shared" si="21"/>
        <v>69958.525</v>
      </c>
      <c r="K33" s="37">
        <f t="shared" si="21"/>
        <v>67011.395</v>
      </c>
      <c r="L33" s="37">
        <f t="shared" si="21"/>
        <v>44484.854999999996</v>
      </c>
      <c r="M33" s="37">
        <f t="shared" si="12"/>
        <v>181454.77499999997</v>
      </c>
      <c r="N33" s="38">
        <f t="shared" si="22"/>
        <v>44918.424999999996</v>
      </c>
      <c r="O33" s="37">
        <f t="shared" si="22"/>
        <v>7440.405</v>
      </c>
      <c r="P33" s="37">
        <f t="shared" si="22"/>
        <v>6707.92</v>
      </c>
      <c r="Q33" s="37">
        <f t="shared" si="13"/>
        <v>59066.74999999999</v>
      </c>
      <c r="R33" s="37">
        <f t="shared" si="14"/>
        <v>404066.2299999999</v>
      </c>
    </row>
    <row r="34" spans="2:18" ht="13.5" thickTop="1">
      <c r="B34" s="35">
        <f aca="true" t="shared" si="23" ref="B34:R34">SUM(B24:B33)</f>
        <v>193219.38</v>
      </c>
      <c r="C34" s="35">
        <f t="shared" si="23"/>
        <v>124926.45</v>
      </c>
      <c r="D34" s="35">
        <f t="shared" si="23"/>
        <v>172984.335</v>
      </c>
      <c r="E34" s="35">
        <f t="shared" si="23"/>
        <v>491130.16499999986</v>
      </c>
      <c r="F34" s="35">
        <f t="shared" si="23"/>
        <v>294793.105</v>
      </c>
      <c r="G34" s="35">
        <f t="shared" si="23"/>
        <v>507029.35</v>
      </c>
      <c r="H34" s="35">
        <f t="shared" si="23"/>
        <v>644572.005</v>
      </c>
      <c r="I34" s="35">
        <f t="shared" si="23"/>
        <v>1446394.46</v>
      </c>
      <c r="J34" s="35">
        <f t="shared" si="23"/>
        <v>692828.67</v>
      </c>
      <c r="K34" s="35">
        <f t="shared" si="23"/>
        <v>543710.61</v>
      </c>
      <c r="L34" s="35">
        <f t="shared" si="23"/>
        <v>379669.175</v>
      </c>
      <c r="M34" s="35">
        <f t="shared" si="23"/>
        <v>1616208.4549999998</v>
      </c>
      <c r="N34" s="35">
        <f t="shared" si="23"/>
        <v>301388.685</v>
      </c>
      <c r="O34" s="35">
        <f t="shared" si="23"/>
        <v>126612.38</v>
      </c>
      <c r="P34" s="35">
        <f t="shared" si="23"/>
        <v>126452.085</v>
      </c>
      <c r="Q34" s="35">
        <f t="shared" si="23"/>
        <v>554453.1499999999</v>
      </c>
      <c r="R34" s="35">
        <f t="shared" si="23"/>
        <v>4108186.23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1" sqref="A1"/>
    </sheetView>
  </sheetViews>
  <sheetFormatPr defaultColWidth="9.140625" defaultRowHeight="12.75"/>
  <cols>
    <col min="2" max="2" width="16.7109375" style="0" customWidth="1"/>
    <col min="3" max="3" width="10.7109375" style="0" customWidth="1"/>
    <col min="19" max="19" width="9.57421875" style="0" bestFit="1" customWidth="1"/>
  </cols>
  <sheetData>
    <row r="1" ht="15.75">
      <c r="D1" s="1" t="s">
        <v>14</v>
      </c>
    </row>
    <row r="5" spans="2:19" ht="12.75">
      <c r="B5" s="3" t="s">
        <v>29</v>
      </c>
      <c r="C5" s="3"/>
      <c r="D5" s="3"/>
      <c r="E5" s="3"/>
      <c r="F5" s="17" t="s">
        <v>17</v>
      </c>
      <c r="G5" s="3"/>
      <c r="H5" s="3"/>
      <c r="I5" s="3"/>
      <c r="J5" s="17" t="s">
        <v>18</v>
      </c>
      <c r="K5" s="3"/>
      <c r="L5" s="3"/>
      <c r="M5" s="3"/>
      <c r="N5" s="17" t="s">
        <v>19</v>
      </c>
      <c r="O5" s="26"/>
      <c r="P5" s="3"/>
      <c r="Q5" s="3"/>
      <c r="R5" s="17" t="s">
        <v>20</v>
      </c>
      <c r="S5" s="17" t="s">
        <v>12</v>
      </c>
    </row>
    <row r="6" spans="2:19" ht="12.75">
      <c r="B6" s="30" t="s">
        <v>13</v>
      </c>
      <c r="C6" s="27" t="s">
        <v>0</v>
      </c>
      <c r="D6" s="27" t="s">
        <v>1</v>
      </c>
      <c r="E6" s="27" t="s">
        <v>2</v>
      </c>
      <c r="F6" s="27"/>
      <c r="G6" s="27" t="s">
        <v>3</v>
      </c>
      <c r="H6" s="27" t="s">
        <v>4</v>
      </c>
      <c r="I6" s="27" t="s">
        <v>5</v>
      </c>
      <c r="J6" s="27"/>
      <c r="K6" s="27" t="s">
        <v>6</v>
      </c>
      <c r="L6" s="27" t="s">
        <v>7</v>
      </c>
      <c r="M6" s="27" t="s">
        <v>8</v>
      </c>
      <c r="N6" s="27"/>
      <c r="O6" s="27" t="s">
        <v>9</v>
      </c>
      <c r="P6" s="27" t="s">
        <v>10</v>
      </c>
      <c r="Q6" s="27" t="s">
        <v>11</v>
      </c>
      <c r="R6" s="28"/>
      <c r="S6" s="28"/>
    </row>
    <row r="7" spans="2:19" ht="12.75">
      <c r="B7" t="s">
        <v>44</v>
      </c>
      <c r="C7" s="44"/>
      <c r="D7" s="44"/>
      <c r="E7" s="44"/>
      <c r="F7" s="48">
        <f aca="true" t="shared" si="0" ref="F7:F12">SUM(C7:E7)</f>
        <v>0</v>
      </c>
      <c r="G7" s="31"/>
      <c r="H7" s="31"/>
      <c r="I7" s="31"/>
      <c r="J7" s="31"/>
      <c r="K7" s="4"/>
      <c r="L7" s="4"/>
      <c r="M7" s="4"/>
      <c r="N7" s="4"/>
      <c r="O7" s="4"/>
      <c r="P7" s="4"/>
      <c r="Q7" s="4"/>
      <c r="R7" s="23"/>
      <c r="S7" s="23"/>
    </row>
    <row r="8" spans="2:19" ht="12.75">
      <c r="B8" t="s">
        <v>46</v>
      </c>
      <c r="C8" s="46">
        <v>34632</v>
      </c>
      <c r="D8" s="46">
        <v>25576</v>
      </c>
      <c r="E8" s="46">
        <v>28632</v>
      </c>
      <c r="F8" s="48">
        <f t="shared" si="0"/>
        <v>88840</v>
      </c>
      <c r="G8">
        <v>28054</v>
      </c>
      <c r="H8">
        <v>33030</v>
      </c>
      <c r="I8">
        <v>35760</v>
      </c>
      <c r="J8" s="45">
        <f>SUM(G8:I8)</f>
        <v>96844</v>
      </c>
      <c r="K8">
        <v>31992</v>
      </c>
      <c r="L8">
        <v>39429</v>
      </c>
      <c r="M8">
        <v>38160</v>
      </c>
      <c r="N8" s="45">
        <f>SUM(K8:M8)</f>
        <v>109581</v>
      </c>
      <c r="O8">
        <v>39485</v>
      </c>
      <c r="P8">
        <v>38160</v>
      </c>
      <c r="Q8">
        <v>39432</v>
      </c>
      <c r="R8" s="45">
        <f>SUM(O8:Q8)</f>
        <v>117077</v>
      </c>
      <c r="S8" s="47">
        <f aca="true" t="shared" si="1" ref="S8:S13">SUM(R8,N8,J8,F8)</f>
        <v>412342</v>
      </c>
    </row>
    <row r="9" spans="2:19" ht="12.75">
      <c r="B9" t="s">
        <v>43</v>
      </c>
      <c r="C9" s="44"/>
      <c r="D9" s="44"/>
      <c r="E9" s="44"/>
      <c r="F9" s="48">
        <f t="shared" si="0"/>
        <v>0</v>
      </c>
      <c r="G9" s="24"/>
      <c r="H9" s="24"/>
      <c r="I9" s="24"/>
      <c r="J9" s="24"/>
      <c r="K9" s="20"/>
      <c r="L9" s="25"/>
      <c r="M9" s="25"/>
      <c r="N9" s="25"/>
      <c r="O9" s="25"/>
      <c r="P9" s="25"/>
      <c r="Q9" s="25"/>
      <c r="R9" s="25"/>
      <c r="S9" s="47">
        <f t="shared" si="1"/>
        <v>0</v>
      </c>
    </row>
    <row r="10" spans="2:19" ht="12.75">
      <c r="B10" t="s">
        <v>41</v>
      </c>
      <c r="C10" s="44"/>
      <c r="D10" s="44"/>
      <c r="E10" s="44"/>
      <c r="F10" s="48">
        <f t="shared" si="0"/>
        <v>0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47">
        <f t="shared" si="1"/>
        <v>0</v>
      </c>
    </row>
    <row r="11" spans="2:19" ht="12.75">
      <c r="B11" t="s">
        <v>42</v>
      </c>
      <c r="C11" s="44"/>
      <c r="D11" s="44"/>
      <c r="E11" s="44"/>
      <c r="F11" s="48">
        <f t="shared" si="0"/>
        <v>0</v>
      </c>
      <c r="G11" s="24"/>
      <c r="H11" s="24"/>
      <c r="I11" s="24"/>
      <c r="J11" s="24"/>
      <c r="K11" s="25"/>
      <c r="L11" s="25"/>
      <c r="M11" s="25"/>
      <c r="N11" s="25"/>
      <c r="O11" s="25"/>
      <c r="P11" s="25"/>
      <c r="Q11" s="25"/>
      <c r="R11" s="25"/>
      <c r="S11" s="47">
        <f t="shared" si="1"/>
        <v>0</v>
      </c>
    </row>
    <row r="12" spans="2:19" ht="12.75">
      <c r="B12" t="s">
        <v>45</v>
      </c>
      <c r="C12" s="44"/>
      <c r="D12" s="44"/>
      <c r="E12" s="44"/>
      <c r="F12" s="48">
        <f t="shared" si="0"/>
        <v>0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47">
        <f t="shared" si="1"/>
        <v>0</v>
      </c>
    </row>
    <row r="13" spans="3:19" ht="12.75">
      <c r="C13" s="24"/>
      <c r="D13" s="24"/>
      <c r="E13" s="24"/>
      <c r="F13" s="24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47">
        <f t="shared" si="1"/>
        <v>0</v>
      </c>
    </row>
    <row r="14" spans="3:19" ht="12.75">
      <c r="C14" s="24"/>
      <c r="D14" s="24"/>
      <c r="E14" s="24"/>
      <c r="F14" s="24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4"/>
    </row>
    <row r="16" spans="1:19" ht="12.75">
      <c r="A16" s="21" t="s">
        <v>23</v>
      </c>
      <c r="B16" s="3" t="s">
        <v>30</v>
      </c>
      <c r="C16" s="3"/>
      <c r="D16" s="3"/>
      <c r="E16" s="3"/>
      <c r="F16" s="17" t="s">
        <v>17</v>
      </c>
      <c r="G16" s="3"/>
      <c r="H16" s="3"/>
      <c r="I16" s="3"/>
      <c r="J16" s="17" t="s">
        <v>18</v>
      </c>
      <c r="K16" s="3"/>
      <c r="L16" s="3"/>
      <c r="M16" s="3"/>
      <c r="N16" s="17" t="s">
        <v>19</v>
      </c>
      <c r="O16" s="26"/>
      <c r="P16" s="3"/>
      <c r="Q16" s="3"/>
      <c r="R16" s="17" t="s">
        <v>20</v>
      </c>
      <c r="S16" s="17" t="s">
        <v>12</v>
      </c>
    </row>
    <row r="17" spans="3:19" ht="12.75">
      <c r="C17" s="27" t="s">
        <v>0</v>
      </c>
      <c r="D17" s="27" t="s">
        <v>1</v>
      </c>
      <c r="E17" s="27" t="s">
        <v>2</v>
      </c>
      <c r="F17" s="27"/>
      <c r="G17" s="27" t="s">
        <v>3</v>
      </c>
      <c r="H17" s="27" t="s">
        <v>4</v>
      </c>
      <c r="I17" s="27" t="s">
        <v>5</v>
      </c>
      <c r="J17" s="27"/>
      <c r="K17" s="27" t="s">
        <v>6</v>
      </c>
      <c r="L17" s="27" t="s">
        <v>7</v>
      </c>
      <c r="M17" s="27" t="s">
        <v>8</v>
      </c>
      <c r="N17" s="27"/>
      <c r="O17" s="27" t="s">
        <v>9</v>
      </c>
      <c r="P17" s="27" t="s">
        <v>10</v>
      </c>
      <c r="Q17" s="27" t="s">
        <v>11</v>
      </c>
      <c r="R17" s="28"/>
      <c r="S17" s="28"/>
    </row>
    <row r="18" spans="2:10" ht="12.75">
      <c r="B18" s="2"/>
      <c r="C18" s="19"/>
      <c r="D18" s="29"/>
      <c r="E18" s="29"/>
      <c r="F18" s="19"/>
      <c r="G18" s="29"/>
      <c r="H18" s="29"/>
      <c r="I18" s="29"/>
      <c r="J18" s="29"/>
    </row>
    <row r="19" spans="3:10" ht="12.75">
      <c r="C19" s="29"/>
      <c r="D19" s="29"/>
      <c r="E19" s="29"/>
      <c r="F19" s="19"/>
      <c r="G19" s="29"/>
      <c r="H19" s="29"/>
      <c r="I19" s="29"/>
      <c r="J19" s="29"/>
    </row>
    <row r="20" spans="3:10" ht="12.75">
      <c r="C20" s="29"/>
      <c r="D20" s="29"/>
      <c r="E20" s="29"/>
      <c r="F20" s="19"/>
      <c r="G20" s="29"/>
      <c r="H20" s="29"/>
      <c r="I20" s="29"/>
      <c r="J20" s="29"/>
    </row>
    <row r="21" spans="3:10" ht="12.75">
      <c r="C21" s="29"/>
      <c r="D21" s="29"/>
      <c r="E21" s="29"/>
      <c r="F21" s="19"/>
      <c r="G21" s="29"/>
      <c r="H21" s="29"/>
      <c r="I21" s="29"/>
      <c r="J21" s="29"/>
    </row>
    <row r="22" spans="3:10" ht="12.75">
      <c r="C22" s="29"/>
      <c r="D22" s="29"/>
      <c r="E22" s="29"/>
      <c r="F22" s="19"/>
      <c r="G22" s="29"/>
      <c r="H22" s="29"/>
      <c r="I22" s="29"/>
      <c r="J22" s="29"/>
    </row>
    <row r="25" ht="12.75">
      <c r="B25" s="3" t="s">
        <v>15</v>
      </c>
    </row>
    <row r="27" ht="12.75">
      <c r="C27" t="s">
        <v>27</v>
      </c>
    </row>
    <row r="28" spans="2:3" ht="12.75">
      <c r="B28" s="21" t="s">
        <v>24</v>
      </c>
      <c r="C28" s="22" t="s">
        <v>26</v>
      </c>
    </row>
    <row r="36" spans="2:3" ht="12.75">
      <c r="B36" s="21" t="s">
        <v>23</v>
      </c>
      <c r="C36" t="s">
        <v>28</v>
      </c>
    </row>
    <row r="37" spans="2:3" ht="12.75">
      <c r="B37" s="21" t="s">
        <v>24</v>
      </c>
      <c r="C37" t="s">
        <v>25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2001 - SNR Generation Sources</dc:title>
  <dc:subject/>
  <dc:creator/>
  <cp:keywords/>
  <dc:description/>
  <cp:lastModifiedBy>Becky Phaneuf</cp:lastModifiedBy>
  <dcterms:created xsi:type="dcterms:W3CDTF">2000-02-18T16:33:37Z</dcterms:created>
  <dcterms:modified xsi:type="dcterms:W3CDTF">2002-12-03T19:35:01Z</dcterms:modified>
  <cp:category/>
  <cp:version/>
  <cp:contentType/>
  <cp:contentStatus/>
</cp:coreProperties>
</file>