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100" windowHeight="7110" activeTab="0"/>
  </bookViews>
  <sheets>
    <sheet name="Steve's Appd C" sheetId="1" r:id="rId1"/>
  </sheets>
  <definedNames>
    <definedName name="_xlnm.Print_Area" localSheetId="0">'Steve''s Appd C'!$A$1:$R$57</definedName>
    <definedName name="TOTAL">'Steve''s Appd C'!$A$1:$R$57</definedName>
  </definedNames>
  <calcPr fullCalcOnLoad="1"/>
</workbook>
</file>

<file path=xl/sharedStrings.xml><?xml version="1.0" encoding="utf-8"?>
<sst xmlns="http://schemas.openxmlformats.org/spreadsheetml/2006/main" count="57" uniqueCount="46">
  <si>
    <t xml:space="preserve">                  APPENDIX  C</t>
  </si>
  <si>
    <t xml:space="preserve">                      (in 36  MHz Units)</t>
  </si>
  <si>
    <t xml:space="preserve">                     As of July 31, 2000</t>
  </si>
  <si>
    <t xml:space="preserve">                        COMSAT  Controlled</t>
  </si>
  <si>
    <t>Foreign</t>
  </si>
  <si>
    <t>U.S. D-A</t>
  </si>
  <si>
    <t>INTELSAT</t>
  </si>
  <si>
    <t xml:space="preserve"> TOTAL  with</t>
  </si>
  <si>
    <t>Std Ckts</t>
  </si>
  <si>
    <t>Total</t>
  </si>
  <si>
    <t>Capacity *</t>
  </si>
  <si>
    <t>Uncommitted</t>
  </si>
  <si>
    <t>CONUS Coverage</t>
  </si>
  <si>
    <t xml:space="preserve">As % of Total CONUS </t>
  </si>
  <si>
    <t xml:space="preserve">            Projected  Total  Available  INTELSAT  Capacity with CONUS  Coverage</t>
  </si>
  <si>
    <t xml:space="preserve">                        (in 36  MHz Units)</t>
  </si>
  <si>
    <t xml:space="preserve">                       As of Dec. 31, 2003</t>
  </si>
  <si>
    <t>Bulk  **</t>
  </si>
  <si>
    <t>Capacity  ***</t>
  </si>
  <si>
    <t xml:space="preserve">  </t>
  </si>
  <si>
    <t xml:space="preserve"> Case (1) - with 2 new vacant slots and a new operational </t>
  </si>
  <si>
    <t xml:space="preserve">                   Total</t>
  </si>
  <si>
    <t xml:space="preserve">                   As % of Total CONUS -</t>
  </si>
  <si>
    <t xml:space="preserve"> Case (2) - with 2 new vacant slots and a new operational </t>
  </si>
  <si>
    <t>Footnotes:</t>
  </si>
  <si>
    <t xml:space="preserve">   (1) CONUS - Refers to INTELSAT transponders that are capable of service to the Continental U.S. , whether or not they are actually used for that purpose.</t>
  </si>
  <si>
    <t xml:space="preserve">        We, then, assume that an equal amount of circuits will be used for return traffic by foreign carriers. </t>
  </si>
  <si>
    <t xml:space="preserve">  *  COMSAT Letter, Dated August 23, 2000.  Figure 1 (estimated from the graph).  This new updated figure has been roughly increased by 3.5 units. </t>
  </si>
  <si>
    <t xml:space="preserve">      In COMSAT's original comments, the direct access capacity figure showed approximately 6.5 of 36 MHz units.  INTELSAT's uncommitted capacity is reduced by 3.5 units</t>
  </si>
  <si>
    <t xml:space="preserve">      to reflect COMSAT's updates.</t>
  </si>
  <si>
    <t xml:space="preserve">  **  COMSAT 2003 bulk capacity calculation includes all GR, FRR, and QUE reservation leases.</t>
  </si>
  <si>
    <t xml:space="preserve">  ***  Using 2000's data, however, any additional Direct - Access capacity should be captured in the INTELSAT UNCOMMITTED column.   </t>
  </si>
  <si>
    <t xml:space="preserve">   (4) Foreign Std Circuits - COMSAT submitted data did not provide the return circuits that it used for Standardized Circuits (it only showed U.S. to overseas connectivity).</t>
  </si>
  <si>
    <t xml:space="preserve">   (5)  INTELSAT Uncommitted - This is the sum of the capacity in Comsat Comments, Appendix A, Table 1.</t>
  </si>
  <si>
    <t xml:space="preserve">   (2) Std Ckts - Standardized Circuits.  This information is the sum of the capacity listed in Comsat Comments, Appendix B, Table 1.   </t>
  </si>
  <si>
    <t xml:space="preserve">   (3)  Bulk - Bulk Capacity.  This information is the sum of the capacity listed in Comsat Comments, Appendix B, Table 2.</t>
  </si>
  <si>
    <t xml:space="preserve">   (6)  Our 40% assumption is based on Comsat's approximate 20% ownership share of INTELSAT.  We doubled Comsat's ownership share to reflect capacity from the United States  </t>
  </si>
  <si>
    <t xml:space="preserve">          to foreign countries, and the capacity for return paths.  Our 60% assumption is based on Comsat's August 25 letter.  On page 4 of that letter, Comsat states that approximately </t>
  </si>
  <si>
    <t xml:space="preserve">          500 of 827 transponders (500/827=60%) can be used to provide coverage to the United States. </t>
  </si>
  <si>
    <t xml:space="preserve">          Estimated  Total  Available  INTELSAT  Capacity with CONUS (1)  Coverage</t>
  </si>
  <si>
    <t>Std Ckts (2)</t>
  </si>
  <si>
    <t>Bulk (3)</t>
  </si>
  <si>
    <t>Std Ckts (4)</t>
  </si>
  <si>
    <t>Uncommitted (5)</t>
  </si>
  <si>
    <t xml:space="preserve">                satellite at 29.5 West, assume 40% (6) of U.S. coverage</t>
  </si>
  <si>
    <t xml:space="preserve">                satellite at 29.5 West, assume 60% (6) of U.S. coverage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</si>
</sst>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%"/>
  </numFmts>
  <fonts count="5">
    <font>
      <sz val="10"/>
      <name val="Arial"/>
      <family val="0"/>
    </font>
    <font>
      <sz val="10"/>
      <color indexed="12"/>
      <name val="Arial"/>
      <family val="0"/>
    </font>
    <font>
      <b/>
      <sz val="14"/>
      <color indexed="8"/>
      <name val="Arial"/>
      <family val="0"/>
    </font>
    <font>
      <sz val="12"/>
      <color indexed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4" fontId="0" fillId="0" borderId="2" xfId="0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1" fillId="0" borderId="4" xfId="0" applyNumberFormat="1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0" fillId="0" borderId="7" xfId="0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 horizontal="center"/>
      <protection/>
    </xf>
    <xf numFmtId="164" fontId="4" fillId="0" borderId="5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7"/>
  <sheetViews>
    <sheetView tabSelected="1" defaultGridColor="0" colorId="22" workbookViewId="0" topLeftCell="L6">
      <selection activeCell="R8" sqref="R8"/>
    </sheetView>
  </sheetViews>
  <sheetFormatPr defaultColWidth="8.7109375" defaultRowHeight="12.75"/>
  <cols>
    <col min="1" max="1" width="3.7109375" style="0" customWidth="1"/>
    <col min="2" max="2" width="2.7109375" style="0" customWidth="1"/>
    <col min="3" max="3" width="15.7109375" style="0" customWidth="1"/>
    <col min="9" max="9" width="5.7109375" style="0" customWidth="1"/>
    <col min="10" max="13" width="14.7109375" style="0" customWidth="1"/>
    <col min="14" max="14" width="15.7109375" style="0" customWidth="1"/>
    <col min="15" max="15" width="17.7109375" style="0" customWidth="1"/>
    <col min="16" max="16" width="2.7109375" style="0" customWidth="1"/>
    <col min="17" max="17" width="17.7109375" style="0" customWidth="1"/>
    <col min="18" max="18" width="4.7109375" style="0" customWidth="1"/>
  </cols>
  <sheetData>
    <row r="1" spans="1:18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18">
      <c r="A2" s="5"/>
      <c r="B2" s="1"/>
      <c r="C2" s="1"/>
      <c r="D2" s="1"/>
      <c r="E2" s="1"/>
      <c r="F2" s="1"/>
      <c r="G2" s="1"/>
      <c r="H2" s="1"/>
      <c r="I2" s="1"/>
      <c r="K2" s="14" t="s">
        <v>0</v>
      </c>
      <c r="L2" s="1"/>
      <c r="M2" s="1"/>
      <c r="N2" s="1"/>
      <c r="O2" s="1"/>
      <c r="P2" s="1"/>
      <c r="Q2" s="1"/>
      <c r="R2" s="6"/>
    </row>
    <row r="3" spans="1:18" ht="12.7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"/>
    </row>
    <row r="4" spans="1:18" ht="15">
      <c r="A4" s="7"/>
      <c r="B4" s="1"/>
      <c r="C4" s="1"/>
      <c r="J4" s="16" t="s">
        <v>39</v>
      </c>
      <c r="K4" s="8"/>
      <c r="L4" s="8"/>
      <c r="M4" s="8"/>
      <c r="N4" s="8"/>
      <c r="O4" s="8"/>
      <c r="P4" s="8"/>
      <c r="Q4" s="8"/>
      <c r="R4" s="6"/>
    </row>
    <row r="5" spans="1:18" ht="15">
      <c r="A5" s="5"/>
      <c r="B5" s="1"/>
      <c r="C5" s="1"/>
      <c r="E5" s="1"/>
      <c r="F5" s="1"/>
      <c r="G5" s="1"/>
      <c r="H5" s="1"/>
      <c r="I5" s="1"/>
      <c r="J5" s="1"/>
      <c r="K5" s="17" t="s">
        <v>1</v>
      </c>
      <c r="L5" s="17"/>
      <c r="M5" s="1"/>
      <c r="N5" s="1"/>
      <c r="O5" s="1"/>
      <c r="P5" s="1"/>
      <c r="Q5" s="1"/>
      <c r="R5" s="6"/>
    </row>
    <row r="6" spans="1:18" ht="15">
      <c r="A6" s="7"/>
      <c r="B6" s="8"/>
      <c r="C6" s="8"/>
      <c r="D6" s="8"/>
      <c r="E6" s="8"/>
      <c r="F6" s="8"/>
      <c r="G6" s="8"/>
      <c r="H6" s="8"/>
      <c r="I6" s="8"/>
      <c r="J6" s="8"/>
      <c r="K6" s="16" t="s">
        <v>2</v>
      </c>
      <c r="L6" s="17"/>
      <c r="M6" s="1"/>
      <c r="N6" s="8"/>
      <c r="O6" s="8"/>
      <c r="P6" s="8"/>
      <c r="Q6" s="8"/>
      <c r="R6" s="6"/>
    </row>
    <row r="7" spans="1:18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"/>
    </row>
    <row r="8" spans="1:18" ht="15">
      <c r="A8" s="7"/>
      <c r="B8" s="8"/>
      <c r="C8" s="8"/>
      <c r="D8" s="8"/>
      <c r="E8" s="8"/>
      <c r="F8" s="8"/>
      <c r="G8" s="8"/>
      <c r="H8" s="8"/>
      <c r="I8" s="8"/>
      <c r="J8" s="19" t="s">
        <v>3</v>
      </c>
      <c r="K8" s="19"/>
      <c r="L8" s="20"/>
      <c r="M8" s="21" t="s">
        <v>4</v>
      </c>
      <c r="N8" s="22" t="s">
        <v>5</v>
      </c>
      <c r="O8" s="22" t="s">
        <v>6</v>
      </c>
      <c r="P8" s="19"/>
      <c r="Q8" s="22" t="s">
        <v>7</v>
      </c>
      <c r="R8" s="23"/>
    </row>
    <row r="9" spans="1:18" ht="15">
      <c r="A9" s="7"/>
      <c r="B9" s="8"/>
      <c r="C9" s="8"/>
      <c r="D9" s="8"/>
      <c r="E9" s="8"/>
      <c r="F9" s="8"/>
      <c r="G9" s="8"/>
      <c r="H9" s="8"/>
      <c r="I9" s="8"/>
      <c r="J9" s="22" t="s">
        <v>40</v>
      </c>
      <c r="K9" s="22" t="s">
        <v>41</v>
      </c>
      <c r="L9" s="22" t="s">
        <v>9</v>
      </c>
      <c r="M9" s="22" t="s">
        <v>42</v>
      </c>
      <c r="N9" s="22" t="s">
        <v>10</v>
      </c>
      <c r="O9" s="22" t="s">
        <v>43</v>
      </c>
      <c r="P9" s="19"/>
      <c r="Q9" s="22" t="s">
        <v>12</v>
      </c>
      <c r="R9" s="23"/>
    </row>
    <row r="10" spans="1:18" ht="12.75">
      <c r="A10" s="7"/>
      <c r="B10" s="8"/>
      <c r="C10" s="8"/>
      <c r="D10" s="8"/>
      <c r="E10" s="8"/>
      <c r="F10" s="8"/>
      <c r="G10" s="8"/>
      <c r="H10" s="8"/>
      <c r="I10" s="8"/>
      <c r="J10" s="13"/>
      <c r="K10" s="13"/>
      <c r="L10" s="13"/>
      <c r="M10" s="13"/>
      <c r="N10" s="13"/>
      <c r="O10" s="13"/>
      <c r="P10" s="8"/>
      <c r="Q10" s="13"/>
      <c r="R10" s="6"/>
    </row>
    <row r="11" spans="1:18" ht="12.75">
      <c r="A11" s="7"/>
      <c r="B11" s="8"/>
      <c r="C11" s="8" t="s">
        <v>9</v>
      </c>
      <c r="D11" s="8"/>
      <c r="E11" s="8"/>
      <c r="F11" s="8"/>
      <c r="G11" s="8"/>
      <c r="H11" s="8"/>
      <c r="I11" s="8"/>
      <c r="J11" s="15">
        <f>22.35+7.4</f>
        <v>29.75</v>
      </c>
      <c r="K11" s="15">
        <f>90.94+32.07</f>
        <v>123.00999999999999</v>
      </c>
      <c r="L11" s="15">
        <f>J11+K11</f>
        <v>152.76</v>
      </c>
      <c r="M11" s="15">
        <f>J11</f>
        <v>29.75</v>
      </c>
      <c r="N11" s="15">
        <v>10</v>
      </c>
      <c r="O11" s="15">
        <f>67.63-3.5</f>
        <v>64.13</v>
      </c>
      <c r="P11" s="15"/>
      <c r="Q11" s="15">
        <f>+SUM(L11:O11)</f>
        <v>256.64</v>
      </c>
      <c r="R11" s="6"/>
    </row>
    <row r="12" spans="1:18" ht="12.75">
      <c r="A12" s="5"/>
      <c r="B12" s="1"/>
      <c r="C12" s="1" t="s">
        <v>13</v>
      </c>
      <c r="D12" s="1"/>
      <c r="E12" s="1"/>
      <c r="F12" s="1"/>
      <c r="G12" s="1"/>
      <c r="H12" s="1"/>
      <c r="I12" s="1"/>
      <c r="J12" s="18">
        <f aca="true" t="shared" si="0" ref="J12:O12">J11/$Q11</f>
        <v>0.11592113466334165</v>
      </c>
      <c r="K12" s="18">
        <f t="shared" si="0"/>
        <v>0.47930953865336656</v>
      </c>
      <c r="L12" s="18">
        <f t="shared" si="0"/>
        <v>0.5952306733167082</v>
      </c>
      <c r="M12" s="18">
        <f t="shared" si="0"/>
        <v>0.11592113466334165</v>
      </c>
      <c r="N12" s="18">
        <f t="shared" si="0"/>
        <v>0.03896508728179551</v>
      </c>
      <c r="O12" s="18">
        <f t="shared" si="0"/>
        <v>0.24988310473815462</v>
      </c>
      <c r="P12" s="18"/>
      <c r="Q12" s="18">
        <f>SUM(L12:O12)</f>
        <v>1</v>
      </c>
      <c r="R12" s="6"/>
    </row>
    <row r="13" spans="1:18" ht="12.7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6"/>
    </row>
    <row r="14" spans="1:18" ht="15">
      <c r="A14" s="5"/>
      <c r="B14" s="1"/>
      <c r="C14" s="1"/>
      <c r="D14" s="1"/>
      <c r="J14" s="16" t="s">
        <v>14</v>
      </c>
      <c r="K14" s="8"/>
      <c r="L14" s="1"/>
      <c r="M14" s="1"/>
      <c r="N14" s="1"/>
      <c r="O14" s="1"/>
      <c r="P14" s="1"/>
      <c r="Q14" s="1"/>
      <c r="R14" s="6"/>
    </row>
    <row r="15" spans="1:18" ht="15">
      <c r="A15" s="5"/>
      <c r="B15" s="1"/>
      <c r="C15" s="1"/>
      <c r="D15" s="1"/>
      <c r="E15" s="1"/>
      <c r="F15" s="1"/>
      <c r="G15" s="1"/>
      <c r="H15" s="1"/>
      <c r="I15" s="1"/>
      <c r="J15" s="1"/>
      <c r="K15" s="17" t="s">
        <v>15</v>
      </c>
      <c r="L15" s="1"/>
      <c r="M15" s="1"/>
      <c r="N15" s="1"/>
      <c r="O15" s="1"/>
      <c r="P15" s="1"/>
      <c r="Q15" s="1"/>
      <c r="R15" s="6"/>
    </row>
    <row r="16" spans="1:18" ht="15">
      <c r="A16" s="7"/>
      <c r="B16" s="8"/>
      <c r="C16" s="8"/>
      <c r="D16" s="8"/>
      <c r="E16" s="8"/>
      <c r="F16" s="8"/>
      <c r="G16" s="8"/>
      <c r="H16" s="8"/>
      <c r="I16" s="8"/>
      <c r="J16" s="8"/>
      <c r="K16" s="16" t="s">
        <v>16</v>
      </c>
      <c r="L16" s="8"/>
      <c r="M16" s="8"/>
      <c r="N16" s="8"/>
      <c r="O16" s="8"/>
      <c r="P16" s="8"/>
      <c r="Q16" s="8"/>
      <c r="R16" s="6"/>
    </row>
    <row r="17" spans="1:18" ht="12.7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6"/>
    </row>
    <row r="18" spans="1:18" ht="15">
      <c r="A18" s="7"/>
      <c r="B18" s="8"/>
      <c r="C18" s="8"/>
      <c r="D18" s="8"/>
      <c r="E18" s="8"/>
      <c r="F18" s="8"/>
      <c r="G18" s="8"/>
      <c r="H18" s="8"/>
      <c r="I18" s="8"/>
      <c r="J18" s="19" t="s">
        <v>3</v>
      </c>
      <c r="K18" s="19"/>
      <c r="L18" s="20"/>
      <c r="M18" s="21" t="s">
        <v>4</v>
      </c>
      <c r="N18" s="22" t="s">
        <v>5</v>
      </c>
      <c r="O18" s="22" t="s">
        <v>6</v>
      </c>
      <c r="P18" s="19"/>
      <c r="Q18" s="22" t="s">
        <v>7</v>
      </c>
      <c r="R18" s="23"/>
    </row>
    <row r="19" spans="1:18" ht="15">
      <c r="A19" s="7"/>
      <c r="B19" s="8"/>
      <c r="C19" s="8"/>
      <c r="D19" s="8"/>
      <c r="E19" s="8"/>
      <c r="F19" s="8"/>
      <c r="G19" s="8"/>
      <c r="H19" s="8"/>
      <c r="I19" s="8"/>
      <c r="J19" s="22" t="s">
        <v>8</v>
      </c>
      <c r="K19" s="22" t="s">
        <v>17</v>
      </c>
      <c r="L19" s="22" t="s">
        <v>9</v>
      </c>
      <c r="M19" s="22" t="s">
        <v>8</v>
      </c>
      <c r="N19" s="22" t="s">
        <v>18</v>
      </c>
      <c r="O19" s="22" t="s">
        <v>11</v>
      </c>
      <c r="P19" s="19"/>
      <c r="Q19" s="22" t="s">
        <v>12</v>
      </c>
      <c r="R19" s="23"/>
    </row>
    <row r="20" spans="1:18" ht="12.75">
      <c r="A20" s="7"/>
      <c r="B20" s="8"/>
      <c r="C20" s="8" t="s">
        <v>19</v>
      </c>
      <c r="D20" s="8"/>
      <c r="E20" s="8"/>
      <c r="F20" s="8"/>
      <c r="G20" s="8"/>
      <c r="H20" s="8"/>
      <c r="I20" s="8"/>
      <c r="J20" s="9"/>
      <c r="K20" s="9"/>
      <c r="L20" s="9"/>
      <c r="M20" s="9"/>
      <c r="N20" s="9"/>
      <c r="O20" s="9"/>
      <c r="P20" s="8"/>
      <c r="Q20" s="8"/>
      <c r="R20" s="6"/>
    </row>
    <row r="21" spans="1:18" ht="15">
      <c r="A21" s="7"/>
      <c r="B21" s="8"/>
      <c r="C21" s="19" t="s">
        <v>20</v>
      </c>
      <c r="D21" s="19"/>
      <c r="E21" s="8"/>
      <c r="F21" s="8"/>
      <c r="G21" s="8"/>
      <c r="H21" s="8"/>
      <c r="I21" s="8"/>
      <c r="J21" s="9"/>
      <c r="K21" s="9"/>
      <c r="L21" s="9"/>
      <c r="M21" s="9"/>
      <c r="N21" s="9"/>
      <c r="O21" s="9"/>
      <c r="P21" s="8"/>
      <c r="Q21" s="8"/>
      <c r="R21" s="6"/>
    </row>
    <row r="22" spans="1:18" ht="15">
      <c r="A22" s="7"/>
      <c r="B22" s="8"/>
      <c r="C22" s="19" t="s">
        <v>44</v>
      </c>
      <c r="D22" s="19"/>
      <c r="E22" s="8"/>
      <c r="F22" s="8"/>
      <c r="G22" s="8"/>
      <c r="H22" s="8"/>
      <c r="I22" s="8"/>
      <c r="J22" s="9"/>
      <c r="K22" s="9"/>
      <c r="L22" s="9"/>
      <c r="M22" s="9"/>
      <c r="N22" s="9"/>
      <c r="O22" s="9"/>
      <c r="P22" s="8"/>
      <c r="Q22" s="8"/>
      <c r="R22" s="6"/>
    </row>
    <row r="23" spans="1:18" ht="12.75">
      <c r="A23" s="7"/>
      <c r="B23" s="8"/>
      <c r="C23" s="8"/>
      <c r="D23" s="8"/>
      <c r="E23" s="8"/>
      <c r="F23" s="8"/>
      <c r="G23" s="8"/>
      <c r="H23" s="8"/>
      <c r="I23" s="8"/>
      <c r="J23" s="9"/>
      <c r="K23" s="9"/>
      <c r="L23" s="9"/>
      <c r="M23" s="9"/>
      <c r="N23" s="9"/>
      <c r="O23" s="9"/>
      <c r="P23" s="8"/>
      <c r="Q23" s="8"/>
      <c r="R23" s="6"/>
    </row>
    <row r="24" spans="1:18" ht="12.75">
      <c r="A24" s="7"/>
      <c r="B24" s="8"/>
      <c r="C24" s="8" t="s">
        <v>21</v>
      </c>
      <c r="D24" s="8"/>
      <c r="E24" s="8"/>
      <c r="F24" s="8"/>
      <c r="G24" s="8"/>
      <c r="H24" s="8"/>
      <c r="I24" s="8"/>
      <c r="J24" s="15">
        <f>22.35+7.4-11.5</f>
        <v>18.25</v>
      </c>
      <c r="K24" s="15">
        <f>90.94+32.07+28.96</f>
        <v>151.97</v>
      </c>
      <c r="L24" s="15">
        <f>J24+K24</f>
        <v>170.22</v>
      </c>
      <c r="M24" s="15">
        <f>J24</f>
        <v>18.25</v>
      </c>
      <c r="N24" s="15">
        <v>10</v>
      </c>
      <c r="O24" s="15">
        <v>186.7</v>
      </c>
      <c r="P24" s="15"/>
      <c r="Q24" s="15">
        <f>+SUM(L24:O24)</f>
        <v>385.16999999999996</v>
      </c>
      <c r="R24" s="6"/>
    </row>
    <row r="25" spans="1:18" ht="12.75">
      <c r="A25" s="5"/>
      <c r="B25" s="1"/>
      <c r="C25" s="1" t="s">
        <v>22</v>
      </c>
      <c r="D25" s="1"/>
      <c r="E25" s="1"/>
      <c r="F25" s="1"/>
      <c r="G25" s="1"/>
      <c r="H25" s="1"/>
      <c r="I25" s="1"/>
      <c r="J25" s="18">
        <f aca="true" t="shared" si="1" ref="J25:O25">J24/$Q24</f>
        <v>0.047381675623750556</v>
      </c>
      <c r="K25" s="18">
        <f t="shared" si="1"/>
        <v>0.39455305449541767</v>
      </c>
      <c r="L25" s="18">
        <f t="shared" si="1"/>
        <v>0.44193473011916823</v>
      </c>
      <c r="M25" s="18">
        <f t="shared" si="1"/>
        <v>0.047381675623750556</v>
      </c>
      <c r="N25" s="18">
        <f t="shared" si="1"/>
        <v>0.025962561985616743</v>
      </c>
      <c r="O25" s="18">
        <f t="shared" si="1"/>
        <v>0.48472103227146457</v>
      </c>
      <c r="P25" s="18"/>
      <c r="Q25" s="18">
        <f>SUM(L25:O25)</f>
        <v>1</v>
      </c>
      <c r="R25" s="6"/>
    </row>
    <row r="26" spans="1:18" ht="12.75">
      <c r="A26" s="7"/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"/>
    </row>
    <row r="27" spans="1:18" ht="15">
      <c r="A27" s="7"/>
      <c r="B27" s="8"/>
      <c r="C27" s="19" t="s">
        <v>23</v>
      </c>
      <c r="D27" s="19"/>
      <c r="E27" s="1"/>
      <c r="F27" s="1"/>
      <c r="G27" s="1"/>
      <c r="H27" s="1"/>
      <c r="I27" s="1"/>
      <c r="J27" s="8"/>
      <c r="K27" s="8"/>
      <c r="L27" s="8"/>
      <c r="M27" s="8"/>
      <c r="N27" s="8"/>
      <c r="O27" s="8"/>
      <c r="P27" s="8"/>
      <c r="Q27" s="8"/>
      <c r="R27" s="6"/>
    </row>
    <row r="28" spans="1:18" ht="15">
      <c r="A28" s="7"/>
      <c r="B28" s="8"/>
      <c r="C28" s="19" t="s">
        <v>45</v>
      </c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</row>
    <row r="29" spans="1:18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1:18" ht="12.75">
      <c r="A30" s="7"/>
      <c r="B30" s="8"/>
      <c r="C30" s="8" t="s">
        <v>21</v>
      </c>
      <c r="D30" s="8"/>
      <c r="E30" s="8"/>
      <c r="F30" s="8"/>
      <c r="G30" s="8"/>
      <c r="H30" s="8"/>
      <c r="I30" s="8"/>
      <c r="J30" s="15">
        <f>22.35+7.4-11.5</f>
        <v>18.25</v>
      </c>
      <c r="K30" s="15">
        <f>90.94+32.07+28.96</f>
        <v>151.97</v>
      </c>
      <c r="L30" s="15">
        <f>J30+K30</f>
        <v>170.22</v>
      </c>
      <c r="M30" s="15">
        <f>J30</f>
        <v>18.25</v>
      </c>
      <c r="N30" s="15">
        <v>10</v>
      </c>
      <c r="O30" s="15">
        <v>231.9</v>
      </c>
      <c r="P30" s="15"/>
      <c r="Q30" s="15">
        <f>+SUM(L30:O30)</f>
        <v>430.37</v>
      </c>
      <c r="R30" s="6"/>
    </row>
    <row r="31" spans="1:18" ht="12.75">
      <c r="A31" s="7"/>
      <c r="B31" s="8"/>
      <c r="C31" s="1" t="s">
        <v>22</v>
      </c>
      <c r="D31" s="1"/>
      <c r="E31" s="8"/>
      <c r="F31" s="8"/>
      <c r="G31" s="8"/>
      <c r="H31" s="8"/>
      <c r="I31" s="8"/>
      <c r="J31" s="18">
        <f aca="true" t="shared" si="2" ref="J31:O31">J30/$Q30</f>
        <v>0.04240537212166275</v>
      </c>
      <c r="K31" s="18">
        <f t="shared" si="2"/>
        <v>0.3531147617166624</v>
      </c>
      <c r="L31" s="18">
        <f t="shared" si="2"/>
        <v>0.3955201338383252</v>
      </c>
      <c r="M31" s="18">
        <f t="shared" si="2"/>
        <v>0.04240537212166275</v>
      </c>
      <c r="N31" s="18">
        <f t="shared" si="2"/>
        <v>0.023235820340637127</v>
      </c>
      <c r="O31" s="18">
        <f t="shared" si="2"/>
        <v>0.538838673699375</v>
      </c>
      <c r="P31" s="18"/>
      <c r="Q31" s="18">
        <f>SUM(L31:O31)</f>
        <v>1</v>
      </c>
      <c r="R31" s="6"/>
    </row>
    <row r="32" spans="1:18" ht="12.75">
      <c r="A32" s="7"/>
      <c r="B32" s="8"/>
      <c r="C32" s="1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6"/>
    </row>
    <row r="33" spans="1:18" ht="12.75">
      <c r="A33" s="7"/>
      <c r="B33" s="8"/>
      <c r="C33" s="8" t="s">
        <v>24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6"/>
    </row>
    <row r="35" spans="1:18" ht="12.75">
      <c r="A35" s="7"/>
      <c r="B35" s="8"/>
      <c r="C35" s="8" t="s">
        <v>25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6"/>
    </row>
    <row r="36" spans="1:18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6"/>
    </row>
    <row r="37" spans="1:18" ht="12.75">
      <c r="A37" s="7"/>
      <c r="B37" s="8"/>
      <c r="C37" s="8" t="s">
        <v>34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6"/>
    </row>
    <row r="38" spans="1:18" ht="12.7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6"/>
    </row>
    <row r="39" spans="1:18" ht="12.75">
      <c r="A39" s="7"/>
      <c r="B39" s="8"/>
      <c r="C39" s="8" t="s">
        <v>35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6"/>
    </row>
    <row r="40" spans="1:18" ht="12.7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6"/>
    </row>
    <row r="41" spans="1:18" ht="12.75">
      <c r="A41" s="7"/>
      <c r="B41" s="8"/>
      <c r="C41" s="8" t="s">
        <v>32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6"/>
    </row>
    <row r="42" spans="1:18" ht="12.75">
      <c r="A42" s="7"/>
      <c r="B42" s="8"/>
      <c r="C42" s="8" t="s">
        <v>26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6"/>
    </row>
    <row r="43" spans="1:18" ht="12.7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6"/>
    </row>
    <row r="44" spans="1:18" ht="12.75">
      <c r="A44" s="7"/>
      <c r="B44" s="8"/>
      <c r="C44" s="8" t="s">
        <v>33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6"/>
    </row>
    <row r="45" spans="1:18" ht="12.7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6"/>
    </row>
    <row r="46" spans="1:18" ht="12.75">
      <c r="A46" s="7"/>
      <c r="B46" s="8"/>
      <c r="C46" s="8" t="s">
        <v>36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1:18" ht="12.75">
      <c r="A47" s="7"/>
      <c r="B47" s="8"/>
      <c r="C47" s="8" t="s">
        <v>37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6"/>
    </row>
    <row r="48" spans="1:18" ht="12.75">
      <c r="A48" s="7"/>
      <c r="B48" s="8"/>
      <c r="C48" s="8" t="s">
        <v>38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1:18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6"/>
    </row>
    <row r="50" spans="1:18" ht="12.75">
      <c r="A50" s="7"/>
      <c r="B50" s="8"/>
      <c r="C50" s="8" t="s">
        <v>27</v>
      </c>
      <c r="D50" s="8"/>
      <c r="E50" s="8"/>
      <c r="F50" s="8"/>
      <c r="G50" s="8"/>
      <c r="H50" s="8"/>
      <c r="I50" s="8"/>
      <c r="J50" s="8"/>
      <c r="K50" s="8"/>
      <c r="L50" s="1"/>
      <c r="M50" s="1"/>
      <c r="N50" s="8"/>
      <c r="O50" s="8"/>
      <c r="P50" s="8"/>
      <c r="Q50" s="8"/>
      <c r="R50" s="6"/>
    </row>
    <row r="51" spans="1:18" ht="12.75">
      <c r="A51" s="7"/>
      <c r="B51" s="8"/>
      <c r="C51" s="8" t="s">
        <v>28</v>
      </c>
      <c r="D51" s="8"/>
      <c r="E51" s="8"/>
      <c r="F51" s="8"/>
      <c r="G51" s="8"/>
      <c r="H51" s="8"/>
      <c r="I51" s="8"/>
      <c r="J51" s="8"/>
      <c r="K51" s="8"/>
      <c r="L51" s="1"/>
      <c r="M51" s="1"/>
      <c r="N51" s="8"/>
      <c r="O51" s="8"/>
      <c r="P51" s="8"/>
      <c r="Q51" s="8"/>
      <c r="R51" s="6"/>
    </row>
    <row r="52" spans="1:18" ht="12.75">
      <c r="A52" s="7"/>
      <c r="B52" s="8"/>
      <c r="C52" s="8" t="s">
        <v>29</v>
      </c>
      <c r="D52" s="8"/>
      <c r="E52" s="8"/>
      <c r="F52" s="8"/>
      <c r="G52" s="8"/>
      <c r="H52" s="8"/>
      <c r="I52" s="8"/>
      <c r="J52" s="8"/>
      <c r="K52" s="8"/>
      <c r="L52" s="1"/>
      <c r="M52" s="1"/>
      <c r="N52" s="8"/>
      <c r="O52" s="8"/>
      <c r="P52" s="8"/>
      <c r="Q52" s="8"/>
      <c r="R52" s="6"/>
    </row>
    <row r="53" spans="1:18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1"/>
      <c r="M53" s="1"/>
      <c r="N53" s="8"/>
      <c r="O53" s="8"/>
      <c r="P53" s="8"/>
      <c r="Q53" s="8"/>
      <c r="R53" s="6"/>
    </row>
    <row r="54" spans="1:18" ht="12.75">
      <c r="A54" s="7"/>
      <c r="B54" s="8"/>
      <c r="C54" s="8" t="s">
        <v>30</v>
      </c>
      <c r="D54" s="8"/>
      <c r="E54" s="8"/>
      <c r="F54" s="8"/>
      <c r="G54" s="8"/>
      <c r="H54" s="8"/>
      <c r="I54" s="8"/>
      <c r="J54" s="8"/>
      <c r="K54" s="8"/>
      <c r="L54" s="1"/>
      <c r="M54" s="1"/>
      <c r="N54" s="8"/>
      <c r="O54" s="8"/>
      <c r="P54" s="8"/>
      <c r="Q54" s="8"/>
      <c r="R54" s="6"/>
    </row>
    <row r="55" spans="1:18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1"/>
      <c r="M55" s="1"/>
      <c r="N55" s="8"/>
      <c r="O55" s="8"/>
      <c r="P55" s="8"/>
      <c r="Q55" s="8"/>
      <c r="R55" s="6"/>
    </row>
    <row r="56" spans="1:18" ht="12.75">
      <c r="A56" s="7"/>
      <c r="B56" s="8"/>
      <c r="C56" s="8" t="s">
        <v>31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1:18" ht="13.5" thickBo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</row>
  </sheetData>
  <printOptions/>
  <pageMargins left="0.4" right="0.4" top="0.4" bottom="0.4" header="0.5" footer="0.5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sspaeth</dc:creator>
  <cp:keywords/>
  <dc:description/>
  <cp:lastModifiedBy>chsu</cp:lastModifiedBy>
  <cp:lastPrinted>2000-09-08T16:27:34Z</cp:lastPrinted>
  <dcterms:created xsi:type="dcterms:W3CDTF">2000-09-07T20:02:02Z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