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5265" activeTab="0"/>
  </bookViews>
  <sheets>
    <sheet name="2002 Summary" sheetId="1" r:id="rId1"/>
    <sheet name="2002 COE - USBR Appropriations" sheetId="2" r:id="rId2"/>
  </sheets>
  <definedNames/>
  <calcPr fullCalcOnLoad="1"/>
</workbook>
</file>

<file path=xl/sharedStrings.xml><?xml version="1.0" encoding="utf-8"?>
<sst xmlns="http://schemas.openxmlformats.org/spreadsheetml/2006/main" count="100" uniqueCount="56">
  <si>
    <t>C</t>
  </si>
  <si>
    <t>K</t>
  </si>
  <si>
    <t>Principal</t>
  </si>
  <si>
    <t>Rate</t>
  </si>
  <si>
    <t>Issuance</t>
  </si>
  <si>
    <t>Type</t>
  </si>
  <si>
    <t>Advance Amortization</t>
  </si>
  <si>
    <t>Bonds</t>
  </si>
  <si>
    <t>Appropriations</t>
  </si>
  <si>
    <t>Total Advance Amortization</t>
  </si>
  <si>
    <t>Base Payment</t>
  </si>
  <si>
    <t>FY Due</t>
  </si>
  <si>
    <t>F</t>
  </si>
  <si>
    <t>Total Base Payment</t>
  </si>
  <si>
    <t>BPA</t>
  </si>
  <si>
    <t>FY 2002:</t>
  </si>
  <si>
    <t>2001 Rate Case Plan</t>
  </si>
  <si>
    <t>Potential Payment</t>
  </si>
  <si>
    <t>In Service</t>
  </si>
  <si>
    <t>Due</t>
  </si>
  <si>
    <t>($ in thousands)</t>
  </si>
  <si>
    <t>COE/USBR</t>
  </si>
  <si>
    <t>Bureau of Reclamation</t>
  </si>
  <si>
    <t>Columbia Basin</t>
  </si>
  <si>
    <t>Total Bureau of Reclamation</t>
  </si>
  <si>
    <t>Corps of Engineers</t>
  </si>
  <si>
    <t>Total Corps of Engineers</t>
  </si>
  <si>
    <t>Albeni Falls</t>
  </si>
  <si>
    <t>Bonneville</t>
  </si>
  <si>
    <t>John Day</t>
  </si>
  <si>
    <t>Lower Granite</t>
  </si>
  <si>
    <t>Green Peter-Foster</t>
  </si>
  <si>
    <t>Lower Monumental</t>
  </si>
  <si>
    <t>Ice Harbor</t>
  </si>
  <si>
    <t>Total COE/USBR</t>
  </si>
  <si>
    <t>1/</t>
  </si>
  <si>
    <t>Total Bond</t>
  </si>
  <si>
    <t>BPA Amortization Detail</t>
  </si>
  <si>
    <t>Potential 2002 Payment</t>
  </si>
  <si>
    <t>9/30/99</t>
  </si>
  <si>
    <t>9/30/89</t>
  </si>
  <si>
    <t>8/31/95</t>
  </si>
  <si>
    <t>11/30/96</t>
  </si>
  <si>
    <t>2/28/93</t>
  </si>
  <si>
    <t>8/31/93</t>
  </si>
  <si>
    <t>1/31/94</t>
  </si>
  <si>
    <t>1/31/96</t>
  </si>
  <si>
    <t>In-Service or</t>
  </si>
  <si>
    <t>FY 2002 Potential Appropriation Amortization</t>
  </si>
  <si>
    <t>for Corps of Engineers and Bureau of Reclamation</t>
  </si>
  <si>
    <t>($ thousands)</t>
  </si>
  <si>
    <t>2/</t>
  </si>
  <si>
    <t>Partial Payment of bond:</t>
  </si>
  <si>
    <t>7/31/95</t>
  </si>
  <si>
    <t>EXAMPLE FOR</t>
  </si>
  <si>
    <t>APPLICATION OF THE AAR BALANCE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</si>
</sst>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_);\(0\)"/>
    <numFmt numFmtId="167" formatCode="###0;\-###0;&quot;-&quot;;\ \ \ \ \ \ \ \ \ \ \ \ \ \ \ \ \ \ \ \ \ \ \ \ \ \ \ \ \ \ "/>
    <numFmt numFmtId="168" formatCode="#,##0;\-#,##0;&quot;-&quot;;\ \ \ \ \ \ \ \ \ \ \ \ \ \ \ \ \ \ \ \ \ \ \ \ \ \ \ \ "/>
    <numFmt numFmtId="169" formatCode="####0.000&quot;%&quot;;\-####0.000&quot;%&quot;;&quot;-&quot;;\ \ \ \ \ \ \ \ \ \ \ \ \ \ "/>
    <numFmt numFmtId="170" formatCode="&quot;Yes&quot;;;&quot;No&quot;;\ \ \ \ \ \ \ \ \ \ \ \ \ \ \ \ \ \ \ \ \ \ \ \ \ \ \ \ \ \ \ \ \ "/>
    <numFmt numFmtId="171" formatCode="0.0000000000"/>
    <numFmt numFmtId="172" formatCode="####0.00&quot;%&quot;;\-####0.00&quot;%&quot;;&quot;-&quot;;\ \ \ \ \ \ \ \ \ \ \ \ \ \ "/>
  </numFmts>
  <fonts count="3">
    <font>
      <sz val="12"/>
      <name val="Times New Roman"/>
      <family val="0"/>
    </font>
    <font>
      <sz val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Border="1" applyAlignment="1" applyProtection="1" quotePrefix="1">
      <alignment horizontal="center"/>
      <protection/>
    </xf>
    <xf numFmtId="10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>
      <alignment horizontal="center"/>
    </xf>
    <xf numFmtId="166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15" applyNumberFormat="1" applyFont="1" applyAlignment="1" applyProtection="1" quotePrefix="1">
      <alignment horizontal="center"/>
      <protection/>
    </xf>
    <xf numFmtId="0" fontId="0" fillId="0" borderId="0" xfId="0" applyFill="1" applyAlignment="1">
      <alignment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 applyProtection="1">
      <alignment horizontal="right"/>
      <protection/>
    </xf>
    <xf numFmtId="172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37" fontId="2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applyProtection="1">
      <alignment horizontal="right"/>
      <protection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2" sqref="A2:J2"/>
    </sheetView>
  </sheetViews>
  <sheetFormatPr defaultColWidth="9.00390625" defaultRowHeight="15.75"/>
  <cols>
    <col min="1" max="1" width="4.125" style="2" customWidth="1"/>
    <col min="2" max="2" width="3.75390625" style="2" customWidth="1"/>
    <col min="3" max="3" width="4.25390625" style="2" customWidth="1"/>
    <col min="4" max="4" width="16.50390625" style="0" customWidth="1"/>
    <col min="5" max="5" width="9.00390625" style="14" customWidth="1"/>
    <col min="6" max="6" width="7.625" style="2" customWidth="1"/>
    <col min="7" max="7" width="10.875" style="11" customWidth="1"/>
    <col min="8" max="8" width="7.50390625" style="11" customWidth="1"/>
    <col min="9" max="9" width="7.875" style="11" customWidth="1"/>
    <col min="10" max="10" width="3.00390625" style="2" customWidth="1"/>
    <col min="11" max="16384" width="9.00390625" style="2" customWidth="1"/>
  </cols>
  <sheetData>
    <row r="1" spans="1:10" ht="15.7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.75">
      <c r="A4" s="51" t="s">
        <v>38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9"/>
    </row>
    <row r="7" ht="15.75">
      <c r="G7" s="9" t="s">
        <v>47</v>
      </c>
    </row>
    <row r="8" spans="2:11" ht="15.75">
      <c r="B8" s="15"/>
      <c r="C8" s="15"/>
      <c r="D8" s="13"/>
      <c r="E8" s="28" t="s">
        <v>2</v>
      </c>
      <c r="F8" s="9" t="s">
        <v>3</v>
      </c>
      <c r="G8" s="9" t="s">
        <v>4</v>
      </c>
      <c r="H8" s="9" t="s">
        <v>11</v>
      </c>
      <c r="I8" s="9" t="s">
        <v>5</v>
      </c>
      <c r="J8" s="15"/>
      <c r="K8" s="15"/>
    </row>
    <row r="9" spans="1:11" ht="15.75">
      <c r="A9" s="2">
        <v>1</v>
      </c>
      <c r="B9" s="1" t="s">
        <v>15</v>
      </c>
      <c r="C9" s="1"/>
      <c r="D9" s="13"/>
      <c r="E9" s="29"/>
      <c r="F9" s="15"/>
      <c r="G9" s="24"/>
      <c r="H9" s="24"/>
      <c r="I9" s="24"/>
      <c r="J9" s="15"/>
      <c r="K9" s="15"/>
    </row>
    <row r="10" spans="1:11" ht="15.75">
      <c r="A10" s="2">
        <f aca="true" t="shared" si="0" ref="A10:A27">A9+1</f>
        <v>2</v>
      </c>
      <c r="B10" s="15" t="s">
        <v>16</v>
      </c>
      <c r="C10" s="15"/>
      <c r="D10" s="13"/>
      <c r="E10" s="29">
        <f>66000+41401+131500</f>
        <v>238901</v>
      </c>
      <c r="F10" s="15"/>
      <c r="G10" s="24"/>
      <c r="H10" s="24"/>
      <c r="I10" s="24"/>
      <c r="J10" s="15"/>
      <c r="K10" s="15"/>
    </row>
    <row r="11" spans="1:16" ht="15.75">
      <c r="A11" s="2">
        <f t="shared" si="0"/>
        <v>3</v>
      </c>
      <c r="B11" s="15" t="s">
        <v>17</v>
      </c>
      <c r="C11" s="15"/>
      <c r="D11" s="13"/>
      <c r="E11" s="29"/>
      <c r="F11" s="15"/>
      <c r="G11" s="24"/>
      <c r="H11" s="24"/>
      <c r="I11" s="24"/>
      <c r="J11" s="15"/>
      <c r="K11" s="15"/>
      <c r="L11" s="3"/>
      <c r="N11" s="4"/>
      <c r="O11" s="4"/>
      <c r="P11" s="5"/>
    </row>
    <row r="12" spans="1:16" ht="15.75">
      <c r="A12" s="2">
        <f t="shared" si="0"/>
        <v>4</v>
      </c>
      <c r="B12" s="15"/>
      <c r="C12" s="18" t="s">
        <v>10</v>
      </c>
      <c r="D12" s="13"/>
      <c r="E12" s="29"/>
      <c r="F12" s="15"/>
      <c r="G12" s="24"/>
      <c r="H12" s="24"/>
      <c r="I12" s="24"/>
      <c r="J12" s="15"/>
      <c r="K12" s="15"/>
      <c r="L12" s="3"/>
      <c r="N12" s="4"/>
      <c r="O12" s="4"/>
      <c r="P12" s="5"/>
    </row>
    <row r="13" spans="1:16" ht="15.75">
      <c r="A13" s="2">
        <f t="shared" si="0"/>
        <v>5</v>
      </c>
      <c r="B13" s="15"/>
      <c r="C13" s="18"/>
      <c r="D13" s="15" t="s">
        <v>8</v>
      </c>
      <c r="E13" s="30">
        <f>7933+15980</f>
        <v>23913</v>
      </c>
      <c r="F13" s="6">
        <v>0.0679</v>
      </c>
      <c r="G13" s="16">
        <v>1957</v>
      </c>
      <c r="H13" s="10">
        <v>2002</v>
      </c>
      <c r="I13" s="8" t="s">
        <v>14</v>
      </c>
      <c r="J13" s="15"/>
      <c r="K13" s="15"/>
      <c r="L13" s="3"/>
      <c r="N13" s="4"/>
      <c r="O13" s="4"/>
      <c r="P13" s="5"/>
    </row>
    <row r="14" spans="1:16" ht="15.75">
      <c r="A14" s="2">
        <f t="shared" si="0"/>
        <v>6</v>
      </c>
      <c r="B14" s="15"/>
      <c r="C14" s="15"/>
      <c r="D14" s="15" t="s">
        <v>7</v>
      </c>
      <c r="E14" s="30">
        <v>40000</v>
      </c>
      <c r="F14" s="6">
        <v>0.062</v>
      </c>
      <c r="G14" s="7" t="s">
        <v>39</v>
      </c>
      <c r="H14" s="10">
        <v>2002</v>
      </c>
      <c r="I14" s="8" t="s">
        <v>0</v>
      </c>
      <c r="J14" s="15"/>
      <c r="K14" s="15"/>
      <c r="L14" s="3"/>
      <c r="N14" s="4"/>
      <c r="O14" s="4"/>
      <c r="P14" s="5"/>
    </row>
    <row r="15" spans="1:16" ht="15.75">
      <c r="A15" s="2">
        <f t="shared" si="0"/>
        <v>7</v>
      </c>
      <c r="B15" s="15"/>
      <c r="C15" s="15"/>
      <c r="D15" s="15"/>
      <c r="E15" s="30">
        <v>66000</v>
      </c>
      <c r="F15" s="6">
        <v>0.0865</v>
      </c>
      <c r="G15" s="16" t="s">
        <v>40</v>
      </c>
      <c r="H15" s="10">
        <v>2002</v>
      </c>
      <c r="I15" s="8" t="s">
        <v>1</v>
      </c>
      <c r="J15" s="15"/>
      <c r="K15" s="15"/>
      <c r="L15" s="3"/>
      <c r="N15" s="4"/>
      <c r="O15" s="4"/>
      <c r="P15" s="5"/>
    </row>
    <row r="16" spans="1:16" ht="15.75">
      <c r="A16" s="2">
        <f t="shared" si="0"/>
        <v>8</v>
      </c>
      <c r="B16" s="19"/>
      <c r="C16" s="19"/>
      <c r="D16" s="15"/>
      <c r="E16" s="30">
        <v>65000</v>
      </c>
      <c r="F16" s="6">
        <v>0.077</v>
      </c>
      <c r="G16" s="16" t="s">
        <v>41</v>
      </c>
      <c r="H16" s="10">
        <v>2025</v>
      </c>
      <c r="I16" s="8" t="s">
        <v>0</v>
      </c>
      <c r="J16" s="15"/>
      <c r="K16" s="15"/>
      <c r="L16" s="3"/>
      <c r="N16" s="5"/>
      <c r="O16" s="3"/>
      <c r="P16" s="5"/>
    </row>
    <row r="17" spans="1:16" ht="15.75">
      <c r="A17" s="2">
        <f t="shared" si="0"/>
        <v>9</v>
      </c>
      <c r="B17" s="19"/>
      <c r="C17" s="19"/>
      <c r="D17" s="15"/>
      <c r="E17" s="30">
        <v>2600</v>
      </c>
      <c r="F17" s="6">
        <v>0.077</v>
      </c>
      <c r="G17" s="16" t="s">
        <v>53</v>
      </c>
      <c r="H17" s="10">
        <v>2025</v>
      </c>
      <c r="I17" s="8" t="s">
        <v>0</v>
      </c>
      <c r="J17" s="15" t="s">
        <v>35</v>
      </c>
      <c r="K17" s="15"/>
      <c r="L17" s="3"/>
      <c r="N17" s="5"/>
      <c r="O17" s="3"/>
      <c r="P17" s="5"/>
    </row>
    <row r="18" spans="1:16" ht="15.75">
      <c r="A18" s="2">
        <f t="shared" si="0"/>
        <v>10</v>
      </c>
      <c r="B18" s="19"/>
      <c r="C18" s="19"/>
      <c r="D18" s="15"/>
      <c r="E18" s="32">
        <v>40000</v>
      </c>
      <c r="F18" s="22">
        <v>7.2</v>
      </c>
      <c r="G18" s="16" t="s">
        <v>42</v>
      </c>
      <c r="H18" s="26">
        <v>2017</v>
      </c>
      <c r="I18" s="12" t="s">
        <v>1</v>
      </c>
      <c r="J18" s="15"/>
      <c r="K18" s="15"/>
      <c r="L18" s="3"/>
      <c r="N18" s="5"/>
      <c r="O18" s="3"/>
      <c r="P18" s="5"/>
    </row>
    <row r="19" spans="1:16" ht="15.75">
      <c r="A19" s="2">
        <f t="shared" si="0"/>
        <v>11</v>
      </c>
      <c r="B19" s="19"/>
      <c r="C19" s="19"/>
      <c r="D19" s="13"/>
      <c r="E19" s="48">
        <f>238901-237513</f>
        <v>1388</v>
      </c>
      <c r="F19" s="6">
        <v>0.0695</v>
      </c>
      <c r="G19" s="16" t="s">
        <v>43</v>
      </c>
      <c r="H19" s="10">
        <v>2008</v>
      </c>
      <c r="I19" s="8" t="s">
        <v>12</v>
      </c>
      <c r="J19" s="15" t="s">
        <v>51</v>
      </c>
      <c r="K19" s="15"/>
      <c r="L19" s="3"/>
      <c r="N19" s="5"/>
      <c r="O19" s="3"/>
      <c r="P19" s="5"/>
    </row>
    <row r="20" spans="1:11" ht="15.75">
      <c r="A20" s="2">
        <f t="shared" si="0"/>
        <v>12</v>
      </c>
      <c r="B20" s="15"/>
      <c r="C20" s="15" t="s">
        <v>13</v>
      </c>
      <c r="D20" s="13"/>
      <c r="E20" s="29">
        <f>SUM(E13:E19)</f>
        <v>238901</v>
      </c>
      <c r="F20" s="15"/>
      <c r="G20" s="24"/>
      <c r="H20" s="24"/>
      <c r="I20" s="24"/>
      <c r="J20" s="15"/>
      <c r="K20" s="15"/>
    </row>
    <row r="21" spans="1:11" ht="15.75">
      <c r="A21" s="2">
        <f t="shared" si="0"/>
        <v>13</v>
      </c>
      <c r="B21" s="15"/>
      <c r="C21" s="15" t="s">
        <v>6</v>
      </c>
      <c r="D21" s="13"/>
      <c r="E21" s="29"/>
      <c r="F21" s="15"/>
      <c r="G21" s="24"/>
      <c r="H21" s="24"/>
      <c r="I21" s="24"/>
      <c r="J21" s="15"/>
      <c r="K21" s="15"/>
    </row>
    <row r="22" spans="1:11" ht="15.75">
      <c r="A22" s="2">
        <f t="shared" si="0"/>
        <v>14</v>
      </c>
      <c r="B22" s="15"/>
      <c r="C22" s="15"/>
      <c r="D22" s="15" t="s">
        <v>7</v>
      </c>
      <c r="E22" s="30">
        <f>17600-E19</f>
        <v>16212</v>
      </c>
      <c r="F22" s="6">
        <v>0.0695</v>
      </c>
      <c r="G22" s="16" t="s">
        <v>43</v>
      </c>
      <c r="H22" s="10">
        <v>2008</v>
      </c>
      <c r="I22" s="8" t="s">
        <v>12</v>
      </c>
      <c r="J22" s="15" t="s">
        <v>51</v>
      </c>
      <c r="K22" s="15"/>
    </row>
    <row r="23" spans="1:11" ht="15.75">
      <c r="A23" s="2">
        <f t="shared" si="0"/>
        <v>15</v>
      </c>
      <c r="B23" s="15"/>
      <c r="C23" s="15"/>
      <c r="D23" s="2"/>
      <c r="E23" s="32">
        <f>40000</f>
        <v>40000</v>
      </c>
      <c r="F23" s="22">
        <v>6.75</v>
      </c>
      <c r="G23" s="16" t="s">
        <v>44</v>
      </c>
      <c r="H23" s="26">
        <v>2013</v>
      </c>
      <c r="I23" s="12" t="s">
        <v>1</v>
      </c>
      <c r="J23" s="15"/>
      <c r="K23" s="15"/>
    </row>
    <row r="24" spans="1:11" ht="15.75">
      <c r="A24" s="2">
        <f t="shared" si="0"/>
        <v>16</v>
      </c>
      <c r="B24" s="15"/>
      <c r="C24" s="15"/>
      <c r="D24" s="2"/>
      <c r="E24" s="32">
        <v>50000</v>
      </c>
      <c r="F24" s="22">
        <v>6.75</v>
      </c>
      <c r="G24" s="16" t="s">
        <v>45</v>
      </c>
      <c r="H24" s="26">
        <v>2014</v>
      </c>
      <c r="I24" s="12" t="s">
        <v>1</v>
      </c>
      <c r="K24" s="15"/>
    </row>
    <row r="25" spans="1:11" ht="15.75">
      <c r="A25" s="2">
        <f t="shared" si="0"/>
        <v>17</v>
      </c>
      <c r="B25" s="15"/>
      <c r="C25" s="15"/>
      <c r="D25" s="15"/>
      <c r="E25" s="31">
        <v>30000</v>
      </c>
      <c r="F25" s="20">
        <v>6.7</v>
      </c>
      <c r="G25" s="16" t="s">
        <v>46</v>
      </c>
      <c r="H25" s="25">
        <v>2011</v>
      </c>
      <c r="I25" s="27" t="s">
        <v>1</v>
      </c>
      <c r="J25" s="15"/>
      <c r="K25" s="15"/>
    </row>
    <row r="26" spans="1:11" ht="15.75">
      <c r="A26" s="2">
        <f t="shared" si="0"/>
        <v>18</v>
      </c>
      <c r="B26" s="15"/>
      <c r="C26" s="15"/>
      <c r="D26" s="15" t="s">
        <v>8</v>
      </c>
      <c r="E26" s="49">
        <v>126200</v>
      </c>
      <c r="F26" s="15"/>
      <c r="G26" s="24"/>
      <c r="H26" s="24"/>
      <c r="I26" s="18" t="s">
        <v>21</v>
      </c>
      <c r="J26" s="23"/>
      <c r="K26" s="21"/>
    </row>
    <row r="27" spans="1:11" ht="15.75">
      <c r="A27" s="2">
        <f t="shared" si="0"/>
        <v>19</v>
      </c>
      <c r="B27" s="1" t="s">
        <v>9</v>
      </c>
      <c r="C27" s="15"/>
      <c r="D27" s="15"/>
      <c r="E27" s="28">
        <f>SUM(E22:E26)</f>
        <v>262412</v>
      </c>
      <c r="F27" s="6"/>
      <c r="G27" s="7"/>
      <c r="H27" s="10"/>
      <c r="I27" s="8"/>
      <c r="J27" s="15"/>
      <c r="K27" s="15"/>
    </row>
    <row r="28" spans="2:11" ht="15.75">
      <c r="B28" s="15"/>
      <c r="C28" s="15"/>
      <c r="D28" s="15"/>
      <c r="E28" s="29"/>
      <c r="F28" s="6"/>
      <c r="G28" s="7"/>
      <c r="H28" s="10"/>
      <c r="I28" s="8"/>
      <c r="J28" s="15"/>
      <c r="K28" s="15"/>
    </row>
    <row r="29" spans="4:9" ht="15.75">
      <c r="D29" s="2"/>
      <c r="F29" s="6"/>
      <c r="G29" s="7"/>
      <c r="H29" s="10"/>
      <c r="I29" s="8"/>
    </row>
    <row r="30" spans="4:9" ht="15.75">
      <c r="D30" s="2"/>
      <c r="F30" s="6"/>
      <c r="G30" s="7"/>
      <c r="H30" s="10"/>
      <c r="I30" s="8"/>
    </row>
    <row r="31" spans="1:9" ht="15.75">
      <c r="A31" s="14" t="s">
        <v>35</v>
      </c>
      <c r="B31" s="2" t="s">
        <v>52</v>
      </c>
      <c r="D31" s="2"/>
      <c r="E31" s="2">
        <v>37700</v>
      </c>
      <c r="F31" s="6">
        <v>0.077</v>
      </c>
      <c r="G31" s="16" t="s">
        <v>53</v>
      </c>
      <c r="H31" s="10">
        <v>2025</v>
      </c>
      <c r="I31" s="8" t="s">
        <v>0</v>
      </c>
    </row>
    <row r="32" spans="1:9" ht="15.75">
      <c r="A32" s="14" t="s">
        <v>51</v>
      </c>
      <c r="B32" s="2" t="s">
        <v>36</v>
      </c>
      <c r="D32" s="2"/>
      <c r="E32" s="30">
        <f>17600</f>
        <v>17600</v>
      </c>
      <c r="F32" s="6">
        <v>0.0695</v>
      </c>
      <c r="G32" s="16" t="s">
        <v>43</v>
      </c>
      <c r="H32" s="10">
        <v>2008</v>
      </c>
      <c r="I32" s="8" t="s">
        <v>12</v>
      </c>
    </row>
    <row r="33" spans="4:9" ht="15.75">
      <c r="D33" s="2"/>
      <c r="F33" s="6"/>
      <c r="G33" s="7"/>
      <c r="H33" s="10"/>
      <c r="I33" s="8"/>
    </row>
    <row r="34" spans="4:9" ht="15.75">
      <c r="D34" s="2"/>
      <c r="F34" s="6"/>
      <c r="G34" s="7"/>
      <c r="H34" s="10"/>
      <c r="I34" s="8"/>
    </row>
    <row r="35" spans="4:9" ht="15.75">
      <c r="D35" s="2"/>
      <c r="F35" s="6"/>
      <c r="G35" s="7"/>
      <c r="H35" s="10"/>
      <c r="I35" s="8"/>
    </row>
  </sheetData>
  <mergeCells count="5">
    <mergeCell ref="A4:J4"/>
    <mergeCell ref="A5:J5"/>
    <mergeCell ref="A3:J3"/>
    <mergeCell ref="A1:J1"/>
    <mergeCell ref="A2:J2"/>
  </mergeCells>
  <printOptions/>
  <pageMargins left="1" right="0.75" top="0.53" bottom="0.64" header="0.33" footer="0.22"/>
  <pageSetup horizontalDpi="300" verticalDpi="300" orientation="portrait" r:id="rId1"/>
  <headerFooter alignWithMargins="0">
    <oddFooter>&amp;RPage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6" sqref="D6"/>
    </sheetView>
  </sheetViews>
  <sheetFormatPr defaultColWidth="9.00390625" defaultRowHeight="15.75"/>
  <cols>
    <col min="1" max="1" width="24.00390625" style="13" customWidth="1"/>
    <col min="2" max="2" width="15.00390625" style="13" customWidth="1"/>
    <col min="3" max="3" width="9.50390625" style="13" customWidth="1"/>
    <col min="4" max="4" width="7.75390625" style="13" customWidth="1"/>
    <col min="5" max="5" width="6.50390625" style="13" customWidth="1"/>
    <col min="6" max="6" width="0.2421875" style="13" customWidth="1"/>
  </cols>
  <sheetData>
    <row r="1" spans="1:10" ht="15.75">
      <c r="A1" s="51" t="s">
        <v>54</v>
      </c>
      <c r="B1" s="51"/>
      <c r="C1" s="51"/>
      <c r="D1" s="51"/>
      <c r="E1" s="51"/>
      <c r="F1" s="50"/>
      <c r="G1" s="50"/>
      <c r="H1" s="50"/>
      <c r="I1" s="50"/>
      <c r="J1" s="50"/>
    </row>
    <row r="2" spans="1:10" ht="15.75">
      <c r="A2" s="51" t="s">
        <v>55</v>
      </c>
      <c r="B2" s="51"/>
      <c r="C2" s="51"/>
      <c r="D2" s="51"/>
      <c r="E2" s="51"/>
      <c r="F2" s="50"/>
      <c r="G2" s="50"/>
      <c r="H2" s="50"/>
      <c r="I2" s="50"/>
      <c r="J2" s="50"/>
    </row>
    <row r="3" spans="1:6" ht="15.75">
      <c r="A3" s="52" t="s">
        <v>48</v>
      </c>
      <c r="B3" s="52"/>
      <c r="C3" s="52"/>
      <c r="D3" s="52"/>
      <c r="E3" s="52"/>
      <c r="F3" s="52"/>
    </row>
    <row r="4" spans="1:6" ht="15.75">
      <c r="A4" s="52" t="s">
        <v>49</v>
      </c>
      <c r="B4" s="52"/>
      <c r="C4" s="52"/>
      <c r="D4" s="52"/>
      <c r="E4" s="52"/>
      <c r="F4" s="33"/>
    </row>
    <row r="5" spans="1:6" ht="15.75">
      <c r="A5" s="52" t="s">
        <v>50</v>
      </c>
      <c r="B5" s="52"/>
      <c r="C5" s="52"/>
      <c r="D5" s="52"/>
      <c r="E5" s="52"/>
      <c r="F5" s="33"/>
    </row>
    <row r="7" spans="1:6" ht="15.75">
      <c r="A7" s="34"/>
      <c r="B7" s="33" t="s">
        <v>2</v>
      </c>
      <c r="C7" s="33" t="s">
        <v>18</v>
      </c>
      <c r="D7" s="33" t="s">
        <v>3</v>
      </c>
      <c r="E7" s="33" t="s">
        <v>19</v>
      </c>
      <c r="F7" s="35"/>
    </row>
    <row r="8" spans="1:6" ht="15.75">
      <c r="A8" s="45" t="s">
        <v>22</v>
      </c>
      <c r="B8" s="41"/>
      <c r="C8" s="41"/>
      <c r="E8" s="41"/>
      <c r="F8" s="41"/>
    </row>
    <row r="9" spans="1:5" ht="15.75">
      <c r="A9" s="34" t="s">
        <v>23</v>
      </c>
      <c r="B9" s="21">
        <v>450</v>
      </c>
      <c r="C9" s="36">
        <v>1995</v>
      </c>
      <c r="D9" s="37">
        <v>7.86</v>
      </c>
      <c r="E9" s="36">
        <v>2045</v>
      </c>
    </row>
    <row r="10" spans="1:5" ht="15.75">
      <c r="A10" s="34" t="s">
        <v>23</v>
      </c>
      <c r="B10" s="21">
        <v>758</v>
      </c>
      <c r="C10" s="36">
        <v>1967</v>
      </c>
      <c r="D10" s="37">
        <v>7.29</v>
      </c>
      <c r="E10" s="36">
        <v>2017</v>
      </c>
    </row>
    <row r="11" spans="1:2" ht="15.75">
      <c r="A11" s="34" t="s">
        <v>24</v>
      </c>
      <c r="B11" s="21">
        <f>SUM(B9:B10)</f>
        <v>1208</v>
      </c>
    </row>
    <row r="13" ht="15.75">
      <c r="A13" s="46" t="s">
        <v>25</v>
      </c>
    </row>
    <row r="14" spans="1:5" ht="15.75">
      <c r="A14" s="34" t="s">
        <v>27</v>
      </c>
      <c r="B14" s="21">
        <v>130</v>
      </c>
      <c r="C14" s="36">
        <v>1996</v>
      </c>
      <c r="D14" s="37">
        <v>7.29</v>
      </c>
      <c r="E14" s="36">
        <v>2016</v>
      </c>
    </row>
    <row r="15" spans="1:5" ht="15.75">
      <c r="A15" s="34" t="s">
        <v>28</v>
      </c>
      <c r="B15" s="21">
        <v>834</v>
      </c>
      <c r="C15" s="36">
        <v>1996</v>
      </c>
      <c r="D15" s="37">
        <v>7.29</v>
      </c>
      <c r="E15" s="36">
        <v>2016</v>
      </c>
    </row>
    <row r="16" spans="1:5" ht="15.75">
      <c r="A16" s="34" t="s">
        <v>31</v>
      </c>
      <c r="B16" s="21">
        <v>11919</v>
      </c>
      <c r="C16" s="36">
        <v>1967</v>
      </c>
      <c r="D16" s="37">
        <v>7.29</v>
      </c>
      <c r="E16" s="36">
        <v>2017</v>
      </c>
    </row>
    <row r="17" spans="1:5" ht="15.75">
      <c r="A17" s="34" t="s">
        <v>31</v>
      </c>
      <c r="B17" s="21">
        <v>12180</v>
      </c>
      <c r="C17" s="36">
        <v>1968</v>
      </c>
      <c r="D17" s="37">
        <v>7.28</v>
      </c>
      <c r="E17" s="36">
        <v>2018</v>
      </c>
    </row>
    <row r="18" spans="1:5" ht="15.75">
      <c r="A18" s="34" t="s">
        <v>31</v>
      </c>
      <c r="B18" s="21">
        <v>39</v>
      </c>
      <c r="C18" s="36">
        <v>1969</v>
      </c>
      <c r="D18" s="37">
        <v>7.28</v>
      </c>
      <c r="E18" s="36">
        <v>2018</v>
      </c>
    </row>
    <row r="19" spans="1:5" ht="15.75">
      <c r="A19" s="34" t="s">
        <v>31</v>
      </c>
      <c r="B19" s="21">
        <v>40</v>
      </c>
      <c r="C19" s="36">
        <v>1970</v>
      </c>
      <c r="D19" s="37">
        <v>7.28</v>
      </c>
      <c r="E19" s="36">
        <v>2018</v>
      </c>
    </row>
    <row r="20" spans="1:5" ht="15.75">
      <c r="A20" s="34" t="s">
        <v>31</v>
      </c>
      <c r="B20" s="21">
        <v>39</v>
      </c>
      <c r="C20" s="36">
        <v>1971</v>
      </c>
      <c r="D20" s="37">
        <v>7.28</v>
      </c>
      <c r="E20" s="36">
        <v>2018</v>
      </c>
    </row>
    <row r="21" spans="1:5" ht="15.75">
      <c r="A21" s="34" t="s">
        <v>31</v>
      </c>
      <c r="B21" s="21">
        <v>39</v>
      </c>
      <c r="C21" s="36">
        <v>1972</v>
      </c>
      <c r="D21" s="37">
        <v>7.28</v>
      </c>
      <c r="E21" s="36">
        <v>2018</v>
      </c>
    </row>
    <row r="22" spans="1:5" ht="15.75">
      <c r="A22" s="34" t="s">
        <v>31</v>
      </c>
      <c r="B22" s="21">
        <v>39</v>
      </c>
      <c r="C22" s="36">
        <v>1973</v>
      </c>
      <c r="D22" s="37">
        <v>7.28</v>
      </c>
      <c r="E22" s="36">
        <v>2018</v>
      </c>
    </row>
    <row r="23" spans="1:5" ht="15.75">
      <c r="A23" s="34" t="s">
        <v>31</v>
      </c>
      <c r="B23" s="21">
        <v>39</v>
      </c>
      <c r="C23" s="36">
        <v>1974</v>
      </c>
      <c r="D23" s="37">
        <v>7.28</v>
      </c>
      <c r="E23" s="36">
        <v>2018</v>
      </c>
    </row>
    <row r="24" spans="1:5" ht="15.75">
      <c r="A24" s="34" t="s">
        <v>31</v>
      </c>
      <c r="B24" s="21">
        <v>39</v>
      </c>
      <c r="C24" s="36">
        <v>1975</v>
      </c>
      <c r="D24" s="37">
        <v>7.28</v>
      </c>
      <c r="E24" s="36">
        <v>2018</v>
      </c>
    </row>
    <row r="25" spans="1:5" ht="15.75">
      <c r="A25" s="34" t="s">
        <v>31</v>
      </c>
      <c r="B25" s="21">
        <v>39</v>
      </c>
      <c r="C25" s="36">
        <v>1976</v>
      </c>
      <c r="D25" s="37">
        <v>7.28</v>
      </c>
      <c r="E25" s="36">
        <v>2018</v>
      </c>
    </row>
    <row r="26" spans="1:5" ht="15.75">
      <c r="A26" s="34" t="s">
        <v>31</v>
      </c>
      <c r="B26" s="21">
        <v>39</v>
      </c>
      <c r="C26" s="36">
        <v>1977</v>
      </c>
      <c r="D26" s="37">
        <v>7.28</v>
      </c>
      <c r="E26" s="36">
        <v>2018</v>
      </c>
    </row>
    <row r="27" spans="1:5" ht="15.75">
      <c r="A27" s="34" t="s">
        <v>31</v>
      </c>
      <c r="B27" s="21">
        <v>39</v>
      </c>
      <c r="C27" s="36">
        <v>1978</v>
      </c>
      <c r="D27" s="37">
        <v>7.28</v>
      </c>
      <c r="E27" s="36">
        <v>2018</v>
      </c>
    </row>
    <row r="28" spans="1:5" ht="15.75">
      <c r="A28" s="34" t="s">
        <v>31</v>
      </c>
      <c r="B28" s="21">
        <v>39</v>
      </c>
      <c r="C28" s="36">
        <v>1979</v>
      </c>
      <c r="D28" s="37">
        <v>7.28</v>
      </c>
      <c r="E28" s="36">
        <v>2018</v>
      </c>
    </row>
    <row r="29" spans="1:5" ht="15.75">
      <c r="A29" s="34" t="s">
        <v>31</v>
      </c>
      <c r="B29" s="21">
        <v>40</v>
      </c>
      <c r="C29" s="36">
        <v>1980</v>
      </c>
      <c r="D29" s="37">
        <v>7.28</v>
      </c>
      <c r="E29" s="36">
        <v>2018</v>
      </c>
    </row>
    <row r="30" spans="1:5" ht="15.75">
      <c r="A30" s="34" t="s">
        <v>31</v>
      </c>
      <c r="B30" s="21">
        <v>39</v>
      </c>
      <c r="C30" s="36">
        <v>1981</v>
      </c>
      <c r="D30" s="37">
        <v>7.28</v>
      </c>
      <c r="E30" s="36">
        <v>2018</v>
      </c>
    </row>
    <row r="31" spans="1:5" ht="15.75">
      <c r="A31" s="34" t="s">
        <v>31</v>
      </c>
      <c r="B31" s="21">
        <v>39</v>
      </c>
      <c r="C31" s="36">
        <v>1982</v>
      </c>
      <c r="D31" s="37">
        <v>7.28</v>
      </c>
      <c r="E31" s="36">
        <v>2018</v>
      </c>
    </row>
    <row r="32" spans="1:5" ht="15.75">
      <c r="A32" s="34" t="s">
        <v>31</v>
      </c>
      <c r="B32" s="21">
        <v>39</v>
      </c>
      <c r="C32" s="36">
        <v>1983</v>
      </c>
      <c r="D32" s="37">
        <v>7.28</v>
      </c>
      <c r="E32" s="36">
        <v>2018</v>
      </c>
    </row>
    <row r="33" spans="1:5" ht="15.75">
      <c r="A33" s="34" t="s">
        <v>31</v>
      </c>
      <c r="B33" s="21">
        <v>16</v>
      </c>
      <c r="C33" s="36">
        <v>1985</v>
      </c>
      <c r="D33" s="37">
        <v>7.28</v>
      </c>
      <c r="E33" s="36">
        <v>2018</v>
      </c>
    </row>
    <row r="34" spans="1:5" ht="15.75">
      <c r="A34" s="34" t="s">
        <v>31</v>
      </c>
      <c r="B34" s="21">
        <v>3</v>
      </c>
      <c r="C34" s="36">
        <v>1986</v>
      </c>
      <c r="D34" s="37">
        <v>7.28</v>
      </c>
      <c r="E34" s="36">
        <v>2018</v>
      </c>
    </row>
    <row r="35" spans="1:5" ht="15.75">
      <c r="A35" s="34" t="s">
        <v>31</v>
      </c>
      <c r="B35" s="21">
        <v>1</v>
      </c>
      <c r="C35" s="36">
        <v>1987</v>
      </c>
      <c r="D35" s="37">
        <v>7.28</v>
      </c>
      <c r="E35" s="36">
        <v>2018</v>
      </c>
    </row>
    <row r="36" spans="1:5" ht="15.75">
      <c r="A36" s="34" t="s">
        <v>33</v>
      </c>
      <c r="B36" s="21">
        <f>84+171+849</f>
        <v>1104</v>
      </c>
      <c r="C36" s="36">
        <v>1995</v>
      </c>
      <c r="D36" s="37">
        <v>7.27</v>
      </c>
      <c r="E36" s="36">
        <v>2019</v>
      </c>
    </row>
    <row r="37" spans="1:5" ht="15.75">
      <c r="A37" s="34" t="s">
        <v>29</v>
      </c>
      <c r="B37" s="21">
        <v>21686</v>
      </c>
      <c r="C37" s="36">
        <v>1968</v>
      </c>
      <c r="D37" s="37">
        <v>7.28</v>
      </c>
      <c r="E37" s="36">
        <v>2018</v>
      </c>
    </row>
    <row r="38" spans="1:5" ht="15.75">
      <c r="A38" s="34" t="s">
        <v>29</v>
      </c>
      <c r="B38" s="40">
        <v>48786</v>
      </c>
      <c r="C38" s="38">
        <v>1969</v>
      </c>
      <c r="D38" s="39">
        <v>7.27</v>
      </c>
      <c r="E38" s="38">
        <v>2019</v>
      </c>
    </row>
    <row r="39" spans="1:5" ht="15.75">
      <c r="A39" s="34" t="s">
        <v>29</v>
      </c>
      <c r="B39" s="21">
        <v>1072</v>
      </c>
      <c r="C39" s="36">
        <v>1996</v>
      </c>
      <c r="D39" s="37">
        <v>7.29</v>
      </c>
      <c r="E39" s="36">
        <v>2016</v>
      </c>
    </row>
    <row r="40" spans="1:5" ht="15.75">
      <c r="A40" s="34" t="s">
        <v>30</v>
      </c>
      <c r="B40" s="21">
        <f>77+388+458</f>
        <v>923</v>
      </c>
      <c r="C40" s="36">
        <v>1995</v>
      </c>
      <c r="D40" s="37">
        <v>7.29</v>
      </c>
      <c r="E40" s="36">
        <v>2017</v>
      </c>
    </row>
    <row r="41" spans="1:5" ht="15.75">
      <c r="A41" s="34" t="s">
        <v>32</v>
      </c>
      <c r="B41" s="21">
        <v>25083</v>
      </c>
      <c r="C41" s="36">
        <v>1969</v>
      </c>
      <c r="D41" s="37">
        <v>7.27</v>
      </c>
      <c r="E41" s="36">
        <v>2019</v>
      </c>
    </row>
    <row r="42" spans="1:5" s="17" customFormat="1" ht="15.75">
      <c r="A42" s="34" t="s">
        <v>32</v>
      </c>
      <c r="B42" s="21">
        <v>668</v>
      </c>
      <c r="C42" s="36">
        <v>1996</v>
      </c>
      <c r="D42" s="37">
        <v>7.29</v>
      </c>
      <c r="E42" s="36">
        <v>2016</v>
      </c>
    </row>
    <row r="43" spans="1:2" ht="15.75">
      <c r="A43" s="34" t="s">
        <v>26</v>
      </c>
      <c r="B43" s="21">
        <f>SUM(B14:B42)</f>
        <v>124992</v>
      </c>
    </row>
    <row r="45" spans="1:6" ht="15.75">
      <c r="A45" s="47" t="s">
        <v>34</v>
      </c>
      <c r="B45" s="21">
        <f>B43+B11</f>
        <v>126200</v>
      </c>
      <c r="C45" s="42"/>
      <c r="D45" s="42"/>
      <c r="E45" s="43"/>
      <c r="F45" s="44"/>
    </row>
  </sheetData>
  <mergeCells count="5">
    <mergeCell ref="A3:F3"/>
    <mergeCell ref="A4:E4"/>
    <mergeCell ref="A5:E5"/>
    <mergeCell ref="A1:E1"/>
    <mergeCell ref="A2:E2"/>
  </mergeCells>
  <printOptions/>
  <pageMargins left="1.41" right="0.75" top="0.53" bottom="1" header="0.5" footer="0.5"/>
  <pageSetup horizontalDpi="600" verticalDpi="600" orientation="portrait" scale="90" r:id="rId1"/>
  <headerFooter alignWithMargins="0">
    <oddFooter>&amp;RPage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Homenick</dc:creator>
  <cp:keywords/>
  <dc:description/>
  <cp:lastModifiedBy>Ron Homenick</cp:lastModifiedBy>
  <cp:lastPrinted>2002-09-03T22:15:52Z</cp:lastPrinted>
  <dcterms:created xsi:type="dcterms:W3CDTF">2002-07-25T22:23:06Z</dcterms:created>
  <dcterms:modified xsi:type="dcterms:W3CDTF">2002-09-03T22:15:54Z</dcterms:modified>
  <cp:category/>
  <cp:version/>
  <cp:contentType/>
  <cp:contentStatus/>
</cp:coreProperties>
</file>