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15" windowWidth="14580" windowHeight="6210" activeTab="0"/>
  </bookViews>
  <sheets>
    <sheet name="t-2 (2)" sheetId="1" r:id="rId1"/>
    <sheet name="t-2" sheetId="2" r:id="rId2"/>
  </sheets>
  <definedNames>
    <definedName name="_xlnm.Print_Area" localSheetId="1">'t-2'!$A$1:$V$63</definedName>
    <definedName name="_xlnm.Print_Area" localSheetId="0">'t-2 (2)'!$A$1:$V$62</definedName>
    <definedName name="Print_Area_MI" localSheetId="0">'t-2 (2)'!$B$1:$X$62</definedName>
    <definedName name="Print_Area_MI">'t-2'!$B$1:$X$63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<sst xmlns="http://schemas.openxmlformats.org/spreadsheetml/2006/main" count="134" uniqueCount="60">
  <si>
    <t xml:space="preserve">       </t>
  </si>
  <si>
    <t xml:space="preserve"> TABLE 2</t>
  </si>
  <si>
    <t>FTA APPROPRIATIONS (INCLUDES LOAN AUTHORITY, UNRESTRICTED AUTHORITY, AND CONTRACT AUTHORITY)</t>
  </si>
  <si>
    <t>Thousands of Dollars</t>
  </si>
  <si>
    <t xml:space="preserve"> </t>
  </si>
  <si>
    <t xml:space="preserve">  </t>
  </si>
  <si>
    <t>FISCAL</t>
  </si>
  <si>
    <t>CAPITAL</t>
  </si>
  <si>
    <t>PLANNING</t>
  </si>
  <si>
    <t>ELDERLY &amp;</t>
  </si>
  <si>
    <t>INNOV.TECH</t>
  </si>
  <si>
    <t xml:space="preserve">URBANIZED </t>
  </si>
  <si>
    <t>NONURBAN.</t>
  </si>
  <si>
    <t>NATIONAL</t>
  </si>
  <si>
    <t>INTERSTATE</t>
  </si>
  <si>
    <t>WASH DC</t>
  </si>
  <si>
    <t>UNIV.</t>
  </si>
  <si>
    <t>YEAR</t>
  </si>
  <si>
    <t>PERSONS</t>
  </si>
  <si>
    <t>TECH.INTRO</t>
  </si>
  <si>
    <t>17</t>
  </si>
  <si>
    <t>5</t>
  </si>
  <si>
    <t>AREA</t>
  </si>
  <si>
    <t>AREA FORM.</t>
  </si>
  <si>
    <t xml:space="preserve">TRANSIT </t>
  </si>
  <si>
    <t>SUBSTITUTE</t>
  </si>
  <si>
    <t>METRO</t>
  </si>
  <si>
    <t>TRANSP.</t>
  </si>
  <si>
    <t>TOTAL</t>
  </si>
  <si>
    <t>ADMINIST.</t>
  </si>
  <si>
    <t>WITH</t>
  </si>
  <si>
    <t>FORMULA</t>
  </si>
  <si>
    <t>&amp; RTAP</t>
  </si>
  <si>
    <t>PLANNING &amp;</t>
  </si>
  <si>
    <t>RAIL</t>
  </si>
  <si>
    <t>CENTERS</t>
  </si>
  <si>
    <t>DISABILITIES</t>
  </si>
  <si>
    <t>RESEARCH</t>
  </si>
  <si>
    <t xml:space="preserve">         TQ</t>
  </si>
  <si>
    <t>*</t>
  </si>
  <si>
    <t>**</t>
  </si>
  <si>
    <t xml:space="preserve"> TOTAL</t>
  </si>
  <si>
    <t>CLEAN</t>
  </si>
  <si>
    <t>FUELS</t>
  </si>
  <si>
    <t>FORM.</t>
  </si>
  <si>
    <t>OVER</t>
  </si>
  <si>
    <t>BUS</t>
  </si>
  <si>
    <t>JOB ACC/</t>
  </si>
  <si>
    <t>REVERSE</t>
  </si>
  <si>
    <t>COMMUTE</t>
  </si>
  <si>
    <t>THE RD</t>
  </si>
  <si>
    <t>EMERG-</t>
  </si>
  <si>
    <t>ENCY</t>
  </si>
  <si>
    <t>SUPPLEM.</t>
  </si>
  <si>
    <t>SEC</t>
  </si>
  <si>
    <t>METRO-</t>
  </si>
  <si>
    <t>POLITAN</t>
  </si>
  <si>
    <t xml:space="preserve">         FISCAL YEARS 1962 - 2007</t>
  </si>
  <si>
    <t xml:space="preserve">         FISCAL YEARS 1962 - 2006</t>
  </si>
  <si>
    <t xml:space="preserve"> TABLE 2-2005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</si>
</sst>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"/>
  </numFmts>
  <fonts count="4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5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5" fontId="0" fillId="0" borderId="0" xfId="0" applyNumberFormat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5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64" fontId="0" fillId="0" borderId="0" xfId="0" applyAlignment="1">
      <alignment horizontal="center"/>
    </xf>
    <xf numFmtId="37" fontId="0" fillId="0" borderId="0" xfId="0" applyNumberFormat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164" fontId="0" fillId="0" borderId="5" xfId="0" applyBorder="1" applyAlignment="1">
      <alignment horizontal="center"/>
    </xf>
    <xf numFmtId="37" fontId="0" fillId="2" borderId="0" xfId="0" applyNumberFormat="1" applyFill="1" applyAlignment="1" applyProtection="1">
      <alignment/>
      <protection/>
    </xf>
    <xf numFmtId="37" fontId="0" fillId="2" borderId="3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37" fontId="0" fillId="0" borderId="3" xfId="0" applyNumberFormat="1" applyFont="1" applyFill="1" applyBorder="1" applyAlignment="1" applyProtection="1">
      <alignment/>
      <protection/>
    </xf>
    <xf numFmtId="164" fontId="0" fillId="0" borderId="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63"/>
  <sheetViews>
    <sheetView tabSelected="1" defaultGridColor="0" zoomScale="75" zoomScaleNormal="75" colorId="22" workbookViewId="0" topLeftCell="B1">
      <pane xSplit="1" ySplit="11" topLeftCell="D45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D45" sqref="D45"/>
    </sheetView>
  </sheetViews>
  <sheetFormatPr defaultColWidth="9.77734375" defaultRowHeight="15"/>
  <cols>
    <col min="1" max="1" width="3.77734375" style="0" customWidth="1"/>
    <col min="2" max="2" width="7.21484375" style="0" customWidth="1"/>
    <col min="3" max="3" width="11.77734375" style="0" customWidth="1"/>
    <col min="4" max="4" width="12.10546875" style="0" customWidth="1"/>
    <col min="5" max="5" width="11.77734375" style="0" bestFit="1" customWidth="1"/>
    <col min="6" max="6" width="11.6640625" style="0" customWidth="1"/>
    <col min="7" max="7" width="9.21484375" style="0" bestFit="1" customWidth="1"/>
    <col min="8" max="8" width="10.6640625" style="0" bestFit="1" customWidth="1"/>
    <col min="9" max="11" width="11.77734375" style="0" customWidth="1"/>
    <col min="12" max="12" width="11.88671875" style="0" customWidth="1"/>
    <col min="13" max="13" width="8.21484375" style="0" customWidth="1"/>
    <col min="14" max="14" width="8.10546875" style="0" bestFit="1" customWidth="1"/>
    <col min="15" max="15" width="9.99609375" style="0" bestFit="1" customWidth="1"/>
    <col min="16" max="16" width="10.6640625" style="0" customWidth="1"/>
    <col min="17" max="17" width="10.77734375" style="0" customWidth="1"/>
    <col min="18" max="18" width="9.4453125" style="0" bestFit="1" customWidth="1"/>
    <col min="19" max="19" width="12.88671875" style="0" bestFit="1" customWidth="1"/>
    <col min="20" max="20" width="10.6640625" style="0" customWidth="1"/>
    <col min="21" max="21" width="12.88671875" style="0" customWidth="1"/>
    <col min="22" max="22" width="0.88671875" style="0" customWidth="1"/>
    <col min="23" max="23" width="2.77734375" style="0" customWidth="1"/>
    <col min="24" max="16384" width="11.4453125" style="0" customWidth="1"/>
  </cols>
  <sheetData>
    <row r="1" spans="5:10" ht="18">
      <c r="E1" s="1"/>
      <c r="F1" s="1"/>
      <c r="G1" s="1"/>
      <c r="H1" s="1" t="s">
        <v>0</v>
      </c>
      <c r="J1" s="1" t="s">
        <v>59</v>
      </c>
    </row>
    <row r="2" spans="5:9" ht="8.25" customHeight="1">
      <c r="E2" s="1"/>
      <c r="F2" s="1"/>
      <c r="G2" s="1"/>
      <c r="H2" s="1"/>
      <c r="I2" s="1"/>
    </row>
    <row r="3" spans="5:9" ht="18">
      <c r="E3" s="1"/>
      <c r="F3" s="1" t="s">
        <v>2</v>
      </c>
      <c r="G3" s="1"/>
      <c r="H3" s="1"/>
      <c r="I3" s="1"/>
    </row>
    <row r="4" spans="8:9" ht="15.75">
      <c r="H4" s="2"/>
      <c r="I4" s="2" t="s">
        <v>58</v>
      </c>
    </row>
    <row r="5" spans="2:9" ht="16.5" thickBot="1">
      <c r="B5" s="2" t="s">
        <v>3</v>
      </c>
      <c r="H5" s="2"/>
      <c r="I5" s="2"/>
    </row>
    <row r="6" spans="3:22" ht="8.25" customHeight="1" thickTop="1">
      <c r="C6" t="s">
        <v>4</v>
      </c>
      <c r="D6" t="s">
        <v>4</v>
      </c>
      <c r="H6" t="s">
        <v>5</v>
      </c>
      <c r="I6" t="s">
        <v>4</v>
      </c>
      <c r="U6" s="3"/>
      <c r="V6" s="4"/>
    </row>
    <row r="7" spans="2:22" ht="15">
      <c r="B7" s="24" t="s">
        <v>6</v>
      </c>
      <c r="C7" s="25" t="s">
        <v>7</v>
      </c>
      <c r="D7" s="25" t="s">
        <v>55</v>
      </c>
      <c r="E7" s="24" t="s">
        <v>9</v>
      </c>
      <c r="F7" s="24" t="s">
        <v>10</v>
      </c>
      <c r="G7" s="25" t="s">
        <v>54</v>
      </c>
      <c r="H7" s="25" t="s">
        <v>54</v>
      </c>
      <c r="I7" s="25" t="s">
        <v>11</v>
      </c>
      <c r="J7" s="25" t="s">
        <v>12</v>
      </c>
      <c r="K7" s="25" t="s">
        <v>13</v>
      </c>
      <c r="L7" s="25" t="s">
        <v>14</v>
      </c>
      <c r="M7" s="25" t="s">
        <v>42</v>
      </c>
      <c r="N7" s="25" t="s">
        <v>45</v>
      </c>
      <c r="O7" s="25" t="s">
        <v>47</v>
      </c>
      <c r="P7" s="25" t="s">
        <v>15</v>
      </c>
      <c r="Q7" s="25" t="s">
        <v>51</v>
      </c>
      <c r="R7" s="24" t="s">
        <v>16</v>
      </c>
      <c r="S7" t="s">
        <v>4</v>
      </c>
      <c r="T7" s="5" t="s">
        <v>4</v>
      </c>
      <c r="U7" s="6"/>
      <c r="V7" s="7"/>
    </row>
    <row r="8" spans="2:22" ht="15">
      <c r="B8" s="24" t="s">
        <v>17</v>
      </c>
      <c r="C8" s="8"/>
      <c r="D8" s="25" t="s">
        <v>56</v>
      </c>
      <c r="E8" s="24" t="s">
        <v>18</v>
      </c>
      <c r="F8" s="24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43</v>
      </c>
      <c r="N8" s="25" t="s">
        <v>50</v>
      </c>
      <c r="O8" s="25" t="s">
        <v>48</v>
      </c>
      <c r="P8" s="25" t="s">
        <v>26</v>
      </c>
      <c r="Q8" s="25" t="s">
        <v>52</v>
      </c>
      <c r="R8" s="24" t="s">
        <v>27</v>
      </c>
      <c r="S8" s="25" t="s">
        <v>28</v>
      </c>
      <c r="T8" s="25" t="s">
        <v>29</v>
      </c>
      <c r="U8" s="26" t="s">
        <v>28</v>
      </c>
      <c r="V8" s="7"/>
    </row>
    <row r="9" spans="3:22" ht="15">
      <c r="C9" s="8"/>
      <c r="D9" s="25" t="s">
        <v>8</v>
      </c>
      <c r="E9" s="25" t="s">
        <v>30</v>
      </c>
      <c r="I9" s="24" t="s">
        <v>31</v>
      </c>
      <c r="J9" s="24" t="s">
        <v>32</v>
      </c>
      <c r="K9" s="24" t="s">
        <v>33</v>
      </c>
      <c r="M9" s="24" t="s">
        <v>44</v>
      </c>
      <c r="N9" s="24" t="s">
        <v>46</v>
      </c>
      <c r="O9" s="24" t="s">
        <v>49</v>
      </c>
      <c r="P9" s="24" t="s">
        <v>34</v>
      </c>
      <c r="Q9" s="24" t="s">
        <v>53</v>
      </c>
      <c r="R9" s="24" t="s">
        <v>35</v>
      </c>
      <c r="U9" s="9"/>
      <c r="V9" s="7"/>
    </row>
    <row r="10" spans="2:22" ht="15.75" thickBot="1">
      <c r="B10" s="10"/>
      <c r="C10" s="10"/>
      <c r="D10" s="10"/>
      <c r="E10" s="27" t="s">
        <v>36</v>
      </c>
      <c r="F10" s="10"/>
      <c r="G10" s="10"/>
      <c r="H10" s="10"/>
      <c r="I10" s="10"/>
      <c r="J10" s="10"/>
      <c r="K10" s="28" t="s">
        <v>37</v>
      </c>
      <c r="L10" s="10"/>
      <c r="M10" s="10"/>
      <c r="N10" s="10"/>
      <c r="O10" s="10"/>
      <c r="P10" s="10"/>
      <c r="Q10" s="10"/>
      <c r="R10" s="10"/>
      <c r="S10" s="10"/>
      <c r="T10" s="10"/>
      <c r="U10" s="12"/>
      <c r="V10" s="13"/>
    </row>
    <row r="11" spans="21:22" ht="15.75" thickTop="1">
      <c r="U11" s="9"/>
      <c r="V11" s="7"/>
    </row>
    <row r="12" spans="2:24" ht="15">
      <c r="B12">
        <v>1962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 aca="true" t="shared" si="0" ref="S12:S57">SUM(C12:R12)</f>
        <v>0</v>
      </c>
      <c r="T12" s="5">
        <v>0</v>
      </c>
      <c r="U12" s="6">
        <f aca="true" t="shared" si="1" ref="U12:U18">SUM(S12:T12)</f>
        <v>0</v>
      </c>
      <c r="V12" s="15"/>
      <c r="W12" s="5"/>
      <c r="X12" s="5"/>
    </row>
    <row r="13" spans="2:24" ht="15">
      <c r="B13">
        <v>1963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0"/>
        <v>0</v>
      </c>
      <c r="T13" s="5">
        <v>0</v>
      </c>
      <c r="U13" s="6">
        <f t="shared" si="1"/>
        <v>0</v>
      </c>
      <c r="V13" s="15"/>
      <c r="W13" s="5"/>
      <c r="X13" s="5"/>
    </row>
    <row r="14" spans="2:24" ht="15">
      <c r="B14">
        <v>1964</v>
      </c>
      <c r="C14" s="5">
        <v>3000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4805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0"/>
        <v>7805</v>
      </c>
      <c r="T14" s="5">
        <v>195</v>
      </c>
      <c r="U14" s="6">
        <f t="shared" si="1"/>
        <v>8000</v>
      </c>
      <c r="V14" s="15"/>
      <c r="W14" s="5"/>
      <c r="X14" s="5"/>
    </row>
    <row r="15" spans="2:24" ht="15">
      <c r="B15">
        <v>1965</v>
      </c>
      <c r="C15" s="5">
        <v>65000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f t="shared" si="0"/>
        <v>65000</v>
      </c>
      <c r="T15" s="5">
        <v>300</v>
      </c>
      <c r="U15" s="6">
        <f t="shared" si="1"/>
        <v>65300</v>
      </c>
      <c r="V15" s="15"/>
      <c r="W15" s="5"/>
      <c r="X15" s="5"/>
    </row>
    <row r="16" spans="2:24" ht="15">
      <c r="B16">
        <v>1966</v>
      </c>
      <c r="C16" s="5">
        <v>135000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f t="shared" si="0"/>
        <v>135000</v>
      </c>
      <c r="T16" s="5">
        <v>455</v>
      </c>
      <c r="U16" s="6">
        <f t="shared" si="1"/>
        <v>135455</v>
      </c>
      <c r="V16" s="15"/>
      <c r="W16" s="5"/>
      <c r="X16" s="5"/>
    </row>
    <row r="17" spans="2:24" ht="15">
      <c r="B17">
        <v>1967</v>
      </c>
      <c r="C17" s="5">
        <v>130000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0"/>
        <v>130000</v>
      </c>
      <c r="T17" s="5">
        <v>735</v>
      </c>
      <c r="U17" s="6">
        <f t="shared" si="1"/>
        <v>130735</v>
      </c>
      <c r="V17" s="15"/>
      <c r="W17" s="5"/>
      <c r="X17" s="5"/>
    </row>
    <row r="18" spans="2:24" ht="15">
      <c r="B18">
        <v>1968</v>
      </c>
      <c r="C18" s="5">
        <v>125000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0"/>
        <v>125000</v>
      </c>
      <c r="T18" s="5">
        <v>690</v>
      </c>
      <c r="U18" s="6">
        <f t="shared" si="1"/>
        <v>125690</v>
      </c>
      <c r="V18" s="15"/>
      <c r="W18" s="5"/>
      <c r="X18" s="5"/>
    </row>
    <row r="19" spans="2:24" ht="15">
      <c r="B19">
        <v>1969</v>
      </c>
      <c r="C19" s="5">
        <v>169147</v>
      </c>
      <c r="D19" s="5">
        <v>5000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0"/>
        <v>174147</v>
      </c>
      <c r="T19" s="5">
        <v>853</v>
      </c>
      <c r="U19" s="6">
        <f>S19+T19</f>
        <v>175000</v>
      </c>
      <c r="V19" s="15"/>
      <c r="W19" s="5"/>
      <c r="X19" s="5"/>
    </row>
    <row r="20" spans="2:24" ht="15">
      <c r="B20">
        <v>1970</v>
      </c>
      <c r="C20" s="5">
        <v>137000</v>
      </c>
      <c r="D20" s="5">
        <v>8000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30000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0"/>
        <v>175000</v>
      </c>
      <c r="T20" s="5">
        <v>1600</v>
      </c>
      <c r="U20" s="6">
        <f aca="true" t="shared" si="2" ref="U20:U57">SUM(S20:T20)</f>
        <v>176600</v>
      </c>
      <c r="V20" s="15"/>
      <c r="W20" s="5"/>
      <c r="X20" s="5"/>
    </row>
    <row r="21" spans="2:24" ht="15">
      <c r="B21">
        <v>1971</v>
      </c>
      <c r="C21" s="5">
        <v>555675</v>
      </c>
      <c r="D21" s="5">
        <v>15000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26000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0"/>
        <v>596675</v>
      </c>
      <c r="T21" s="5">
        <v>3325</v>
      </c>
      <c r="U21" s="6">
        <f t="shared" si="2"/>
        <v>600000</v>
      </c>
      <c r="V21" s="15"/>
      <c r="W21" s="5"/>
      <c r="X21" s="5"/>
    </row>
    <row r="22" spans="2:24" ht="15">
      <c r="B22">
        <v>1972</v>
      </c>
      <c r="C22" s="5">
        <v>803700</v>
      </c>
      <c r="D22" s="5">
        <v>25000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65000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f t="shared" si="0"/>
        <v>893700</v>
      </c>
      <c r="T22" s="5">
        <v>6300</v>
      </c>
      <c r="U22" s="6">
        <f t="shared" si="2"/>
        <v>900000</v>
      </c>
      <c r="V22" s="15"/>
      <c r="W22" s="5"/>
      <c r="X22" s="5"/>
    </row>
    <row r="23" spans="2:24" ht="15">
      <c r="B23">
        <v>1973</v>
      </c>
      <c r="C23" s="5">
        <v>863708</v>
      </c>
      <c r="D23" s="5">
        <v>33500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96250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 t="shared" si="0"/>
        <v>993458</v>
      </c>
      <c r="T23" s="5">
        <v>6542</v>
      </c>
      <c r="U23" s="6">
        <f t="shared" si="2"/>
        <v>1000000</v>
      </c>
      <c r="V23" s="15"/>
      <c r="W23" s="5"/>
      <c r="X23" s="5"/>
    </row>
    <row r="24" spans="2:24" ht="15">
      <c r="B24">
        <v>1974</v>
      </c>
      <c r="C24" s="5">
        <v>872000</v>
      </c>
      <c r="D24" s="5">
        <v>37600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35050</v>
      </c>
      <c r="L24" s="5">
        <v>61000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0"/>
        <v>1005650</v>
      </c>
      <c r="T24" s="5">
        <v>5000</v>
      </c>
      <c r="U24" s="6">
        <f t="shared" si="2"/>
        <v>1010650</v>
      </c>
      <c r="V24" s="15"/>
      <c r="W24" s="5"/>
      <c r="X24" s="5"/>
    </row>
    <row r="25" spans="2:24" ht="15">
      <c r="B25">
        <v>1975</v>
      </c>
      <c r="C25" s="5">
        <v>1330110</v>
      </c>
      <c r="D25" s="5">
        <v>36610</v>
      </c>
      <c r="E25" s="5">
        <v>19900</v>
      </c>
      <c r="F25" s="5">
        <v>0</v>
      </c>
      <c r="G25" s="5">
        <v>0</v>
      </c>
      <c r="H25" s="5">
        <v>300000</v>
      </c>
      <c r="I25" s="5">
        <v>0</v>
      </c>
      <c r="J25" s="5">
        <v>0</v>
      </c>
      <c r="K25" s="5">
        <v>45050</v>
      </c>
      <c r="L25" s="5">
        <v>65700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f t="shared" si="0"/>
        <v>1797370</v>
      </c>
      <c r="T25" s="5">
        <v>5960</v>
      </c>
      <c r="U25" s="6">
        <f t="shared" si="2"/>
        <v>1803330</v>
      </c>
      <c r="V25" s="15"/>
      <c r="W25" s="5"/>
      <c r="X25" s="5"/>
    </row>
    <row r="26" spans="2:22" ht="15">
      <c r="B26" s="16">
        <v>1976</v>
      </c>
      <c r="C26" s="5">
        <v>1078000</v>
      </c>
      <c r="D26" s="5">
        <v>38700</v>
      </c>
      <c r="E26" s="5">
        <v>22000</v>
      </c>
      <c r="F26" s="5">
        <v>0</v>
      </c>
      <c r="G26" s="5">
        <v>25000</v>
      </c>
      <c r="H26" s="5">
        <v>500000</v>
      </c>
      <c r="I26" s="5">
        <v>0</v>
      </c>
      <c r="J26" s="5">
        <v>0</v>
      </c>
      <c r="K26" s="5">
        <v>54000</v>
      </c>
      <c r="L26" s="5">
        <v>632000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0"/>
        <v>2349700</v>
      </c>
      <c r="T26" s="5">
        <v>10300</v>
      </c>
      <c r="U26" s="6">
        <f t="shared" si="2"/>
        <v>2360000</v>
      </c>
      <c r="V26" s="15"/>
    </row>
    <row r="27" spans="2:22" ht="15">
      <c r="B27" s="5" t="s">
        <v>38</v>
      </c>
      <c r="C27" s="5">
        <v>246500</v>
      </c>
      <c r="D27" s="5">
        <v>9200</v>
      </c>
      <c r="E27" s="5">
        <v>0</v>
      </c>
      <c r="F27" s="5">
        <v>0</v>
      </c>
      <c r="G27" s="5">
        <v>0</v>
      </c>
      <c r="H27" s="5">
        <v>125000</v>
      </c>
      <c r="I27" s="5">
        <v>0</v>
      </c>
      <c r="J27" s="5">
        <v>0</v>
      </c>
      <c r="K27" s="5">
        <v>11500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 t="shared" si="0"/>
        <v>392200</v>
      </c>
      <c r="T27" s="5">
        <v>2900</v>
      </c>
      <c r="U27" s="6">
        <f t="shared" si="2"/>
        <v>395100</v>
      </c>
      <c r="V27" s="15"/>
    </row>
    <row r="28" spans="2:22" ht="15">
      <c r="B28">
        <v>1977</v>
      </c>
      <c r="C28" s="5">
        <v>1228000</v>
      </c>
      <c r="D28" s="5">
        <v>43200</v>
      </c>
      <c r="E28" s="5">
        <v>22000</v>
      </c>
      <c r="F28" s="5">
        <v>0</v>
      </c>
      <c r="G28" s="5">
        <v>55000</v>
      </c>
      <c r="H28" s="5">
        <v>650000</v>
      </c>
      <c r="I28" s="5">
        <v>0</v>
      </c>
      <c r="J28" s="5">
        <v>0</v>
      </c>
      <c r="K28" s="5">
        <v>61200</v>
      </c>
      <c r="L28" s="5">
        <v>570072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f t="shared" si="0"/>
        <v>2629472</v>
      </c>
      <c r="T28" s="5">
        <v>12600</v>
      </c>
      <c r="U28" s="6">
        <f t="shared" si="2"/>
        <v>2642072</v>
      </c>
      <c r="V28" s="15"/>
    </row>
    <row r="29" spans="2:22" ht="15">
      <c r="B29">
        <v>1978</v>
      </c>
      <c r="C29" s="5">
        <v>1375000</v>
      </c>
      <c r="D29" s="5">
        <v>55000</v>
      </c>
      <c r="E29" s="5">
        <v>25000</v>
      </c>
      <c r="F29" s="5">
        <v>0</v>
      </c>
      <c r="G29" s="5">
        <v>45000</v>
      </c>
      <c r="H29" s="5">
        <v>775000</v>
      </c>
      <c r="I29" s="5">
        <v>0</v>
      </c>
      <c r="J29" s="5">
        <v>0</v>
      </c>
      <c r="K29" s="5">
        <v>70000</v>
      </c>
      <c r="L29" s="5">
        <v>662760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0"/>
        <v>3007760</v>
      </c>
      <c r="T29" s="5">
        <v>20000</v>
      </c>
      <c r="U29" s="6">
        <f t="shared" si="2"/>
        <v>3027760</v>
      </c>
      <c r="V29" s="15"/>
    </row>
    <row r="30" spans="2:22" ht="15">
      <c r="B30">
        <v>1979</v>
      </c>
      <c r="C30" s="5">
        <v>1175000</v>
      </c>
      <c r="D30" s="5">
        <v>55000</v>
      </c>
      <c r="E30" s="5">
        <v>20000</v>
      </c>
      <c r="F30" s="5">
        <v>0</v>
      </c>
      <c r="G30" s="5">
        <v>0</v>
      </c>
      <c r="H30" s="5">
        <v>1403500</v>
      </c>
      <c r="I30" s="5">
        <v>0</v>
      </c>
      <c r="J30" s="5">
        <v>76500</v>
      </c>
      <c r="K30" s="5">
        <v>68500</v>
      </c>
      <c r="L30" s="5">
        <v>623765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0"/>
        <v>3422265</v>
      </c>
      <c r="T30" s="5">
        <v>16849</v>
      </c>
      <c r="U30" s="6">
        <f t="shared" si="2"/>
        <v>3439114</v>
      </c>
      <c r="V30" s="15"/>
    </row>
    <row r="31" spans="2:22" ht="15">
      <c r="B31">
        <v>1980</v>
      </c>
      <c r="C31" s="5">
        <v>1625075</v>
      </c>
      <c r="D31" s="5">
        <v>55000</v>
      </c>
      <c r="E31" s="5">
        <v>20000</v>
      </c>
      <c r="F31" s="5">
        <v>0</v>
      </c>
      <c r="G31" s="5">
        <v>0</v>
      </c>
      <c r="H31" s="5">
        <v>1405000</v>
      </c>
      <c r="I31" s="5">
        <v>0</v>
      </c>
      <c r="J31" s="5">
        <v>85000</v>
      </c>
      <c r="K31" s="5">
        <v>70300</v>
      </c>
      <c r="L31" s="5">
        <v>425000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0"/>
        <v>3685375</v>
      </c>
      <c r="T31" s="5">
        <v>17884</v>
      </c>
      <c r="U31" s="6">
        <f t="shared" si="2"/>
        <v>3703259</v>
      </c>
      <c r="V31" s="15"/>
    </row>
    <row r="32" spans="2:22" ht="15">
      <c r="B32">
        <v>1981</v>
      </c>
      <c r="C32" s="5">
        <v>2095000</v>
      </c>
      <c r="D32" s="5">
        <v>45000</v>
      </c>
      <c r="E32" s="5">
        <v>25000</v>
      </c>
      <c r="F32" s="5">
        <v>25000</v>
      </c>
      <c r="G32" s="5">
        <v>0</v>
      </c>
      <c r="H32" s="5">
        <v>1455000</v>
      </c>
      <c r="I32" s="5">
        <v>0</v>
      </c>
      <c r="J32" s="5">
        <v>72500</v>
      </c>
      <c r="K32" s="5">
        <v>56840</v>
      </c>
      <c r="L32" s="5">
        <v>615032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f t="shared" si="0"/>
        <v>4389372</v>
      </c>
      <c r="T32" s="5">
        <v>22200</v>
      </c>
      <c r="U32" s="6">
        <f t="shared" si="2"/>
        <v>4411572</v>
      </c>
      <c r="V32" s="15"/>
    </row>
    <row r="33" spans="2:22" ht="15">
      <c r="B33">
        <v>1982</v>
      </c>
      <c r="C33" s="5">
        <v>1377500</v>
      </c>
      <c r="D33" s="5">
        <v>55000</v>
      </c>
      <c r="E33" s="5">
        <v>25000</v>
      </c>
      <c r="F33" s="5">
        <v>7000</v>
      </c>
      <c r="G33" s="5">
        <v>0</v>
      </c>
      <c r="H33" s="5">
        <v>1365250</v>
      </c>
      <c r="I33" s="5">
        <v>0</v>
      </c>
      <c r="J33" s="5">
        <v>68500</v>
      </c>
      <c r="K33" s="5">
        <v>49600</v>
      </c>
      <c r="L33" s="5">
        <v>560000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 t="shared" si="0"/>
        <v>3507850</v>
      </c>
      <c r="T33" s="5">
        <v>24388</v>
      </c>
      <c r="U33" s="6">
        <f t="shared" si="2"/>
        <v>3532238</v>
      </c>
      <c r="V33" s="15"/>
    </row>
    <row r="34" spans="2:22" ht="15">
      <c r="B34">
        <v>1983</v>
      </c>
      <c r="C34" s="5">
        <v>1606650</v>
      </c>
      <c r="D34" s="5">
        <v>50000</v>
      </c>
      <c r="E34" s="5">
        <v>25000</v>
      </c>
      <c r="F34" s="5">
        <v>10000</v>
      </c>
      <c r="G34" s="5">
        <v>0</v>
      </c>
      <c r="H34" s="5">
        <v>1200000</v>
      </c>
      <c r="I34" s="5">
        <v>756175</v>
      </c>
      <c r="J34" s="5">
        <v>91325</v>
      </c>
      <c r="K34" s="5">
        <v>58250</v>
      </c>
      <c r="L34" s="5">
        <v>412000</v>
      </c>
      <c r="M34" s="5">
        <v>0</v>
      </c>
      <c r="N34" s="5">
        <v>0</v>
      </c>
      <c r="O34" s="5">
        <v>0</v>
      </c>
      <c r="P34" s="5">
        <v>240000</v>
      </c>
      <c r="Q34" s="5">
        <v>0</v>
      </c>
      <c r="R34" s="5">
        <v>0</v>
      </c>
      <c r="S34" s="5">
        <f t="shared" si="0"/>
        <v>4449400</v>
      </c>
      <c r="T34" s="5">
        <v>28407</v>
      </c>
      <c r="U34" s="6">
        <f t="shared" si="2"/>
        <v>4477807</v>
      </c>
      <c r="V34" s="15"/>
    </row>
    <row r="35" spans="2:22" ht="15">
      <c r="B35">
        <v>1984</v>
      </c>
      <c r="C35" s="5">
        <v>1138900</v>
      </c>
      <c r="D35" s="5">
        <v>50000</v>
      </c>
      <c r="E35" s="5">
        <v>26100</v>
      </c>
      <c r="F35" s="5">
        <v>10000</v>
      </c>
      <c r="G35" s="5">
        <v>0</v>
      </c>
      <c r="H35" s="5">
        <v>0</v>
      </c>
      <c r="I35" s="5">
        <v>2318606</v>
      </c>
      <c r="J35" s="5">
        <v>69986</v>
      </c>
      <c r="K35" s="5">
        <v>54800</v>
      </c>
      <c r="L35" s="5">
        <v>295400</v>
      </c>
      <c r="M35" s="5">
        <v>0</v>
      </c>
      <c r="N35" s="5">
        <v>0</v>
      </c>
      <c r="O35" s="5">
        <v>0</v>
      </c>
      <c r="P35" s="5">
        <v>250000</v>
      </c>
      <c r="Q35" s="5">
        <v>0</v>
      </c>
      <c r="R35" s="5">
        <v>0</v>
      </c>
      <c r="S35" s="5">
        <f t="shared" si="0"/>
        <v>4213792</v>
      </c>
      <c r="T35" s="5">
        <v>29400</v>
      </c>
      <c r="U35" s="6">
        <f t="shared" si="2"/>
        <v>4243192</v>
      </c>
      <c r="V35" s="15"/>
    </row>
    <row r="36" spans="2:22" ht="15">
      <c r="B36">
        <v>1985</v>
      </c>
      <c r="C36" s="5">
        <v>1018800</v>
      </c>
      <c r="D36" s="5">
        <v>50000</v>
      </c>
      <c r="E36" s="5">
        <v>26200</v>
      </c>
      <c r="F36" s="5">
        <v>5000</v>
      </c>
      <c r="G36" s="5">
        <v>0</v>
      </c>
      <c r="H36" s="5">
        <v>0</v>
      </c>
      <c r="I36" s="5">
        <v>2377730</v>
      </c>
      <c r="J36" s="5">
        <v>71770</v>
      </c>
      <c r="K36" s="5">
        <v>51000</v>
      </c>
      <c r="L36" s="5">
        <v>250000</v>
      </c>
      <c r="M36" s="5">
        <v>0</v>
      </c>
      <c r="N36" s="5">
        <v>0</v>
      </c>
      <c r="O36" s="5">
        <v>0</v>
      </c>
      <c r="P36" s="5">
        <v>250000</v>
      </c>
      <c r="Q36" s="5">
        <v>0</v>
      </c>
      <c r="R36" s="5">
        <v>0</v>
      </c>
      <c r="S36" s="5">
        <f t="shared" si="0"/>
        <v>4100500</v>
      </c>
      <c r="T36" s="5">
        <v>31000</v>
      </c>
      <c r="U36" s="6">
        <f t="shared" si="2"/>
        <v>4131500</v>
      </c>
      <c r="V36" s="15"/>
    </row>
    <row r="37" spans="2:22" ht="15">
      <c r="B37">
        <v>1986</v>
      </c>
      <c r="C37" s="5">
        <v>970565</v>
      </c>
      <c r="D37" s="5">
        <v>47850</v>
      </c>
      <c r="E37" s="5">
        <v>29500</v>
      </c>
      <c r="F37" s="5">
        <v>4785</v>
      </c>
      <c r="G37" s="5">
        <v>0</v>
      </c>
      <c r="H37" s="5">
        <v>0</v>
      </c>
      <c r="I37" s="5">
        <v>1997264</v>
      </c>
      <c r="J37" s="5">
        <v>60286</v>
      </c>
      <c r="K37" s="5">
        <v>16652</v>
      </c>
      <c r="L37" s="5">
        <v>191400</v>
      </c>
      <c r="M37" s="5">
        <v>0</v>
      </c>
      <c r="N37" s="5">
        <v>0</v>
      </c>
      <c r="O37" s="5">
        <v>0</v>
      </c>
      <c r="P37" s="5">
        <v>217239</v>
      </c>
      <c r="Q37" s="5">
        <v>0</v>
      </c>
      <c r="R37" s="5">
        <v>0</v>
      </c>
      <c r="S37" s="5">
        <f t="shared" si="0"/>
        <v>3535541</v>
      </c>
      <c r="T37" s="5">
        <v>28710</v>
      </c>
      <c r="U37" s="6">
        <f t="shared" si="2"/>
        <v>3564251</v>
      </c>
      <c r="V37" s="15" t="s">
        <v>39</v>
      </c>
    </row>
    <row r="38" spans="2:22" ht="15">
      <c r="B38">
        <v>1987</v>
      </c>
      <c r="C38" s="5">
        <v>915000</v>
      </c>
      <c r="D38" s="5">
        <v>45000</v>
      </c>
      <c r="E38" s="5">
        <v>35000</v>
      </c>
      <c r="F38" s="5">
        <v>7500</v>
      </c>
      <c r="G38" s="5">
        <v>0</v>
      </c>
      <c r="H38" s="5">
        <v>0</v>
      </c>
      <c r="I38" s="5">
        <v>1924995</v>
      </c>
      <c r="J38" s="5">
        <v>75005</v>
      </c>
      <c r="K38" s="5">
        <v>17400</v>
      </c>
      <c r="L38" s="5">
        <v>200000</v>
      </c>
      <c r="M38" s="5">
        <v>0</v>
      </c>
      <c r="N38" s="5">
        <v>0</v>
      </c>
      <c r="O38" s="5">
        <v>0</v>
      </c>
      <c r="P38" s="5">
        <v>201120</v>
      </c>
      <c r="Q38" s="5">
        <v>0</v>
      </c>
      <c r="R38" s="5">
        <v>0</v>
      </c>
      <c r="S38" s="5">
        <f t="shared" si="0"/>
        <v>3421020</v>
      </c>
      <c r="T38" s="5">
        <v>31000</v>
      </c>
      <c r="U38" s="6">
        <f t="shared" si="2"/>
        <v>3452020</v>
      </c>
      <c r="V38" s="15"/>
    </row>
    <row r="39" spans="2:22" ht="15">
      <c r="B39">
        <v>1988</v>
      </c>
      <c r="C39" s="5">
        <v>980250</v>
      </c>
      <c r="D39" s="5">
        <v>45000</v>
      </c>
      <c r="E39" s="5">
        <v>35000</v>
      </c>
      <c r="F39" s="5">
        <v>0</v>
      </c>
      <c r="G39" s="5">
        <v>0</v>
      </c>
      <c r="H39" s="5">
        <v>0</v>
      </c>
      <c r="I39" s="5">
        <v>1732314</v>
      </c>
      <c r="J39" s="5">
        <v>69389</v>
      </c>
      <c r="K39" s="5">
        <v>12217</v>
      </c>
      <c r="L39" s="5">
        <v>123500</v>
      </c>
      <c r="M39" s="5">
        <v>0</v>
      </c>
      <c r="N39" s="5">
        <v>0</v>
      </c>
      <c r="O39" s="5">
        <v>0</v>
      </c>
      <c r="P39" s="5">
        <v>180500</v>
      </c>
      <c r="Q39" s="5">
        <v>0</v>
      </c>
      <c r="R39" s="5">
        <v>5000</v>
      </c>
      <c r="S39" s="5">
        <f t="shared" si="0"/>
        <v>3183170</v>
      </c>
      <c r="T39" s="5">
        <v>31882</v>
      </c>
      <c r="U39" s="6">
        <f t="shared" si="2"/>
        <v>3215052</v>
      </c>
      <c r="V39" s="15"/>
    </row>
    <row r="40" spans="2:22" ht="15">
      <c r="B40">
        <v>1989</v>
      </c>
      <c r="C40" s="5">
        <v>985000</v>
      </c>
      <c r="D40" s="5">
        <v>45000</v>
      </c>
      <c r="E40" s="5">
        <v>35000</v>
      </c>
      <c r="F40" s="5">
        <v>0</v>
      </c>
      <c r="G40" s="5">
        <v>0</v>
      </c>
      <c r="H40" s="5">
        <v>0</v>
      </c>
      <c r="I40" s="5">
        <v>1603596</v>
      </c>
      <c r="J40" s="5">
        <v>71404</v>
      </c>
      <c r="K40" s="5">
        <v>10000</v>
      </c>
      <c r="L40" s="5">
        <v>200000</v>
      </c>
      <c r="M40" s="5">
        <v>0</v>
      </c>
      <c r="N40" s="5">
        <v>0</v>
      </c>
      <c r="O40" s="5">
        <v>0</v>
      </c>
      <c r="P40" s="5">
        <v>168000</v>
      </c>
      <c r="Q40" s="5">
        <v>0</v>
      </c>
      <c r="R40" s="5">
        <v>5000</v>
      </c>
      <c r="S40" s="5">
        <f t="shared" si="0"/>
        <v>3123000</v>
      </c>
      <c r="T40" s="5">
        <v>31882</v>
      </c>
      <c r="U40" s="6">
        <f t="shared" si="2"/>
        <v>3154882</v>
      </c>
      <c r="V40" s="15"/>
    </row>
    <row r="41" spans="2:22" ht="15">
      <c r="B41">
        <v>1990</v>
      </c>
      <c r="C41" s="5">
        <v>982045</v>
      </c>
      <c r="D41" s="5">
        <v>44370</v>
      </c>
      <c r="E41" s="5">
        <v>34510</v>
      </c>
      <c r="F41" s="5">
        <v>0</v>
      </c>
      <c r="G41" s="5">
        <v>0</v>
      </c>
      <c r="H41" s="5">
        <v>0</v>
      </c>
      <c r="I41" s="5">
        <v>1624380</v>
      </c>
      <c r="J41" s="5">
        <v>70520</v>
      </c>
      <c r="K41" s="5">
        <v>9970</v>
      </c>
      <c r="L41" s="5">
        <v>159520</v>
      </c>
      <c r="M41" s="5">
        <v>0</v>
      </c>
      <c r="N41" s="5">
        <v>0</v>
      </c>
      <c r="O41" s="5">
        <v>0</v>
      </c>
      <c r="P41" s="5">
        <v>84745</v>
      </c>
      <c r="Q41" s="5">
        <v>0</v>
      </c>
      <c r="R41" s="5">
        <v>4930</v>
      </c>
      <c r="S41" s="5">
        <f t="shared" si="0"/>
        <v>3014990</v>
      </c>
      <c r="T41" s="5">
        <v>31809</v>
      </c>
      <c r="U41" s="6">
        <f t="shared" si="2"/>
        <v>3046799</v>
      </c>
      <c r="V41" s="15" t="s">
        <v>40</v>
      </c>
    </row>
    <row r="42" spans="2:25" ht="15">
      <c r="B42">
        <v>1991</v>
      </c>
      <c r="C42" s="5">
        <v>1114982</v>
      </c>
      <c r="D42" s="5">
        <v>45000</v>
      </c>
      <c r="E42" s="5">
        <v>35000</v>
      </c>
      <c r="F42" s="5">
        <v>0</v>
      </c>
      <c r="G42" s="5">
        <v>0</v>
      </c>
      <c r="H42" s="5">
        <v>0</v>
      </c>
      <c r="I42" s="5">
        <v>1734620</v>
      </c>
      <c r="J42" s="5">
        <v>70359</v>
      </c>
      <c r="K42" s="5">
        <v>8000</v>
      </c>
      <c r="L42" s="5">
        <v>148998</v>
      </c>
      <c r="M42" s="5">
        <v>0</v>
      </c>
      <c r="N42" s="5">
        <v>0</v>
      </c>
      <c r="O42" s="5">
        <v>0</v>
      </c>
      <c r="P42" s="5">
        <v>64099</v>
      </c>
      <c r="Q42" s="5">
        <v>0</v>
      </c>
      <c r="R42" s="5">
        <v>5000</v>
      </c>
      <c r="S42" s="5">
        <f t="shared" si="0"/>
        <v>3226058</v>
      </c>
      <c r="T42" s="5">
        <v>32583</v>
      </c>
      <c r="U42" s="6">
        <f t="shared" si="2"/>
        <v>3258641</v>
      </c>
      <c r="V42" s="15"/>
      <c r="W42" s="5"/>
      <c r="X42" s="5"/>
      <c r="Y42" s="5"/>
    </row>
    <row r="43" spans="2:22" ht="15">
      <c r="B43">
        <v>1992</v>
      </c>
      <c r="C43" s="5">
        <v>1356167</v>
      </c>
      <c r="D43" s="5">
        <v>43688</v>
      </c>
      <c r="E43" s="5">
        <v>54884</v>
      </c>
      <c r="F43" s="5">
        <v>0</v>
      </c>
      <c r="G43" s="5">
        <v>0</v>
      </c>
      <c r="H43" s="5">
        <v>0</v>
      </c>
      <c r="I43" s="5">
        <v>1822762</v>
      </c>
      <c r="J43" s="5">
        <f>111087-5000</f>
        <v>106087</v>
      </c>
      <c r="K43" s="5">
        <v>60427</v>
      </c>
      <c r="L43" s="5">
        <v>160000</v>
      </c>
      <c r="M43" s="5">
        <v>0</v>
      </c>
      <c r="N43" s="5">
        <v>0</v>
      </c>
      <c r="O43" s="5">
        <v>0</v>
      </c>
      <c r="P43" s="5">
        <v>124000</v>
      </c>
      <c r="Q43" s="5">
        <v>0</v>
      </c>
      <c r="R43" s="5">
        <v>6985</v>
      </c>
      <c r="S43" s="5">
        <f t="shared" si="0"/>
        <v>3735000</v>
      </c>
      <c r="T43" s="5">
        <v>37000</v>
      </c>
      <c r="U43" s="6">
        <f t="shared" si="2"/>
        <v>3772000</v>
      </c>
      <c r="V43" s="15"/>
    </row>
    <row r="44" spans="2:29" ht="15">
      <c r="B44">
        <v>1993</v>
      </c>
      <c r="C44" s="5">
        <v>1725000</v>
      </c>
      <c r="D44" s="5">
        <v>38250</v>
      </c>
      <c r="E44" s="5">
        <v>48636</v>
      </c>
      <c r="F44" s="5">
        <v>0</v>
      </c>
      <c r="G44" s="5">
        <v>0</v>
      </c>
      <c r="H44" s="5">
        <v>0</v>
      </c>
      <c r="I44" s="5">
        <v>1560539</v>
      </c>
      <c r="J44" s="5">
        <v>95075</v>
      </c>
      <c r="K44" s="5">
        <v>42500</v>
      </c>
      <c r="L44" s="5">
        <v>75000</v>
      </c>
      <c r="M44" s="5">
        <v>0</v>
      </c>
      <c r="N44" s="5">
        <v>0</v>
      </c>
      <c r="O44" s="5">
        <v>0</v>
      </c>
      <c r="P44" s="5">
        <v>170000</v>
      </c>
      <c r="Q44" s="5">
        <v>0</v>
      </c>
      <c r="R44" s="5">
        <v>6000</v>
      </c>
      <c r="S44" s="5">
        <f t="shared" si="0"/>
        <v>3761000</v>
      </c>
      <c r="T44" s="5">
        <v>38245</v>
      </c>
      <c r="U44" s="6">
        <f t="shared" si="2"/>
        <v>3799245</v>
      </c>
      <c r="V44" s="15"/>
      <c r="W44" s="5"/>
      <c r="X44" s="5"/>
      <c r="Y44" s="5"/>
      <c r="Z44" s="5"/>
      <c r="AB44" s="5"/>
      <c r="AC44" s="5"/>
    </row>
    <row r="45" spans="2:25" ht="15">
      <c r="B45">
        <v>1994</v>
      </c>
      <c r="C45" s="5">
        <v>1785000</v>
      </c>
      <c r="D45" s="5">
        <v>41513</v>
      </c>
      <c r="E45" s="5">
        <v>58726</v>
      </c>
      <c r="F45" s="5">
        <v>0</v>
      </c>
      <c r="G45" s="5">
        <v>0</v>
      </c>
      <c r="H45" s="5">
        <v>0</v>
      </c>
      <c r="I45" s="5">
        <v>2226553</v>
      </c>
      <c r="J45" s="5">
        <v>129588</v>
      </c>
      <c r="K45" s="5">
        <v>47428</v>
      </c>
      <c r="L45" s="5">
        <v>45000</v>
      </c>
      <c r="M45" s="5">
        <v>0</v>
      </c>
      <c r="N45" s="5">
        <v>0</v>
      </c>
      <c r="O45" s="5">
        <v>0</v>
      </c>
      <c r="P45" s="5">
        <v>200000</v>
      </c>
      <c r="Q45" s="5">
        <v>0</v>
      </c>
      <c r="R45" s="5">
        <v>6000</v>
      </c>
      <c r="S45" s="5">
        <f t="shared" si="0"/>
        <v>4539808</v>
      </c>
      <c r="T45" s="5">
        <v>39457</v>
      </c>
      <c r="U45" s="6">
        <f t="shared" si="2"/>
        <v>4579265</v>
      </c>
      <c r="V45" s="15"/>
      <c r="W45" s="5"/>
      <c r="X45" s="5"/>
      <c r="Y45" s="5"/>
    </row>
    <row r="46" spans="2:22" ht="15">
      <c r="B46">
        <v>1995</v>
      </c>
      <c r="C46" s="5">
        <v>1724904</v>
      </c>
      <c r="D46" s="5">
        <v>41513</v>
      </c>
      <c r="E46" s="5">
        <v>59152</v>
      </c>
      <c r="F46" s="5">
        <v>0</v>
      </c>
      <c r="G46" s="5">
        <v>0</v>
      </c>
      <c r="H46" s="5">
        <v>0</v>
      </c>
      <c r="I46" s="5">
        <v>2299836</v>
      </c>
      <c r="J46" s="5">
        <v>137536</v>
      </c>
      <c r="K46" s="5">
        <v>46953</v>
      </c>
      <c r="L46" s="5">
        <v>48030</v>
      </c>
      <c r="M46" s="5">
        <v>0</v>
      </c>
      <c r="N46" s="5">
        <v>0</v>
      </c>
      <c r="O46" s="5">
        <v>0</v>
      </c>
      <c r="P46" s="5">
        <v>200000</v>
      </c>
      <c r="Q46" s="5">
        <v>0</v>
      </c>
      <c r="R46" s="5">
        <v>6000</v>
      </c>
      <c r="S46" s="5">
        <f t="shared" si="0"/>
        <v>4563924</v>
      </c>
      <c r="T46" s="5">
        <v>42316</v>
      </c>
      <c r="U46" s="6">
        <f t="shared" si="2"/>
        <v>4606240</v>
      </c>
      <c r="V46" s="15"/>
    </row>
    <row r="47" spans="2:22" ht="15">
      <c r="B47">
        <v>1996</v>
      </c>
      <c r="C47" s="5">
        <v>1665000</v>
      </c>
      <c r="D47" s="5">
        <v>39500</v>
      </c>
      <c r="E47" s="5">
        <v>51609</v>
      </c>
      <c r="F47" s="5">
        <v>0</v>
      </c>
      <c r="G47" s="5">
        <v>0</v>
      </c>
      <c r="H47" s="5">
        <v>0</v>
      </c>
      <c r="I47" s="5">
        <v>1890147</v>
      </c>
      <c r="J47" s="5">
        <v>114572</v>
      </c>
      <c r="K47" s="5">
        <v>41500</v>
      </c>
      <c r="L47" s="5">
        <v>0</v>
      </c>
      <c r="M47" s="5">
        <v>0</v>
      </c>
      <c r="N47" s="5">
        <v>0</v>
      </c>
      <c r="O47" s="5">
        <v>0</v>
      </c>
      <c r="P47" s="5">
        <v>200000</v>
      </c>
      <c r="Q47" s="5">
        <v>0</v>
      </c>
      <c r="R47" s="5">
        <v>6000</v>
      </c>
      <c r="S47" s="5">
        <f t="shared" si="0"/>
        <v>4008328</v>
      </c>
      <c r="T47" s="5">
        <v>40722</v>
      </c>
      <c r="U47" s="6">
        <f t="shared" si="2"/>
        <v>4049050</v>
      </c>
      <c r="V47" s="15"/>
    </row>
    <row r="48" spans="2:22" ht="15">
      <c r="B48">
        <v>1997</v>
      </c>
      <c r="C48" s="5">
        <v>1900000</v>
      </c>
      <c r="D48" s="5">
        <v>39500</v>
      </c>
      <c r="E48" s="5">
        <v>56041</v>
      </c>
      <c r="F48" s="5">
        <v>0</v>
      </c>
      <c r="G48" s="5">
        <v>0</v>
      </c>
      <c r="H48" s="5">
        <v>0</v>
      </c>
      <c r="I48" s="5">
        <v>1978021</v>
      </c>
      <c r="J48" s="5">
        <v>119623</v>
      </c>
      <c r="K48" s="5">
        <v>41500</v>
      </c>
      <c r="L48" s="5">
        <v>0</v>
      </c>
      <c r="M48" s="5">
        <v>0</v>
      </c>
      <c r="N48" s="5">
        <v>0</v>
      </c>
      <c r="O48" s="5">
        <v>0</v>
      </c>
      <c r="P48" s="5">
        <v>200000</v>
      </c>
      <c r="Q48" s="5">
        <v>0</v>
      </c>
      <c r="R48" s="5">
        <v>6000</v>
      </c>
      <c r="S48" s="5">
        <f t="shared" si="0"/>
        <v>4340685</v>
      </c>
      <c r="T48" s="5">
        <v>41826</v>
      </c>
      <c r="U48" s="6">
        <f t="shared" si="2"/>
        <v>4382511</v>
      </c>
      <c r="V48" s="15"/>
    </row>
    <row r="49" spans="2:22" ht="15">
      <c r="B49">
        <v>1998</v>
      </c>
      <c r="C49" s="5">
        <v>2000000</v>
      </c>
      <c r="D49" s="5">
        <v>39499</v>
      </c>
      <c r="E49" s="5">
        <v>62219</v>
      </c>
      <c r="F49" s="5">
        <v>0</v>
      </c>
      <c r="G49" s="5">
        <v>0</v>
      </c>
      <c r="H49" s="5">
        <v>0</v>
      </c>
      <c r="I49" s="5">
        <v>2303703</v>
      </c>
      <c r="J49" s="5">
        <f>134078+4500</f>
        <v>138578</v>
      </c>
      <c r="K49" s="5">
        <v>48001</v>
      </c>
      <c r="L49" s="5">
        <v>0</v>
      </c>
      <c r="M49" s="5">
        <v>0</v>
      </c>
      <c r="N49" s="5">
        <v>0</v>
      </c>
      <c r="O49" s="5">
        <v>0</v>
      </c>
      <c r="P49" s="5">
        <v>200000</v>
      </c>
      <c r="Q49" s="5">
        <v>0</v>
      </c>
      <c r="R49" s="5">
        <v>6000</v>
      </c>
      <c r="S49" s="5">
        <f t="shared" si="0"/>
        <v>4798000</v>
      </c>
      <c r="T49" s="5">
        <f>45738-124</f>
        <v>45614</v>
      </c>
      <c r="U49" s="6">
        <f t="shared" si="2"/>
        <v>4843614</v>
      </c>
      <c r="V49" s="15"/>
    </row>
    <row r="50" spans="2:22" ht="15">
      <c r="B50">
        <v>1999</v>
      </c>
      <c r="C50" s="5">
        <f>2257000+50000</f>
        <v>2307000</v>
      </c>
      <c r="D50" s="5">
        <v>43842</v>
      </c>
      <c r="E50" s="5">
        <v>67036</v>
      </c>
      <c r="F50" s="5">
        <v>0</v>
      </c>
      <c r="G50" s="5">
        <v>0</v>
      </c>
      <c r="H50" s="5">
        <v>0</v>
      </c>
      <c r="I50" s="5">
        <v>2552241</v>
      </c>
      <c r="J50" s="5">
        <v>183174</v>
      </c>
      <c r="K50" s="5">
        <v>48908</v>
      </c>
      <c r="L50" s="5">
        <v>0</v>
      </c>
      <c r="M50" s="5">
        <v>0</v>
      </c>
      <c r="N50" s="5">
        <v>2000</v>
      </c>
      <c r="O50" s="5">
        <v>75000</v>
      </c>
      <c r="P50" s="5">
        <v>50000</v>
      </c>
      <c r="Q50" s="5">
        <v>0</v>
      </c>
      <c r="R50" s="5">
        <v>6000</v>
      </c>
      <c r="S50" s="5">
        <f t="shared" si="0"/>
        <v>5335201</v>
      </c>
      <c r="T50" s="5">
        <v>53338</v>
      </c>
      <c r="U50" s="6">
        <f t="shared" si="2"/>
        <v>5388539</v>
      </c>
      <c r="V50" s="15"/>
    </row>
    <row r="51" spans="2:22" ht="15">
      <c r="B51">
        <v>2000</v>
      </c>
      <c r="C51" s="5">
        <v>2492144</v>
      </c>
      <c r="D51" s="5">
        <v>49632</v>
      </c>
      <c r="E51" s="5">
        <v>72947</v>
      </c>
      <c r="F51" s="5">
        <v>0</v>
      </c>
      <c r="G51" s="5">
        <v>0</v>
      </c>
      <c r="H51" s="5">
        <v>0</v>
      </c>
      <c r="I51" s="5">
        <v>2777740</v>
      </c>
      <c r="J51" s="5">
        <v>198863</v>
      </c>
      <c r="K51" s="5">
        <v>54327</v>
      </c>
      <c r="L51" s="5">
        <v>0</v>
      </c>
      <c r="M51" s="5">
        <v>0</v>
      </c>
      <c r="N51" s="5">
        <v>3700</v>
      </c>
      <c r="O51" s="5">
        <v>75000</v>
      </c>
      <c r="P51" s="5">
        <v>0</v>
      </c>
      <c r="Q51" s="5">
        <v>0</v>
      </c>
      <c r="R51" s="5">
        <v>6000</v>
      </c>
      <c r="S51" s="5">
        <f t="shared" si="0"/>
        <v>5730353</v>
      </c>
      <c r="T51" s="5">
        <v>59562</v>
      </c>
      <c r="U51" s="6">
        <f t="shared" si="2"/>
        <v>5789915</v>
      </c>
      <c r="V51" s="15"/>
    </row>
    <row r="52" spans="2:22" ht="15">
      <c r="B52">
        <v>2001</v>
      </c>
      <c r="C52" s="5">
        <v>2694560</v>
      </c>
      <c r="D52" s="5">
        <v>51999</v>
      </c>
      <c r="E52" s="5">
        <v>77240</v>
      </c>
      <c r="F52" s="5">
        <v>0</v>
      </c>
      <c r="G52" s="5">
        <v>0</v>
      </c>
      <c r="H52" s="5">
        <v>0</v>
      </c>
      <c r="I52" s="5">
        <v>2999814</v>
      </c>
      <c r="J52" s="5">
        <v>210247</v>
      </c>
      <c r="K52" s="5">
        <v>52520</v>
      </c>
      <c r="L52" s="5">
        <v>0</v>
      </c>
      <c r="M52" s="5">
        <v>0</v>
      </c>
      <c r="N52" s="5">
        <v>4690</v>
      </c>
      <c r="O52" s="5">
        <v>99780</v>
      </c>
      <c r="P52" s="5">
        <v>0</v>
      </c>
      <c r="Q52" s="5">
        <v>0</v>
      </c>
      <c r="R52" s="5">
        <v>5987</v>
      </c>
      <c r="S52" s="5">
        <f t="shared" si="0"/>
        <v>6196837</v>
      </c>
      <c r="T52" s="5">
        <v>63859</v>
      </c>
      <c r="U52" s="6">
        <f t="shared" si="2"/>
        <v>6260696</v>
      </c>
      <c r="V52" s="15"/>
    </row>
    <row r="53" spans="2:22" ht="15">
      <c r="B53">
        <v>2002</v>
      </c>
      <c r="C53" s="5">
        <v>2891000</v>
      </c>
      <c r="D53" s="5">
        <v>55422</v>
      </c>
      <c r="E53" s="5">
        <v>84605</v>
      </c>
      <c r="F53" s="5">
        <v>0</v>
      </c>
      <c r="G53" s="5">
        <v>0</v>
      </c>
      <c r="H53" s="5">
        <v>0</v>
      </c>
      <c r="I53" s="5">
        <v>3225797</v>
      </c>
      <c r="J53" s="5">
        <v>229805</v>
      </c>
      <c r="K53" s="5">
        <v>55328</v>
      </c>
      <c r="L53" s="5">
        <v>0</v>
      </c>
      <c r="M53" s="5">
        <v>0</v>
      </c>
      <c r="N53" s="5">
        <v>6950</v>
      </c>
      <c r="O53" s="5">
        <v>125000</v>
      </c>
      <c r="P53" s="5">
        <v>0</v>
      </c>
      <c r="Q53" s="5">
        <f>123500+1800000</f>
        <v>1923500</v>
      </c>
      <c r="R53" s="5">
        <v>6000</v>
      </c>
      <c r="S53" s="5">
        <f t="shared" si="0"/>
        <v>8603407</v>
      </c>
      <c r="T53" s="5">
        <v>67000</v>
      </c>
      <c r="U53" s="6">
        <f t="shared" si="2"/>
        <v>8670407</v>
      </c>
      <c r="V53" s="15"/>
    </row>
    <row r="54" spans="2:22" ht="15">
      <c r="B54">
        <v>2003</v>
      </c>
      <c r="C54" s="5">
        <v>3111664</v>
      </c>
      <c r="D54" s="5">
        <v>59993</v>
      </c>
      <c r="E54" s="5">
        <v>90064</v>
      </c>
      <c r="F54" s="5">
        <v>0</v>
      </c>
      <c r="G54" s="5">
        <v>0</v>
      </c>
      <c r="H54" s="5">
        <v>0</v>
      </c>
      <c r="I54" s="5">
        <f>3423541+4818</f>
        <v>3428359</v>
      </c>
      <c r="J54" s="5">
        <f>239044+5216</f>
        <v>244260</v>
      </c>
      <c r="K54" s="5">
        <f>31295+12532+3974+8196</f>
        <v>55997</v>
      </c>
      <c r="L54" s="5">
        <v>0</v>
      </c>
      <c r="M54" s="5">
        <v>0</v>
      </c>
      <c r="N54" s="5">
        <v>6905</v>
      </c>
      <c r="O54" s="5">
        <v>104318</v>
      </c>
      <c r="P54" s="5">
        <v>0</v>
      </c>
      <c r="Q54" s="5">
        <v>0</v>
      </c>
      <c r="R54" s="5">
        <v>5961</v>
      </c>
      <c r="S54" s="5">
        <f t="shared" si="0"/>
        <v>7107521</v>
      </c>
      <c r="T54" s="5">
        <v>72526</v>
      </c>
      <c r="U54" s="6">
        <f t="shared" si="2"/>
        <v>7180047</v>
      </c>
      <c r="V54" s="15"/>
    </row>
    <row r="55" spans="2:22" ht="15">
      <c r="B55">
        <v>2004</v>
      </c>
      <c r="C55" s="5">
        <f>3118989+49705+19882</f>
        <v>3188576</v>
      </c>
      <c r="D55" s="5">
        <v>60029</v>
      </c>
      <c r="E55" s="5">
        <v>90118</v>
      </c>
      <c r="F55" s="5">
        <v>0</v>
      </c>
      <c r="G55" s="5">
        <v>0</v>
      </c>
      <c r="H55" s="5">
        <v>0</v>
      </c>
      <c r="I55" s="5">
        <f>3425609+4821</f>
        <v>3430430</v>
      </c>
      <c r="J55" s="5">
        <f>239188+5219</f>
        <v>244407</v>
      </c>
      <c r="K55" s="5">
        <f>35290+8201+12540+3976</f>
        <v>60007</v>
      </c>
      <c r="L55" s="5">
        <v>0</v>
      </c>
      <c r="M55" s="5">
        <v>0</v>
      </c>
      <c r="N55" s="5">
        <v>6909</v>
      </c>
      <c r="O55" s="5">
        <v>104381</v>
      </c>
      <c r="P55" s="5">
        <v>0</v>
      </c>
      <c r="Q55" s="5">
        <v>0</v>
      </c>
      <c r="R55" s="5">
        <v>5965</v>
      </c>
      <c r="S55" s="5">
        <f t="shared" si="0"/>
        <v>7190822</v>
      </c>
      <c r="T55" s="5">
        <v>75055</v>
      </c>
      <c r="U55" s="6">
        <f t="shared" si="2"/>
        <v>7265877</v>
      </c>
      <c r="V55" s="15"/>
    </row>
    <row r="56" spans="2:22" ht="15">
      <c r="B56">
        <v>2005</v>
      </c>
      <c r="C56" s="5">
        <v>3361714</v>
      </c>
      <c r="D56" s="5">
        <v>59903</v>
      </c>
      <c r="E56" s="5">
        <v>94527</v>
      </c>
      <c r="F56" s="5">
        <v>0</v>
      </c>
      <c r="G56" s="5">
        <v>0</v>
      </c>
      <c r="H56" s="5">
        <v>0</v>
      </c>
      <c r="I56" s="5">
        <v>3598006</v>
      </c>
      <c r="J56" s="5">
        <v>256098</v>
      </c>
      <c r="K56" s="5">
        <v>61865</v>
      </c>
      <c r="L56" s="5">
        <v>0</v>
      </c>
      <c r="M56" s="5">
        <v>0</v>
      </c>
      <c r="N56" s="5">
        <v>6894</v>
      </c>
      <c r="O56" s="5">
        <v>124000</v>
      </c>
      <c r="P56" s="5">
        <v>0</v>
      </c>
      <c r="Q56" s="5">
        <v>0</v>
      </c>
      <c r="R56" s="5">
        <v>5952</v>
      </c>
      <c r="S56" s="5">
        <f t="shared" si="0"/>
        <v>7568959</v>
      </c>
      <c r="T56" s="5">
        <v>76423</v>
      </c>
      <c r="U56" s="6">
        <f t="shared" si="2"/>
        <v>7645382</v>
      </c>
      <c r="V56" s="15"/>
    </row>
    <row r="57" spans="2:22" s="34" customFormat="1" ht="15">
      <c r="B57" s="34">
        <v>2006</v>
      </c>
      <c r="C57" s="33">
        <v>3656762</v>
      </c>
      <c r="D57" s="33">
        <v>77798</v>
      </c>
      <c r="E57" s="33">
        <v>110880</v>
      </c>
      <c r="F57" s="33">
        <v>0</v>
      </c>
      <c r="G57" s="33">
        <v>0</v>
      </c>
      <c r="H57" s="33">
        <v>0</v>
      </c>
      <c r="I57" s="33">
        <v>3432014</v>
      </c>
      <c r="J57" s="33">
        <v>384120</v>
      </c>
      <c r="K57" s="33">
        <v>67518</v>
      </c>
      <c r="L57" s="33">
        <v>0</v>
      </c>
      <c r="M57" s="33">
        <v>17607</v>
      </c>
      <c r="N57" s="33">
        <v>7425</v>
      </c>
      <c r="O57" s="33">
        <v>136620</v>
      </c>
      <c r="P57" s="33">
        <v>0</v>
      </c>
      <c r="Q57" s="33">
        <v>0</v>
      </c>
      <c r="R57" s="33">
        <v>6930</v>
      </c>
      <c r="S57" s="33">
        <f t="shared" si="0"/>
        <v>7897674</v>
      </c>
      <c r="T57" s="33">
        <v>79200</v>
      </c>
      <c r="U57" s="35">
        <f t="shared" si="2"/>
        <v>7976874</v>
      </c>
      <c r="V57" s="36"/>
    </row>
    <row r="58" spans="3:22" ht="15.75" thickBo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  <c r="V58" s="15"/>
    </row>
    <row r="59" spans="2:25" ht="15.75" thickTop="1">
      <c r="B59" s="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8"/>
      <c r="V59" s="19"/>
      <c r="Y59">
        <v>7568959</v>
      </c>
    </row>
    <row r="60" spans="2:25" ht="15">
      <c r="B60" s="9" t="s">
        <v>41</v>
      </c>
      <c r="C60" s="14">
        <f aca="true" t="shared" si="3" ref="C60:U60">SUM(C12:C57)</f>
        <v>60961098</v>
      </c>
      <c r="D60" s="14">
        <f t="shared" si="3"/>
        <v>1681111</v>
      </c>
      <c r="E60" s="14">
        <f t="shared" si="3"/>
        <v>1538894</v>
      </c>
      <c r="F60" s="14">
        <f t="shared" si="3"/>
        <v>69285</v>
      </c>
      <c r="G60" s="14">
        <f t="shared" si="3"/>
        <v>125000</v>
      </c>
      <c r="H60" s="14">
        <f t="shared" si="3"/>
        <v>9178750</v>
      </c>
      <c r="I60" s="14">
        <f t="shared" si="3"/>
        <v>55595642</v>
      </c>
      <c r="J60" s="14">
        <f t="shared" si="3"/>
        <v>3744577</v>
      </c>
      <c r="K60" s="14">
        <f t="shared" si="3"/>
        <v>1767163</v>
      </c>
      <c r="L60" s="14">
        <f t="shared" si="3"/>
        <v>6524177</v>
      </c>
      <c r="M60" s="14">
        <f t="shared" si="3"/>
        <v>17607</v>
      </c>
      <c r="N60" s="14">
        <f t="shared" si="3"/>
        <v>45473</v>
      </c>
      <c r="O60" s="14">
        <f t="shared" si="3"/>
        <v>844099</v>
      </c>
      <c r="P60" s="14">
        <f t="shared" si="3"/>
        <v>2999703</v>
      </c>
      <c r="Q60" s="14">
        <f t="shared" si="3"/>
        <v>1923500</v>
      </c>
      <c r="R60" s="14">
        <f t="shared" si="3"/>
        <v>111710</v>
      </c>
      <c r="S60" s="14">
        <f t="shared" si="3"/>
        <v>147127789</v>
      </c>
      <c r="T60" s="14">
        <f t="shared" si="3"/>
        <v>1267892</v>
      </c>
      <c r="U60" s="20">
        <f t="shared" si="3"/>
        <v>148395681</v>
      </c>
      <c r="V60" s="21" t="s">
        <v>4</v>
      </c>
      <c r="W60" s="5" t="s">
        <v>4</v>
      </c>
      <c r="X60" s="5" t="s">
        <v>4</v>
      </c>
      <c r="Y60">
        <v>77376</v>
      </c>
    </row>
    <row r="61" spans="2:24" ht="15.75" thickBot="1"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2"/>
      <c r="V61" s="23"/>
      <c r="W61" s="5"/>
      <c r="X61" s="5"/>
    </row>
    <row r="62" spans="3:27" ht="11.25" customHeight="1" thickTop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S62" s="5"/>
      <c r="T62" s="5"/>
      <c r="U62" s="5"/>
      <c r="AA62" s="5"/>
    </row>
    <row r="63" spans="3:21" ht="15">
      <c r="C63" s="5"/>
      <c r="D63" s="5"/>
      <c r="E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S63" s="5"/>
      <c r="T63" s="5"/>
      <c r="U63" s="5"/>
    </row>
  </sheetData>
  <printOptions/>
  <pageMargins left="0.25" right="0.25" top="0.5" bottom="0.5" header="0.5" footer="0.5"/>
  <pageSetup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C73"/>
  <sheetViews>
    <sheetView defaultGridColor="0" zoomScale="75" zoomScaleNormal="75" colorId="22" workbookViewId="0" topLeftCell="B1">
      <pane xSplit="1" ySplit="11" topLeftCell="C54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C69" sqref="C69"/>
    </sheetView>
  </sheetViews>
  <sheetFormatPr defaultColWidth="9.77734375" defaultRowHeight="15"/>
  <cols>
    <col min="1" max="1" width="3.77734375" style="0" customWidth="1"/>
    <col min="2" max="2" width="7.21484375" style="0" customWidth="1"/>
    <col min="3" max="3" width="11.77734375" style="0" customWidth="1"/>
    <col min="4" max="4" width="12.10546875" style="0" customWidth="1"/>
    <col min="5" max="5" width="11.77734375" style="0" bestFit="1" customWidth="1"/>
    <col min="6" max="6" width="11.6640625" style="0" customWidth="1"/>
    <col min="7" max="7" width="9.21484375" style="0" bestFit="1" customWidth="1"/>
    <col min="8" max="8" width="10.6640625" style="0" bestFit="1" customWidth="1"/>
    <col min="9" max="11" width="11.77734375" style="0" customWidth="1"/>
    <col min="12" max="12" width="11.88671875" style="0" customWidth="1"/>
    <col min="13" max="13" width="8.21484375" style="0" customWidth="1"/>
    <col min="14" max="14" width="8.10546875" style="0" bestFit="1" customWidth="1"/>
    <col min="15" max="15" width="9.99609375" style="0" bestFit="1" customWidth="1"/>
    <col min="16" max="16" width="10.6640625" style="0" customWidth="1"/>
    <col min="17" max="17" width="10.77734375" style="0" customWidth="1"/>
    <col min="18" max="18" width="9.4453125" style="0" bestFit="1" customWidth="1"/>
    <col min="19" max="19" width="12.88671875" style="0" bestFit="1" customWidth="1"/>
    <col min="20" max="20" width="11.99609375" style="0" customWidth="1"/>
    <col min="21" max="21" width="12.77734375" style="0" customWidth="1"/>
    <col min="22" max="22" width="1.2265625" style="0" customWidth="1"/>
    <col min="23" max="23" width="2.77734375" style="0" customWidth="1"/>
    <col min="24" max="16384" width="11.4453125" style="0" customWidth="1"/>
  </cols>
  <sheetData>
    <row r="1" spans="5:10" ht="18">
      <c r="E1" s="1"/>
      <c r="F1" s="1"/>
      <c r="G1" s="1"/>
      <c r="H1" s="1" t="s">
        <v>0</v>
      </c>
      <c r="J1" s="1" t="s">
        <v>1</v>
      </c>
    </row>
    <row r="2" spans="5:9" ht="8.25" customHeight="1">
      <c r="E2" s="1"/>
      <c r="F2" s="1"/>
      <c r="G2" s="1"/>
      <c r="H2" s="1"/>
      <c r="I2" s="1"/>
    </row>
    <row r="3" spans="5:9" ht="18">
      <c r="E3" s="1"/>
      <c r="F3" s="1" t="s">
        <v>2</v>
      </c>
      <c r="G3" s="1"/>
      <c r="H3" s="1"/>
      <c r="I3" s="1"/>
    </row>
    <row r="4" spans="8:9" ht="15.75">
      <c r="H4" s="2"/>
      <c r="I4" s="2" t="s">
        <v>57</v>
      </c>
    </row>
    <row r="5" spans="2:9" ht="16.5" thickBot="1">
      <c r="B5" s="2" t="s">
        <v>3</v>
      </c>
      <c r="H5" s="2"/>
      <c r="I5" s="2"/>
    </row>
    <row r="6" spans="3:22" ht="8.25" customHeight="1" thickTop="1">
      <c r="C6" t="s">
        <v>4</v>
      </c>
      <c r="D6" t="s">
        <v>4</v>
      </c>
      <c r="H6" t="s">
        <v>5</v>
      </c>
      <c r="I6" t="s">
        <v>4</v>
      </c>
      <c r="U6" s="3"/>
      <c r="V6" s="4"/>
    </row>
    <row r="7" spans="2:22" ht="15">
      <c r="B7" s="24" t="s">
        <v>6</v>
      </c>
      <c r="C7" s="25" t="s">
        <v>7</v>
      </c>
      <c r="D7" s="25" t="s">
        <v>55</v>
      </c>
      <c r="E7" s="24" t="s">
        <v>9</v>
      </c>
      <c r="F7" s="24" t="s">
        <v>10</v>
      </c>
      <c r="G7" s="25" t="s">
        <v>54</v>
      </c>
      <c r="H7" s="25" t="s">
        <v>54</v>
      </c>
      <c r="I7" s="25" t="s">
        <v>11</v>
      </c>
      <c r="J7" s="25" t="s">
        <v>12</v>
      </c>
      <c r="K7" s="25" t="s">
        <v>13</v>
      </c>
      <c r="L7" s="25" t="s">
        <v>14</v>
      </c>
      <c r="M7" s="25" t="s">
        <v>42</v>
      </c>
      <c r="N7" s="25" t="s">
        <v>45</v>
      </c>
      <c r="O7" s="25" t="s">
        <v>47</v>
      </c>
      <c r="P7" s="25" t="s">
        <v>15</v>
      </c>
      <c r="Q7" s="25" t="s">
        <v>51</v>
      </c>
      <c r="R7" s="24" t="s">
        <v>16</v>
      </c>
      <c r="S7" t="s">
        <v>4</v>
      </c>
      <c r="T7" s="5" t="s">
        <v>4</v>
      </c>
      <c r="U7" s="6"/>
      <c r="V7" s="7"/>
    </row>
    <row r="8" spans="2:22" ht="15">
      <c r="B8" s="24" t="s">
        <v>17</v>
      </c>
      <c r="C8" s="8"/>
      <c r="D8" s="25" t="s">
        <v>56</v>
      </c>
      <c r="E8" s="24" t="s">
        <v>18</v>
      </c>
      <c r="F8" s="24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43</v>
      </c>
      <c r="N8" s="25" t="s">
        <v>50</v>
      </c>
      <c r="O8" s="25" t="s">
        <v>48</v>
      </c>
      <c r="P8" s="25" t="s">
        <v>26</v>
      </c>
      <c r="Q8" s="25" t="s">
        <v>52</v>
      </c>
      <c r="R8" s="24" t="s">
        <v>27</v>
      </c>
      <c r="S8" s="25" t="s">
        <v>28</v>
      </c>
      <c r="T8" s="25" t="s">
        <v>29</v>
      </c>
      <c r="U8" s="26" t="s">
        <v>28</v>
      </c>
      <c r="V8" s="7"/>
    </row>
    <row r="9" spans="3:22" ht="15">
      <c r="C9" s="8"/>
      <c r="D9" s="25" t="s">
        <v>8</v>
      </c>
      <c r="E9" s="25" t="s">
        <v>30</v>
      </c>
      <c r="I9" s="24" t="s">
        <v>31</v>
      </c>
      <c r="J9" s="24" t="s">
        <v>32</v>
      </c>
      <c r="K9" s="24" t="s">
        <v>33</v>
      </c>
      <c r="M9" s="24" t="s">
        <v>44</v>
      </c>
      <c r="N9" s="24" t="s">
        <v>46</v>
      </c>
      <c r="O9" s="24" t="s">
        <v>49</v>
      </c>
      <c r="P9" s="24" t="s">
        <v>34</v>
      </c>
      <c r="Q9" s="24" t="s">
        <v>53</v>
      </c>
      <c r="R9" s="24" t="s">
        <v>35</v>
      </c>
      <c r="U9" s="9"/>
      <c r="V9" s="7"/>
    </row>
    <row r="10" spans="2:22" ht="15.75" thickBot="1">
      <c r="B10" s="10"/>
      <c r="C10" s="10"/>
      <c r="D10" s="10"/>
      <c r="E10" s="27" t="s">
        <v>36</v>
      </c>
      <c r="F10" s="10"/>
      <c r="G10" s="10"/>
      <c r="H10" s="10"/>
      <c r="I10" s="10"/>
      <c r="J10" s="10"/>
      <c r="K10" s="28" t="s">
        <v>37</v>
      </c>
      <c r="L10" s="10"/>
      <c r="M10" s="10"/>
      <c r="N10" s="10"/>
      <c r="O10" s="10"/>
      <c r="P10" s="10"/>
      <c r="Q10" s="10"/>
      <c r="R10" s="10"/>
      <c r="S10" s="10"/>
      <c r="T10" s="10"/>
      <c r="U10" s="12"/>
      <c r="V10" s="13"/>
    </row>
    <row r="11" spans="21:22" ht="15.75" thickTop="1">
      <c r="U11" s="9"/>
      <c r="V11" s="7"/>
    </row>
    <row r="12" spans="2:24" ht="15">
      <c r="B12">
        <v>1962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 aca="true" t="shared" si="0" ref="S12:S56">SUM(C12:R12)</f>
        <v>0</v>
      </c>
      <c r="T12" s="5">
        <v>0</v>
      </c>
      <c r="U12" s="6">
        <f aca="true" t="shared" si="1" ref="U12:U18">SUM(S12:T12)</f>
        <v>0</v>
      </c>
      <c r="V12" s="15"/>
      <c r="W12" s="5"/>
      <c r="X12" s="5"/>
    </row>
    <row r="13" spans="2:24" ht="15">
      <c r="B13">
        <v>1963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0"/>
        <v>0</v>
      </c>
      <c r="T13" s="5">
        <v>0</v>
      </c>
      <c r="U13" s="6">
        <f t="shared" si="1"/>
        <v>0</v>
      </c>
      <c r="V13" s="15"/>
      <c r="W13" s="5"/>
      <c r="X13" s="5"/>
    </row>
    <row r="14" spans="2:24" ht="15">
      <c r="B14">
        <v>1964</v>
      </c>
      <c r="C14" s="5">
        <v>3000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4805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0"/>
        <v>7805</v>
      </c>
      <c r="T14" s="5">
        <v>195</v>
      </c>
      <c r="U14" s="6">
        <f t="shared" si="1"/>
        <v>8000</v>
      </c>
      <c r="V14" s="15"/>
      <c r="W14" s="5"/>
      <c r="X14" s="5"/>
    </row>
    <row r="15" spans="2:24" ht="15">
      <c r="B15">
        <v>1965</v>
      </c>
      <c r="C15" s="5">
        <v>65000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f t="shared" si="0"/>
        <v>65000</v>
      </c>
      <c r="T15" s="5">
        <v>300</v>
      </c>
      <c r="U15" s="6">
        <f t="shared" si="1"/>
        <v>65300</v>
      </c>
      <c r="V15" s="15"/>
      <c r="W15" s="5"/>
      <c r="X15" s="5"/>
    </row>
    <row r="16" spans="2:24" ht="15">
      <c r="B16">
        <v>1966</v>
      </c>
      <c r="C16" s="5">
        <v>135000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f t="shared" si="0"/>
        <v>135000</v>
      </c>
      <c r="T16" s="5">
        <v>455</v>
      </c>
      <c r="U16" s="6">
        <f t="shared" si="1"/>
        <v>135455</v>
      </c>
      <c r="V16" s="15"/>
      <c r="W16" s="5"/>
      <c r="X16" s="5"/>
    </row>
    <row r="17" spans="2:24" ht="15">
      <c r="B17">
        <v>1967</v>
      </c>
      <c r="C17" s="5">
        <v>130000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0"/>
        <v>130000</v>
      </c>
      <c r="T17" s="5">
        <v>735</v>
      </c>
      <c r="U17" s="6">
        <f t="shared" si="1"/>
        <v>130735</v>
      </c>
      <c r="V17" s="15"/>
      <c r="W17" s="5"/>
      <c r="X17" s="5"/>
    </row>
    <row r="18" spans="2:24" ht="15">
      <c r="B18">
        <v>1968</v>
      </c>
      <c r="C18" s="5">
        <v>125000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0"/>
        <v>125000</v>
      </c>
      <c r="T18" s="5">
        <v>690</v>
      </c>
      <c r="U18" s="6">
        <f t="shared" si="1"/>
        <v>125690</v>
      </c>
      <c r="V18" s="15"/>
      <c r="W18" s="5"/>
      <c r="X18" s="5"/>
    </row>
    <row r="19" spans="2:24" ht="15">
      <c r="B19">
        <v>1969</v>
      </c>
      <c r="C19" s="5">
        <v>169147</v>
      </c>
      <c r="D19" s="5">
        <v>5000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0"/>
        <v>174147</v>
      </c>
      <c r="T19" s="5">
        <v>853</v>
      </c>
      <c r="U19" s="6">
        <f>S19+T19</f>
        <v>175000</v>
      </c>
      <c r="V19" s="15"/>
      <c r="W19" s="5"/>
      <c r="X19" s="5"/>
    </row>
    <row r="20" spans="2:24" ht="15">
      <c r="B20">
        <v>1970</v>
      </c>
      <c r="C20" s="5">
        <v>137000</v>
      </c>
      <c r="D20" s="5">
        <v>8000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30000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0"/>
        <v>175000</v>
      </c>
      <c r="T20" s="5">
        <v>1600</v>
      </c>
      <c r="U20" s="6">
        <f aca="true" t="shared" si="2" ref="U20:U55">SUM(S20:T20)</f>
        <v>176600</v>
      </c>
      <c r="V20" s="15"/>
      <c r="W20" s="5"/>
      <c r="X20" s="5"/>
    </row>
    <row r="21" spans="2:24" ht="15">
      <c r="B21">
        <v>1971</v>
      </c>
      <c r="C21" s="5">
        <v>555675</v>
      </c>
      <c r="D21" s="5">
        <v>15000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26000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0"/>
        <v>596675</v>
      </c>
      <c r="T21" s="5">
        <v>3325</v>
      </c>
      <c r="U21" s="6">
        <f t="shared" si="2"/>
        <v>600000</v>
      </c>
      <c r="V21" s="15"/>
      <c r="W21" s="5"/>
      <c r="X21" s="5"/>
    </row>
    <row r="22" spans="2:24" ht="15">
      <c r="B22">
        <v>1972</v>
      </c>
      <c r="C22" s="5">
        <v>803700</v>
      </c>
      <c r="D22" s="5">
        <v>25000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65000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f t="shared" si="0"/>
        <v>893700</v>
      </c>
      <c r="T22" s="5">
        <v>6300</v>
      </c>
      <c r="U22" s="6">
        <f t="shared" si="2"/>
        <v>900000</v>
      </c>
      <c r="V22" s="15"/>
      <c r="W22" s="5"/>
      <c r="X22" s="5"/>
    </row>
    <row r="23" spans="2:24" ht="15">
      <c r="B23">
        <v>1973</v>
      </c>
      <c r="C23" s="5">
        <v>863708</v>
      </c>
      <c r="D23" s="5">
        <v>33500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96250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 t="shared" si="0"/>
        <v>993458</v>
      </c>
      <c r="T23" s="5">
        <v>6542</v>
      </c>
      <c r="U23" s="6">
        <f t="shared" si="2"/>
        <v>1000000</v>
      </c>
      <c r="V23" s="15"/>
      <c r="W23" s="5"/>
      <c r="X23" s="5"/>
    </row>
    <row r="24" spans="2:24" ht="15">
      <c r="B24">
        <v>1974</v>
      </c>
      <c r="C24" s="5">
        <v>872000</v>
      </c>
      <c r="D24" s="5">
        <v>37600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35050</v>
      </c>
      <c r="L24" s="5">
        <v>61000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0"/>
        <v>1005650</v>
      </c>
      <c r="T24" s="5">
        <v>5000</v>
      </c>
      <c r="U24" s="6">
        <f t="shared" si="2"/>
        <v>1010650</v>
      </c>
      <c r="V24" s="15"/>
      <c r="W24" s="5"/>
      <c r="X24" s="5"/>
    </row>
    <row r="25" spans="2:24" ht="15">
      <c r="B25">
        <v>1975</v>
      </c>
      <c r="C25" s="5">
        <v>1330110</v>
      </c>
      <c r="D25" s="5">
        <v>36610</v>
      </c>
      <c r="E25" s="5">
        <v>19900</v>
      </c>
      <c r="F25" s="5">
        <v>0</v>
      </c>
      <c r="G25" s="5">
        <v>0</v>
      </c>
      <c r="H25" s="5">
        <v>300000</v>
      </c>
      <c r="I25" s="5">
        <v>0</v>
      </c>
      <c r="J25" s="5">
        <v>0</v>
      </c>
      <c r="K25" s="5">
        <v>45050</v>
      </c>
      <c r="L25" s="5">
        <v>65700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f t="shared" si="0"/>
        <v>1797370</v>
      </c>
      <c r="T25" s="5">
        <v>5960</v>
      </c>
      <c r="U25" s="6">
        <f t="shared" si="2"/>
        <v>1803330</v>
      </c>
      <c r="V25" s="15"/>
      <c r="W25" s="5"/>
      <c r="X25" s="5"/>
    </row>
    <row r="26" spans="2:22" ht="15">
      <c r="B26" s="16">
        <v>1976</v>
      </c>
      <c r="C26" s="5">
        <v>1078000</v>
      </c>
      <c r="D26" s="5">
        <v>38700</v>
      </c>
      <c r="E26" s="5">
        <v>22000</v>
      </c>
      <c r="F26" s="5">
        <v>0</v>
      </c>
      <c r="G26" s="5">
        <v>25000</v>
      </c>
      <c r="H26" s="5">
        <v>500000</v>
      </c>
      <c r="I26" s="5">
        <v>0</v>
      </c>
      <c r="J26" s="5">
        <v>0</v>
      </c>
      <c r="K26" s="5">
        <v>54000</v>
      </c>
      <c r="L26" s="5">
        <v>632000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0"/>
        <v>2349700</v>
      </c>
      <c r="T26" s="5">
        <v>10300</v>
      </c>
      <c r="U26" s="6">
        <f t="shared" si="2"/>
        <v>2360000</v>
      </c>
      <c r="V26" s="15"/>
    </row>
    <row r="27" spans="2:22" ht="15">
      <c r="B27" s="5" t="s">
        <v>38</v>
      </c>
      <c r="C27" s="5">
        <v>246500</v>
      </c>
      <c r="D27" s="5">
        <v>9200</v>
      </c>
      <c r="E27" s="5">
        <v>0</v>
      </c>
      <c r="F27" s="5">
        <v>0</v>
      </c>
      <c r="G27" s="5">
        <v>0</v>
      </c>
      <c r="H27" s="5">
        <v>125000</v>
      </c>
      <c r="I27" s="5">
        <v>0</v>
      </c>
      <c r="J27" s="5">
        <v>0</v>
      </c>
      <c r="K27" s="5">
        <v>11500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 t="shared" si="0"/>
        <v>392200</v>
      </c>
      <c r="T27" s="5">
        <v>2900</v>
      </c>
      <c r="U27" s="6">
        <f t="shared" si="2"/>
        <v>395100</v>
      </c>
      <c r="V27" s="15"/>
    </row>
    <row r="28" spans="2:22" ht="15">
      <c r="B28">
        <v>1977</v>
      </c>
      <c r="C28" s="5">
        <v>1228000</v>
      </c>
      <c r="D28" s="5">
        <v>43200</v>
      </c>
      <c r="E28" s="5">
        <v>22000</v>
      </c>
      <c r="F28" s="5">
        <v>0</v>
      </c>
      <c r="G28" s="5">
        <v>55000</v>
      </c>
      <c r="H28" s="5">
        <v>650000</v>
      </c>
      <c r="I28" s="5">
        <v>0</v>
      </c>
      <c r="J28" s="5">
        <v>0</v>
      </c>
      <c r="K28" s="5">
        <v>61200</v>
      </c>
      <c r="L28" s="5">
        <v>570072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f t="shared" si="0"/>
        <v>2629472</v>
      </c>
      <c r="T28" s="5">
        <v>12600</v>
      </c>
      <c r="U28" s="6">
        <f t="shared" si="2"/>
        <v>2642072</v>
      </c>
      <c r="V28" s="15"/>
    </row>
    <row r="29" spans="2:22" ht="15">
      <c r="B29">
        <v>1978</v>
      </c>
      <c r="C29" s="5">
        <v>1375000</v>
      </c>
      <c r="D29" s="5">
        <v>55000</v>
      </c>
      <c r="E29" s="5">
        <v>25000</v>
      </c>
      <c r="F29" s="5">
        <v>0</v>
      </c>
      <c r="G29" s="5">
        <v>45000</v>
      </c>
      <c r="H29" s="5">
        <v>775000</v>
      </c>
      <c r="I29" s="5">
        <v>0</v>
      </c>
      <c r="J29" s="5">
        <v>0</v>
      </c>
      <c r="K29" s="5">
        <v>70000</v>
      </c>
      <c r="L29" s="5">
        <v>662760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0"/>
        <v>3007760</v>
      </c>
      <c r="T29" s="5">
        <v>20000</v>
      </c>
      <c r="U29" s="6">
        <f t="shared" si="2"/>
        <v>3027760</v>
      </c>
      <c r="V29" s="15"/>
    </row>
    <row r="30" spans="2:22" ht="15">
      <c r="B30">
        <v>1979</v>
      </c>
      <c r="C30" s="5">
        <v>1175000</v>
      </c>
      <c r="D30" s="5">
        <v>55000</v>
      </c>
      <c r="E30" s="5">
        <v>20000</v>
      </c>
      <c r="F30" s="5">
        <v>0</v>
      </c>
      <c r="G30" s="5">
        <v>0</v>
      </c>
      <c r="H30" s="5">
        <v>1403500</v>
      </c>
      <c r="I30" s="5">
        <v>0</v>
      </c>
      <c r="J30" s="5">
        <v>76500</v>
      </c>
      <c r="K30" s="5">
        <v>68500</v>
      </c>
      <c r="L30" s="5">
        <v>623765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0"/>
        <v>3422265</v>
      </c>
      <c r="T30" s="5">
        <v>16849</v>
      </c>
      <c r="U30" s="6">
        <f t="shared" si="2"/>
        <v>3439114</v>
      </c>
      <c r="V30" s="15"/>
    </row>
    <row r="31" spans="2:22" ht="15">
      <c r="B31">
        <v>1980</v>
      </c>
      <c r="C31" s="5">
        <v>1625075</v>
      </c>
      <c r="D31" s="5">
        <v>55000</v>
      </c>
      <c r="E31" s="5">
        <v>20000</v>
      </c>
      <c r="F31" s="5">
        <v>0</v>
      </c>
      <c r="G31" s="5">
        <v>0</v>
      </c>
      <c r="H31" s="5">
        <v>1405000</v>
      </c>
      <c r="I31" s="5">
        <v>0</v>
      </c>
      <c r="J31" s="5">
        <v>85000</v>
      </c>
      <c r="K31" s="5">
        <v>70300</v>
      </c>
      <c r="L31" s="5">
        <v>425000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0"/>
        <v>3685375</v>
      </c>
      <c r="T31" s="5">
        <v>17884</v>
      </c>
      <c r="U31" s="6">
        <f t="shared" si="2"/>
        <v>3703259</v>
      </c>
      <c r="V31" s="15"/>
    </row>
    <row r="32" spans="2:22" ht="15">
      <c r="B32">
        <v>1981</v>
      </c>
      <c r="C32" s="5">
        <v>2095000</v>
      </c>
      <c r="D32" s="5">
        <v>45000</v>
      </c>
      <c r="E32" s="5">
        <v>25000</v>
      </c>
      <c r="F32" s="5">
        <v>25000</v>
      </c>
      <c r="G32" s="5">
        <v>0</v>
      </c>
      <c r="H32" s="5">
        <v>1455000</v>
      </c>
      <c r="I32" s="5">
        <v>0</v>
      </c>
      <c r="J32" s="5">
        <v>72500</v>
      </c>
      <c r="K32" s="5">
        <v>56840</v>
      </c>
      <c r="L32" s="5">
        <v>615032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f t="shared" si="0"/>
        <v>4389372</v>
      </c>
      <c r="T32" s="5">
        <v>22200</v>
      </c>
      <c r="U32" s="6">
        <f t="shared" si="2"/>
        <v>4411572</v>
      </c>
      <c r="V32" s="15"/>
    </row>
    <row r="33" spans="2:22" ht="15">
      <c r="B33">
        <v>1982</v>
      </c>
      <c r="C33" s="5">
        <v>1377500</v>
      </c>
      <c r="D33" s="5">
        <v>55000</v>
      </c>
      <c r="E33" s="5">
        <v>25000</v>
      </c>
      <c r="F33" s="5">
        <v>7000</v>
      </c>
      <c r="G33" s="5">
        <v>0</v>
      </c>
      <c r="H33" s="5">
        <v>1365250</v>
      </c>
      <c r="I33" s="5">
        <v>0</v>
      </c>
      <c r="J33" s="5">
        <v>68500</v>
      </c>
      <c r="K33" s="5">
        <v>49600</v>
      </c>
      <c r="L33" s="5">
        <v>560000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>SUM(C33:R33)</f>
        <v>3507850</v>
      </c>
      <c r="T33" s="5">
        <v>24388</v>
      </c>
      <c r="U33" s="6">
        <f t="shared" si="2"/>
        <v>3532238</v>
      </c>
      <c r="V33" s="15"/>
    </row>
    <row r="34" spans="2:22" ht="15">
      <c r="B34">
        <v>1983</v>
      </c>
      <c r="C34" s="5">
        <v>1606650</v>
      </c>
      <c r="D34" s="5">
        <v>50000</v>
      </c>
      <c r="E34" s="5">
        <v>25000</v>
      </c>
      <c r="F34" s="5">
        <v>10000</v>
      </c>
      <c r="G34" s="5">
        <v>0</v>
      </c>
      <c r="H34" s="5">
        <v>1200000</v>
      </c>
      <c r="I34" s="5">
        <v>756175</v>
      </c>
      <c r="J34" s="5">
        <v>91325</v>
      </c>
      <c r="K34" s="5">
        <v>58250</v>
      </c>
      <c r="L34" s="5">
        <v>412000</v>
      </c>
      <c r="M34" s="5">
        <v>0</v>
      </c>
      <c r="N34" s="5">
        <v>0</v>
      </c>
      <c r="O34" s="5">
        <v>0</v>
      </c>
      <c r="P34" s="5">
        <v>240000</v>
      </c>
      <c r="Q34" s="5">
        <v>0</v>
      </c>
      <c r="R34" s="5">
        <v>0</v>
      </c>
      <c r="S34" s="5">
        <f>SUM(C34:R34)</f>
        <v>4449400</v>
      </c>
      <c r="T34" s="5">
        <v>28407</v>
      </c>
      <c r="U34" s="6">
        <f t="shared" si="2"/>
        <v>4477807</v>
      </c>
      <c r="V34" s="15"/>
    </row>
    <row r="35" spans="2:22" ht="15">
      <c r="B35">
        <v>1984</v>
      </c>
      <c r="C35" s="5">
        <v>1138900</v>
      </c>
      <c r="D35" s="5">
        <v>50000</v>
      </c>
      <c r="E35" s="5">
        <v>26100</v>
      </c>
      <c r="F35" s="5">
        <v>10000</v>
      </c>
      <c r="G35" s="5">
        <v>0</v>
      </c>
      <c r="H35" s="5">
        <v>0</v>
      </c>
      <c r="I35" s="5">
        <v>2318606</v>
      </c>
      <c r="J35" s="5">
        <v>69986</v>
      </c>
      <c r="K35" s="5">
        <v>54800</v>
      </c>
      <c r="L35" s="5">
        <v>295400</v>
      </c>
      <c r="M35" s="5">
        <v>0</v>
      </c>
      <c r="N35" s="5">
        <v>0</v>
      </c>
      <c r="O35" s="5">
        <v>0</v>
      </c>
      <c r="P35" s="5">
        <v>250000</v>
      </c>
      <c r="Q35" s="5">
        <v>0</v>
      </c>
      <c r="R35" s="5">
        <v>0</v>
      </c>
      <c r="S35" s="5">
        <f>SUM(C35:R35)</f>
        <v>4213792</v>
      </c>
      <c r="T35" s="5">
        <v>29400</v>
      </c>
      <c r="U35" s="6">
        <f t="shared" si="2"/>
        <v>4243192</v>
      </c>
      <c r="V35" s="15"/>
    </row>
    <row r="36" spans="2:22" ht="15">
      <c r="B36">
        <v>1985</v>
      </c>
      <c r="C36" s="5">
        <v>1018800</v>
      </c>
      <c r="D36" s="5">
        <v>50000</v>
      </c>
      <c r="E36" s="5">
        <v>26200</v>
      </c>
      <c r="F36" s="5">
        <v>5000</v>
      </c>
      <c r="G36" s="5">
        <v>0</v>
      </c>
      <c r="H36" s="5">
        <v>0</v>
      </c>
      <c r="I36" s="5">
        <v>2377730</v>
      </c>
      <c r="J36" s="5">
        <v>71770</v>
      </c>
      <c r="K36" s="5">
        <v>51000</v>
      </c>
      <c r="L36" s="5">
        <v>250000</v>
      </c>
      <c r="M36" s="5">
        <v>0</v>
      </c>
      <c r="N36" s="5">
        <v>0</v>
      </c>
      <c r="O36" s="5">
        <v>0</v>
      </c>
      <c r="P36" s="5">
        <v>250000</v>
      </c>
      <c r="Q36" s="5">
        <v>0</v>
      </c>
      <c r="R36" s="5">
        <v>0</v>
      </c>
      <c r="S36" s="5">
        <f t="shared" si="0"/>
        <v>4100500</v>
      </c>
      <c r="T36" s="5">
        <v>31000</v>
      </c>
      <c r="U36" s="6">
        <f>SUM(S36:T36)</f>
        <v>4131500</v>
      </c>
      <c r="V36" s="15"/>
    </row>
    <row r="37" spans="2:22" ht="15">
      <c r="B37">
        <v>1986</v>
      </c>
      <c r="C37" s="5">
        <v>970565</v>
      </c>
      <c r="D37" s="5">
        <v>47850</v>
      </c>
      <c r="E37" s="5">
        <v>29500</v>
      </c>
      <c r="F37" s="5">
        <v>4785</v>
      </c>
      <c r="G37" s="5">
        <v>0</v>
      </c>
      <c r="H37" s="5">
        <v>0</v>
      </c>
      <c r="I37" s="5">
        <v>1997264</v>
      </c>
      <c r="J37" s="5">
        <v>60286</v>
      </c>
      <c r="K37" s="5">
        <v>16652</v>
      </c>
      <c r="L37" s="5">
        <v>191400</v>
      </c>
      <c r="M37" s="5">
        <v>0</v>
      </c>
      <c r="N37" s="5">
        <v>0</v>
      </c>
      <c r="O37" s="5">
        <v>0</v>
      </c>
      <c r="P37" s="5">
        <v>217239</v>
      </c>
      <c r="Q37" s="5">
        <v>0</v>
      </c>
      <c r="R37" s="5">
        <v>0</v>
      </c>
      <c r="S37" s="5">
        <f t="shared" si="0"/>
        <v>3535541</v>
      </c>
      <c r="T37" s="5">
        <v>28710</v>
      </c>
      <c r="U37" s="6">
        <f t="shared" si="2"/>
        <v>3564251</v>
      </c>
      <c r="V37" s="15" t="s">
        <v>39</v>
      </c>
    </row>
    <row r="38" spans="2:22" ht="15">
      <c r="B38">
        <v>1987</v>
      </c>
      <c r="C38" s="5">
        <v>915000</v>
      </c>
      <c r="D38" s="5">
        <v>45000</v>
      </c>
      <c r="E38" s="5">
        <v>35000</v>
      </c>
      <c r="F38" s="5">
        <v>7500</v>
      </c>
      <c r="G38" s="5">
        <v>0</v>
      </c>
      <c r="H38" s="5">
        <v>0</v>
      </c>
      <c r="I38" s="5">
        <v>1924995</v>
      </c>
      <c r="J38" s="5">
        <v>75005</v>
      </c>
      <c r="K38" s="5">
        <v>17400</v>
      </c>
      <c r="L38" s="5">
        <v>200000</v>
      </c>
      <c r="M38" s="5">
        <v>0</v>
      </c>
      <c r="N38" s="5">
        <v>0</v>
      </c>
      <c r="O38" s="5">
        <v>0</v>
      </c>
      <c r="P38" s="5">
        <v>201120</v>
      </c>
      <c r="Q38" s="5">
        <v>0</v>
      </c>
      <c r="R38" s="5">
        <v>0</v>
      </c>
      <c r="S38" s="5">
        <f t="shared" si="0"/>
        <v>3421020</v>
      </c>
      <c r="T38" s="5">
        <v>31000</v>
      </c>
      <c r="U38" s="6">
        <f t="shared" si="2"/>
        <v>3452020</v>
      </c>
      <c r="V38" s="15"/>
    </row>
    <row r="39" spans="2:22" ht="15">
      <c r="B39">
        <v>1988</v>
      </c>
      <c r="C39" s="5">
        <v>980250</v>
      </c>
      <c r="D39" s="5">
        <v>45000</v>
      </c>
      <c r="E39" s="5">
        <v>35000</v>
      </c>
      <c r="F39" s="5">
        <v>0</v>
      </c>
      <c r="G39" s="5">
        <v>0</v>
      </c>
      <c r="H39" s="5">
        <v>0</v>
      </c>
      <c r="I39" s="5">
        <v>1732314</v>
      </c>
      <c r="J39" s="5">
        <v>69389</v>
      </c>
      <c r="K39" s="5">
        <v>12217</v>
      </c>
      <c r="L39" s="5">
        <v>123500</v>
      </c>
      <c r="M39" s="5">
        <v>0</v>
      </c>
      <c r="N39" s="5">
        <v>0</v>
      </c>
      <c r="O39" s="5">
        <v>0</v>
      </c>
      <c r="P39" s="5">
        <v>180500</v>
      </c>
      <c r="Q39" s="5">
        <v>0</v>
      </c>
      <c r="R39" s="5">
        <v>5000</v>
      </c>
      <c r="S39" s="5">
        <f t="shared" si="0"/>
        <v>3183170</v>
      </c>
      <c r="T39" s="5">
        <v>31882</v>
      </c>
      <c r="U39" s="6">
        <f t="shared" si="2"/>
        <v>3215052</v>
      </c>
      <c r="V39" s="15"/>
    </row>
    <row r="40" spans="2:22" ht="15">
      <c r="B40">
        <v>1989</v>
      </c>
      <c r="C40" s="5">
        <v>985000</v>
      </c>
      <c r="D40" s="5">
        <v>45000</v>
      </c>
      <c r="E40" s="5">
        <v>35000</v>
      </c>
      <c r="F40" s="5">
        <v>0</v>
      </c>
      <c r="G40" s="5">
        <v>0</v>
      </c>
      <c r="H40" s="5">
        <v>0</v>
      </c>
      <c r="I40" s="5">
        <v>1603596</v>
      </c>
      <c r="J40" s="5">
        <v>71404</v>
      </c>
      <c r="K40" s="5">
        <v>10000</v>
      </c>
      <c r="L40" s="5">
        <v>200000</v>
      </c>
      <c r="M40" s="5">
        <v>0</v>
      </c>
      <c r="N40" s="5">
        <v>0</v>
      </c>
      <c r="O40" s="5">
        <v>0</v>
      </c>
      <c r="P40" s="5">
        <v>168000</v>
      </c>
      <c r="Q40" s="5">
        <v>0</v>
      </c>
      <c r="R40" s="5">
        <v>5000</v>
      </c>
      <c r="S40" s="5">
        <f t="shared" si="0"/>
        <v>3123000</v>
      </c>
      <c r="T40" s="5">
        <v>31882</v>
      </c>
      <c r="U40" s="6">
        <f t="shared" si="2"/>
        <v>3154882</v>
      </c>
      <c r="V40" s="15"/>
    </row>
    <row r="41" spans="2:22" ht="15">
      <c r="B41">
        <v>1990</v>
      </c>
      <c r="C41" s="5">
        <v>982045</v>
      </c>
      <c r="D41" s="5">
        <v>44370</v>
      </c>
      <c r="E41" s="5">
        <v>34510</v>
      </c>
      <c r="F41" s="5">
        <v>0</v>
      </c>
      <c r="G41" s="5">
        <v>0</v>
      </c>
      <c r="H41" s="5">
        <v>0</v>
      </c>
      <c r="I41" s="5">
        <v>1624380</v>
      </c>
      <c r="J41" s="5">
        <v>70520</v>
      </c>
      <c r="K41" s="5">
        <v>9970</v>
      </c>
      <c r="L41" s="5">
        <v>159520</v>
      </c>
      <c r="M41" s="5">
        <v>0</v>
      </c>
      <c r="N41" s="5">
        <v>0</v>
      </c>
      <c r="O41" s="5">
        <v>0</v>
      </c>
      <c r="P41" s="5">
        <v>84745</v>
      </c>
      <c r="Q41" s="5">
        <v>0</v>
      </c>
      <c r="R41" s="5">
        <v>4930</v>
      </c>
      <c r="S41" s="5">
        <f t="shared" si="0"/>
        <v>3014990</v>
      </c>
      <c r="T41" s="5">
        <v>31809</v>
      </c>
      <c r="U41" s="6">
        <f t="shared" si="2"/>
        <v>3046799</v>
      </c>
      <c r="V41" s="15" t="s">
        <v>40</v>
      </c>
    </row>
    <row r="42" spans="2:25" ht="15">
      <c r="B42">
        <v>1991</v>
      </c>
      <c r="C42" s="5">
        <v>1114982</v>
      </c>
      <c r="D42" s="5">
        <v>45000</v>
      </c>
      <c r="E42" s="5">
        <v>35000</v>
      </c>
      <c r="F42" s="5">
        <v>0</v>
      </c>
      <c r="G42" s="5">
        <v>0</v>
      </c>
      <c r="H42" s="5">
        <v>0</v>
      </c>
      <c r="I42" s="5">
        <v>1734620</v>
      </c>
      <c r="J42" s="5">
        <v>70359</v>
      </c>
      <c r="K42" s="5">
        <v>8000</v>
      </c>
      <c r="L42" s="5">
        <v>148998</v>
      </c>
      <c r="M42" s="5">
        <v>0</v>
      </c>
      <c r="N42" s="5">
        <v>0</v>
      </c>
      <c r="O42" s="5">
        <v>0</v>
      </c>
      <c r="P42" s="5">
        <v>64099</v>
      </c>
      <c r="Q42" s="5">
        <v>0</v>
      </c>
      <c r="R42" s="5">
        <v>5000</v>
      </c>
      <c r="S42" s="5">
        <f t="shared" si="0"/>
        <v>3226058</v>
      </c>
      <c r="T42" s="5">
        <v>32583</v>
      </c>
      <c r="U42" s="6">
        <f t="shared" si="2"/>
        <v>3258641</v>
      </c>
      <c r="V42" s="15"/>
      <c r="W42" s="5"/>
      <c r="X42" s="5"/>
      <c r="Y42" s="5"/>
    </row>
    <row r="43" spans="2:22" ht="15">
      <c r="B43">
        <v>1992</v>
      </c>
      <c r="C43" s="5">
        <v>1356167</v>
      </c>
      <c r="D43" s="5">
        <v>43688</v>
      </c>
      <c r="E43" s="5">
        <v>54884</v>
      </c>
      <c r="F43" s="5">
        <v>0</v>
      </c>
      <c r="G43" s="5">
        <v>0</v>
      </c>
      <c r="H43" s="5">
        <v>0</v>
      </c>
      <c r="I43" s="5">
        <v>1822762</v>
      </c>
      <c r="J43" s="5">
        <f>111087-5000</f>
        <v>106087</v>
      </c>
      <c r="K43" s="5">
        <v>60427</v>
      </c>
      <c r="L43" s="5">
        <v>160000</v>
      </c>
      <c r="M43" s="5">
        <v>0</v>
      </c>
      <c r="N43" s="5">
        <v>0</v>
      </c>
      <c r="O43" s="5">
        <v>0</v>
      </c>
      <c r="P43" s="5">
        <v>124000</v>
      </c>
      <c r="Q43" s="5">
        <v>0</v>
      </c>
      <c r="R43" s="5">
        <v>6985</v>
      </c>
      <c r="S43" s="5">
        <f t="shared" si="0"/>
        <v>3735000</v>
      </c>
      <c r="T43" s="5">
        <v>37000</v>
      </c>
      <c r="U43" s="6">
        <f t="shared" si="2"/>
        <v>3772000</v>
      </c>
      <c r="V43" s="15"/>
    </row>
    <row r="44" spans="2:29" ht="15">
      <c r="B44">
        <v>1993</v>
      </c>
      <c r="C44" s="5">
        <v>1725000</v>
      </c>
      <c r="D44" s="5">
        <v>38250</v>
      </c>
      <c r="E44" s="5">
        <v>48636</v>
      </c>
      <c r="F44" s="5">
        <v>0</v>
      </c>
      <c r="G44" s="5">
        <v>0</v>
      </c>
      <c r="H44" s="5">
        <v>0</v>
      </c>
      <c r="I44" s="5">
        <v>1560539</v>
      </c>
      <c r="J44" s="5">
        <v>95075</v>
      </c>
      <c r="K44" s="5">
        <v>42500</v>
      </c>
      <c r="L44" s="5">
        <v>75000</v>
      </c>
      <c r="M44" s="5">
        <v>0</v>
      </c>
      <c r="N44" s="5">
        <v>0</v>
      </c>
      <c r="O44" s="5">
        <v>0</v>
      </c>
      <c r="P44" s="5">
        <v>170000</v>
      </c>
      <c r="Q44" s="5">
        <v>0</v>
      </c>
      <c r="R44" s="5">
        <v>6000</v>
      </c>
      <c r="S44" s="5">
        <f t="shared" si="0"/>
        <v>3761000</v>
      </c>
      <c r="T44" s="5">
        <v>38245</v>
      </c>
      <c r="U44" s="6">
        <f t="shared" si="2"/>
        <v>3799245</v>
      </c>
      <c r="V44" s="15"/>
      <c r="W44" s="5"/>
      <c r="X44" s="5"/>
      <c r="Y44" s="5"/>
      <c r="Z44" s="5"/>
      <c r="AB44" s="5"/>
      <c r="AC44" s="5"/>
    </row>
    <row r="45" spans="2:25" ht="15">
      <c r="B45">
        <v>1994</v>
      </c>
      <c r="C45" s="5">
        <v>1785000</v>
      </c>
      <c r="D45" s="5">
        <v>41513</v>
      </c>
      <c r="E45" s="5">
        <v>58726</v>
      </c>
      <c r="F45" s="5">
        <v>0</v>
      </c>
      <c r="G45" s="5">
        <v>0</v>
      </c>
      <c r="H45" s="5">
        <v>0</v>
      </c>
      <c r="I45" s="5">
        <v>2226553</v>
      </c>
      <c r="J45" s="5">
        <v>129588</v>
      </c>
      <c r="K45" s="5">
        <v>47428</v>
      </c>
      <c r="L45" s="5">
        <v>45000</v>
      </c>
      <c r="M45" s="5">
        <v>0</v>
      </c>
      <c r="N45" s="5">
        <v>0</v>
      </c>
      <c r="O45" s="5">
        <v>0</v>
      </c>
      <c r="P45" s="5">
        <v>200000</v>
      </c>
      <c r="Q45" s="5">
        <v>0</v>
      </c>
      <c r="R45" s="5">
        <v>6000</v>
      </c>
      <c r="S45" s="5">
        <f t="shared" si="0"/>
        <v>4539808</v>
      </c>
      <c r="T45" s="5">
        <v>39457</v>
      </c>
      <c r="U45" s="6">
        <f t="shared" si="2"/>
        <v>4579265</v>
      </c>
      <c r="V45" s="15"/>
      <c r="W45" s="5"/>
      <c r="X45" s="5"/>
      <c r="Y45" s="5"/>
    </row>
    <row r="46" spans="2:22" ht="15">
      <c r="B46">
        <v>1995</v>
      </c>
      <c r="C46" s="5">
        <v>1724904</v>
      </c>
      <c r="D46" s="5">
        <v>41513</v>
      </c>
      <c r="E46" s="5">
        <v>59152</v>
      </c>
      <c r="F46" s="5">
        <v>0</v>
      </c>
      <c r="G46" s="5">
        <v>0</v>
      </c>
      <c r="H46" s="5">
        <v>0</v>
      </c>
      <c r="I46" s="5">
        <v>2299836</v>
      </c>
      <c r="J46" s="5">
        <v>137536</v>
      </c>
      <c r="K46" s="5">
        <v>46953</v>
      </c>
      <c r="L46" s="5">
        <v>48030</v>
      </c>
      <c r="M46" s="5">
        <v>0</v>
      </c>
      <c r="N46" s="5">
        <v>0</v>
      </c>
      <c r="O46" s="5">
        <v>0</v>
      </c>
      <c r="P46" s="5">
        <v>200000</v>
      </c>
      <c r="Q46" s="5">
        <v>0</v>
      </c>
      <c r="R46" s="5">
        <v>6000</v>
      </c>
      <c r="S46" s="5">
        <f t="shared" si="0"/>
        <v>4563924</v>
      </c>
      <c r="T46" s="5">
        <v>42316</v>
      </c>
      <c r="U46" s="6">
        <f t="shared" si="2"/>
        <v>4606240</v>
      </c>
      <c r="V46" s="15"/>
    </row>
    <row r="47" spans="2:22" ht="15">
      <c r="B47">
        <v>1996</v>
      </c>
      <c r="C47" s="5">
        <v>1665000</v>
      </c>
      <c r="D47" s="5">
        <v>39500</v>
      </c>
      <c r="E47" s="5">
        <v>51609</v>
      </c>
      <c r="F47" s="5">
        <v>0</v>
      </c>
      <c r="G47" s="5">
        <v>0</v>
      </c>
      <c r="H47" s="5">
        <v>0</v>
      </c>
      <c r="I47" s="5">
        <v>1890147</v>
      </c>
      <c r="J47" s="5">
        <v>114572</v>
      </c>
      <c r="K47" s="5">
        <v>41500</v>
      </c>
      <c r="L47" s="5">
        <v>0</v>
      </c>
      <c r="M47" s="5">
        <v>0</v>
      </c>
      <c r="N47" s="5">
        <v>0</v>
      </c>
      <c r="O47" s="5">
        <v>0</v>
      </c>
      <c r="P47" s="5">
        <v>200000</v>
      </c>
      <c r="Q47" s="5">
        <v>0</v>
      </c>
      <c r="R47" s="5">
        <v>6000</v>
      </c>
      <c r="S47" s="5">
        <f t="shared" si="0"/>
        <v>4008328</v>
      </c>
      <c r="T47" s="5">
        <v>40722</v>
      </c>
      <c r="U47" s="6">
        <f t="shared" si="2"/>
        <v>4049050</v>
      </c>
      <c r="V47" s="15"/>
    </row>
    <row r="48" spans="2:22" ht="15">
      <c r="B48">
        <v>1997</v>
      </c>
      <c r="C48" s="5">
        <v>1900000</v>
      </c>
      <c r="D48" s="5">
        <v>39500</v>
      </c>
      <c r="E48" s="5">
        <v>56041</v>
      </c>
      <c r="F48" s="5">
        <v>0</v>
      </c>
      <c r="G48" s="5">
        <v>0</v>
      </c>
      <c r="H48" s="5">
        <v>0</v>
      </c>
      <c r="I48" s="5">
        <v>1978021</v>
      </c>
      <c r="J48" s="5">
        <v>119623</v>
      </c>
      <c r="K48" s="5">
        <v>41500</v>
      </c>
      <c r="L48" s="5">
        <v>0</v>
      </c>
      <c r="M48" s="5">
        <v>0</v>
      </c>
      <c r="N48" s="5">
        <v>0</v>
      </c>
      <c r="O48" s="5">
        <v>0</v>
      </c>
      <c r="P48" s="5">
        <v>200000</v>
      </c>
      <c r="Q48" s="5">
        <v>0</v>
      </c>
      <c r="R48" s="5">
        <v>6000</v>
      </c>
      <c r="S48" s="5">
        <f t="shared" si="0"/>
        <v>4340685</v>
      </c>
      <c r="T48" s="5">
        <v>41826</v>
      </c>
      <c r="U48" s="6">
        <f t="shared" si="2"/>
        <v>4382511</v>
      </c>
      <c r="V48" s="15"/>
    </row>
    <row r="49" spans="2:22" ht="15">
      <c r="B49">
        <v>1998</v>
      </c>
      <c r="C49" s="5">
        <v>2000000</v>
      </c>
      <c r="D49" s="5">
        <v>39499</v>
      </c>
      <c r="E49" s="5">
        <v>62219</v>
      </c>
      <c r="F49" s="5">
        <v>0</v>
      </c>
      <c r="G49" s="5">
        <v>0</v>
      </c>
      <c r="H49" s="5">
        <v>0</v>
      </c>
      <c r="I49" s="5">
        <v>2303703</v>
      </c>
      <c r="J49" s="5">
        <f>134078+4500</f>
        <v>138578</v>
      </c>
      <c r="K49" s="5">
        <v>48001</v>
      </c>
      <c r="L49" s="5">
        <v>0</v>
      </c>
      <c r="M49" s="5">
        <v>0</v>
      </c>
      <c r="N49" s="5">
        <v>0</v>
      </c>
      <c r="O49" s="5">
        <v>0</v>
      </c>
      <c r="P49" s="5">
        <v>200000</v>
      </c>
      <c r="Q49" s="5">
        <v>0</v>
      </c>
      <c r="R49" s="5">
        <v>6000</v>
      </c>
      <c r="S49" s="5">
        <f t="shared" si="0"/>
        <v>4798000</v>
      </c>
      <c r="T49" s="5">
        <f>45738-124</f>
        <v>45614</v>
      </c>
      <c r="U49" s="6">
        <f t="shared" si="2"/>
        <v>4843614</v>
      </c>
      <c r="V49" s="15"/>
    </row>
    <row r="50" spans="2:22" ht="15">
      <c r="B50">
        <v>1999</v>
      </c>
      <c r="C50" s="5">
        <f>2257000+50000</f>
        <v>2307000</v>
      </c>
      <c r="D50" s="5">
        <v>43842</v>
      </c>
      <c r="E50" s="5">
        <v>67036</v>
      </c>
      <c r="F50" s="5">
        <v>0</v>
      </c>
      <c r="G50" s="5">
        <v>0</v>
      </c>
      <c r="H50" s="5">
        <v>0</v>
      </c>
      <c r="I50" s="5">
        <v>2552241</v>
      </c>
      <c r="J50" s="5">
        <v>183174</v>
      </c>
      <c r="K50" s="5">
        <v>48908</v>
      </c>
      <c r="L50" s="5">
        <v>0</v>
      </c>
      <c r="M50" s="5">
        <v>0</v>
      </c>
      <c r="N50" s="5">
        <v>2000</v>
      </c>
      <c r="O50" s="5">
        <v>75000</v>
      </c>
      <c r="P50" s="5">
        <v>50000</v>
      </c>
      <c r="Q50" s="5">
        <v>0</v>
      </c>
      <c r="R50" s="5">
        <v>6000</v>
      </c>
      <c r="S50" s="5">
        <f t="shared" si="0"/>
        <v>5335201</v>
      </c>
      <c r="T50" s="5">
        <v>53338</v>
      </c>
      <c r="U50" s="6">
        <f t="shared" si="2"/>
        <v>5388539</v>
      </c>
      <c r="V50" s="15"/>
    </row>
    <row r="51" spans="2:22" ht="15">
      <c r="B51">
        <v>2000</v>
      </c>
      <c r="C51" s="5">
        <v>2492144</v>
      </c>
      <c r="D51" s="5">
        <v>49632</v>
      </c>
      <c r="E51" s="5">
        <v>72947</v>
      </c>
      <c r="F51" s="5">
        <v>0</v>
      </c>
      <c r="G51" s="5">
        <v>0</v>
      </c>
      <c r="H51" s="5">
        <v>0</v>
      </c>
      <c r="I51" s="5">
        <v>2777740</v>
      </c>
      <c r="J51" s="5">
        <v>198863</v>
      </c>
      <c r="K51" s="5">
        <v>54327</v>
      </c>
      <c r="L51" s="5">
        <v>0</v>
      </c>
      <c r="M51" s="5">
        <v>0</v>
      </c>
      <c r="N51" s="5">
        <v>3700</v>
      </c>
      <c r="O51" s="5">
        <v>75000</v>
      </c>
      <c r="P51" s="5">
        <v>0</v>
      </c>
      <c r="Q51" s="5">
        <v>0</v>
      </c>
      <c r="R51" s="5">
        <v>6000</v>
      </c>
      <c r="S51" s="5">
        <f t="shared" si="0"/>
        <v>5730353</v>
      </c>
      <c r="T51" s="5">
        <v>59562</v>
      </c>
      <c r="U51" s="6">
        <f t="shared" si="2"/>
        <v>5789915</v>
      </c>
      <c r="V51" s="15"/>
    </row>
    <row r="52" spans="2:22" ht="15">
      <c r="B52">
        <v>2001</v>
      </c>
      <c r="C52" s="5">
        <v>2694560</v>
      </c>
      <c r="D52" s="5">
        <v>51999</v>
      </c>
      <c r="E52" s="5">
        <v>77240</v>
      </c>
      <c r="F52" s="5">
        <v>0</v>
      </c>
      <c r="G52" s="5">
        <v>0</v>
      </c>
      <c r="H52" s="5">
        <v>0</v>
      </c>
      <c r="I52" s="5">
        <v>2999814</v>
      </c>
      <c r="J52" s="5">
        <v>210247</v>
      </c>
      <c r="K52" s="5">
        <v>52520</v>
      </c>
      <c r="L52" s="5">
        <v>0</v>
      </c>
      <c r="M52" s="5">
        <v>0</v>
      </c>
      <c r="N52" s="5">
        <v>4690</v>
      </c>
      <c r="O52" s="5">
        <v>99780</v>
      </c>
      <c r="P52" s="5">
        <v>0</v>
      </c>
      <c r="Q52" s="5">
        <v>0</v>
      </c>
      <c r="R52" s="5">
        <v>5987</v>
      </c>
      <c r="S52" s="5">
        <f t="shared" si="0"/>
        <v>6196837</v>
      </c>
      <c r="T52" s="5">
        <v>63859</v>
      </c>
      <c r="U52" s="6">
        <f t="shared" si="2"/>
        <v>6260696</v>
      </c>
      <c r="V52" s="15"/>
    </row>
    <row r="53" spans="2:22" ht="15">
      <c r="B53">
        <v>2002</v>
      </c>
      <c r="C53" s="5">
        <v>2891000</v>
      </c>
      <c r="D53" s="5">
        <v>55422</v>
      </c>
      <c r="E53" s="5">
        <v>84605</v>
      </c>
      <c r="F53" s="5">
        <v>0</v>
      </c>
      <c r="G53" s="5">
        <v>0</v>
      </c>
      <c r="H53" s="5">
        <v>0</v>
      </c>
      <c r="I53" s="5">
        <v>3225797</v>
      </c>
      <c r="J53" s="5">
        <v>229805</v>
      </c>
      <c r="K53" s="5">
        <v>55328</v>
      </c>
      <c r="L53" s="5">
        <v>0</v>
      </c>
      <c r="M53" s="5">
        <v>0</v>
      </c>
      <c r="N53" s="5">
        <v>6950</v>
      </c>
      <c r="O53" s="5">
        <v>125000</v>
      </c>
      <c r="P53" s="5">
        <v>0</v>
      </c>
      <c r="Q53" s="5">
        <f>123500+1800000</f>
        <v>1923500</v>
      </c>
      <c r="R53" s="5">
        <v>6000</v>
      </c>
      <c r="S53" s="5">
        <f t="shared" si="0"/>
        <v>8603407</v>
      </c>
      <c r="T53" s="5">
        <v>67000</v>
      </c>
      <c r="U53" s="6">
        <f t="shared" si="2"/>
        <v>8670407</v>
      </c>
      <c r="V53" s="15"/>
    </row>
    <row r="54" spans="2:22" ht="15">
      <c r="B54">
        <v>2003</v>
      </c>
      <c r="C54" s="5">
        <v>3111664</v>
      </c>
      <c r="D54" s="5">
        <v>59993</v>
      </c>
      <c r="E54" s="5">
        <v>90064</v>
      </c>
      <c r="F54" s="5">
        <v>0</v>
      </c>
      <c r="G54" s="5">
        <v>0</v>
      </c>
      <c r="H54" s="5">
        <v>0</v>
      </c>
      <c r="I54" s="5">
        <f>3423541+4818</f>
        <v>3428359</v>
      </c>
      <c r="J54" s="5">
        <f>239044+5216</f>
        <v>244260</v>
      </c>
      <c r="K54" s="5">
        <f>31295+12532+3974+8196</f>
        <v>55997</v>
      </c>
      <c r="L54" s="5">
        <v>0</v>
      </c>
      <c r="M54" s="5">
        <v>0</v>
      </c>
      <c r="N54" s="5">
        <v>6905</v>
      </c>
      <c r="O54" s="5">
        <v>104318</v>
      </c>
      <c r="P54" s="5">
        <v>0</v>
      </c>
      <c r="Q54" s="5">
        <v>0</v>
      </c>
      <c r="R54" s="5">
        <v>5961</v>
      </c>
      <c r="S54" s="5">
        <f t="shared" si="0"/>
        <v>7107521</v>
      </c>
      <c r="T54" s="5">
        <v>72526</v>
      </c>
      <c r="U54" s="6">
        <f t="shared" si="2"/>
        <v>7180047</v>
      </c>
      <c r="V54" s="15"/>
    </row>
    <row r="55" spans="2:22" ht="15">
      <c r="B55">
        <v>2004</v>
      </c>
      <c r="C55" s="5">
        <f>3118989+49705+19882</f>
        <v>3188576</v>
      </c>
      <c r="D55" s="5">
        <v>60029</v>
      </c>
      <c r="E55" s="5">
        <v>90118</v>
      </c>
      <c r="F55" s="5">
        <v>0</v>
      </c>
      <c r="G55" s="5">
        <v>0</v>
      </c>
      <c r="H55" s="5">
        <v>0</v>
      </c>
      <c r="I55" s="5">
        <f>3425609+4821</f>
        <v>3430430</v>
      </c>
      <c r="J55" s="5">
        <f>239188+5219</f>
        <v>244407</v>
      </c>
      <c r="K55" s="5">
        <f>35290+8201+12540+3976</f>
        <v>60007</v>
      </c>
      <c r="L55" s="5">
        <v>0</v>
      </c>
      <c r="M55" s="5">
        <v>0</v>
      </c>
      <c r="N55" s="5">
        <v>6909</v>
      </c>
      <c r="O55" s="5">
        <v>104381</v>
      </c>
      <c r="P55" s="5">
        <v>0</v>
      </c>
      <c r="Q55" s="5">
        <v>0</v>
      </c>
      <c r="R55" s="5">
        <v>5965</v>
      </c>
      <c r="S55" s="5">
        <f t="shared" si="0"/>
        <v>7190822</v>
      </c>
      <c r="T55" s="5">
        <v>75055</v>
      </c>
      <c r="U55" s="6">
        <f t="shared" si="2"/>
        <v>7265877</v>
      </c>
      <c r="V55" s="15"/>
    </row>
    <row r="56" spans="2:22" ht="15">
      <c r="B56">
        <v>2005</v>
      </c>
      <c r="C56" s="5">
        <v>3361714</v>
      </c>
      <c r="D56" s="5">
        <v>59903</v>
      </c>
      <c r="E56" s="5">
        <v>94527</v>
      </c>
      <c r="F56" s="5">
        <v>0</v>
      </c>
      <c r="G56" s="5">
        <v>0</v>
      </c>
      <c r="H56" s="5">
        <v>0</v>
      </c>
      <c r="I56" s="5">
        <v>3593195</v>
      </c>
      <c r="J56" s="5">
        <v>256098</v>
      </c>
      <c r="K56" s="5">
        <v>61865</v>
      </c>
      <c r="L56" s="5">
        <v>0</v>
      </c>
      <c r="M56" s="5">
        <v>0</v>
      </c>
      <c r="N56" s="5">
        <v>6894</v>
      </c>
      <c r="O56" s="5">
        <v>124000</v>
      </c>
      <c r="P56" s="5">
        <v>0</v>
      </c>
      <c r="Q56" s="5">
        <v>0</v>
      </c>
      <c r="R56" s="5">
        <v>5952</v>
      </c>
      <c r="S56" s="5">
        <f t="shared" si="0"/>
        <v>7564148</v>
      </c>
      <c r="T56" s="5">
        <v>76423</v>
      </c>
      <c r="U56" s="6">
        <f>SUM(S56:T56)</f>
        <v>7640571</v>
      </c>
      <c r="V56" s="15"/>
    </row>
    <row r="57" spans="2:22" ht="15">
      <c r="B57">
        <v>2006</v>
      </c>
      <c r="C57" s="5">
        <v>3656762</v>
      </c>
      <c r="D57" s="5">
        <v>77798</v>
      </c>
      <c r="E57" s="5">
        <v>110880</v>
      </c>
      <c r="F57" s="5">
        <v>0</v>
      </c>
      <c r="G57" s="5">
        <v>0</v>
      </c>
      <c r="H57" s="5">
        <v>0</v>
      </c>
      <c r="I57" s="5">
        <v>3432014</v>
      </c>
      <c r="J57" s="5">
        <v>376200</v>
      </c>
      <c r="K57" s="5">
        <v>83769</v>
      </c>
      <c r="L57" s="5">
        <v>0</v>
      </c>
      <c r="M57" s="5">
        <v>17607</v>
      </c>
      <c r="N57" s="5">
        <v>7425</v>
      </c>
      <c r="O57" s="5">
        <v>136620</v>
      </c>
      <c r="P57" s="5">
        <v>0</v>
      </c>
      <c r="Q57" s="5">
        <v>0</v>
      </c>
      <c r="R57" s="5">
        <v>6930</v>
      </c>
      <c r="S57" s="5">
        <f>SUM(C57:R57)</f>
        <v>7906005</v>
      </c>
      <c r="T57" s="5">
        <v>79200</v>
      </c>
      <c r="U57" s="6">
        <f>SUM(S57:T57)</f>
        <v>7985205</v>
      </c>
      <c r="V57" s="15"/>
    </row>
    <row r="58" spans="2:22" ht="15">
      <c r="B58">
        <v>2007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0"/>
      <c r="V58" s="15"/>
    </row>
    <row r="59" spans="3:22" ht="15.75" thickBo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15"/>
    </row>
    <row r="60" spans="2:22" ht="15.75" thickTop="1">
      <c r="B60" s="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8"/>
      <c r="V60" s="19"/>
    </row>
    <row r="61" spans="2:24" ht="15">
      <c r="B61" s="9" t="s">
        <v>41</v>
      </c>
      <c r="C61" s="14">
        <f aca="true" t="shared" si="3" ref="C61:U61">SUM(C12:C57)</f>
        <v>60961098</v>
      </c>
      <c r="D61" s="14">
        <f t="shared" si="3"/>
        <v>1681111</v>
      </c>
      <c r="E61" s="14">
        <f t="shared" si="3"/>
        <v>1538894</v>
      </c>
      <c r="F61" s="14">
        <f t="shared" si="3"/>
        <v>69285</v>
      </c>
      <c r="G61" s="14">
        <f t="shared" si="3"/>
        <v>125000</v>
      </c>
      <c r="H61" s="14">
        <f t="shared" si="3"/>
        <v>9178750</v>
      </c>
      <c r="I61" s="14">
        <f t="shared" si="3"/>
        <v>55590831</v>
      </c>
      <c r="J61" s="14">
        <f t="shared" si="3"/>
        <v>3736657</v>
      </c>
      <c r="K61" s="14">
        <f t="shared" si="3"/>
        <v>1783414</v>
      </c>
      <c r="L61" s="14">
        <f t="shared" si="3"/>
        <v>6524177</v>
      </c>
      <c r="M61" s="14">
        <f t="shared" si="3"/>
        <v>17607</v>
      </c>
      <c r="N61" s="14">
        <f t="shared" si="3"/>
        <v>45473</v>
      </c>
      <c r="O61" s="14">
        <f t="shared" si="3"/>
        <v>844099</v>
      </c>
      <c r="P61" s="14">
        <f t="shared" si="3"/>
        <v>2999703</v>
      </c>
      <c r="Q61" s="14">
        <f t="shared" si="3"/>
        <v>1923500</v>
      </c>
      <c r="R61" s="14">
        <f t="shared" si="3"/>
        <v>111710</v>
      </c>
      <c r="S61" s="14">
        <f t="shared" si="3"/>
        <v>147131309</v>
      </c>
      <c r="T61" s="14">
        <f t="shared" si="3"/>
        <v>1267892</v>
      </c>
      <c r="U61" s="20">
        <f t="shared" si="3"/>
        <v>148399201</v>
      </c>
      <c r="V61" s="21" t="s">
        <v>4</v>
      </c>
      <c r="W61" s="5" t="s">
        <v>4</v>
      </c>
      <c r="X61" s="5" t="s">
        <v>4</v>
      </c>
    </row>
    <row r="62" spans="2:24" ht="15.75" thickBot="1"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2"/>
      <c r="V62" s="23"/>
      <c r="W62" s="5"/>
      <c r="X62" s="5"/>
    </row>
    <row r="63" spans="3:27" ht="11.25" customHeight="1" thickTop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S63" s="5"/>
      <c r="T63" s="5"/>
      <c r="U63" s="5"/>
      <c r="AA63" s="5"/>
    </row>
    <row r="64" spans="3:21" ht="15">
      <c r="C64" s="5"/>
      <c r="D64" s="5"/>
      <c r="E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S64" s="5"/>
      <c r="T64" s="5"/>
      <c r="U64" s="5"/>
    </row>
    <row r="65" ht="15">
      <c r="U65" s="31"/>
    </row>
    <row r="66" ht="15">
      <c r="U66" s="32"/>
    </row>
    <row r="67" ht="15">
      <c r="U67" s="32"/>
    </row>
    <row r="68" ht="15">
      <c r="U68" s="32"/>
    </row>
    <row r="69" ht="15">
      <c r="U69" s="32"/>
    </row>
    <row r="71" ht="15">
      <c r="U71" s="32"/>
    </row>
    <row r="73" ht="15">
      <c r="U73" s="32"/>
    </row>
  </sheetData>
  <printOptions/>
  <pageMargins left="0.25" right="0.25" top="0.5" bottom="0.5" header="0.5" footer="0.5"/>
  <pageSetup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mokeyw</cp:lastModifiedBy>
  <cp:lastPrinted>2007-09-07T09:04:40Z</cp:lastPrinted>
  <dcterms:created xsi:type="dcterms:W3CDTF">1999-02-23T16:36:12Z</dcterms:created>
  <dcterms:modified xsi:type="dcterms:W3CDTF">2007-09-07T09:05:04Z</dcterms:modified>
  <cp:category/>
  <cp:version/>
  <cp:contentType/>
  <cp:contentStatus/>
</cp:coreProperties>
</file>