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9720" windowHeight="6030" activeTab="0"/>
  </bookViews>
  <sheets>
    <sheet name="4-04" sheetId="1" r:id="rId1"/>
  </sheets>
  <definedNames>
    <definedName name="_xlnm.Print_Area" localSheetId="0">'4-04'!$A$1:$S$55</definedName>
  </definedNames>
  <calcPr fullCalcOnLoad="1"/>
</workbook>
</file>

<file path=xl/sharedStrings.xml><?xml version="1.0" encoding="utf-8"?>
<sst xmlns="http://schemas.openxmlformats.org/spreadsheetml/2006/main" count="131" uniqueCount="87">
  <si>
    <t>Coal</t>
  </si>
  <si>
    <t>&lt;0.05</t>
  </si>
  <si>
    <t>Electricity</t>
  </si>
  <si>
    <t>Coal:</t>
  </si>
  <si>
    <t>Natural gas:</t>
  </si>
  <si>
    <t>Petroleum products:</t>
  </si>
  <si>
    <t>Electricity and electrical system energy losses:</t>
  </si>
  <si>
    <r>
      <t>a</t>
    </r>
    <r>
      <rPr>
        <sz val="9"/>
        <rFont val="Arial"/>
        <family val="2"/>
      </rPr>
      <t xml:space="preserve">  Sum of primary consumption, electricity, and electrical system energy losses categories.</t>
    </r>
  </si>
  <si>
    <r>
      <t xml:space="preserve">b </t>
    </r>
    <r>
      <rPr>
        <sz val="9"/>
        <rFont val="Arial"/>
        <family val="2"/>
      </rPr>
      <t xml:space="preserve"> Sum of coal, natural gas, and petroleum categories.</t>
    </r>
  </si>
  <si>
    <r>
      <t xml:space="preserve">c  </t>
    </r>
    <r>
      <rPr>
        <sz val="9"/>
        <rFont val="Arial"/>
        <family val="2"/>
      </rPr>
      <t>Consumed in the operation of pipelines, primarily in compressors, and small amounts consumed as vehicle fuel.</t>
    </r>
  </si>
  <si>
    <r>
      <t>d</t>
    </r>
    <r>
      <rPr>
        <sz val="9"/>
        <rFont val="Arial"/>
        <family val="2"/>
      </rPr>
      <t xml:space="preserve">  Includes most nonutility use of fossil fuels to produce electricity and small amounts (about 0.1 quadrillion Btu per year since 1990) of renewable energy in the form of ethanol blended into motor gasoline.</t>
    </r>
  </si>
  <si>
    <t>Table 4-4:  U.S. Energy Consumption by the Transportation Sector (Quadrillion Btu)</t>
  </si>
  <si>
    <t xml:space="preserve">Energy consumption (all sectors), total transportation consumption and total primary consumption: </t>
  </si>
  <si>
    <t>Table 4-2 includes primary energy consumption only.</t>
  </si>
  <si>
    <r>
      <t>g</t>
    </r>
    <r>
      <rPr>
        <sz val="9"/>
        <rFont val="Arial"/>
        <family val="2"/>
      </rPr>
      <t xml:space="preserve">  There is a discontinuity in this time series between 1998 and 1999; beginning in 1999, nonutility consumption of fossil fuels is included in electric power sector consumption and the calculation of electrical system energy losses.</t>
    </r>
  </si>
  <si>
    <t>NOTES</t>
  </si>
  <si>
    <t xml:space="preserve">Energy consumption (all sectors) differs from totals in table 4-2 for 1990 and subsequent years. </t>
  </si>
  <si>
    <t>SOURCES</t>
  </si>
  <si>
    <t>Energy consumption (all sectors)</t>
  </si>
  <si>
    <t>U</t>
  </si>
  <si>
    <t>Barrels:</t>
  </si>
  <si>
    <t>Btu:</t>
  </si>
  <si>
    <t xml:space="preserve">Short tons: </t>
  </si>
  <si>
    <t xml:space="preserve">Btu: </t>
  </si>
  <si>
    <t xml:space="preserve">Cubic feet: </t>
  </si>
  <si>
    <r>
      <t>KEY:</t>
    </r>
    <r>
      <rPr>
        <sz val="9"/>
        <rFont val="Arial"/>
        <family val="2"/>
      </rPr>
      <t xml:space="preserve">  Btu = British thermal unit; E = estimated; R = revised; P = preliminary; U = data are not available.</t>
    </r>
  </si>
  <si>
    <t>f</t>
  </si>
  <si>
    <r>
      <t xml:space="preserve">f </t>
    </r>
    <r>
      <rPr>
        <sz val="9"/>
        <rFont val="Arial"/>
        <family val="2"/>
      </rPr>
      <t xml:space="preserve"> From 1980, small amounts of coal consumed for transportation are included in industrial sector consumption.</t>
    </r>
  </si>
  <si>
    <r>
      <t>e</t>
    </r>
    <r>
      <rPr>
        <sz val="9"/>
        <rFont val="Arial"/>
        <family val="2"/>
      </rPr>
      <t xml:space="preserve">  Incurred in the generation, transmission, and distribution of electricity plus plant use and unaccounted for electrical system energy losses.</t>
    </r>
  </si>
  <si>
    <r>
      <t xml:space="preserve">1975-2001: Ibid., </t>
    </r>
    <r>
      <rPr>
        <i/>
        <sz val="9"/>
        <rFont val="Arial"/>
        <family val="2"/>
      </rPr>
      <t>Monthly Energy Review</t>
    </r>
    <r>
      <rPr>
        <sz val="9"/>
        <rFont val="Arial"/>
        <family val="2"/>
      </rPr>
      <t xml:space="preserve"> (Washington DC: August 2002), table 2.1. </t>
    </r>
  </si>
  <si>
    <r>
      <t xml:space="preserve">1975-2001: Ibid., </t>
    </r>
    <r>
      <rPr>
        <i/>
        <sz val="9"/>
        <rFont val="Arial"/>
        <family val="2"/>
      </rPr>
      <t>Monthly Energy Review</t>
    </r>
    <r>
      <rPr>
        <sz val="9"/>
        <rFont val="Arial"/>
        <family val="2"/>
      </rPr>
      <t xml:space="preserve"> (Washington DC: August 2002), table 2.5. </t>
    </r>
  </si>
  <si>
    <r>
      <t xml:space="preserve">1975-2001: Ibid., </t>
    </r>
    <r>
      <rPr>
        <i/>
        <sz val="9"/>
        <rFont val="Arial"/>
        <family val="2"/>
      </rPr>
      <t>Monthly Energy Review</t>
    </r>
    <r>
      <rPr>
        <sz val="9"/>
        <rFont val="Arial"/>
        <family val="2"/>
      </rPr>
      <t xml:space="preserve"> (Washington DC: August 2002), table 6.2. </t>
    </r>
  </si>
  <si>
    <r>
      <t xml:space="preserve">1975-2001: Ibid., </t>
    </r>
    <r>
      <rPr>
        <i/>
        <sz val="9"/>
        <rFont val="Arial"/>
        <family val="2"/>
      </rPr>
      <t>Monthly Energy Review</t>
    </r>
    <r>
      <rPr>
        <sz val="9"/>
        <rFont val="Arial"/>
        <family val="2"/>
      </rPr>
      <t xml:space="preserve"> (Washington DC: August 2002), table 4.4. </t>
    </r>
  </si>
  <si>
    <r>
      <t xml:space="preserve">1960-2000: Ibid., </t>
    </r>
    <r>
      <rPr>
        <i/>
        <sz val="9"/>
        <rFont val="Arial"/>
        <family val="2"/>
      </rPr>
      <t>Annual Energy Review 2000</t>
    </r>
    <r>
      <rPr>
        <sz val="9"/>
        <rFont val="Arial"/>
        <family val="2"/>
      </rPr>
      <t>, DOE/EIA-0384 (2000) (Washington DC: August 2001) table 5.12c. (barrels/day x 365 or 366 for leap years).</t>
    </r>
  </si>
  <si>
    <r>
      <t xml:space="preserve">1960-70: U.S. Department of Energy, Energy Information Administration, </t>
    </r>
    <r>
      <rPr>
        <i/>
        <sz val="9"/>
        <rFont val="Arial"/>
        <family val="2"/>
      </rPr>
      <t>Annual Energy Review 2000,</t>
    </r>
    <r>
      <rPr>
        <sz val="9"/>
        <rFont val="Arial"/>
        <family val="2"/>
      </rPr>
      <t xml:space="preserve"> DOE/EIA-0384 (2000) (Washington DC: August 2001) table 2.1a.</t>
    </r>
  </si>
  <si>
    <r>
      <t xml:space="preserve">1960-70: Ibid., </t>
    </r>
    <r>
      <rPr>
        <i/>
        <sz val="9"/>
        <rFont val="Arial"/>
        <family val="2"/>
      </rPr>
      <t>Annual Energy Review 2000,</t>
    </r>
    <r>
      <rPr>
        <sz val="9"/>
        <rFont val="Arial"/>
        <family val="2"/>
      </rPr>
      <t xml:space="preserve"> DOE/EIA-0384 (2000) (Washington DC: August 2001) table 2.1e.</t>
    </r>
  </si>
  <si>
    <r>
      <t xml:space="preserve">1960-70: Ibid., </t>
    </r>
    <r>
      <rPr>
        <i/>
        <sz val="9"/>
        <rFont val="Arial"/>
        <family val="2"/>
      </rPr>
      <t>Annual Energy Review 2000,</t>
    </r>
    <r>
      <rPr>
        <sz val="9"/>
        <rFont val="Arial"/>
        <family val="2"/>
      </rPr>
      <t xml:space="preserve"> DOE/EIA-0384 (2000) (Washington DC: August 2001) table 7.3.</t>
    </r>
  </si>
  <si>
    <r>
      <t xml:space="preserve">1960-70: Ibid., </t>
    </r>
    <r>
      <rPr>
        <i/>
        <sz val="9"/>
        <rFont val="Arial"/>
        <family val="2"/>
      </rPr>
      <t>Annual Energy Review 2000,</t>
    </r>
    <r>
      <rPr>
        <sz val="9"/>
        <rFont val="Arial"/>
        <family val="2"/>
      </rPr>
      <t xml:space="preserve"> DOE/EIA-0384 (2000) (Washington DC: August 2001) table 6.5.</t>
    </r>
  </si>
  <si>
    <t>1960</t>
  </si>
  <si>
    <t>1965</t>
  </si>
  <si>
    <t>1970</t>
  </si>
  <si>
    <t>1975</t>
  </si>
  <si>
    <t>1980</t>
  </si>
  <si>
    <t>1985</t>
  </si>
  <si>
    <t>1990</t>
  </si>
  <si>
    <t>1991</t>
  </si>
  <si>
    <t>1992</t>
  </si>
  <si>
    <t>1993</t>
  </si>
  <si>
    <t>1994</t>
  </si>
  <si>
    <t>1995</t>
  </si>
  <si>
    <t>1996</t>
  </si>
  <si>
    <t>1997</t>
  </si>
  <si>
    <t>1998</t>
  </si>
  <si>
    <t>1999</t>
  </si>
  <si>
    <t>Transportation as percent of total energy consumption</t>
  </si>
  <si>
    <t>Million short tons</t>
  </si>
  <si>
    <t>Trillion cubic feet</t>
  </si>
  <si>
    <t>Million barrels</t>
  </si>
  <si>
    <r>
      <t>R</t>
    </r>
    <r>
      <rPr>
        <b/>
        <sz val="11"/>
        <rFont val="Arial"/>
        <family val="2"/>
      </rPr>
      <t>94.62</t>
    </r>
  </si>
  <si>
    <r>
      <t>R</t>
    </r>
    <r>
      <rPr>
        <b/>
        <sz val="11"/>
        <rFont val="Arial"/>
        <family val="2"/>
      </rPr>
      <t>96.77</t>
    </r>
  </si>
  <si>
    <r>
      <t>R</t>
    </r>
    <r>
      <rPr>
        <b/>
        <sz val="11"/>
        <rFont val="Arial"/>
        <family val="2"/>
      </rPr>
      <t>98.78</t>
    </r>
  </si>
  <si>
    <r>
      <t>Total transportation consumption</t>
    </r>
    <r>
      <rPr>
        <vertAlign val="superscript"/>
        <sz val="11"/>
        <rFont val="Arial"/>
        <family val="2"/>
      </rPr>
      <t>a</t>
    </r>
  </si>
  <si>
    <r>
      <t>R</t>
    </r>
    <r>
      <rPr>
        <sz val="11"/>
        <rFont val="Arial"/>
        <family val="2"/>
      </rPr>
      <t>26.22</t>
    </r>
  </si>
  <si>
    <r>
      <t>R</t>
    </r>
    <r>
      <rPr>
        <sz val="11"/>
        <rFont val="Arial"/>
        <family val="2"/>
      </rPr>
      <t>26.90</t>
    </r>
  </si>
  <si>
    <r>
      <t>R</t>
    </r>
    <r>
      <rPr>
        <sz val="11"/>
        <rFont val="Arial"/>
        <family val="2"/>
      </rPr>
      <t>27.1</t>
    </r>
  </si>
  <si>
    <r>
      <t>R</t>
    </r>
    <r>
      <rPr>
        <sz val="11"/>
        <rFont val="Arial"/>
        <family val="2"/>
      </rPr>
      <t>27.2</t>
    </r>
  </si>
  <si>
    <r>
      <t>Total primary consumption</t>
    </r>
    <r>
      <rPr>
        <vertAlign val="superscript"/>
        <sz val="11"/>
        <rFont val="Arial"/>
        <family val="2"/>
      </rPr>
      <t>b</t>
    </r>
  </si>
  <si>
    <r>
      <t>R</t>
    </r>
    <r>
      <rPr>
        <sz val="11"/>
        <rFont val="Arial"/>
        <family val="2"/>
      </rPr>
      <t>26.16</t>
    </r>
  </si>
  <si>
    <r>
      <t>R</t>
    </r>
    <r>
      <rPr>
        <sz val="11"/>
        <rFont val="Arial"/>
        <family val="2"/>
      </rPr>
      <t>26.84</t>
    </r>
  </si>
  <si>
    <r>
      <t>Natural gas</t>
    </r>
    <r>
      <rPr>
        <vertAlign val="superscript"/>
        <sz val="11"/>
        <rFont val="Arial"/>
        <family val="2"/>
      </rPr>
      <t>c</t>
    </r>
  </si>
  <si>
    <r>
      <t>R</t>
    </r>
    <r>
      <rPr>
        <sz val="11"/>
        <rFont val="Arial"/>
        <family val="2"/>
      </rPr>
      <t>0.67</t>
    </r>
  </si>
  <si>
    <r>
      <t>R</t>
    </r>
    <r>
      <rPr>
        <sz val="11"/>
        <rFont val="Arial"/>
        <family val="2"/>
      </rPr>
      <t>0.63</t>
    </r>
  </si>
  <si>
    <r>
      <t>R</t>
    </r>
    <r>
      <rPr>
        <sz val="11"/>
        <rFont val="Arial"/>
        <family val="2"/>
      </rPr>
      <t>0.76</t>
    </r>
  </si>
  <si>
    <r>
      <t>R</t>
    </r>
    <r>
      <rPr>
        <sz val="11"/>
        <rFont val="Arial"/>
        <family val="2"/>
      </rPr>
      <t>0.65</t>
    </r>
  </si>
  <si>
    <r>
      <t>Petroleum products</t>
    </r>
    <r>
      <rPr>
        <vertAlign val="superscript"/>
        <sz val="11"/>
        <rFont val="Arial"/>
        <family val="2"/>
      </rPr>
      <t>d</t>
    </r>
  </si>
  <si>
    <r>
      <t>R</t>
    </r>
    <r>
      <rPr>
        <sz val="11"/>
        <rFont val="Arial"/>
        <family val="2"/>
      </rPr>
      <t>19.50</t>
    </r>
  </si>
  <si>
    <r>
      <t>R</t>
    </r>
    <r>
      <rPr>
        <sz val="11"/>
        <rFont val="Arial"/>
        <family val="2"/>
      </rPr>
      <t>26.17</t>
    </r>
  </si>
  <si>
    <r>
      <t>E</t>
    </r>
    <r>
      <rPr>
        <sz val="11"/>
        <rFont val="Arial"/>
        <family val="2"/>
      </rPr>
      <t>4,552</t>
    </r>
  </si>
  <si>
    <r>
      <t>E</t>
    </r>
    <r>
      <rPr>
        <sz val="11"/>
        <rFont val="Arial"/>
        <family val="2"/>
      </rPr>
      <t>4,654</t>
    </r>
  </si>
  <si>
    <r>
      <t>E</t>
    </r>
    <r>
      <rPr>
        <sz val="11"/>
        <rFont val="Arial"/>
        <family val="2"/>
      </rPr>
      <t>4,754</t>
    </r>
  </si>
  <si>
    <r>
      <t>Electrical system energy losses</t>
    </r>
    <r>
      <rPr>
        <vertAlign val="superscript"/>
        <sz val="11"/>
        <rFont val="Arial"/>
        <family val="2"/>
      </rPr>
      <t>e</t>
    </r>
  </si>
  <si>
    <r>
      <t>R</t>
    </r>
    <r>
      <rPr>
        <sz val="11"/>
        <rFont val="Arial"/>
        <family val="2"/>
      </rPr>
      <t>0.037</t>
    </r>
  </si>
  <si>
    <r>
      <t>R</t>
    </r>
    <r>
      <rPr>
        <sz val="11"/>
        <rFont val="Arial"/>
        <family val="2"/>
      </rPr>
      <t>0.036</t>
    </r>
  </si>
  <si>
    <r>
      <t>R</t>
    </r>
    <r>
      <rPr>
        <sz val="11"/>
        <rFont val="Arial"/>
        <family val="2"/>
      </rPr>
      <t>0.038</t>
    </r>
  </si>
  <si>
    <r>
      <t xml:space="preserve">R,g </t>
    </r>
    <r>
      <rPr>
        <sz val="11"/>
        <rFont val="Arial"/>
        <family val="2"/>
      </rPr>
      <t>0.038</t>
    </r>
  </si>
  <si>
    <t>2000</t>
  </si>
  <si>
    <r>
      <t>P</t>
    </r>
    <r>
      <rPr>
        <b/>
        <sz val="11"/>
        <rFont val="Arial"/>
        <family val="2"/>
      </rPr>
      <t xml:space="preserve">2001  </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</si>
</sst>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00"/>
    <numFmt numFmtId="167" formatCode="0.0_W"/>
    <numFmt numFmtId="168" formatCode="0.0000"/>
    <numFmt numFmtId="169" formatCode="0.00000"/>
    <numFmt numFmtId="170" formatCode="0.000000"/>
    <numFmt numFmtId="171" formatCode="0.0000000"/>
    <numFmt numFmtId="172" formatCode="0.00000000"/>
    <numFmt numFmtId="173" formatCode="0.000000000"/>
    <numFmt numFmtId="174" formatCode="0.0000000000"/>
    <numFmt numFmtId="175" formatCode="#,##0.0"/>
  </numFmts>
  <fonts count="22">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2"/>
      <name val="Helv"/>
      <family val="0"/>
    </font>
    <font>
      <b/>
      <sz val="14"/>
      <name val="Helv"/>
      <family val="0"/>
    </font>
    <font>
      <b/>
      <sz val="12"/>
      <name val="Helv"/>
      <family val="0"/>
    </font>
    <font>
      <b/>
      <sz val="12"/>
      <name val="Arial"/>
      <family val="2"/>
    </font>
    <font>
      <vertAlign val="superscript"/>
      <sz val="9"/>
      <name val="Arial"/>
      <family val="2"/>
    </font>
    <font>
      <sz val="9"/>
      <name val="Arial"/>
      <family val="2"/>
    </font>
    <font>
      <b/>
      <sz val="9"/>
      <name val="Arial"/>
      <family val="2"/>
    </font>
    <font>
      <i/>
      <sz val="9"/>
      <name val="Arial"/>
      <family val="2"/>
    </font>
    <font>
      <b/>
      <sz val="11"/>
      <name val="Arial"/>
      <family val="2"/>
    </font>
    <font>
      <b/>
      <vertAlign val="superscript"/>
      <sz val="11"/>
      <name val="Arial"/>
      <family val="2"/>
    </font>
    <font>
      <sz val="11"/>
      <name val="Arial"/>
      <family val="2"/>
    </font>
    <font>
      <vertAlign val="superscript"/>
      <sz val="11"/>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color indexed="8"/>
      </bottom>
    </border>
    <border>
      <left>
        <color indexed="63"/>
      </left>
      <right>
        <color indexed="63"/>
      </right>
      <top>
        <color indexed="63"/>
      </top>
      <bottom style="hair"/>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2" applyNumberFormat="0">
      <alignment horizontal="right" vertical="center"/>
      <protection/>
    </xf>
    <xf numFmtId="167" fontId="6" fillId="0" borderId="1">
      <alignment horizontal="right"/>
      <protection/>
    </xf>
    <xf numFmtId="0" fontId="8" fillId="0" borderId="1">
      <alignment horizontal="left"/>
      <protection/>
    </xf>
    <xf numFmtId="0" fontId="8" fillId="0" borderId="3">
      <alignment horizontal="right" vertical="center"/>
      <protection/>
    </xf>
    <xf numFmtId="0" fontId="6" fillId="0" borderId="1">
      <alignment horizontal="left" vertical="center"/>
      <protection/>
    </xf>
    <xf numFmtId="0" fontId="9" fillId="0" borderId="3">
      <alignment horizontal="left" vertical="center"/>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49" fontId="10" fillId="0" borderId="1" applyFill="0">
      <alignment horizontal="left" vertical="center"/>
      <protection/>
    </xf>
    <xf numFmtId="49" fontId="5" fillId="0" borderId="3">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2">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3">
      <alignment horizontal="left"/>
      <protection/>
    </xf>
    <xf numFmtId="0" fontId="9" fillId="0" borderId="0">
      <alignment horizontal="left" vertical="center"/>
      <protection/>
    </xf>
  </cellStyleXfs>
  <cellXfs count="69">
    <xf numFmtId="0" fontId="0" fillId="0" borderId="0" xfId="0" applyAlignment="1">
      <alignment/>
    </xf>
    <xf numFmtId="0" fontId="0" fillId="0" borderId="0" xfId="0" applyFont="1" applyFill="1" applyAlignment="1">
      <alignment/>
    </xf>
    <xf numFmtId="0" fontId="1" fillId="0" borderId="0" xfId="0" applyFont="1" applyFill="1" applyAlignment="1">
      <alignment/>
    </xf>
    <xf numFmtId="0" fontId="15" fillId="0" borderId="0" xfId="0" applyFont="1" applyFill="1" applyAlignment="1">
      <alignment horizontal="left"/>
    </xf>
    <xf numFmtId="0" fontId="15" fillId="0" borderId="0" xfId="31" applyFont="1" applyFill="1" applyAlignment="1">
      <alignment horizontal="left"/>
      <protection/>
    </xf>
    <xf numFmtId="0" fontId="14" fillId="0" borderId="0" xfId="31" applyFont="1" applyFill="1" applyAlignment="1">
      <alignment horizontal="left"/>
      <protection/>
    </xf>
    <xf numFmtId="0" fontId="16" fillId="0" borderId="0" xfId="0" applyFont="1" applyFill="1" applyAlignment="1">
      <alignment horizontal="left"/>
    </xf>
    <xf numFmtId="0" fontId="14" fillId="0" borderId="0" xfId="31" applyFont="1" applyFill="1" applyBorder="1" applyAlignment="1">
      <alignment horizontal="left"/>
      <protection/>
    </xf>
    <xf numFmtId="49" fontId="16" fillId="0" borderId="0" xfId="0" applyNumberFormat="1" applyFont="1" applyFill="1" applyAlignment="1">
      <alignment horizontal="left"/>
    </xf>
    <xf numFmtId="0" fontId="14" fillId="0" borderId="0" xfId="31" applyFont="1" applyFill="1" applyAlignment="1">
      <alignment horizontal="left" wrapText="1"/>
      <protection/>
    </xf>
    <xf numFmtId="49" fontId="15" fillId="0" borderId="0" xfId="0" applyNumberFormat="1" applyFont="1" applyFill="1" applyAlignment="1">
      <alignment horizontal="left"/>
    </xf>
    <xf numFmtId="0" fontId="15" fillId="0" borderId="0" xfId="0" applyFont="1" applyFill="1" applyAlignment="1">
      <alignment/>
    </xf>
    <xf numFmtId="0" fontId="15" fillId="0" borderId="0" xfId="0" applyFont="1" applyFill="1" applyAlignment="1">
      <alignment wrapText="1"/>
    </xf>
    <xf numFmtId="0" fontId="0" fillId="0" borderId="0" xfId="0" applyFont="1" applyFill="1" applyAlignment="1">
      <alignment horizontal="center"/>
    </xf>
    <xf numFmtId="2" fontId="15" fillId="0" borderId="0" xfId="0" applyNumberFormat="1" applyFont="1" applyFill="1" applyAlignment="1">
      <alignment horizontal="left" wrapText="1"/>
    </xf>
    <xf numFmtId="0" fontId="15" fillId="0" borderId="0" xfId="0" applyNumberFormat="1" applyFont="1" applyFill="1" applyAlignment="1">
      <alignment horizontal="left" wrapText="1"/>
    </xf>
    <xf numFmtId="49" fontId="17" fillId="0" borderId="0" xfId="0" applyNumberFormat="1" applyFont="1" applyFill="1" applyAlignment="1">
      <alignment horizontal="left" wrapText="1"/>
    </xf>
    <xf numFmtId="49" fontId="15" fillId="0" borderId="0" xfId="0" applyNumberFormat="1" applyFont="1" applyFill="1" applyAlignment="1">
      <alignment horizontal="left" wrapText="1"/>
    </xf>
    <xf numFmtId="49" fontId="16" fillId="0" borderId="0" xfId="0" applyNumberFormat="1" applyFont="1" applyFill="1" applyAlignment="1">
      <alignment horizontal="left" wrapText="1"/>
    </xf>
    <xf numFmtId="0" fontId="13" fillId="0" borderId="4" xfId="43" applyFont="1" applyFill="1" applyBorder="1" applyAlignment="1">
      <alignment horizontal="left"/>
      <protection/>
    </xf>
    <xf numFmtId="0" fontId="14" fillId="0" borderId="0" xfId="31" applyFont="1" applyFill="1" applyAlignment="1">
      <alignment horizontal="left" wrapText="1"/>
      <protection/>
    </xf>
    <xf numFmtId="0" fontId="15" fillId="0" borderId="0" xfId="31" applyFont="1" applyFill="1" applyAlignment="1">
      <alignment horizontal="left" wrapText="1"/>
      <protection/>
    </xf>
    <xf numFmtId="0" fontId="16" fillId="0" borderId="5" xfId="31" applyFont="1" applyFill="1" applyBorder="1" applyAlignment="1">
      <alignment horizontal="left" wrapText="1"/>
      <protection/>
    </xf>
    <xf numFmtId="0" fontId="16" fillId="0" borderId="0" xfId="31" applyFont="1" applyFill="1" applyBorder="1" applyAlignment="1">
      <alignment horizontal="left" wrapText="1"/>
      <protection/>
    </xf>
    <xf numFmtId="0" fontId="14" fillId="0" borderId="0" xfId="31" applyFont="1" applyFill="1" applyBorder="1" applyAlignment="1">
      <alignment horizontal="left" wrapText="1"/>
      <protection/>
    </xf>
    <xf numFmtId="0" fontId="16" fillId="0" borderId="0" xfId="0" applyFont="1" applyFill="1" applyAlignment="1">
      <alignment horizontal="left" wrapText="1"/>
    </xf>
    <xf numFmtId="0" fontId="16" fillId="0" borderId="0" xfId="31" applyFont="1" applyFill="1" applyAlignment="1">
      <alignment horizontal="left" wrapText="1"/>
      <protection/>
    </xf>
    <xf numFmtId="0" fontId="0" fillId="0" borderId="4" xfId="0" applyFont="1" applyFill="1" applyBorder="1" applyAlignment="1">
      <alignment/>
    </xf>
    <xf numFmtId="49" fontId="18" fillId="0" borderId="6" xfId="31" applyNumberFormat="1" applyFont="1" applyFill="1" applyBorder="1" applyAlignment="1">
      <alignment horizontal="center"/>
      <protection/>
    </xf>
    <xf numFmtId="49" fontId="19" fillId="0" borderId="6" xfId="31" applyNumberFormat="1" applyFont="1" applyFill="1" applyBorder="1" applyAlignment="1">
      <alignment horizontal="center" vertical="top"/>
      <protection/>
    </xf>
    <xf numFmtId="0" fontId="18" fillId="0" borderId="0" xfId="31" applyFont="1" applyFill="1" applyBorder="1" applyAlignment="1">
      <alignment horizontal="left" vertical="top"/>
      <protection/>
    </xf>
    <xf numFmtId="2" fontId="18" fillId="0" borderId="0" xfId="31" applyNumberFormat="1" applyFont="1" applyFill="1" applyBorder="1" applyAlignment="1">
      <alignment horizontal="right"/>
      <protection/>
    </xf>
    <xf numFmtId="2" fontId="19" fillId="0" borderId="0" xfId="31" applyNumberFormat="1" applyFont="1" applyFill="1" applyBorder="1" applyAlignment="1">
      <alignment horizontal="right" vertical="top"/>
      <protection/>
    </xf>
    <xf numFmtId="2" fontId="19" fillId="0" borderId="0" xfId="0" applyNumberFormat="1" applyFont="1" applyFill="1" applyAlignment="1">
      <alignment horizontal="right" vertical="top"/>
    </xf>
    <xf numFmtId="4" fontId="19" fillId="0" borderId="0" xfId="0" applyNumberFormat="1" applyFont="1" applyFill="1" applyAlignment="1">
      <alignment horizontal="right" vertical="top"/>
    </xf>
    <xf numFmtId="4" fontId="18" fillId="0" borderId="0" xfId="0" applyNumberFormat="1" applyFont="1" applyFill="1" applyAlignment="1">
      <alignment horizontal="right"/>
    </xf>
    <xf numFmtId="0" fontId="20" fillId="0" borderId="0" xfId="31" applyFont="1" applyFill="1" applyBorder="1" applyAlignment="1">
      <alignment horizontal="left" vertical="top"/>
      <protection/>
    </xf>
    <xf numFmtId="2" fontId="20" fillId="0" borderId="0" xfId="31" applyNumberFormat="1" applyFont="1" applyFill="1" applyBorder="1" applyAlignment="1">
      <alignment horizontal="right"/>
      <protection/>
    </xf>
    <xf numFmtId="0" fontId="21" fillId="0" borderId="0" xfId="0" applyNumberFormat="1" applyFont="1" applyFill="1" applyAlignment="1">
      <alignment horizontal="right" vertical="top"/>
    </xf>
    <xf numFmtId="2" fontId="21" fillId="0" borderId="0" xfId="31" applyNumberFormat="1" applyFont="1" applyFill="1" applyBorder="1" applyAlignment="1">
      <alignment horizontal="right" vertical="top"/>
      <protection/>
    </xf>
    <xf numFmtId="0" fontId="20" fillId="0" borderId="0" xfId="31" applyFont="1" applyFill="1" applyBorder="1" applyAlignment="1">
      <alignment horizontal="left" vertical="top" wrapText="1"/>
      <protection/>
    </xf>
    <xf numFmtId="165" fontId="20" fillId="0" borderId="0" xfId="31" applyNumberFormat="1" applyFont="1" applyFill="1" applyBorder="1" applyAlignment="1">
      <alignment horizontal="right"/>
      <protection/>
    </xf>
    <xf numFmtId="165" fontId="21" fillId="0" borderId="0" xfId="31" applyNumberFormat="1" applyFont="1" applyFill="1" applyBorder="1" applyAlignment="1">
      <alignment horizontal="right" vertical="top"/>
      <protection/>
    </xf>
    <xf numFmtId="2" fontId="21" fillId="0" borderId="0" xfId="0" applyNumberFormat="1" applyFont="1" applyFill="1" applyAlignment="1">
      <alignment horizontal="right" vertical="top"/>
    </xf>
    <xf numFmtId="0" fontId="20" fillId="0" borderId="0" xfId="31" applyFont="1" applyFill="1" applyBorder="1" applyAlignment="1">
      <alignment horizontal="left"/>
      <protection/>
    </xf>
    <xf numFmtId="166" fontId="20" fillId="0" borderId="0" xfId="31" applyNumberFormat="1" applyFont="1" applyFill="1" applyBorder="1" applyAlignment="1">
      <alignment horizontal="right"/>
      <protection/>
    </xf>
    <xf numFmtId="0" fontId="20" fillId="0" borderId="0" xfId="31" applyFont="1" applyFill="1" applyBorder="1" applyAlignment="1">
      <alignment horizontal="right"/>
      <protection/>
    </xf>
    <xf numFmtId="0" fontId="20" fillId="0" borderId="0" xfId="31" applyFont="1" applyFill="1" applyBorder="1" applyAlignment="1">
      <alignment horizontal="left" indent="1"/>
      <protection/>
    </xf>
    <xf numFmtId="4" fontId="20" fillId="0" borderId="0" xfId="0" applyNumberFormat="1" applyFont="1" applyFill="1" applyAlignment="1">
      <alignment horizontal="right"/>
    </xf>
    <xf numFmtId="2" fontId="20" fillId="0" borderId="0" xfId="0" applyNumberFormat="1" applyFont="1" applyFill="1" applyAlignment="1">
      <alignment horizontal="right"/>
    </xf>
    <xf numFmtId="4" fontId="21" fillId="0" borderId="0" xfId="0" applyNumberFormat="1" applyFont="1" applyFill="1" applyAlignment="1">
      <alignment horizontal="right" vertical="top"/>
    </xf>
    <xf numFmtId="3" fontId="20" fillId="0" borderId="0" xfId="31" applyNumberFormat="1" applyFont="1" applyFill="1" applyBorder="1" applyAlignment="1">
      <alignment horizontal="right"/>
      <protection/>
    </xf>
    <xf numFmtId="3" fontId="21" fillId="0" borderId="0" xfId="31" applyNumberFormat="1" applyFont="1" applyFill="1" applyBorder="1" applyAlignment="1">
      <alignment horizontal="right" vertical="top"/>
      <protection/>
    </xf>
    <xf numFmtId="1" fontId="21" fillId="0" borderId="0" xfId="0" applyNumberFormat="1" applyFont="1" applyFill="1" applyAlignment="1">
      <alignment horizontal="right" vertical="top"/>
    </xf>
    <xf numFmtId="0" fontId="20" fillId="0" borderId="0" xfId="0" applyFont="1" applyFill="1" applyAlignment="1">
      <alignment horizontal="right"/>
    </xf>
    <xf numFmtId="0" fontId="20" fillId="0" borderId="4" xfId="31" applyFont="1" applyFill="1" applyBorder="1" applyAlignment="1">
      <alignment horizontal="left" vertical="top"/>
      <protection/>
    </xf>
    <xf numFmtId="166" fontId="20" fillId="0" borderId="4" xfId="31" applyNumberFormat="1" applyFont="1" applyFill="1" applyBorder="1" applyAlignment="1">
      <alignment horizontal="right"/>
      <protection/>
    </xf>
    <xf numFmtId="166" fontId="21" fillId="0" borderId="4" xfId="31" applyNumberFormat="1" applyFont="1" applyFill="1" applyBorder="1" applyAlignment="1">
      <alignment horizontal="right" vertical="top"/>
      <protection/>
    </xf>
    <xf numFmtId="0" fontId="21" fillId="0" borderId="4" xfId="0" applyNumberFormat="1" applyFont="1" applyFill="1" applyBorder="1" applyAlignment="1">
      <alignment horizontal="right" vertical="top"/>
    </xf>
    <xf numFmtId="0" fontId="21" fillId="0" borderId="4" xfId="0" applyFont="1" applyFill="1" applyBorder="1" applyAlignment="1">
      <alignment horizontal="right" vertical="top"/>
    </xf>
    <xf numFmtId="0" fontId="20" fillId="0" borderId="4" xfId="0" applyNumberFormat="1" applyFont="1" applyFill="1" applyBorder="1" applyAlignment="1">
      <alignment horizontal="right"/>
    </xf>
    <xf numFmtId="0" fontId="15" fillId="0" borderId="5" xfId="0" applyFont="1" applyFill="1" applyBorder="1" applyAlignment="1">
      <alignment horizontal="left" wrapText="1"/>
    </xf>
    <xf numFmtId="0" fontId="14" fillId="0" borderId="0" xfId="0" applyFont="1" applyFill="1" applyBorder="1" applyAlignment="1">
      <alignment horizontal="right"/>
    </xf>
    <xf numFmtId="0" fontId="15" fillId="0" borderId="0" xfId="0" applyFont="1" applyFill="1" applyBorder="1" applyAlignment="1">
      <alignment/>
    </xf>
    <xf numFmtId="0" fontId="15" fillId="0" borderId="0" xfId="0" applyFont="1" applyFill="1" applyBorder="1" applyAlignment="1">
      <alignment horizontal="left" wrapText="1"/>
    </xf>
    <xf numFmtId="0" fontId="15" fillId="0" borderId="0" xfId="0" applyFont="1" applyFill="1" applyAlignment="1">
      <alignment horizontal="left" wrapText="1"/>
    </xf>
    <xf numFmtId="2" fontId="15" fillId="0" borderId="0" xfId="0" applyNumberFormat="1" applyFont="1" applyFill="1" applyAlignment="1">
      <alignment/>
    </xf>
    <xf numFmtId="0" fontId="15" fillId="0" borderId="0" xfId="0" applyFont="1" applyFill="1" applyAlignment="1">
      <alignment/>
    </xf>
    <xf numFmtId="0" fontId="0" fillId="0" borderId="4" xfId="0" applyBorder="1" applyAlignment="1">
      <alignment/>
    </xf>
  </cellXfs>
  <cellStyles count="34">
    <cellStyle name="Normal" xfId="0"/>
    <cellStyle name="Comma" xfId="15"/>
    <cellStyle name="Comma [0]" xfId="16"/>
    <cellStyle name="Currency" xfId="17"/>
    <cellStyle name="Currency [0]" xfId="18"/>
    <cellStyle name="Data" xfId="19"/>
    <cellStyle name="Data Superscript" xfId="20"/>
    <cellStyle name="Data_1-43A" xfId="21"/>
    <cellStyle name="Data-one deci" xfId="22"/>
    <cellStyle name="Hed Side" xfId="23"/>
    <cellStyle name="Hed Side bold" xfId="24"/>
    <cellStyle name="Hed Side Regular" xfId="25"/>
    <cellStyle name="Hed Side_1-43A" xfId="26"/>
    <cellStyle name="Hed Top" xfId="27"/>
    <cellStyle name="Percent" xfId="28"/>
    <cellStyle name="Source Hed" xfId="29"/>
    <cellStyle name="Source Superscript" xfId="30"/>
    <cellStyle name="Source Text" xfId="31"/>
    <cellStyle name="Superscript" xfId="32"/>
    <cellStyle name="Superscript- regular" xfId="33"/>
    <cellStyle name="Superscript_1-43A"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55"/>
  <sheetViews>
    <sheetView tabSelected="1" workbookViewId="0" topLeftCell="A1">
      <selection activeCell="A1" sqref="A1:S1"/>
    </sheetView>
  </sheetViews>
  <sheetFormatPr defaultColWidth="9.140625" defaultRowHeight="12.75"/>
  <cols>
    <col min="1" max="1" width="31.28125" style="1" customWidth="1"/>
    <col min="2" max="16" width="8.7109375" style="1" customWidth="1"/>
    <col min="17" max="233" width="9.140625" style="1" customWidth="1"/>
    <col min="234" max="234" width="17.8515625" style="1" customWidth="1"/>
    <col min="235" max="16384" width="9.140625" style="1" customWidth="1"/>
  </cols>
  <sheetData>
    <row r="1" spans="1:19" ht="16.5" thickBot="1">
      <c r="A1" s="19" t="s">
        <v>11</v>
      </c>
      <c r="B1" s="27"/>
      <c r="C1" s="27"/>
      <c r="D1" s="27"/>
      <c r="E1" s="27"/>
      <c r="F1" s="27"/>
      <c r="G1" s="27"/>
      <c r="H1" s="27"/>
      <c r="I1" s="68"/>
      <c r="J1" s="68"/>
      <c r="K1" s="68"/>
      <c r="L1" s="68"/>
      <c r="M1" s="68"/>
      <c r="N1" s="68"/>
      <c r="O1" s="68"/>
      <c r="P1" s="68"/>
      <c r="Q1" s="68"/>
      <c r="R1" s="68"/>
      <c r="S1" s="68"/>
    </row>
    <row r="2" spans="1:19" s="13" customFormat="1" ht="17.25">
      <c r="A2" s="28"/>
      <c r="B2" s="28" t="s">
        <v>38</v>
      </c>
      <c r="C2" s="28" t="s">
        <v>39</v>
      </c>
      <c r="D2" s="28" t="s">
        <v>40</v>
      </c>
      <c r="E2" s="28" t="s">
        <v>41</v>
      </c>
      <c r="F2" s="28" t="s">
        <v>42</v>
      </c>
      <c r="G2" s="28" t="s">
        <v>43</v>
      </c>
      <c r="H2" s="28" t="s">
        <v>44</v>
      </c>
      <c r="I2" s="28" t="s">
        <v>45</v>
      </c>
      <c r="J2" s="28" t="s">
        <v>46</v>
      </c>
      <c r="K2" s="28" t="s">
        <v>47</v>
      </c>
      <c r="L2" s="28" t="s">
        <v>48</v>
      </c>
      <c r="M2" s="28" t="s">
        <v>49</v>
      </c>
      <c r="N2" s="28" t="s">
        <v>50</v>
      </c>
      <c r="O2" s="28" t="s">
        <v>51</v>
      </c>
      <c r="P2" s="28" t="s">
        <v>52</v>
      </c>
      <c r="Q2" s="28" t="s">
        <v>53</v>
      </c>
      <c r="R2" s="28" t="s">
        <v>85</v>
      </c>
      <c r="S2" s="29" t="s">
        <v>86</v>
      </c>
    </row>
    <row r="3" spans="1:19" s="2" customFormat="1" ht="17.25">
      <c r="A3" s="30" t="s">
        <v>18</v>
      </c>
      <c r="B3" s="31">
        <v>45.12</v>
      </c>
      <c r="C3" s="31">
        <v>54.02</v>
      </c>
      <c r="D3" s="31">
        <v>67.86</v>
      </c>
      <c r="E3" s="31">
        <v>72.04</v>
      </c>
      <c r="F3" s="31">
        <v>78.435</v>
      </c>
      <c r="G3" s="31">
        <v>76.778</v>
      </c>
      <c r="H3" s="31">
        <v>84.344</v>
      </c>
      <c r="I3" s="31">
        <v>84.298</v>
      </c>
      <c r="J3" s="31">
        <v>85.513</v>
      </c>
      <c r="K3" s="31">
        <v>87.3</v>
      </c>
      <c r="L3" s="31">
        <v>89.213</v>
      </c>
      <c r="M3" s="31">
        <v>90.943</v>
      </c>
      <c r="N3" s="31">
        <v>93.931</v>
      </c>
      <c r="O3" s="31">
        <v>94.34</v>
      </c>
      <c r="P3" s="32" t="s">
        <v>58</v>
      </c>
      <c r="Q3" s="33" t="s">
        <v>59</v>
      </c>
      <c r="R3" s="34" t="s">
        <v>60</v>
      </c>
      <c r="S3" s="35">
        <v>96.339</v>
      </c>
    </row>
    <row r="4" spans="1:19" ht="16.5">
      <c r="A4" s="36" t="s">
        <v>61</v>
      </c>
      <c r="B4" s="37">
        <v>10.6</v>
      </c>
      <c r="C4" s="37">
        <v>12.43</v>
      </c>
      <c r="D4" s="37">
        <v>16.1</v>
      </c>
      <c r="E4" s="37">
        <v>18.244</v>
      </c>
      <c r="F4" s="37">
        <v>19.696</v>
      </c>
      <c r="G4" s="37">
        <v>20.071</v>
      </c>
      <c r="H4" s="37">
        <v>22.541</v>
      </c>
      <c r="I4" s="37">
        <v>22.13</v>
      </c>
      <c r="J4" s="37">
        <v>22.471</v>
      </c>
      <c r="K4" s="37">
        <v>22.896</v>
      </c>
      <c r="L4" s="37">
        <v>23.522</v>
      </c>
      <c r="M4" s="37">
        <v>23.975</v>
      </c>
      <c r="N4" s="37">
        <v>24.523</v>
      </c>
      <c r="O4" s="37">
        <v>24.823</v>
      </c>
      <c r="P4" s="37">
        <v>25.39</v>
      </c>
      <c r="Q4" s="38" t="s">
        <v>62</v>
      </c>
      <c r="R4" s="39" t="s">
        <v>63</v>
      </c>
      <c r="S4" s="37">
        <v>26.896</v>
      </c>
    </row>
    <row r="5" spans="1:19" ht="28.5">
      <c r="A5" s="40" t="s">
        <v>54</v>
      </c>
      <c r="B5" s="41">
        <v>23.5</v>
      </c>
      <c r="C5" s="41">
        <v>23</v>
      </c>
      <c r="D5" s="41">
        <v>23.7</v>
      </c>
      <c r="E5" s="41">
        <v>25.3</v>
      </c>
      <c r="F5" s="41">
        <f aca="true" t="shared" si="0" ref="F5:O5">(F4/F3)*100</f>
        <v>25.11123860521451</v>
      </c>
      <c r="G5" s="41">
        <f t="shared" si="0"/>
        <v>26.141603063377527</v>
      </c>
      <c r="H5" s="41">
        <f t="shared" si="0"/>
        <v>26.72507825097221</v>
      </c>
      <c r="I5" s="41">
        <f t="shared" si="0"/>
        <v>26.252105625281736</v>
      </c>
      <c r="J5" s="41">
        <f t="shared" si="0"/>
        <v>26.277875878521396</v>
      </c>
      <c r="K5" s="41">
        <f t="shared" si="0"/>
        <v>26.226804123711347</v>
      </c>
      <c r="L5" s="41">
        <f t="shared" si="0"/>
        <v>26.366112562070548</v>
      </c>
      <c r="M5" s="41">
        <f t="shared" si="0"/>
        <v>26.362666725311463</v>
      </c>
      <c r="N5" s="41">
        <f t="shared" si="0"/>
        <v>26.10746186030171</v>
      </c>
      <c r="O5" s="41">
        <f t="shared" si="0"/>
        <v>26.312274750900993</v>
      </c>
      <c r="P5" s="41">
        <v>26.8</v>
      </c>
      <c r="Q5" s="42" t="s">
        <v>64</v>
      </c>
      <c r="R5" s="42" t="s">
        <v>65</v>
      </c>
      <c r="S5" s="41">
        <f>(S4/S3)*100</f>
        <v>27.918080943335514</v>
      </c>
    </row>
    <row r="6" spans="1:19" ht="16.5">
      <c r="A6" s="36" t="s">
        <v>66</v>
      </c>
      <c r="B6" s="37">
        <v>10.56</v>
      </c>
      <c r="C6" s="37">
        <v>12.4</v>
      </c>
      <c r="D6" s="37">
        <v>16.0568949</v>
      </c>
      <c r="E6" s="37">
        <v>18.209</v>
      </c>
      <c r="F6" s="37">
        <v>19.658</v>
      </c>
      <c r="G6" s="37">
        <v>20.023</v>
      </c>
      <c r="H6" s="37">
        <v>22.488</v>
      </c>
      <c r="I6" s="37">
        <v>22.077</v>
      </c>
      <c r="J6" s="37">
        <v>22.419</v>
      </c>
      <c r="K6" s="37">
        <v>22.844</v>
      </c>
      <c r="L6" s="37">
        <v>23.467</v>
      </c>
      <c r="M6" s="37">
        <v>23.921</v>
      </c>
      <c r="N6" s="37">
        <v>24.469</v>
      </c>
      <c r="O6" s="37">
        <v>24.77</v>
      </c>
      <c r="P6" s="37">
        <v>25.336</v>
      </c>
      <c r="Q6" s="43" t="s">
        <v>67</v>
      </c>
      <c r="R6" s="39" t="s">
        <v>68</v>
      </c>
      <c r="S6" s="37">
        <v>26.84</v>
      </c>
    </row>
    <row r="7" spans="1:19" ht="14.25">
      <c r="A7" s="44" t="s">
        <v>0</v>
      </c>
      <c r="B7" s="45">
        <f>3*24.609/1000</f>
        <v>0.073827</v>
      </c>
      <c r="C7" s="45">
        <f>0.7*24.385/1000</f>
        <v>0.0170695</v>
      </c>
      <c r="D7" s="45">
        <f>(0.3*22.983)/1000</f>
        <v>0.0068949</v>
      </c>
      <c r="E7" s="45">
        <v>0.001</v>
      </c>
      <c r="F7" s="46" t="s">
        <v>26</v>
      </c>
      <c r="G7" s="46" t="s">
        <v>26</v>
      </c>
      <c r="H7" s="46" t="s">
        <v>26</v>
      </c>
      <c r="I7" s="46" t="s">
        <v>26</v>
      </c>
      <c r="J7" s="46" t="s">
        <v>26</v>
      </c>
      <c r="K7" s="46" t="s">
        <v>26</v>
      </c>
      <c r="L7" s="46" t="s">
        <v>26</v>
      </c>
      <c r="M7" s="46" t="s">
        <v>26</v>
      </c>
      <c r="N7" s="46" t="s">
        <v>26</v>
      </c>
      <c r="O7" s="46" t="s">
        <v>26</v>
      </c>
      <c r="P7" s="46" t="s">
        <v>26</v>
      </c>
      <c r="Q7" s="46" t="s">
        <v>26</v>
      </c>
      <c r="R7" s="46" t="s">
        <v>26</v>
      </c>
      <c r="S7" s="46" t="s">
        <v>26</v>
      </c>
    </row>
    <row r="8" spans="1:19" ht="14.25">
      <c r="A8" s="47" t="s">
        <v>55</v>
      </c>
      <c r="B8" s="41">
        <v>3</v>
      </c>
      <c r="C8" s="41">
        <v>0.7</v>
      </c>
      <c r="D8" s="41">
        <v>0.3</v>
      </c>
      <c r="E8" s="46" t="s">
        <v>1</v>
      </c>
      <c r="F8" s="46" t="s">
        <v>26</v>
      </c>
      <c r="G8" s="46" t="s">
        <v>26</v>
      </c>
      <c r="H8" s="46" t="s">
        <v>26</v>
      </c>
      <c r="I8" s="46" t="s">
        <v>26</v>
      </c>
      <c r="J8" s="46" t="s">
        <v>26</v>
      </c>
      <c r="K8" s="46" t="s">
        <v>26</v>
      </c>
      <c r="L8" s="46" t="s">
        <v>26</v>
      </c>
      <c r="M8" s="46" t="s">
        <v>26</v>
      </c>
      <c r="N8" s="46" t="s">
        <v>26</v>
      </c>
      <c r="O8" s="46" t="s">
        <v>26</v>
      </c>
      <c r="P8" s="46" t="s">
        <v>26</v>
      </c>
      <c r="Q8" s="46" t="s">
        <v>26</v>
      </c>
      <c r="R8" s="46" t="s">
        <v>26</v>
      </c>
      <c r="S8" s="46" t="s">
        <v>26</v>
      </c>
    </row>
    <row r="9" spans="1:19" ht="16.5">
      <c r="A9" s="36" t="s">
        <v>69</v>
      </c>
      <c r="B9" s="37">
        <f>(0.35*1035)/1000</f>
        <v>0.36225</v>
      </c>
      <c r="C9" s="37">
        <f>(0.5*1032)/1000</f>
        <v>0.516</v>
      </c>
      <c r="D9" s="37">
        <v>0.75</v>
      </c>
      <c r="E9" s="37">
        <v>0.595</v>
      </c>
      <c r="F9" s="37">
        <v>0.65</v>
      </c>
      <c r="G9" s="37">
        <v>0.519</v>
      </c>
      <c r="H9" s="37">
        <v>0.68</v>
      </c>
      <c r="I9" s="37">
        <v>0.62</v>
      </c>
      <c r="J9" s="37">
        <v>0.606</v>
      </c>
      <c r="K9" s="37">
        <v>0.643</v>
      </c>
      <c r="L9" s="37">
        <v>0.707</v>
      </c>
      <c r="M9" s="37">
        <v>0.722</v>
      </c>
      <c r="N9" s="37">
        <v>0.734</v>
      </c>
      <c r="O9" s="37">
        <v>0.776</v>
      </c>
      <c r="P9" s="37">
        <v>0.662</v>
      </c>
      <c r="Q9" s="38" t="s">
        <v>70</v>
      </c>
      <c r="R9" s="39" t="s">
        <v>70</v>
      </c>
      <c r="S9" s="37">
        <v>0.63</v>
      </c>
    </row>
    <row r="10" spans="1:19" ht="16.5">
      <c r="A10" s="47" t="s">
        <v>56</v>
      </c>
      <c r="B10" s="37">
        <v>0.35</v>
      </c>
      <c r="C10" s="37">
        <v>0.5</v>
      </c>
      <c r="D10" s="37">
        <v>0.72</v>
      </c>
      <c r="E10" s="37">
        <v>0.583</v>
      </c>
      <c r="F10" s="37">
        <v>0.635</v>
      </c>
      <c r="G10" s="37">
        <v>0.504</v>
      </c>
      <c r="H10" s="37">
        <v>0.66</v>
      </c>
      <c r="I10" s="37">
        <v>0.601</v>
      </c>
      <c r="J10" s="37">
        <v>0.589</v>
      </c>
      <c r="K10" s="39" t="s">
        <v>71</v>
      </c>
      <c r="L10" s="37">
        <v>0.687</v>
      </c>
      <c r="M10" s="37">
        <v>0.703</v>
      </c>
      <c r="N10" s="37">
        <v>0.714</v>
      </c>
      <c r="O10" s="39" t="s">
        <v>72</v>
      </c>
      <c r="P10" s="37">
        <v>0.64</v>
      </c>
      <c r="Q10" s="43" t="s">
        <v>73</v>
      </c>
      <c r="R10" s="43" t="s">
        <v>73</v>
      </c>
      <c r="S10" s="48" t="s">
        <v>19</v>
      </c>
    </row>
    <row r="11" spans="1:19" ht="16.5">
      <c r="A11" s="36" t="s">
        <v>74</v>
      </c>
      <c r="B11" s="37">
        <v>10.126</v>
      </c>
      <c r="C11" s="37">
        <v>11.867</v>
      </c>
      <c r="D11" s="37">
        <v>15.31</v>
      </c>
      <c r="E11" s="37">
        <v>17.614</v>
      </c>
      <c r="F11" s="37">
        <v>19.008</v>
      </c>
      <c r="G11" s="39" t="s">
        <v>75</v>
      </c>
      <c r="H11" s="37">
        <v>21.808</v>
      </c>
      <c r="I11" s="37">
        <v>21.456</v>
      </c>
      <c r="J11" s="37">
        <v>21.812</v>
      </c>
      <c r="K11" s="37">
        <v>22.201</v>
      </c>
      <c r="L11" s="37">
        <v>22.76</v>
      </c>
      <c r="M11" s="37">
        <v>23.199</v>
      </c>
      <c r="N11" s="37">
        <v>23.735</v>
      </c>
      <c r="O11" s="37">
        <v>23.993</v>
      </c>
      <c r="P11" s="37">
        <v>24.675</v>
      </c>
      <c r="Q11" s="49">
        <v>25.494</v>
      </c>
      <c r="R11" s="50" t="s">
        <v>76</v>
      </c>
      <c r="S11" s="48">
        <v>26.209</v>
      </c>
    </row>
    <row r="12" spans="1:19" ht="16.5">
      <c r="A12" s="47" t="s">
        <v>57</v>
      </c>
      <c r="B12" s="51">
        <f>5.14*366</f>
        <v>1881.2399999999998</v>
      </c>
      <c r="C12" s="51">
        <f>6.04*365</f>
        <v>2204.6</v>
      </c>
      <c r="D12" s="51">
        <f>7.78*365</f>
        <v>2839.7000000000003</v>
      </c>
      <c r="E12" s="51">
        <f>8.95*365</f>
        <v>3266.7499999999995</v>
      </c>
      <c r="F12" s="51">
        <f>9.55*366</f>
        <v>3495.3</v>
      </c>
      <c r="G12" s="51">
        <f>9.85*365</f>
        <v>3595.25</v>
      </c>
      <c r="H12" s="51">
        <f>10.97*365</f>
        <v>4004.05</v>
      </c>
      <c r="I12" s="51">
        <f>10.8*365</f>
        <v>3942.0000000000005</v>
      </c>
      <c r="J12" s="51">
        <f>10.95*366</f>
        <v>4007.7</v>
      </c>
      <c r="K12" s="51">
        <f>11.18*365</f>
        <v>4080.7</v>
      </c>
      <c r="L12" s="51">
        <f>11.49*365</f>
        <v>4193.85</v>
      </c>
      <c r="M12" s="51">
        <f>11.73*365</f>
        <v>4281.45</v>
      </c>
      <c r="N12" s="51">
        <f>11.96*366</f>
        <v>4377.360000000001</v>
      </c>
      <c r="O12" s="51">
        <f>12.14*365</f>
        <v>4431.1</v>
      </c>
      <c r="P12" s="52" t="s">
        <v>77</v>
      </c>
      <c r="Q12" s="52" t="s">
        <v>78</v>
      </c>
      <c r="R12" s="53" t="s">
        <v>79</v>
      </c>
      <c r="S12" s="48" t="s">
        <v>19</v>
      </c>
    </row>
    <row r="13" spans="1:19" ht="14.25">
      <c r="A13" s="44" t="s">
        <v>2</v>
      </c>
      <c r="B13" s="45">
        <v>0.01</v>
      </c>
      <c r="C13" s="45">
        <f>10/1000</f>
        <v>0.01</v>
      </c>
      <c r="D13" s="45">
        <v>0.011</v>
      </c>
      <c r="E13" s="45">
        <v>0.01</v>
      </c>
      <c r="F13" s="45">
        <v>0.011</v>
      </c>
      <c r="G13" s="45">
        <v>0.014</v>
      </c>
      <c r="H13" s="45">
        <v>0.016</v>
      </c>
      <c r="I13" s="45">
        <v>0.016</v>
      </c>
      <c r="J13" s="45">
        <v>0.016</v>
      </c>
      <c r="K13" s="45">
        <v>0.016</v>
      </c>
      <c r="L13" s="45">
        <v>0.017</v>
      </c>
      <c r="M13" s="45">
        <v>0.017</v>
      </c>
      <c r="N13" s="45">
        <v>0.017</v>
      </c>
      <c r="O13" s="45">
        <v>0.017</v>
      </c>
      <c r="P13" s="45">
        <v>0.017</v>
      </c>
      <c r="Q13" s="54">
        <v>0.017</v>
      </c>
      <c r="R13" s="45">
        <v>0.018</v>
      </c>
      <c r="S13" s="45">
        <v>0.019</v>
      </c>
    </row>
    <row r="14" spans="1:19" ht="17.25" thickBot="1">
      <c r="A14" s="55" t="s">
        <v>80</v>
      </c>
      <c r="B14" s="56">
        <v>0.026</v>
      </c>
      <c r="C14" s="56">
        <v>0.024</v>
      </c>
      <c r="D14" s="56">
        <v>0.026</v>
      </c>
      <c r="E14" s="56">
        <v>0.025</v>
      </c>
      <c r="F14" s="56">
        <v>0.027</v>
      </c>
      <c r="G14" s="56">
        <v>0.033</v>
      </c>
      <c r="H14" s="57" t="s">
        <v>81</v>
      </c>
      <c r="I14" s="57" t="s">
        <v>81</v>
      </c>
      <c r="J14" s="57" t="s">
        <v>82</v>
      </c>
      <c r="K14" s="57" t="s">
        <v>82</v>
      </c>
      <c r="L14" s="57" t="s">
        <v>83</v>
      </c>
      <c r="M14" s="57" t="s">
        <v>83</v>
      </c>
      <c r="N14" s="57" t="s">
        <v>81</v>
      </c>
      <c r="O14" s="57" t="s">
        <v>81</v>
      </c>
      <c r="P14" s="57" t="s">
        <v>81</v>
      </c>
      <c r="Q14" s="58" t="s">
        <v>84</v>
      </c>
      <c r="R14" s="59" t="s">
        <v>83</v>
      </c>
      <c r="S14" s="60">
        <v>0.038</v>
      </c>
    </row>
    <row r="15" spans="1:18" s="11" customFormat="1" ht="13.5">
      <c r="A15" s="22" t="s">
        <v>25</v>
      </c>
      <c r="B15" s="61"/>
      <c r="C15" s="61"/>
      <c r="D15" s="61"/>
      <c r="E15" s="61"/>
      <c r="F15" s="61"/>
      <c r="G15" s="61"/>
      <c r="H15" s="61"/>
      <c r="I15" s="4"/>
      <c r="J15" s="4"/>
      <c r="K15" s="4"/>
      <c r="L15" s="4"/>
      <c r="M15" s="4"/>
      <c r="N15" s="4"/>
      <c r="O15" s="4"/>
      <c r="P15" s="4"/>
      <c r="Q15" s="62"/>
      <c r="R15" s="63"/>
    </row>
    <row r="16" spans="1:18" s="11" customFormat="1" ht="13.5">
      <c r="A16" s="23"/>
      <c r="B16" s="64"/>
      <c r="C16" s="64"/>
      <c r="D16" s="64"/>
      <c r="E16" s="64"/>
      <c r="F16" s="64"/>
      <c r="G16" s="64"/>
      <c r="H16" s="64"/>
      <c r="I16" s="4"/>
      <c r="J16" s="4"/>
      <c r="K16" s="4"/>
      <c r="L16" s="4"/>
      <c r="M16" s="4"/>
      <c r="N16" s="4"/>
      <c r="O16" s="4"/>
      <c r="P16" s="4"/>
      <c r="Q16" s="62"/>
      <c r="R16" s="63"/>
    </row>
    <row r="17" spans="1:16" s="11" customFormat="1" ht="13.5">
      <c r="A17" s="24" t="s">
        <v>7</v>
      </c>
      <c r="B17" s="24"/>
      <c r="C17" s="24"/>
      <c r="D17" s="24"/>
      <c r="E17" s="24"/>
      <c r="F17" s="24"/>
      <c r="G17" s="24"/>
      <c r="H17" s="24"/>
      <c r="I17" s="7"/>
      <c r="J17" s="7"/>
      <c r="K17" s="7"/>
      <c r="L17" s="7"/>
      <c r="M17" s="7"/>
      <c r="N17" s="7"/>
      <c r="O17" s="7"/>
      <c r="P17" s="7"/>
    </row>
    <row r="18" spans="1:16" s="11" customFormat="1" ht="13.5">
      <c r="A18" s="20" t="s">
        <v>8</v>
      </c>
      <c r="B18" s="20"/>
      <c r="C18" s="20"/>
      <c r="D18" s="20"/>
      <c r="E18" s="20"/>
      <c r="F18" s="20"/>
      <c r="G18" s="20"/>
      <c r="H18" s="20"/>
      <c r="I18" s="5"/>
      <c r="J18" s="5"/>
      <c r="K18" s="5"/>
      <c r="L18" s="5"/>
      <c r="M18" s="5"/>
      <c r="N18" s="5"/>
      <c r="O18" s="5"/>
      <c r="P18" s="5"/>
    </row>
    <row r="19" spans="1:16" s="11" customFormat="1" ht="13.5">
      <c r="A19" s="20" t="s">
        <v>9</v>
      </c>
      <c r="B19" s="20"/>
      <c r="C19" s="20"/>
      <c r="D19" s="20"/>
      <c r="E19" s="20"/>
      <c r="F19" s="20"/>
      <c r="G19" s="20"/>
      <c r="H19" s="20"/>
      <c r="I19" s="5"/>
      <c r="J19" s="5"/>
      <c r="K19" s="5"/>
      <c r="L19" s="5"/>
      <c r="M19" s="5"/>
      <c r="N19" s="5"/>
      <c r="O19" s="5"/>
      <c r="P19" s="5"/>
    </row>
    <row r="20" spans="1:16" s="11" customFormat="1" ht="24" customHeight="1">
      <c r="A20" s="20" t="s">
        <v>10</v>
      </c>
      <c r="B20" s="20"/>
      <c r="C20" s="20"/>
      <c r="D20" s="20"/>
      <c r="E20" s="20"/>
      <c r="F20" s="20"/>
      <c r="G20" s="20"/>
      <c r="H20" s="20"/>
      <c r="I20" s="5"/>
      <c r="J20" s="5"/>
      <c r="K20" s="5"/>
      <c r="L20" s="5"/>
      <c r="M20" s="5"/>
      <c r="N20" s="5"/>
      <c r="O20" s="5"/>
      <c r="P20" s="5"/>
    </row>
    <row r="21" spans="1:16" s="11" customFormat="1" ht="24" customHeight="1">
      <c r="A21" s="20" t="s">
        <v>28</v>
      </c>
      <c r="B21" s="20"/>
      <c r="C21" s="20"/>
      <c r="D21" s="20"/>
      <c r="E21" s="20"/>
      <c r="F21" s="20"/>
      <c r="G21" s="20"/>
      <c r="H21" s="20"/>
      <c r="I21" s="5"/>
      <c r="J21" s="5"/>
      <c r="K21" s="5"/>
      <c r="L21" s="5"/>
      <c r="M21" s="5"/>
      <c r="N21" s="5"/>
      <c r="O21" s="5"/>
      <c r="P21" s="5"/>
    </row>
    <row r="22" spans="1:16" s="11" customFormat="1" ht="13.5" customHeight="1">
      <c r="A22" s="20" t="s">
        <v>27</v>
      </c>
      <c r="B22" s="20"/>
      <c r="C22" s="20"/>
      <c r="D22" s="20"/>
      <c r="E22" s="20"/>
      <c r="F22" s="20"/>
      <c r="G22" s="20"/>
      <c r="H22" s="20"/>
      <c r="I22" s="5"/>
      <c r="J22" s="5"/>
      <c r="K22" s="5"/>
      <c r="L22" s="5"/>
      <c r="M22" s="5"/>
      <c r="N22" s="5"/>
      <c r="O22" s="5"/>
      <c r="P22" s="5"/>
    </row>
    <row r="23" spans="1:16" s="12" customFormat="1" ht="24" customHeight="1">
      <c r="A23" s="20" t="s">
        <v>14</v>
      </c>
      <c r="B23" s="20"/>
      <c r="C23" s="20"/>
      <c r="D23" s="20"/>
      <c r="E23" s="20"/>
      <c r="F23" s="20"/>
      <c r="G23" s="20"/>
      <c r="H23" s="20"/>
      <c r="I23" s="9"/>
      <c r="J23" s="9"/>
      <c r="K23" s="9"/>
      <c r="L23" s="9"/>
      <c r="M23" s="9"/>
      <c r="N23" s="9"/>
      <c r="O23" s="9"/>
      <c r="P23" s="9"/>
    </row>
    <row r="24" spans="1:16" s="11" customFormat="1" ht="12">
      <c r="A24" s="21"/>
      <c r="B24" s="65"/>
      <c r="C24" s="65"/>
      <c r="D24" s="65"/>
      <c r="E24" s="65"/>
      <c r="F24" s="65"/>
      <c r="G24" s="65"/>
      <c r="H24" s="65"/>
      <c r="I24" s="3"/>
      <c r="J24" s="3"/>
      <c r="K24" s="3"/>
      <c r="L24" s="3"/>
      <c r="M24" s="3"/>
      <c r="N24" s="3"/>
      <c r="O24" s="3"/>
      <c r="P24" s="3"/>
    </row>
    <row r="25" spans="1:16" s="11" customFormat="1" ht="12">
      <c r="A25" s="26" t="s">
        <v>15</v>
      </c>
      <c r="B25" s="65"/>
      <c r="C25" s="65"/>
      <c r="D25" s="65"/>
      <c r="E25" s="65"/>
      <c r="F25" s="65"/>
      <c r="G25" s="65"/>
      <c r="H25" s="65"/>
      <c r="I25" s="3"/>
      <c r="J25" s="3"/>
      <c r="K25" s="3"/>
      <c r="L25" s="3"/>
      <c r="M25" s="3"/>
      <c r="N25" s="3"/>
      <c r="O25" s="3"/>
      <c r="P25" s="3"/>
    </row>
    <row r="26" spans="1:16" s="11" customFormat="1" ht="12.75" customHeight="1">
      <c r="A26" s="21" t="s">
        <v>16</v>
      </c>
      <c r="B26" s="65"/>
      <c r="C26" s="65"/>
      <c r="D26" s="65"/>
      <c r="E26" s="65"/>
      <c r="F26" s="65"/>
      <c r="G26" s="65"/>
      <c r="H26" s="65"/>
      <c r="I26" s="4"/>
      <c r="J26" s="4"/>
      <c r="K26" s="4"/>
      <c r="L26" s="4"/>
      <c r="M26" s="4"/>
      <c r="N26" s="4"/>
      <c r="O26" s="4"/>
      <c r="P26" s="4"/>
    </row>
    <row r="27" spans="1:16" s="11" customFormat="1" ht="12.75" customHeight="1">
      <c r="A27" s="21" t="s">
        <v>13</v>
      </c>
      <c r="B27" s="65"/>
      <c r="C27" s="65"/>
      <c r="D27" s="65"/>
      <c r="E27" s="65"/>
      <c r="F27" s="65"/>
      <c r="G27" s="65"/>
      <c r="H27" s="65"/>
      <c r="I27" s="3"/>
      <c r="J27" s="3"/>
      <c r="K27" s="3"/>
      <c r="L27" s="3"/>
      <c r="M27" s="3"/>
      <c r="N27" s="3"/>
      <c r="O27" s="3"/>
      <c r="P27" s="3"/>
    </row>
    <row r="28" spans="1:16" s="11" customFormat="1" ht="12">
      <c r="A28" s="21"/>
      <c r="B28" s="65"/>
      <c r="C28" s="65"/>
      <c r="D28" s="65"/>
      <c r="E28" s="65"/>
      <c r="F28" s="65"/>
      <c r="G28" s="65"/>
      <c r="H28" s="65"/>
      <c r="I28" s="3"/>
      <c r="J28" s="3"/>
      <c r="K28" s="3"/>
      <c r="L28" s="3"/>
      <c r="M28" s="3"/>
      <c r="N28" s="3"/>
      <c r="O28" s="3"/>
      <c r="P28" s="3"/>
    </row>
    <row r="29" spans="1:16" s="11" customFormat="1" ht="12">
      <c r="A29" s="25" t="s">
        <v>17</v>
      </c>
      <c r="B29" s="25"/>
      <c r="C29" s="25"/>
      <c r="D29" s="25"/>
      <c r="E29" s="25"/>
      <c r="F29" s="25"/>
      <c r="G29" s="25"/>
      <c r="H29" s="25"/>
      <c r="I29" s="6"/>
      <c r="J29" s="6"/>
      <c r="K29" s="6"/>
      <c r="L29" s="6"/>
      <c r="M29" s="6"/>
      <c r="N29" s="6"/>
      <c r="O29" s="6"/>
      <c r="P29" s="6"/>
    </row>
    <row r="30" spans="1:16" s="11" customFormat="1" ht="12">
      <c r="A30" s="18" t="s">
        <v>12</v>
      </c>
      <c r="B30" s="18"/>
      <c r="C30" s="18"/>
      <c r="D30" s="18"/>
      <c r="E30" s="18"/>
      <c r="F30" s="18"/>
      <c r="G30" s="18"/>
      <c r="H30" s="18"/>
      <c r="I30" s="8"/>
      <c r="J30" s="8"/>
      <c r="K30" s="8"/>
      <c r="L30" s="8"/>
      <c r="M30" s="8"/>
      <c r="N30" s="8"/>
      <c r="O30" s="8"/>
      <c r="P30" s="8"/>
    </row>
    <row r="31" spans="1:16" s="11" customFormat="1" ht="24" customHeight="1">
      <c r="A31" s="14" t="s">
        <v>34</v>
      </c>
      <c r="B31" s="14"/>
      <c r="C31" s="14"/>
      <c r="D31" s="14"/>
      <c r="E31" s="14"/>
      <c r="F31" s="14"/>
      <c r="G31" s="14"/>
      <c r="H31" s="14"/>
      <c r="I31" s="66"/>
      <c r="J31" s="10"/>
      <c r="K31" s="10"/>
      <c r="L31" s="10"/>
      <c r="M31" s="10"/>
      <c r="N31" s="10"/>
      <c r="O31" s="10"/>
      <c r="P31" s="10"/>
    </row>
    <row r="32" spans="1:16" s="11" customFormat="1" ht="12">
      <c r="A32" s="15" t="s">
        <v>29</v>
      </c>
      <c r="B32" s="15"/>
      <c r="C32" s="15"/>
      <c r="D32" s="15"/>
      <c r="E32" s="15"/>
      <c r="F32" s="15"/>
      <c r="G32" s="15"/>
      <c r="H32" s="15"/>
      <c r="I32" s="67"/>
      <c r="J32" s="10"/>
      <c r="K32" s="10"/>
      <c r="L32" s="10"/>
      <c r="M32" s="10"/>
      <c r="N32" s="10"/>
      <c r="O32" s="10"/>
      <c r="P32" s="10"/>
    </row>
    <row r="33" spans="1:16" s="11" customFormat="1" ht="12">
      <c r="A33" s="18" t="s">
        <v>3</v>
      </c>
      <c r="B33" s="18"/>
      <c r="C33" s="18"/>
      <c r="D33" s="18"/>
      <c r="E33" s="18"/>
      <c r="F33" s="18"/>
      <c r="G33" s="18"/>
      <c r="H33" s="18"/>
      <c r="I33" s="10"/>
      <c r="J33" s="10"/>
      <c r="K33" s="10"/>
      <c r="L33" s="10"/>
      <c r="M33" s="10"/>
      <c r="N33" s="10"/>
      <c r="O33" s="10"/>
      <c r="P33" s="10"/>
    </row>
    <row r="34" spans="1:16" s="11" customFormat="1" ht="12">
      <c r="A34" s="16" t="s">
        <v>21</v>
      </c>
      <c r="B34" s="16"/>
      <c r="C34" s="16"/>
      <c r="D34" s="16"/>
      <c r="E34" s="16"/>
      <c r="F34" s="16"/>
      <c r="G34" s="16"/>
      <c r="H34" s="16"/>
      <c r="I34" s="8"/>
      <c r="J34" s="8"/>
      <c r="K34" s="8"/>
      <c r="L34" s="8"/>
      <c r="M34" s="8"/>
      <c r="N34" s="8"/>
      <c r="O34" s="8"/>
      <c r="P34" s="8"/>
    </row>
    <row r="35" spans="1:16" s="11" customFormat="1" ht="12">
      <c r="A35" s="14" t="s">
        <v>35</v>
      </c>
      <c r="B35" s="14"/>
      <c r="C35" s="14"/>
      <c r="D35" s="14"/>
      <c r="E35" s="14"/>
      <c r="F35" s="14"/>
      <c r="G35" s="14"/>
      <c r="H35" s="14"/>
      <c r="I35" s="8"/>
      <c r="J35" s="8"/>
      <c r="K35" s="8"/>
      <c r="L35" s="8"/>
      <c r="M35" s="8"/>
      <c r="N35" s="8"/>
      <c r="O35" s="8"/>
      <c r="P35" s="8"/>
    </row>
    <row r="36" spans="1:16" s="11" customFormat="1" ht="12">
      <c r="A36" s="14" t="s">
        <v>30</v>
      </c>
      <c r="B36" s="14"/>
      <c r="C36" s="14"/>
      <c r="D36" s="14"/>
      <c r="E36" s="14"/>
      <c r="F36" s="14"/>
      <c r="G36" s="14"/>
      <c r="H36" s="14"/>
      <c r="I36" s="8"/>
      <c r="J36" s="8"/>
      <c r="K36" s="8"/>
      <c r="L36" s="8"/>
      <c r="M36" s="8"/>
      <c r="N36" s="8"/>
      <c r="O36" s="8"/>
      <c r="P36" s="8"/>
    </row>
    <row r="37" spans="1:16" s="11" customFormat="1" ht="12">
      <c r="A37" s="16" t="s">
        <v>22</v>
      </c>
      <c r="B37" s="16"/>
      <c r="C37" s="16"/>
      <c r="D37" s="16"/>
      <c r="E37" s="16"/>
      <c r="F37" s="16"/>
      <c r="G37" s="16"/>
      <c r="H37" s="16"/>
      <c r="I37" s="10"/>
      <c r="J37" s="10"/>
      <c r="K37" s="10"/>
      <c r="L37" s="10"/>
      <c r="M37" s="10"/>
      <c r="N37" s="10"/>
      <c r="O37" s="10"/>
      <c r="P37" s="10"/>
    </row>
    <row r="38" spans="1:16" s="11" customFormat="1" ht="12">
      <c r="A38" s="14" t="s">
        <v>36</v>
      </c>
      <c r="B38" s="14"/>
      <c r="C38" s="14"/>
      <c r="D38" s="14"/>
      <c r="E38" s="14"/>
      <c r="F38" s="14"/>
      <c r="G38" s="14"/>
      <c r="H38" s="14"/>
      <c r="I38" s="10"/>
      <c r="J38" s="10"/>
      <c r="K38" s="10"/>
      <c r="L38" s="10"/>
      <c r="M38" s="10"/>
      <c r="N38" s="10"/>
      <c r="O38" s="10"/>
      <c r="P38" s="10"/>
    </row>
    <row r="39" spans="1:16" s="11" customFormat="1" ht="12">
      <c r="A39" s="14" t="s">
        <v>31</v>
      </c>
      <c r="B39" s="14"/>
      <c r="C39" s="14"/>
      <c r="D39" s="14"/>
      <c r="E39" s="14"/>
      <c r="F39" s="14"/>
      <c r="G39" s="14"/>
      <c r="H39" s="14"/>
      <c r="I39" s="10"/>
      <c r="J39" s="10"/>
      <c r="K39" s="10"/>
      <c r="L39" s="10"/>
      <c r="M39" s="10"/>
      <c r="N39" s="10"/>
      <c r="O39" s="10"/>
      <c r="P39" s="10"/>
    </row>
    <row r="40" spans="1:16" s="11" customFormat="1" ht="12">
      <c r="A40" s="18" t="s">
        <v>4</v>
      </c>
      <c r="B40" s="18"/>
      <c r="C40" s="18"/>
      <c r="D40" s="18"/>
      <c r="E40" s="18"/>
      <c r="F40" s="18"/>
      <c r="G40" s="18"/>
      <c r="H40" s="18"/>
      <c r="I40" s="10"/>
      <c r="J40" s="10"/>
      <c r="K40" s="10"/>
      <c r="L40" s="10"/>
      <c r="M40" s="10"/>
      <c r="N40" s="10"/>
      <c r="O40" s="10"/>
      <c r="P40" s="10"/>
    </row>
    <row r="41" spans="1:16" s="11" customFormat="1" ht="12">
      <c r="A41" s="16" t="s">
        <v>23</v>
      </c>
      <c r="B41" s="16"/>
      <c r="C41" s="16"/>
      <c r="D41" s="16"/>
      <c r="E41" s="16"/>
      <c r="F41" s="16"/>
      <c r="G41" s="16"/>
      <c r="H41" s="16"/>
      <c r="I41" s="8"/>
      <c r="J41" s="8"/>
      <c r="K41" s="8"/>
      <c r="L41" s="8"/>
      <c r="M41" s="8"/>
      <c r="N41" s="8"/>
      <c r="O41" s="8"/>
      <c r="P41" s="8"/>
    </row>
    <row r="42" spans="1:16" s="11" customFormat="1" ht="12.75" customHeight="1">
      <c r="A42" s="14" t="s">
        <v>35</v>
      </c>
      <c r="B42" s="14"/>
      <c r="C42" s="14"/>
      <c r="D42" s="14"/>
      <c r="E42" s="14"/>
      <c r="F42" s="14"/>
      <c r="G42" s="14"/>
      <c r="H42" s="14"/>
      <c r="I42" s="8"/>
      <c r="J42" s="8"/>
      <c r="K42" s="8"/>
      <c r="L42" s="8"/>
      <c r="M42" s="8"/>
      <c r="N42" s="8"/>
      <c r="O42" s="8"/>
      <c r="P42" s="8"/>
    </row>
    <row r="43" spans="1:16" s="11" customFormat="1" ht="12.75" customHeight="1">
      <c r="A43" s="14" t="s">
        <v>30</v>
      </c>
      <c r="B43" s="14"/>
      <c r="C43" s="14"/>
      <c r="D43" s="14"/>
      <c r="E43" s="14"/>
      <c r="F43" s="14"/>
      <c r="G43" s="14"/>
      <c r="H43" s="14"/>
      <c r="I43" s="8"/>
      <c r="J43" s="8"/>
      <c r="K43" s="8"/>
      <c r="L43" s="8"/>
      <c r="M43" s="8"/>
      <c r="N43" s="8"/>
      <c r="O43" s="8"/>
      <c r="P43" s="8"/>
    </row>
    <row r="44" spans="1:16" s="11" customFormat="1" ht="12">
      <c r="A44" s="16" t="s">
        <v>24</v>
      </c>
      <c r="B44" s="16"/>
      <c r="C44" s="16"/>
      <c r="D44" s="16"/>
      <c r="E44" s="16"/>
      <c r="F44" s="16"/>
      <c r="G44" s="16"/>
      <c r="H44" s="16"/>
      <c r="I44" s="10"/>
      <c r="J44" s="10"/>
      <c r="K44" s="10"/>
      <c r="L44" s="10"/>
      <c r="M44" s="10"/>
      <c r="N44" s="10"/>
      <c r="O44" s="10"/>
      <c r="P44" s="10"/>
    </row>
    <row r="45" spans="1:16" s="11" customFormat="1" ht="12">
      <c r="A45" s="14" t="s">
        <v>37</v>
      </c>
      <c r="B45" s="14"/>
      <c r="C45" s="14"/>
      <c r="D45" s="14"/>
      <c r="E45" s="14"/>
      <c r="F45" s="14"/>
      <c r="G45" s="14"/>
      <c r="H45" s="14"/>
      <c r="I45" s="10"/>
      <c r="J45" s="10"/>
      <c r="K45" s="10"/>
      <c r="L45" s="10"/>
      <c r="M45" s="10"/>
      <c r="N45" s="10"/>
      <c r="O45" s="10"/>
      <c r="P45" s="10"/>
    </row>
    <row r="46" spans="1:16" s="11" customFormat="1" ht="12">
      <c r="A46" s="14" t="s">
        <v>32</v>
      </c>
      <c r="B46" s="14"/>
      <c r="C46" s="14"/>
      <c r="D46" s="14"/>
      <c r="E46" s="14"/>
      <c r="F46" s="14"/>
      <c r="G46" s="14"/>
      <c r="H46" s="14"/>
      <c r="I46" s="10"/>
      <c r="J46" s="10"/>
      <c r="K46" s="10"/>
      <c r="L46" s="10"/>
      <c r="M46" s="10"/>
      <c r="N46" s="10"/>
      <c r="O46" s="10"/>
      <c r="P46" s="10"/>
    </row>
    <row r="47" spans="1:16" s="11" customFormat="1" ht="12">
      <c r="A47" s="18" t="s">
        <v>5</v>
      </c>
      <c r="B47" s="18"/>
      <c r="C47" s="18"/>
      <c r="D47" s="18"/>
      <c r="E47" s="18"/>
      <c r="F47" s="18"/>
      <c r="G47" s="18"/>
      <c r="H47" s="18"/>
      <c r="I47" s="10"/>
      <c r="J47" s="10"/>
      <c r="K47" s="10"/>
      <c r="L47" s="10"/>
      <c r="M47" s="10"/>
      <c r="N47" s="10"/>
      <c r="O47" s="10"/>
      <c r="P47" s="10"/>
    </row>
    <row r="48" spans="1:16" s="11" customFormat="1" ht="12">
      <c r="A48" s="16" t="s">
        <v>21</v>
      </c>
      <c r="B48" s="16"/>
      <c r="C48" s="16"/>
      <c r="D48" s="16"/>
      <c r="E48" s="16"/>
      <c r="F48" s="16"/>
      <c r="G48" s="16"/>
      <c r="H48" s="16"/>
      <c r="I48" s="8"/>
      <c r="J48" s="8"/>
      <c r="K48" s="8"/>
      <c r="L48" s="8"/>
      <c r="M48" s="8"/>
      <c r="N48" s="8"/>
      <c r="O48" s="8"/>
      <c r="P48" s="8"/>
    </row>
    <row r="49" spans="1:16" s="11" customFormat="1" ht="12.75" customHeight="1">
      <c r="A49" s="14" t="s">
        <v>35</v>
      </c>
      <c r="B49" s="14"/>
      <c r="C49" s="14"/>
      <c r="D49" s="14"/>
      <c r="E49" s="14"/>
      <c r="F49" s="14"/>
      <c r="G49" s="14"/>
      <c r="H49" s="14"/>
      <c r="I49" s="8"/>
      <c r="J49" s="8"/>
      <c r="K49" s="8"/>
      <c r="L49" s="8"/>
      <c r="M49" s="8"/>
      <c r="N49" s="8"/>
      <c r="O49" s="8"/>
      <c r="P49" s="8"/>
    </row>
    <row r="50" spans="1:16" s="11" customFormat="1" ht="12.75" customHeight="1">
      <c r="A50" s="14" t="s">
        <v>30</v>
      </c>
      <c r="B50" s="14"/>
      <c r="C50" s="14"/>
      <c r="D50" s="14"/>
      <c r="E50" s="14"/>
      <c r="F50" s="14"/>
      <c r="G50" s="14"/>
      <c r="H50" s="14"/>
      <c r="I50" s="8"/>
      <c r="J50" s="8"/>
      <c r="K50" s="8"/>
      <c r="L50" s="8"/>
      <c r="M50" s="8"/>
      <c r="N50" s="8"/>
      <c r="O50" s="8"/>
      <c r="P50" s="8"/>
    </row>
    <row r="51" spans="1:16" s="11" customFormat="1" ht="12">
      <c r="A51" s="16" t="s">
        <v>20</v>
      </c>
      <c r="B51" s="16"/>
      <c r="C51" s="16"/>
      <c r="D51" s="16"/>
      <c r="E51" s="16"/>
      <c r="F51" s="16"/>
      <c r="G51" s="16"/>
      <c r="H51" s="16"/>
      <c r="I51" s="10"/>
      <c r="J51" s="10"/>
      <c r="K51" s="10"/>
      <c r="L51" s="10"/>
      <c r="M51" s="10"/>
      <c r="N51" s="10"/>
      <c r="O51" s="10"/>
      <c r="P51" s="10"/>
    </row>
    <row r="52" spans="1:16" s="11" customFormat="1" ht="27" customHeight="1">
      <c r="A52" s="17" t="s">
        <v>33</v>
      </c>
      <c r="B52" s="17"/>
      <c r="C52" s="17"/>
      <c r="D52" s="17"/>
      <c r="E52" s="17"/>
      <c r="F52" s="17"/>
      <c r="G52" s="17"/>
      <c r="H52" s="17"/>
      <c r="I52" s="10"/>
      <c r="J52" s="10"/>
      <c r="K52" s="10"/>
      <c r="L52" s="10"/>
      <c r="M52" s="10"/>
      <c r="N52" s="10"/>
      <c r="O52" s="10"/>
      <c r="P52" s="10"/>
    </row>
    <row r="53" spans="1:16" s="11" customFormat="1" ht="12">
      <c r="A53" s="18" t="s">
        <v>6</v>
      </c>
      <c r="B53" s="18"/>
      <c r="C53" s="18"/>
      <c r="D53" s="18"/>
      <c r="E53" s="18"/>
      <c r="F53" s="18"/>
      <c r="G53" s="18"/>
      <c r="H53" s="18"/>
      <c r="I53" s="10"/>
      <c r="J53" s="10"/>
      <c r="K53" s="10"/>
      <c r="L53" s="10"/>
      <c r="M53" s="10"/>
      <c r="N53" s="10"/>
      <c r="O53" s="10"/>
      <c r="P53" s="10"/>
    </row>
    <row r="54" spans="1:16" s="11" customFormat="1" ht="12">
      <c r="A54" s="14" t="s">
        <v>35</v>
      </c>
      <c r="B54" s="14"/>
      <c r="C54" s="14"/>
      <c r="D54" s="14"/>
      <c r="E54" s="14"/>
      <c r="F54" s="14"/>
      <c r="G54" s="14"/>
      <c r="H54" s="14"/>
      <c r="I54" s="8"/>
      <c r="J54" s="8"/>
      <c r="K54" s="8"/>
      <c r="L54" s="8"/>
      <c r="M54" s="8"/>
      <c r="N54" s="8"/>
      <c r="O54" s="8"/>
      <c r="P54" s="8"/>
    </row>
    <row r="55" spans="1:16" s="11" customFormat="1" ht="12">
      <c r="A55" s="14" t="s">
        <v>30</v>
      </c>
      <c r="B55" s="14"/>
      <c r="C55" s="14"/>
      <c r="D55" s="14"/>
      <c r="E55" s="14"/>
      <c r="F55" s="14"/>
      <c r="G55" s="14"/>
      <c r="H55" s="14"/>
      <c r="I55" s="10"/>
      <c r="J55" s="10"/>
      <c r="K55" s="10"/>
      <c r="L55" s="10"/>
      <c r="M55" s="10"/>
      <c r="N55" s="10"/>
      <c r="O55" s="10"/>
      <c r="P55" s="10"/>
    </row>
    <row r="56" s="11" customFormat="1" ht="12"/>
    <row r="57" s="11" customFormat="1" ht="12"/>
    <row r="58" s="11" customFormat="1" ht="12"/>
    <row r="59" s="11" customFormat="1" ht="12"/>
    <row r="60" s="11" customFormat="1" ht="12"/>
    <row r="61" s="11" customFormat="1" ht="12"/>
    <row r="62" s="11" customFormat="1" ht="12"/>
    <row r="63" s="11" customFormat="1" ht="12"/>
    <row r="64" s="11" customFormat="1" ht="12"/>
    <row r="65" s="11" customFormat="1" ht="12"/>
    <row r="66" s="11" customFormat="1" ht="12"/>
    <row r="67" s="11" customFormat="1" ht="12"/>
    <row r="68" s="11" customFormat="1" ht="12"/>
    <row r="69" s="11" customFormat="1" ht="12"/>
    <row r="70" s="11" customFormat="1" ht="12"/>
  </sheetData>
  <mergeCells count="42">
    <mergeCell ref="A1:S1"/>
    <mergeCell ref="A20:H20"/>
    <mergeCell ref="A28:H28"/>
    <mergeCell ref="A29:H29"/>
    <mergeCell ref="A30:H30"/>
    <mergeCell ref="A25:H25"/>
    <mergeCell ref="A16:H16"/>
    <mergeCell ref="A17:H17"/>
    <mergeCell ref="A18:H18"/>
    <mergeCell ref="A19:H19"/>
    <mergeCell ref="A33:H33"/>
    <mergeCell ref="A34:H34"/>
    <mergeCell ref="A22:H22"/>
    <mergeCell ref="A21:H21"/>
    <mergeCell ref="A23:H23"/>
    <mergeCell ref="A26:H26"/>
    <mergeCell ref="A24:H24"/>
    <mergeCell ref="A27:H27"/>
    <mergeCell ref="A15:H15"/>
    <mergeCell ref="A54:H54"/>
    <mergeCell ref="A40:H40"/>
    <mergeCell ref="A41:H41"/>
    <mergeCell ref="A44:H44"/>
    <mergeCell ref="A47:H47"/>
    <mergeCell ref="A50:H50"/>
    <mergeCell ref="A53:H53"/>
    <mergeCell ref="A37:H37"/>
    <mergeCell ref="A31:H31"/>
    <mergeCell ref="A52:H52"/>
    <mergeCell ref="A35:H35"/>
    <mergeCell ref="A42:H42"/>
    <mergeCell ref="A49:H49"/>
    <mergeCell ref="A55:H55"/>
    <mergeCell ref="A43:H43"/>
    <mergeCell ref="A36:H36"/>
    <mergeCell ref="A32:H32"/>
    <mergeCell ref="A46:H46"/>
    <mergeCell ref="A45:H45"/>
    <mergeCell ref="A38:H38"/>
    <mergeCell ref="A39:H39"/>
    <mergeCell ref="A48:H48"/>
    <mergeCell ref="A51:H51"/>
  </mergeCells>
  <printOptions/>
  <pageMargins left="1.05" right="0.5" top="0.74" bottom="0.74" header="0.5" footer="0.25"/>
  <pageSetup fitToHeight="1" fitToWidth="1" horizontalDpi="300" verticalDpi="300" orientation="landscape" scale="62" r:id="rId1"/>
  <headerFooter alignWithMargins="0">
    <oddHeader>&amp;R&amp;D</oddHeader>
    <oddFooter>&amp;C&amp;P&amp;RNTS01/Table_4-4.xls</oddFooter>
  </headerFooter>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Ben Chang</cp:lastModifiedBy>
  <cp:lastPrinted>2002-09-06T15:00:26Z</cp:lastPrinted>
  <dcterms:created xsi:type="dcterms:W3CDTF">1999-05-10T20:50:07Z</dcterms:created>
  <dcterms:modified xsi:type="dcterms:W3CDTF">2002-12-10T15:44:39Z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