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05" windowWidth="12000" windowHeight="6585" tabRatio="601" activeTab="0"/>
  </bookViews>
  <sheets>
    <sheet name="Entry Screen" sheetId="1" r:id="rId1"/>
    <sheet name="Payments" sheetId="2" r:id="rId2"/>
    <sheet name="Fees" sheetId="3" r:id="rId3"/>
    <sheet name="Summary" sheetId="4" r:id="rId4"/>
    <sheet name="Year 1" sheetId="5" r:id="rId5"/>
    <sheet name="Year 2" sheetId="6" r:id="rId6"/>
    <sheet name="Year 3" sheetId="7" r:id="rId7"/>
    <sheet name="Year 4" sheetId="8" r:id="rId8"/>
    <sheet name="Year 5" sheetId="9" r:id="rId9"/>
    <sheet name="Year 6" sheetId="10" r:id="rId10"/>
    <sheet name="Year 7" sheetId="11" r:id="rId11"/>
    <sheet name="Year 8" sheetId="12" r:id="rId12"/>
    <sheet name="Year 9" sheetId="13" r:id="rId13"/>
    <sheet name="Year 10" sheetId="14" r:id="rId14"/>
    <sheet name="Year 11" sheetId="15" r:id="rId15"/>
    <sheet name="Year 12" sheetId="16" r:id="rId16"/>
    <sheet name="Year 13" sheetId="17" r:id="rId17"/>
    <sheet name="Year 14" sheetId="18" r:id="rId18"/>
    <sheet name="Year 15" sheetId="19" r:id="rId19"/>
    <sheet name="Year 16" sheetId="20" r:id="rId20"/>
    <sheet name="Year 17" sheetId="21" r:id="rId21"/>
    <sheet name="Year 18" sheetId="22" r:id="rId22"/>
    <sheet name="Year 19" sheetId="23" r:id="rId23"/>
    <sheet name="Year 20" sheetId="24" r:id="rId24"/>
    <sheet name="Year 21" sheetId="25" r:id="rId25"/>
    <sheet name="Year 22" sheetId="26" r:id="rId26"/>
    <sheet name="Year 23" sheetId="27" r:id="rId27"/>
    <sheet name="Year 24" sheetId="28" r:id="rId28"/>
    <sheet name="Year 25" sheetId="29" r:id="rId29"/>
    <sheet name="Lookup" sheetId="30" r:id="rId30"/>
  </sheets>
  <definedNames>
    <definedName name="Z_1F39C7E6_F19C_417E_9AF2_DE5D434F3DCA_.wvu.Cols" localSheetId="4" hidden="1">'Year 1'!$L:$L</definedName>
    <definedName name="Z_1F39C7E6_F19C_417E_9AF2_DE5D434F3DCA_.wvu.Cols" localSheetId="13" hidden="1">'Year 10'!$L:$L</definedName>
    <definedName name="Z_1F39C7E6_F19C_417E_9AF2_DE5D434F3DCA_.wvu.Cols" localSheetId="14" hidden="1">'Year 11'!$L:$L</definedName>
    <definedName name="Z_1F39C7E6_F19C_417E_9AF2_DE5D434F3DCA_.wvu.Cols" localSheetId="15" hidden="1">'Year 12'!$L:$L</definedName>
    <definedName name="Z_1F39C7E6_F19C_417E_9AF2_DE5D434F3DCA_.wvu.Cols" localSheetId="16" hidden="1">'Year 13'!$L:$L</definedName>
    <definedName name="Z_1F39C7E6_F19C_417E_9AF2_DE5D434F3DCA_.wvu.Cols" localSheetId="17" hidden="1">'Year 14'!$L:$L</definedName>
    <definedName name="Z_1F39C7E6_F19C_417E_9AF2_DE5D434F3DCA_.wvu.Cols" localSheetId="18" hidden="1">'Year 15'!$L:$L</definedName>
    <definedName name="Z_1F39C7E6_F19C_417E_9AF2_DE5D434F3DCA_.wvu.Cols" localSheetId="19" hidden="1">'Year 16'!$L:$L</definedName>
    <definedName name="Z_1F39C7E6_F19C_417E_9AF2_DE5D434F3DCA_.wvu.Cols" localSheetId="20" hidden="1">'Year 17'!$L:$L</definedName>
    <definedName name="Z_1F39C7E6_F19C_417E_9AF2_DE5D434F3DCA_.wvu.Cols" localSheetId="21" hidden="1">'Year 18'!$L:$L</definedName>
    <definedName name="Z_1F39C7E6_F19C_417E_9AF2_DE5D434F3DCA_.wvu.Cols" localSheetId="22" hidden="1">'Year 19'!$L:$L</definedName>
    <definedName name="Z_1F39C7E6_F19C_417E_9AF2_DE5D434F3DCA_.wvu.Cols" localSheetId="5" hidden="1">'Year 2'!$L:$L</definedName>
    <definedName name="Z_1F39C7E6_F19C_417E_9AF2_DE5D434F3DCA_.wvu.Cols" localSheetId="23" hidden="1">'Year 20'!$L:$L</definedName>
    <definedName name="Z_1F39C7E6_F19C_417E_9AF2_DE5D434F3DCA_.wvu.Cols" localSheetId="24" hidden="1">'Year 21'!$L:$L</definedName>
    <definedName name="Z_1F39C7E6_F19C_417E_9AF2_DE5D434F3DCA_.wvu.Cols" localSheetId="25" hidden="1">'Year 22'!$L:$L</definedName>
    <definedName name="Z_1F39C7E6_F19C_417E_9AF2_DE5D434F3DCA_.wvu.Cols" localSheetId="26" hidden="1">'Year 23'!$L:$L</definedName>
    <definedName name="Z_1F39C7E6_F19C_417E_9AF2_DE5D434F3DCA_.wvu.Cols" localSheetId="27" hidden="1">'Year 24'!$L:$L</definedName>
    <definedName name="Z_1F39C7E6_F19C_417E_9AF2_DE5D434F3DCA_.wvu.Cols" localSheetId="28" hidden="1">'Year 25'!$L:$L</definedName>
    <definedName name="Z_1F39C7E6_F19C_417E_9AF2_DE5D434F3DCA_.wvu.Cols" localSheetId="6" hidden="1">'Year 3'!$L:$L</definedName>
    <definedName name="Z_1F39C7E6_F19C_417E_9AF2_DE5D434F3DCA_.wvu.Cols" localSheetId="7" hidden="1">'Year 4'!$L:$L</definedName>
    <definedName name="Z_1F39C7E6_F19C_417E_9AF2_DE5D434F3DCA_.wvu.Cols" localSheetId="8" hidden="1">'Year 5'!$L:$L</definedName>
    <definedName name="Z_1F39C7E6_F19C_417E_9AF2_DE5D434F3DCA_.wvu.Cols" localSheetId="9" hidden="1">'Year 6'!$L:$L</definedName>
    <definedName name="Z_1F39C7E6_F19C_417E_9AF2_DE5D434F3DCA_.wvu.Cols" localSheetId="10" hidden="1">'Year 7'!$L:$L</definedName>
    <definedName name="Z_1F39C7E6_F19C_417E_9AF2_DE5D434F3DCA_.wvu.Cols" localSheetId="11" hidden="1">'Year 8'!$L:$L</definedName>
    <definedName name="Z_1F39C7E6_F19C_417E_9AF2_DE5D434F3DCA_.wvu.Cols" localSheetId="12" hidden="1">'Year 9'!$L:$L</definedName>
  </definedNames>
  <calcPr fullCalcOnLoad="1"/>
</workbook>
</file>

<file path=xl/sharedStrings.xml><?xml version="1.0" encoding="utf-8"?>
<sst xmlns="http://schemas.openxmlformats.org/spreadsheetml/2006/main" count="1347" uniqueCount="198">
  <si>
    <t>ORDER 1</t>
  </si>
  <si>
    <t>STATE</t>
  </si>
  <si>
    <t>Eff Date</t>
  </si>
  <si>
    <t>Order</t>
  </si>
  <si>
    <t>End Date</t>
  </si>
  <si>
    <t>Payment</t>
  </si>
  <si>
    <t>Frequency</t>
  </si>
  <si>
    <t>Reason</t>
  </si>
  <si>
    <t>Ended</t>
  </si>
  <si>
    <t>Monthly</t>
  </si>
  <si>
    <t>Amount</t>
  </si>
  <si>
    <t>ORDER 2</t>
  </si>
  <si>
    <t>ORDER 3</t>
  </si>
  <si>
    <t>ORDER 4</t>
  </si>
  <si>
    <t>Amount Due</t>
  </si>
  <si>
    <t>Support Paid</t>
  </si>
  <si>
    <t>Arrearage</t>
  </si>
  <si>
    <t>Interest Rate</t>
  </si>
  <si>
    <t>Fees</t>
  </si>
  <si>
    <t>Year</t>
  </si>
  <si>
    <t>Support</t>
  </si>
  <si>
    <t>Due</t>
  </si>
  <si>
    <t>Paid</t>
  </si>
  <si>
    <t>Interest</t>
  </si>
  <si>
    <t>Total</t>
  </si>
  <si>
    <t>DE</t>
  </si>
  <si>
    <t>Annual</t>
  </si>
  <si>
    <t xml:space="preserve">Accrued </t>
  </si>
  <si>
    <t>Support Due</t>
  </si>
  <si>
    <t>Still Owe</t>
  </si>
  <si>
    <t>Grand Total</t>
  </si>
  <si>
    <t>Charges</t>
  </si>
  <si>
    <t>YEARLY SUMMARY</t>
  </si>
  <si>
    <t>CASE TOTALS</t>
  </si>
  <si>
    <t>Arrears Interest</t>
  </si>
  <si>
    <t>Fees Due</t>
  </si>
  <si>
    <t>Accrued Arrearage</t>
  </si>
  <si>
    <t>This Year</t>
  </si>
  <si>
    <t xml:space="preserve">Total </t>
  </si>
  <si>
    <t>AGGREGATE</t>
  </si>
  <si>
    <t>CP/Caretaker</t>
  </si>
  <si>
    <t>Date Prepared</t>
  </si>
  <si>
    <t>Case Number</t>
  </si>
  <si>
    <t>Non Custodial Parent</t>
  </si>
  <si>
    <t>Reconciliation Date</t>
  </si>
  <si>
    <t>CP/CT Address 1</t>
  </si>
  <si>
    <t>CP/CT Address 2</t>
  </si>
  <si>
    <t>Worker Name</t>
  </si>
  <si>
    <t>Worker Address 1</t>
  </si>
  <si>
    <t>Worker Address 3</t>
  </si>
  <si>
    <t>Worker Address 2</t>
  </si>
  <si>
    <t>CP/CT City, State, Zip</t>
  </si>
  <si>
    <t>Worker City, State, Zip</t>
  </si>
  <si>
    <t>Number</t>
  </si>
  <si>
    <t>Date</t>
  </si>
  <si>
    <t>State</t>
  </si>
  <si>
    <t>ORDER SUMMARY</t>
  </si>
  <si>
    <t>Arrears</t>
  </si>
  <si>
    <t>Fees Paid</t>
  </si>
  <si>
    <t>Lump/TANF</t>
  </si>
  <si>
    <t>Charging</t>
  </si>
  <si>
    <t>Fees Owed</t>
  </si>
  <si>
    <t xml:space="preserve"> Amount</t>
  </si>
  <si>
    <t>Annual Arrearage</t>
  </si>
  <si>
    <t>Last Year Carryover</t>
  </si>
  <si>
    <t>Notes</t>
  </si>
  <si>
    <t>States</t>
  </si>
  <si>
    <t>(Blank)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</si>
  <si>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</si>
  <si>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</si>
  <si>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</si>
  <si>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</si>
  <si>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</si>
  <si>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</si>
  <si>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</si>
  <si>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</si>
  <si>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</si>
  <si>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</si>
  <si>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</si>
  <si>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</si>
  <si>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</si>
  <si>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</si>
  <si>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</si>
  <si>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</si>
  <si>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</si>
  <si>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</si>
  <si>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</si>
  <si>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</si>
  <si>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</si>
  <si>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</si>
  <si>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</si>
  <si>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</si>
  <si>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</si>
  <si>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</si>
  <si>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</si>
  <si>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</si>
  <si>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</si>
  <si>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</si>
  <si>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</si>
  <si>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</si>
  <si>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</si>
  <si>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</si>
  <si>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</si>
  <si>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</si>
  <si>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Okalahoma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</si>
  <si>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</si>
  <si>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</si>
  <si>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</si>
  <si>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</si>
  <si>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</si>
  <si>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</si>
  <si>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</si>
  <si>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</si>
  <si>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</si>
  <si>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</si>
  <si>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</si>
  <si>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</si>
  <si>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</si>
  <si>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</si>
  <si>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</si>
  <si>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</si>
  <si>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Paymt Freq</t>
  </si>
  <si>
    <t xml:space="preserve">Weekly </t>
  </si>
  <si>
    <t>Biweekly</t>
  </si>
  <si>
    <t>Semi-monthly</t>
  </si>
  <si>
    <t>Reason Ended</t>
  </si>
  <si>
    <t>Modification</t>
  </si>
  <si>
    <t>Emancipation</t>
  </si>
  <si>
    <t>Marriage</t>
  </si>
  <si>
    <t>Rate</t>
  </si>
  <si>
    <t>1.5%/mo</t>
  </si>
  <si>
    <t>Set Annually</t>
  </si>
  <si>
    <t>Minnesota</t>
  </si>
  <si>
    <t>Prime + 2%</t>
  </si>
  <si>
    <t>Adjudicated</t>
  </si>
  <si>
    <t>Adjudicated Arrears</t>
  </si>
  <si>
    <t>ORDER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</si>
  <si>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</si>
  <si>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</si>
  <si>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</si>
  <si>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</si>
  <si>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</si>
  <si>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</si>
  <si>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</si>
  <si>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</si>
  <si>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</si>
  <si>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</si>
  <si>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</si>
  <si>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</si>
  <si>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</si>
  <si>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YEAR 1:  </t>
  </si>
  <si>
    <t>Months</t>
  </si>
  <si>
    <t>Effective Date</t>
  </si>
  <si>
    <t xml:space="preserve">End Date </t>
  </si>
  <si>
    <t>Order 1</t>
  </si>
  <si>
    <t>Order 2</t>
  </si>
  <si>
    <t>Order 3</t>
  </si>
  <si>
    <t>Order 4</t>
  </si>
  <si>
    <t xml:space="preserve">YEAR 2:  </t>
  </si>
  <si>
    <t xml:space="preserve">YEAR 3:  </t>
  </si>
  <si>
    <t xml:space="preserve">YEAR 4:  </t>
  </si>
  <si>
    <t xml:space="preserve">YEAR 5:  </t>
  </si>
  <si>
    <t xml:space="preserve">YEAR 6:  </t>
  </si>
  <si>
    <t xml:space="preserve">YEAR 7:  </t>
  </si>
  <si>
    <t xml:space="preserve">YEAR 8:  </t>
  </si>
  <si>
    <t xml:space="preserve">YEAR 9:  </t>
  </si>
  <si>
    <t xml:space="preserve">YEAR 10:  </t>
  </si>
  <si>
    <t xml:space="preserve">YEAR 11:  </t>
  </si>
  <si>
    <t xml:space="preserve">YEAR 12:  </t>
  </si>
  <si>
    <t xml:space="preserve">YEAR 13:  </t>
  </si>
  <si>
    <t xml:space="preserve">YEAR 14:  </t>
  </si>
  <si>
    <t xml:space="preserve">YEAR 15:  </t>
  </si>
  <si>
    <t xml:space="preserve">Rec or End Date </t>
  </si>
  <si>
    <t xml:space="preserve">YEAR 16:  </t>
  </si>
  <si>
    <t xml:space="preserve">YEAR 17:  </t>
  </si>
  <si>
    <t xml:space="preserve">YEAR 18:  </t>
  </si>
  <si>
    <t xml:space="preserve">YEAR 19:  </t>
  </si>
  <si>
    <t xml:space="preserve">YEAR 20:  </t>
  </si>
  <si>
    <t xml:space="preserve">YEAR 21:  </t>
  </si>
  <si>
    <t xml:space="preserve">YEAR 22:  </t>
  </si>
  <si>
    <t>DCO</t>
  </si>
  <si>
    <t>PAYMENT SUMMARY</t>
  </si>
  <si>
    <t>Payments</t>
  </si>
  <si>
    <t xml:space="preserve">Sum of </t>
  </si>
  <si>
    <t>FEE SUMMARY</t>
  </si>
  <si>
    <t>Unpaid</t>
  </si>
  <si>
    <t>ORDER 5</t>
  </si>
  <si>
    <t>Order 5</t>
  </si>
  <si>
    <t>Monthly Amount:</t>
  </si>
  <si>
    <t xml:space="preserve">YEAR 23:  </t>
  </si>
  <si>
    <t xml:space="preserve">YEAR 24:  </t>
  </si>
  <si>
    <t xml:space="preserve">YEAR 25:  </t>
  </si>
  <si>
    <t>Order Date</t>
  </si>
  <si>
    <t>Interest*</t>
  </si>
  <si>
    <t>*NOTE: Rates shown are the rates currently in effect in each state. If different rates were in effect in prior years, these can be changed manually. To change a rate for a particular year, go to the Annual page for that year and overwrite the interest rate value shown for the order.</t>
  </si>
  <si>
    <t>Yearly</t>
  </si>
  <si>
    <t>Current Support Obligation</t>
  </si>
  <si>
    <t>Arrears + Current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</si>
</sst>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mmmm\ d\,\ yyyy"/>
    <numFmt numFmtId="167" formatCode="&quot;$&quot;#,##0.00"/>
    <numFmt numFmtId="168" formatCode="mmmm\-yy"/>
    <numFmt numFmtId="169" formatCode="mmm\-yyyy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17" fontId="1" fillId="0" borderId="0" xfId="0" applyNumberFormat="1" applyFont="1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4" fontId="0" fillId="0" borderId="0" xfId="17" applyAlignment="1">
      <alignment/>
    </xf>
    <xf numFmtId="10" fontId="0" fillId="0" borderId="0" xfId="21" applyNumberFormat="1" applyAlignment="1">
      <alignment/>
    </xf>
    <xf numFmtId="9" fontId="0" fillId="0" borderId="0" xfId="21" applyAlignment="1">
      <alignment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44" fontId="0" fillId="2" borderId="0" xfId="0" applyNumberFormat="1" applyFill="1" applyAlignment="1">
      <alignment/>
    </xf>
    <xf numFmtId="44" fontId="1" fillId="2" borderId="0" xfId="17" applyFont="1" applyFill="1" applyAlignment="1">
      <alignment/>
    </xf>
    <xf numFmtId="0" fontId="0" fillId="2" borderId="0" xfId="0" applyFill="1" applyAlignment="1">
      <alignment/>
    </xf>
    <xf numFmtId="44" fontId="0" fillId="2" borderId="0" xfId="17" applyFill="1" applyAlignment="1">
      <alignment/>
    </xf>
    <xf numFmtId="10" fontId="0" fillId="2" borderId="0" xfId="21" applyNumberFormat="1" applyFill="1" applyAlignment="1">
      <alignment/>
    </xf>
    <xf numFmtId="44" fontId="1" fillId="2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" fillId="0" borderId="0" xfId="0" applyFont="1" applyBorder="1" applyAlignment="1">
      <alignment horizontal="right"/>
    </xf>
    <xf numFmtId="44" fontId="1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0" xfId="21" applyNumberFormat="1" applyAlignment="1">
      <alignment/>
    </xf>
    <xf numFmtId="0" fontId="1" fillId="4" borderId="0" xfId="0" applyFont="1" applyFill="1" applyAlignment="1">
      <alignment horizontal="center"/>
    </xf>
    <xf numFmtId="44" fontId="4" fillId="0" borderId="0" xfId="17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44" fontId="1" fillId="0" borderId="0" xfId="17" applyFont="1" applyFill="1" applyAlignment="1">
      <alignment/>
    </xf>
    <xf numFmtId="164" fontId="1" fillId="0" borderId="0" xfId="21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0" fontId="1" fillId="2" borderId="0" xfId="21" applyNumberFormat="1" applyFont="1" applyFill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14" fontId="1" fillId="0" borderId="9" xfId="0" applyNumberFormat="1" applyFont="1" applyFill="1" applyBorder="1" applyAlignment="1">
      <alignment/>
    </xf>
    <xf numFmtId="44" fontId="1" fillId="0" borderId="9" xfId="17" applyFont="1" applyFill="1" applyBorder="1" applyAlignment="1">
      <alignment/>
    </xf>
    <xf numFmtId="164" fontId="1" fillId="0" borderId="9" xfId="21" applyNumberFormat="1" applyFont="1" applyFill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0" fontId="0" fillId="2" borderId="0" xfId="21" applyNumberFormat="1" applyFill="1" applyAlignment="1">
      <alignment/>
    </xf>
    <xf numFmtId="44" fontId="0" fillId="0" borderId="0" xfId="17" applyFill="1" applyAlignment="1">
      <alignment/>
    </xf>
    <xf numFmtId="44" fontId="0" fillId="0" borderId="0" xfId="17" applyFill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4" fontId="0" fillId="3" borderId="0" xfId="17" applyFill="1" applyBorder="1" applyAlignment="1">
      <alignment/>
    </xf>
    <xf numFmtId="0" fontId="0" fillId="0" borderId="10" xfId="0" applyBorder="1" applyAlignment="1">
      <alignment/>
    </xf>
    <xf numFmtId="4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1" fillId="4" borderId="0" xfId="0" applyFont="1" applyFill="1" applyAlignment="1" applyProtection="1">
      <alignment/>
      <protection locked="0"/>
    </xf>
    <xf numFmtId="14" fontId="1" fillId="4" borderId="0" xfId="0" applyNumberFormat="1" applyFont="1" applyFill="1" applyAlignment="1" applyProtection="1">
      <alignment/>
      <protection locked="0"/>
    </xf>
    <xf numFmtId="44" fontId="1" fillId="4" borderId="0" xfId="17" applyFont="1" applyFill="1" applyAlignment="1" applyProtection="1">
      <alignment/>
      <protection locked="0"/>
    </xf>
    <xf numFmtId="44" fontId="1" fillId="4" borderId="10" xfId="17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44" fontId="0" fillId="0" borderId="0" xfId="17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4" borderId="0" xfId="0" applyFont="1" applyFill="1" applyAlignment="1" applyProtection="1">
      <alignment horizontal="left"/>
      <protection locked="0"/>
    </xf>
    <xf numFmtId="14" fontId="1" fillId="4" borderId="0" xfId="0" applyNumberFormat="1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66675</xdr:rowOff>
    </xdr:from>
    <xdr:to>
      <xdr:col>7</xdr:col>
      <xdr:colOff>323850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38350" y="66675"/>
          <a:ext cx="34004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Reconciliation Calculator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3</xdr:row>
      <xdr:rowOff>133350</xdr:rowOff>
    </xdr:from>
    <xdr:to>
      <xdr:col>7</xdr:col>
      <xdr:colOff>466725</xdr:colOff>
      <xdr:row>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43300" y="619125"/>
          <a:ext cx="1847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Case Summary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59"/>
  <sheetViews>
    <sheetView tabSelected="1" workbookViewId="0" topLeftCell="A4">
      <selection activeCell="D19" sqref="D19"/>
    </sheetView>
  </sheetViews>
  <sheetFormatPr defaultColWidth="9.140625" defaultRowHeight="12.75"/>
  <cols>
    <col min="1" max="1" width="9.140625" style="15" customWidth="1"/>
    <col min="2" max="2" width="11.140625" style="15" customWidth="1"/>
    <col min="3" max="4" width="10.140625" style="15" bestFit="1" customWidth="1"/>
    <col min="5" max="5" width="12.28125" style="15" customWidth="1"/>
    <col min="6" max="6" width="12.00390625" style="15" customWidth="1"/>
    <col min="7" max="7" width="11.8515625" style="15" customWidth="1"/>
    <col min="8" max="8" width="11.7109375" style="15" customWidth="1"/>
    <col min="9" max="9" width="10.140625" style="15" customWidth="1"/>
    <col min="10" max="10" width="11.421875" style="15" customWidth="1"/>
    <col min="11" max="12" width="10.28125" style="15" bestFit="1" customWidth="1"/>
    <col min="13" max="16384" width="9.140625" style="15" customWidth="1"/>
  </cols>
  <sheetData>
    <row r="4" spans="1:4" ht="12.75">
      <c r="A4" s="93" t="s">
        <v>42</v>
      </c>
      <c r="B4" s="93"/>
      <c r="C4" s="95"/>
      <c r="D4" s="95"/>
    </row>
    <row r="5" spans="1:10" ht="12.75">
      <c r="A5" s="93" t="s">
        <v>43</v>
      </c>
      <c r="B5" s="93"/>
      <c r="C5" s="95"/>
      <c r="D5" s="95"/>
      <c r="G5" s="93" t="s">
        <v>47</v>
      </c>
      <c r="H5" s="93"/>
      <c r="I5" s="97"/>
      <c r="J5" s="97"/>
    </row>
    <row r="6" spans="1:10" ht="12.75">
      <c r="A6" s="93" t="s">
        <v>40</v>
      </c>
      <c r="B6" s="93"/>
      <c r="C6" s="95"/>
      <c r="D6" s="95"/>
      <c r="G6" s="93" t="s">
        <v>48</v>
      </c>
      <c r="H6" s="93"/>
      <c r="I6" s="97"/>
      <c r="J6" s="97"/>
    </row>
    <row r="7" spans="1:10" ht="12.75">
      <c r="A7" s="93" t="s">
        <v>45</v>
      </c>
      <c r="B7" s="93"/>
      <c r="C7" s="95"/>
      <c r="D7" s="95"/>
      <c r="G7" s="93" t="s">
        <v>50</v>
      </c>
      <c r="H7" s="93"/>
      <c r="I7" s="97"/>
      <c r="J7" s="97"/>
    </row>
    <row r="8" spans="1:10" ht="12.75">
      <c r="A8" s="93" t="s">
        <v>46</v>
      </c>
      <c r="B8" s="93"/>
      <c r="C8" s="95"/>
      <c r="D8" s="95"/>
      <c r="G8" s="93" t="s">
        <v>49</v>
      </c>
      <c r="H8" s="93"/>
      <c r="I8" s="97"/>
      <c r="J8" s="97"/>
    </row>
    <row r="9" spans="1:10" ht="12.75">
      <c r="A9" s="93" t="s">
        <v>51</v>
      </c>
      <c r="B9" s="93"/>
      <c r="C9" s="95"/>
      <c r="D9" s="95"/>
      <c r="G9" s="93" t="s">
        <v>52</v>
      </c>
      <c r="H9" s="93"/>
      <c r="I9" s="97"/>
      <c r="J9" s="97"/>
    </row>
    <row r="10" spans="1:10" ht="12.75">
      <c r="A10" s="94" t="s">
        <v>44</v>
      </c>
      <c r="B10" s="93"/>
      <c r="C10" s="96"/>
      <c r="D10" s="98"/>
      <c r="G10" s="93" t="s">
        <v>41</v>
      </c>
      <c r="H10" s="93"/>
      <c r="I10" s="96"/>
      <c r="J10" s="95"/>
    </row>
    <row r="11" spans="1:11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3" spans="1:12" ht="12.75">
      <c r="A13" s="6" t="s">
        <v>0</v>
      </c>
      <c r="B13" s="6"/>
      <c r="D13" s="9" t="s">
        <v>3</v>
      </c>
      <c r="E13" s="9" t="s">
        <v>3</v>
      </c>
      <c r="F13" s="9" t="s">
        <v>3</v>
      </c>
      <c r="G13" s="9" t="s">
        <v>3</v>
      </c>
      <c r="H13" s="9" t="s">
        <v>7</v>
      </c>
      <c r="J13" s="9" t="s">
        <v>26</v>
      </c>
      <c r="L13" s="50"/>
    </row>
    <row r="14" spans="2:12" ht="12.75">
      <c r="B14" s="9" t="s">
        <v>55</v>
      </c>
      <c r="D14" s="9" t="s">
        <v>53</v>
      </c>
      <c r="E14" s="9" t="s">
        <v>54</v>
      </c>
      <c r="F14" s="9" t="s">
        <v>2</v>
      </c>
      <c r="G14" s="9" t="s">
        <v>4</v>
      </c>
      <c r="H14" s="9" t="s">
        <v>8</v>
      </c>
      <c r="J14" s="9" t="s">
        <v>193</v>
      </c>
      <c r="L14" s="50"/>
    </row>
    <row r="15" spans="2:11" ht="12.75">
      <c r="B15" s="41" t="s">
        <v>25</v>
      </c>
      <c r="D15" s="76"/>
      <c r="E15" s="77"/>
      <c r="F15" s="77"/>
      <c r="G15" s="77"/>
      <c r="H15" s="45"/>
      <c r="J15" s="51">
        <f>VLOOKUP(Lookup!F2,Lookup!A8:C62,3)</f>
        <v>0</v>
      </c>
      <c r="K15" s="48"/>
    </row>
    <row r="16" spans="1:12" ht="12.75">
      <c r="A16" s="6"/>
      <c r="B16" s="44"/>
      <c r="D16" s="45"/>
      <c r="E16" s="46"/>
      <c r="F16" s="46"/>
      <c r="G16" s="46"/>
      <c r="H16" s="45"/>
      <c r="I16" s="47"/>
      <c r="K16" s="48"/>
      <c r="L16" s="47"/>
    </row>
    <row r="17" spans="1:12" ht="12.75">
      <c r="A17" s="6"/>
      <c r="B17" s="44"/>
      <c r="D17" s="9" t="s">
        <v>3</v>
      </c>
      <c r="E17" s="46"/>
      <c r="F17" s="9" t="s">
        <v>5</v>
      </c>
      <c r="G17" s="46"/>
      <c r="H17" s="6" t="s">
        <v>134</v>
      </c>
      <c r="I17" s="47"/>
      <c r="J17" s="9" t="s">
        <v>9</v>
      </c>
      <c r="K17" s="48"/>
      <c r="L17" s="47"/>
    </row>
    <row r="18" spans="1:12" ht="12.75">
      <c r="A18" s="6"/>
      <c r="B18" s="44"/>
      <c r="D18" s="9" t="s">
        <v>10</v>
      </c>
      <c r="E18" s="46"/>
      <c r="F18" s="9" t="s">
        <v>6</v>
      </c>
      <c r="G18" s="46"/>
      <c r="H18" s="9" t="s">
        <v>57</v>
      </c>
      <c r="I18" s="47"/>
      <c r="J18" s="9" t="s">
        <v>10</v>
      </c>
      <c r="K18" s="48"/>
      <c r="L18" s="47"/>
    </row>
    <row r="19" spans="1:12" ht="12.75">
      <c r="A19" s="6"/>
      <c r="B19" s="44"/>
      <c r="D19" s="78"/>
      <c r="E19" s="46"/>
      <c r="F19" s="45"/>
      <c r="G19" s="46"/>
      <c r="H19" s="78"/>
      <c r="I19" s="47"/>
      <c r="J19" s="19">
        <f>IF(Lookup!F4=1,D19*52/12)+IF(Lookup!F4=2,D19*26/12)+IF(Lookup!F4=3,D19*24/12)+IF(Lookup!F4=4,D19)</f>
        <v>0</v>
      </c>
      <c r="K19" s="48"/>
      <c r="L19" s="47"/>
    </row>
    <row r="20" spans="1:12" ht="12.75">
      <c r="A20" s="52"/>
      <c r="B20" s="53"/>
      <c r="C20" s="54"/>
      <c r="D20" s="55"/>
      <c r="E20" s="56"/>
      <c r="F20" s="56"/>
      <c r="G20" s="56"/>
      <c r="H20" s="55"/>
      <c r="I20" s="57"/>
      <c r="J20" s="55"/>
      <c r="K20" s="58"/>
      <c r="L20" s="47"/>
    </row>
    <row r="22" spans="1:12" ht="12.75">
      <c r="A22" s="6" t="s">
        <v>11</v>
      </c>
      <c r="B22" s="44"/>
      <c r="D22" s="9" t="s">
        <v>3</v>
      </c>
      <c r="E22" s="9" t="s">
        <v>3</v>
      </c>
      <c r="F22" s="9" t="s">
        <v>3</v>
      </c>
      <c r="G22" s="9" t="s">
        <v>3</v>
      </c>
      <c r="H22" s="9" t="s">
        <v>7</v>
      </c>
      <c r="I22" s="47"/>
      <c r="J22" s="9" t="s">
        <v>26</v>
      </c>
      <c r="K22" s="48"/>
      <c r="L22" s="47"/>
    </row>
    <row r="23" spans="1:12" ht="12.75">
      <c r="A23" s="6"/>
      <c r="B23" s="9" t="s">
        <v>55</v>
      </c>
      <c r="D23" s="9" t="s">
        <v>53</v>
      </c>
      <c r="E23" s="9" t="s">
        <v>54</v>
      </c>
      <c r="F23" s="9" t="s">
        <v>2</v>
      </c>
      <c r="G23" s="9" t="s">
        <v>4</v>
      </c>
      <c r="H23" s="9" t="s">
        <v>8</v>
      </c>
      <c r="I23" s="47"/>
      <c r="J23" s="9" t="s">
        <v>193</v>
      </c>
      <c r="K23" s="48"/>
      <c r="L23" s="47"/>
    </row>
    <row r="24" spans="2:10" ht="12.75">
      <c r="B24" s="44"/>
      <c r="D24" s="76"/>
      <c r="E24" s="77"/>
      <c r="F24" s="77"/>
      <c r="G24" s="77"/>
      <c r="H24" s="45"/>
      <c r="J24" s="51">
        <f>VLOOKUP(Lookup!G2,Lookup!A8:C62,3)</f>
        <v>0</v>
      </c>
    </row>
    <row r="25" spans="1:12" ht="12.75">
      <c r="A25" s="6"/>
      <c r="B25" s="44"/>
      <c r="D25" s="45"/>
      <c r="E25" s="46"/>
      <c r="F25" s="46"/>
      <c r="G25" s="46"/>
      <c r="H25" s="45"/>
      <c r="I25" s="47"/>
      <c r="J25" s="45"/>
      <c r="K25" s="48"/>
      <c r="L25" s="47"/>
    </row>
    <row r="26" spans="1:12" ht="12.75">
      <c r="A26" s="6"/>
      <c r="B26" s="44"/>
      <c r="D26" s="9" t="s">
        <v>3</v>
      </c>
      <c r="E26" s="46"/>
      <c r="F26" s="9" t="s">
        <v>5</v>
      </c>
      <c r="G26" s="46"/>
      <c r="H26" s="6" t="s">
        <v>134</v>
      </c>
      <c r="I26" s="47"/>
      <c r="J26" s="9" t="s">
        <v>9</v>
      </c>
      <c r="K26" s="48"/>
      <c r="L26" s="47"/>
    </row>
    <row r="27" spans="1:12" ht="12.75">
      <c r="A27" s="6"/>
      <c r="B27" s="44"/>
      <c r="D27" s="9" t="s">
        <v>10</v>
      </c>
      <c r="E27" s="46"/>
      <c r="F27" s="9" t="s">
        <v>6</v>
      </c>
      <c r="G27" s="46"/>
      <c r="H27" s="9" t="s">
        <v>57</v>
      </c>
      <c r="I27" s="47"/>
      <c r="J27" s="9" t="s">
        <v>10</v>
      </c>
      <c r="K27" s="48"/>
      <c r="L27" s="47"/>
    </row>
    <row r="28" spans="1:12" ht="12.75">
      <c r="A28" s="6"/>
      <c r="B28" s="44"/>
      <c r="D28" s="78"/>
      <c r="E28" s="46"/>
      <c r="F28" s="46"/>
      <c r="G28" s="46"/>
      <c r="H28" s="78"/>
      <c r="I28" s="47"/>
      <c r="J28" s="19">
        <f>IF(Lookup!G4=1,D28*52/12)+IF(Lookup!G4=2,D28*26/12)+IF(Lookup!G4=3,D28*24/12)+IF(Lookup!G4=4,D28)</f>
        <v>0</v>
      </c>
      <c r="K28" s="48"/>
      <c r="L28" s="47"/>
    </row>
    <row r="29" spans="1:12" ht="12.75">
      <c r="A29" s="52"/>
      <c r="B29" s="53"/>
      <c r="C29" s="54"/>
      <c r="D29" s="55"/>
      <c r="E29" s="56"/>
      <c r="F29" s="56"/>
      <c r="G29" s="56"/>
      <c r="H29" s="55"/>
      <c r="I29" s="57"/>
      <c r="J29" s="55"/>
      <c r="K29" s="58"/>
      <c r="L29" s="47"/>
    </row>
    <row r="30" spans="1:12" ht="12.75">
      <c r="A30" s="6"/>
      <c r="B30" s="44"/>
      <c r="D30" s="45"/>
      <c r="E30" s="46"/>
      <c r="F30" s="46"/>
      <c r="G30" s="46"/>
      <c r="H30" s="45"/>
      <c r="I30" s="47"/>
      <c r="J30" s="45"/>
      <c r="K30" s="48"/>
      <c r="L30" s="47"/>
    </row>
    <row r="31" spans="1:12" ht="12.75">
      <c r="A31" s="6" t="s">
        <v>12</v>
      </c>
      <c r="B31" s="44"/>
      <c r="D31" s="9" t="s">
        <v>3</v>
      </c>
      <c r="E31" s="9" t="s">
        <v>3</v>
      </c>
      <c r="F31" s="9" t="s">
        <v>3</v>
      </c>
      <c r="G31" s="9" t="s">
        <v>3</v>
      </c>
      <c r="H31" s="9" t="s">
        <v>7</v>
      </c>
      <c r="I31" s="47"/>
      <c r="J31" s="9" t="s">
        <v>26</v>
      </c>
      <c r="K31" s="48"/>
      <c r="L31" s="47"/>
    </row>
    <row r="32" spans="1:12" ht="12.75">
      <c r="A32" s="6"/>
      <c r="B32" s="9" t="s">
        <v>55</v>
      </c>
      <c r="D32" s="9" t="s">
        <v>53</v>
      </c>
      <c r="E32" s="9" t="s">
        <v>54</v>
      </c>
      <c r="F32" s="9" t="s">
        <v>2</v>
      </c>
      <c r="G32" s="9" t="s">
        <v>4</v>
      </c>
      <c r="H32" s="9" t="s">
        <v>8</v>
      </c>
      <c r="I32" s="47"/>
      <c r="J32" s="9" t="s">
        <v>193</v>
      </c>
      <c r="K32" s="48"/>
      <c r="L32" s="47"/>
    </row>
    <row r="33" spans="2:10" ht="12.75">
      <c r="B33" s="44"/>
      <c r="D33" s="76"/>
      <c r="E33" s="77"/>
      <c r="F33" s="77"/>
      <c r="G33" s="77"/>
      <c r="H33" s="45"/>
      <c r="J33" s="51">
        <f>VLOOKUP(Lookup!H2,Lookup!A8:C62,3)</f>
        <v>0</v>
      </c>
    </row>
    <row r="34" spans="1:12" s="49" customFormat="1" ht="12.75">
      <c r="A34" s="45"/>
      <c r="B34" s="44"/>
      <c r="D34" s="45"/>
      <c r="E34" s="46"/>
      <c r="F34" s="46"/>
      <c r="G34" s="45"/>
      <c r="H34" s="45"/>
      <c r="I34" s="47"/>
      <c r="J34" s="45"/>
      <c r="K34" s="48"/>
      <c r="L34" s="47"/>
    </row>
    <row r="35" spans="4:10" ht="12.75">
      <c r="D35" s="9" t="s">
        <v>3</v>
      </c>
      <c r="E35" s="46"/>
      <c r="F35" s="9" t="s">
        <v>5</v>
      </c>
      <c r="G35" s="46"/>
      <c r="H35" s="6" t="s">
        <v>134</v>
      </c>
      <c r="J35" s="9" t="s">
        <v>9</v>
      </c>
    </row>
    <row r="36" spans="4:10" ht="12.75">
      <c r="D36" s="9" t="s">
        <v>10</v>
      </c>
      <c r="E36" s="46"/>
      <c r="F36" s="9" t="s">
        <v>6</v>
      </c>
      <c r="G36" s="46"/>
      <c r="H36" s="9" t="s">
        <v>57</v>
      </c>
      <c r="J36" s="9" t="s">
        <v>10</v>
      </c>
    </row>
    <row r="37" spans="4:10" ht="12.75">
      <c r="D37" s="78"/>
      <c r="H37" s="78"/>
      <c r="J37" s="19">
        <f>IF(Lookup!H4=1,D37*52/12)+IF(Lookup!H4=2,D37*26/12)+IF(Lookup!H4=3,D37*24/12)+IF(Lookup!H4=4,D37)</f>
        <v>0</v>
      </c>
    </row>
    <row r="38" spans="1:11" ht="12.75">
      <c r="A38" s="54"/>
      <c r="B38" s="54"/>
      <c r="C38" s="54"/>
      <c r="D38" s="54"/>
      <c r="E38" s="54"/>
      <c r="F38" s="54"/>
      <c r="G38" s="54"/>
      <c r="H38" s="54"/>
      <c r="I38" s="59"/>
      <c r="J38" s="54"/>
      <c r="K38" s="54"/>
    </row>
    <row r="39" ht="12.75">
      <c r="I39"/>
    </row>
    <row r="40" spans="1:10" ht="12.75">
      <c r="A40" s="6" t="s">
        <v>13</v>
      </c>
      <c r="D40" s="9" t="s">
        <v>3</v>
      </c>
      <c r="E40" s="9" t="s">
        <v>3</v>
      </c>
      <c r="F40" s="9" t="s">
        <v>3</v>
      </c>
      <c r="G40" s="9" t="s">
        <v>3</v>
      </c>
      <c r="H40" s="9" t="s">
        <v>7</v>
      </c>
      <c r="I40"/>
      <c r="J40" s="9" t="s">
        <v>26</v>
      </c>
    </row>
    <row r="41" spans="2:10" ht="12.75">
      <c r="B41" s="9" t="s">
        <v>55</v>
      </c>
      <c r="D41" s="9" t="s">
        <v>53</v>
      </c>
      <c r="E41" s="9" t="s">
        <v>54</v>
      </c>
      <c r="F41" s="9" t="s">
        <v>2</v>
      </c>
      <c r="G41" s="9" t="s">
        <v>4</v>
      </c>
      <c r="H41" s="9" t="s">
        <v>8</v>
      </c>
      <c r="I41"/>
      <c r="J41" s="9" t="s">
        <v>193</v>
      </c>
    </row>
    <row r="42" spans="2:10" ht="12.75">
      <c r="B42" s="44"/>
      <c r="D42" s="76"/>
      <c r="E42" s="77"/>
      <c r="F42" s="77"/>
      <c r="G42" s="77"/>
      <c r="H42" s="45"/>
      <c r="J42" s="51">
        <f>VLOOKUP(Lookup!I2,Lookup!A8:C62,3)</f>
        <v>0</v>
      </c>
    </row>
    <row r="43" ht="12.75"/>
    <row r="44" spans="4:10" ht="12.75">
      <c r="D44" s="9" t="s">
        <v>5</v>
      </c>
      <c r="E44" s="46"/>
      <c r="F44" s="9" t="s">
        <v>5</v>
      </c>
      <c r="G44" s="46"/>
      <c r="H44" s="6" t="s">
        <v>134</v>
      </c>
      <c r="J44" s="9" t="s">
        <v>9</v>
      </c>
    </row>
    <row r="45" spans="4:10" ht="12.75">
      <c r="D45" s="9" t="s">
        <v>10</v>
      </c>
      <c r="E45" s="46"/>
      <c r="F45" s="9" t="s">
        <v>6</v>
      </c>
      <c r="G45" s="46"/>
      <c r="H45" s="9" t="s">
        <v>57</v>
      </c>
      <c r="J45" s="9" t="s">
        <v>10</v>
      </c>
    </row>
    <row r="46" spans="4:10" ht="12.75">
      <c r="D46" s="78"/>
      <c r="H46" s="78"/>
      <c r="J46" s="19">
        <f>IF(Lookup!I4=1,D46*52/12)+IF(Lookup!I4=2,D46*26/12)+IF(Lookup!I4=3,D46*24/12)+IF(Lookup!I4=4,D46)</f>
        <v>0</v>
      </c>
    </row>
    <row r="47" spans="1:11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ht="12.75">
      <c r="I48"/>
    </row>
    <row r="49" spans="1:10" ht="12.75">
      <c r="A49" s="6" t="s">
        <v>186</v>
      </c>
      <c r="D49" s="9" t="s">
        <v>3</v>
      </c>
      <c r="E49" s="9" t="s">
        <v>3</v>
      </c>
      <c r="F49" s="9" t="s">
        <v>3</v>
      </c>
      <c r="G49" s="9" t="s">
        <v>3</v>
      </c>
      <c r="H49" s="9" t="s">
        <v>7</v>
      </c>
      <c r="I49"/>
      <c r="J49" s="9" t="s">
        <v>26</v>
      </c>
    </row>
    <row r="50" spans="2:10" ht="12.75">
      <c r="B50" s="9" t="s">
        <v>55</v>
      </c>
      <c r="D50" s="9" t="s">
        <v>53</v>
      </c>
      <c r="E50" s="9" t="s">
        <v>54</v>
      </c>
      <c r="F50" s="9" t="s">
        <v>2</v>
      </c>
      <c r="G50" s="9" t="s">
        <v>4</v>
      </c>
      <c r="H50" s="9" t="s">
        <v>8</v>
      </c>
      <c r="I50"/>
      <c r="J50" s="9" t="s">
        <v>193</v>
      </c>
    </row>
    <row r="51" spans="2:10" ht="12.75">
      <c r="B51" s="44"/>
      <c r="D51" s="76"/>
      <c r="E51" s="77"/>
      <c r="F51" s="77"/>
      <c r="G51" s="77"/>
      <c r="H51" s="45"/>
      <c r="J51" s="51">
        <f>VLOOKUP(Lookup!J2,Lookup!A8:C621,3)</f>
        <v>0</v>
      </c>
    </row>
    <row r="52" ht="12.75"/>
    <row r="53" spans="4:10" ht="12.75">
      <c r="D53" s="9" t="s">
        <v>3</v>
      </c>
      <c r="E53" s="46"/>
      <c r="F53" s="9" t="s">
        <v>5</v>
      </c>
      <c r="G53" s="46"/>
      <c r="H53" s="6" t="s">
        <v>134</v>
      </c>
      <c r="J53" s="9" t="s">
        <v>9</v>
      </c>
    </row>
    <row r="54" spans="4:10" ht="12.75">
      <c r="D54" s="9" t="s">
        <v>10</v>
      </c>
      <c r="E54" s="46"/>
      <c r="F54" s="9" t="s">
        <v>6</v>
      </c>
      <c r="G54" s="46"/>
      <c r="H54" s="9" t="s">
        <v>57</v>
      </c>
      <c r="J54" s="9" t="s">
        <v>10</v>
      </c>
    </row>
    <row r="55" spans="4:10" ht="12.75">
      <c r="D55" s="78"/>
      <c r="H55" s="78"/>
      <c r="J55" s="19">
        <f>IF(Lookup!J4=1,D55*52/12)+IF(Lookup!J4=2,D55*26/12)+IF(Lookup!J4=3,D55*24/12)+IF(Lookup!J4=4,D55)</f>
        <v>0</v>
      </c>
    </row>
    <row r="56" spans="1:11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9" spans="2:10" ht="36" customHeight="1">
      <c r="B59" s="91" t="s">
        <v>194</v>
      </c>
      <c r="C59" s="92"/>
      <c r="D59" s="92"/>
      <c r="E59" s="92"/>
      <c r="F59" s="92"/>
      <c r="G59" s="92"/>
      <c r="H59" s="92"/>
      <c r="I59" s="92"/>
      <c r="J59" s="92"/>
    </row>
  </sheetData>
  <sheetProtection/>
  <mergeCells count="27">
    <mergeCell ref="G5:H5"/>
    <mergeCell ref="G6:H6"/>
    <mergeCell ref="G7:H7"/>
    <mergeCell ref="I5:J5"/>
    <mergeCell ref="I6:J6"/>
    <mergeCell ref="I7:J7"/>
    <mergeCell ref="C4:D4"/>
    <mergeCell ref="C5:D5"/>
    <mergeCell ref="C6:D6"/>
    <mergeCell ref="C7:D7"/>
    <mergeCell ref="C9:D9"/>
    <mergeCell ref="G10:H10"/>
    <mergeCell ref="I10:J10"/>
    <mergeCell ref="I8:J8"/>
    <mergeCell ref="G9:H9"/>
    <mergeCell ref="I9:J9"/>
    <mergeCell ref="C10:D10"/>
    <mergeCell ref="B59:J59"/>
    <mergeCell ref="A9:B9"/>
    <mergeCell ref="A10:B10"/>
    <mergeCell ref="A4:B4"/>
    <mergeCell ref="A5:B5"/>
    <mergeCell ref="A6:B6"/>
    <mergeCell ref="A7:B7"/>
    <mergeCell ref="A8:B8"/>
    <mergeCell ref="G8:H8"/>
    <mergeCell ref="C8:D8"/>
  </mergeCells>
  <printOptions/>
  <pageMargins left="0.34" right="0.41" top="1" bottom="1" header="0.49" footer="0.5"/>
  <pageSetup fitToHeight="1" fitToWidth="1" horizontalDpi="600" verticalDpi="600" orientation="portrait" scale="83" r:id="rId3"/>
  <headerFooter alignWithMargins="0">
    <oddHeader xml:space="preserve">&amp;RVersion - September 8, 2003   </oddHeader>
    <oddFooter>&amp;C&amp;A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F8" sqref="F8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162</v>
      </c>
      <c r="C5" s="63">
        <f>5+YEAR('Entry Screen'!F15)</f>
        <v>1905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61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62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63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64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65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66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67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68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69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70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71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72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+Payments!C18</f>
        <v>0</v>
      </c>
      <c r="D23" s="65">
        <f>+Payments!E18</f>
        <v>0</v>
      </c>
      <c r="E23" s="65">
        <f>+Payments!G18</f>
        <v>0</v>
      </c>
      <c r="F23" s="65">
        <f>+Payments!I18</f>
        <v>0</v>
      </c>
      <c r="G23" s="65">
        <f>+Payments!K18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5'!I30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+Fees!C18</f>
        <v>0</v>
      </c>
      <c r="D35" s="10">
        <f>+Fees!E18</f>
        <v>0</v>
      </c>
      <c r="E35" s="10">
        <f>+Fees!G18</f>
        <v>0</v>
      </c>
      <c r="F35" s="10">
        <f>+Fees!I18</f>
        <v>0</v>
      </c>
      <c r="G35" s="10">
        <f>+Fees!K18</f>
        <v>0</v>
      </c>
      <c r="I35" s="18">
        <f>SUM(C35:G35)</f>
        <v>0</v>
      </c>
    </row>
    <row r="36" spans="2:9" ht="12.75">
      <c r="B36" s="4" t="s">
        <v>58</v>
      </c>
      <c r="C36" s="65">
        <f>+Fees!D18</f>
        <v>0</v>
      </c>
      <c r="D36" s="65">
        <f>+Fees!F18</f>
        <v>0</v>
      </c>
      <c r="E36" s="65">
        <f>+Fees!H18</f>
        <v>0</v>
      </c>
      <c r="F36" s="65">
        <f>+Fees!J18</f>
        <v>0</v>
      </c>
      <c r="G36" s="65">
        <f>+Fees!L18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5">
      <selection activeCell="F8" sqref="F8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163</v>
      </c>
      <c r="C5" s="63">
        <f>6+YEAR('Entry Screen'!F15)</f>
        <v>1906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73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74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75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76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77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78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79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80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81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82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83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84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+Payments!C19</f>
        <v>0</v>
      </c>
      <c r="D23" s="65">
        <f>+Payments!E19</f>
        <v>0</v>
      </c>
      <c r="E23" s="65">
        <f>+Payments!G19</f>
        <v>0</v>
      </c>
      <c r="F23" s="65">
        <f>+Payments!I19</f>
        <v>0</v>
      </c>
      <c r="G23" s="65">
        <f>+Payments!K19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6'!I30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+Fees!C19</f>
        <v>0</v>
      </c>
      <c r="D35" s="10">
        <f>+Fees!E19</f>
        <v>0</v>
      </c>
      <c r="E35" s="10">
        <f>+Fees!G19</f>
        <v>0</v>
      </c>
      <c r="F35" s="10">
        <f>+Fees!I19</f>
        <v>0</v>
      </c>
      <c r="G35" s="10">
        <f>+Fees!K19</f>
        <v>0</v>
      </c>
      <c r="I35" s="18">
        <f>SUM(C35:G35)</f>
        <v>0</v>
      </c>
    </row>
    <row r="36" spans="2:9" ht="12.75">
      <c r="B36" s="4" t="s">
        <v>58</v>
      </c>
      <c r="C36" s="65">
        <f>+Fees!D19</f>
        <v>0</v>
      </c>
      <c r="D36" s="65">
        <f>+Fees!F19</f>
        <v>0</v>
      </c>
      <c r="E36" s="65">
        <f>+Fees!H19</f>
        <v>0</v>
      </c>
      <c r="F36" s="65">
        <f>+Fees!J19</f>
        <v>0</v>
      </c>
      <c r="G36" s="65">
        <f>+Fees!L19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1">
      <selection activeCell="F8" sqref="F8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164</v>
      </c>
      <c r="C5" s="63">
        <f>7+YEAR('Entry Screen'!F15)</f>
        <v>1907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85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86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87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88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89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90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91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92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93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94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95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96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+Payments!C20</f>
        <v>0</v>
      </c>
      <c r="D23" s="65">
        <f>+Payments!E20</f>
        <v>0</v>
      </c>
      <c r="E23" s="65">
        <f>+Payments!G20</f>
        <v>0</v>
      </c>
      <c r="F23" s="65">
        <f>+Payments!I20</f>
        <v>0</v>
      </c>
      <c r="G23" s="65">
        <f>+Payments!K20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7'!I30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+Fees!C20</f>
        <v>0</v>
      </c>
      <c r="D35" s="10">
        <f>+Fees!E20</f>
        <v>0</v>
      </c>
      <c r="E35" s="10">
        <f>+Fees!G20</f>
        <v>0</v>
      </c>
      <c r="F35" s="10">
        <f>+Fees!I20</f>
        <v>0</v>
      </c>
      <c r="G35" s="10">
        <f>+Fees!K20</f>
        <v>0</v>
      </c>
      <c r="I35" s="18">
        <f>SUM(C35:G35)</f>
        <v>0</v>
      </c>
    </row>
    <row r="36" spans="2:9" ht="12.75">
      <c r="B36" s="4" t="s">
        <v>58</v>
      </c>
      <c r="C36" s="65">
        <f>+Fees!D20</f>
        <v>0</v>
      </c>
      <c r="D36" s="65">
        <f>+Fees!F20</f>
        <v>0</v>
      </c>
      <c r="E36" s="65">
        <f>+Fees!H20</f>
        <v>0</v>
      </c>
      <c r="F36" s="65">
        <f>+Fees!J20</f>
        <v>0</v>
      </c>
      <c r="G36" s="65">
        <f>+Fees!L20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F8" sqref="F8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165</v>
      </c>
      <c r="C5" s="63">
        <f>8+YEAR('Entry Screen'!F15)</f>
        <v>1908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97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98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99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100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101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102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103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104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105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106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107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108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+Payments!C21</f>
        <v>0</v>
      </c>
      <c r="D23" s="65">
        <f>+Payments!E21</f>
        <v>0</v>
      </c>
      <c r="E23" s="65">
        <f>+Payments!G21</f>
        <v>0</v>
      </c>
      <c r="F23" s="65">
        <f>+Payments!I21</f>
        <v>0</v>
      </c>
      <c r="G23" s="65">
        <f>+Payments!K21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8'!I30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+Fees!C21</f>
        <v>0</v>
      </c>
      <c r="D35" s="10">
        <f>+Fees!E21</f>
        <v>0</v>
      </c>
      <c r="E35" s="10">
        <f>+Fees!G21</f>
        <v>0</v>
      </c>
      <c r="F35" s="10">
        <f>+Fees!I21</f>
        <v>0</v>
      </c>
      <c r="G35" s="10">
        <f>+Fees!K21</f>
        <v>0</v>
      </c>
      <c r="I35" s="18">
        <f>SUM(C35:G35)</f>
        <v>0</v>
      </c>
    </row>
    <row r="36" spans="2:9" ht="12.75">
      <c r="B36" s="4" t="s">
        <v>58</v>
      </c>
      <c r="C36" s="65">
        <f>+Fees!D21</f>
        <v>0</v>
      </c>
      <c r="D36" s="65">
        <f>+Fees!F21</f>
        <v>0</v>
      </c>
      <c r="E36" s="65">
        <f>+Fees!H21</f>
        <v>0</v>
      </c>
      <c r="F36" s="65">
        <f>+Fees!J21</f>
        <v>0</v>
      </c>
      <c r="G36" s="65">
        <f>+Fees!L21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5">
      <selection activeCell="F8" sqref="F8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166</v>
      </c>
      <c r="C5" s="63">
        <f>9+YEAR('Entry Screen'!F15)</f>
        <v>1909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109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110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111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112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113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114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115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116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117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118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119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120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+Payments!C22</f>
        <v>0</v>
      </c>
      <c r="D23" s="65">
        <f>+Payments!E22</f>
        <v>0</v>
      </c>
      <c r="E23" s="65">
        <f>+Payments!G22</f>
        <v>0</v>
      </c>
      <c r="F23" s="65">
        <f>+Payments!I22</f>
        <v>0</v>
      </c>
      <c r="G23" s="65">
        <f>+Payments!K22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9'!I30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+Fees!C22</f>
        <v>0</v>
      </c>
      <c r="D35" s="10">
        <f>+Fees!E22</f>
        <v>0</v>
      </c>
      <c r="E35" s="10">
        <f>+Fees!G22</f>
        <v>0</v>
      </c>
      <c r="F35" s="10">
        <f>+Fees!I22</f>
        <v>0</v>
      </c>
      <c r="G35" s="10">
        <f>+Fees!K22</f>
        <v>0</v>
      </c>
      <c r="I35" s="18">
        <f>SUM(C35:G35)</f>
        <v>0</v>
      </c>
    </row>
    <row r="36" spans="2:9" ht="12.75">
      <c r="B36" s="4" t="s">
        <v>58</v>
      </c>
      <c r="C36" s="65">
        <f>+Fees!D22</f>
        <v>0</v>
      </c>
      <c r="D36" s="65">
        <f>+Fees!F22</f>
        <v>0</v>
      </c>
      <c r="E36" s="65">
        <f>+Fees!H22</f>
        <v>0</v>
      </c>
      <c r="F36" s="65">
        <f>+Fees!J22</f>
        <v>0</v>
      </c>
      <c r="G36" s="65">
        <f>+Fees!L22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5">
      <selection activeCell="F8" sqref="F8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167</v>
      </c>
      <c r="C5" s="63">
        <f>10+YEAR('Entry Screen'!F15)</f>
        <v>1910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121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122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123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124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125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126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127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128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129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130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131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132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+Payments!C23</f>
        <v>0</v>
      </c>
      <c r="D23" s="65">
        <f>+Payments!E23</f>
        <v>0</v>
      </c>
      <c r="E23" s="65">
        <f>+Payments!G23</f>
        <v>0</v>
      </c>
      <c r="F23" s="65">
        <f>+Payments!I23</f>
        <v>0</v>
      </c>
      <c r="G23" s="65">
        <f>+Payments!K23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10'!I30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+Fees!C23</f>
        <v>0</v>
      </c>
      <c r="D35" s="10">
        <f>+Fees!E23</f>
        <v>0</v>
      </c>
      <c r="E35" s="10">
        <f>+Fees!G23</f>
        <v>0</v>
      </c>
      <c r="F35" s="10">
        <f>+Fees!I23</f>
        <v>0</v>
      </c>
      <c r="G35" s="10">
        <f>+Fees!K23</f>
        <v>0</v>
      </c>
      <c r="I35" s="18">
        <f>SUM(C35:G35)</f>
        <v>0</v>
      </c>
    </row>
    <row r="36" spans="2:9" ht="12.75">
      <c r="B36" s="4" t="s">
        <v>58</v>
      </c>
      <c r="C36" s="65">
        <f>+Fees!D23</f>
        <v>0</v>
      </c>
      <c r="D36" s="65">
        <f>+Fees!F23</f>
        <v>0</v>
      </c>
      <c r="E36" s="65">
        <f>+Fees!H23</f>
        <v>0</v>
      </c>
      <c r="F36" s="65">
        <f>+Fees!J23</f>
        <v>0</v>
      </c>
      <c r="G36" s="65">
        <f>+Fees!L23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5">
      <selection activeCell="F8" sqref="F8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168</v>
      </c>
      <c r="C5" s="63">
        <f>11+YEAR('Entry Screen'!F15)</f>
        <v>1911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133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134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135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136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137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138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139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140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141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142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143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144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+Payments!C24</f>
        <v>0</v>
      </c>
      <c r="D23" s="65">
        <f>+Payments!E24</f>
        <v>0</v>
      </c>
      <c r="E23" s="65">
        <f>+Payments!G24</f>
        <v>0</v>
      </c>
      <c r="F23" s="65">
        <f>+Payments!I24</f>
        <v>0</v>
      </c>
      <c r="G23" s="65">
        <f>+Payments!K24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11'!I30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+Fees!C24</f>
        <v>0</v>
      </c>
      <c r="D35" s="10">
        <f>+Fees!E24</f>
        <v>0</v>
      </c>
      <c r="E35" s="10">
        <f>+Fees!G24</f>
        <v>0</v>
      </c>
      <c r="F35" s="10">
        <f>+Fees!I24</f>
        <v>0</v>
      </c>
      <c r="G35" s="10">
        <f>+Fees!K24</f>
        <v>0</v>
      </c>
      <c r="I35" s="18">
        <f>SUM(C35:G35)</f>
        <v>0</v>
      </c>
    </row>
    <row r="36" spans="2:9" ht="12.75">
      <c r="B36" s="4" t="s">
        <v>58</v>
      </c>
      <c r="C36" s="65">
        <f>+Fees!D24</f>
        <v>0</v>
      </c>
      <c r="D36" s="65">
        <f>+Fees!F24</f>
        <v>0</v>
      </c>
      <c r="E36" s="65">
        <f>+Fees!H24</f>
        <v>0</v>
      </c>
      <c r="F36" s="65">
        <f>+Fees!J24</f>
        <v>0</v>
      </c>
      <c r="G36" s="65">
        <f>+Fees!L24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scale="99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3">
      <selection activeCell="F8" sqref="F8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169</v>
      </c>
      <c r="C5" s="63">
        <f>12+YEAR('Entry Screen'!F15)</f>
        <v>1912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145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146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147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148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149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150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151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152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153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154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155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156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+Payments!C25</f>
        <v>0</v>
      </c>
      <c r="D23" s="65">
        <f>+Payments!E25</f>
        <v>0</v>
      </c>
      <c r="E23" s="65">
        <f>+Payments!G25</f>
        <v>0</v>
      </c>
      <c r="F23" s="65">
        <f>+Payments!I25</f>
        <v>0</v>
      </c>
      <c r="G23" s="65">
        <f>+Payments!K25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12'!I30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+Fees!C25</f>
        <v>0</v>
      </c>
      <c r="D35" s="10">
        <f>+Fees!E25</f>
        <v>0</v>
      </c>
      <c r="E35" s="10">
        <f>+Fees!G25</f>
        <v>0</v>
      </c>
      <c r="F35" s="10">
        <f>+Fees!I25</f>
        <v>0</v>
      </c>
      <c r="G35" s="10">
        <f>+Fees!K25</f>
        <v>0</v>
      </c>
      <c r="I35" s="18">
        <f>SUM(C35:G35)</f>
        <v>0</v>
      </c>
    </row>
    <row r="36" spans="2:9" ht="12.75">
      <c r="B36" s="4" t="s">
        <v>58</v>
      </c>
      <c r="C36" s="65">
        <f>+Fees!D25</f>
        <v>0</v>
      </c>
      <c r="D36" s="65">
        <f>+Fees!F25</f>
        <v>0</v>
      </c>
      <c r="E36" s="65">
        <f>+Fees!H25</f>
        <v>0</v>
      </c>
      <c r="F36" s="65">
        <f>+Fees!J25</f>
        <v>0</v>
      </c>
      <c r="G36" s="65">
        <f>+Fees!L25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7">
      <selection activeCell="F8" sqref="F8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170</v>
      </c>
      <c r="C5" s="63">
        <f>13+YEAR('Entry Screen'!F15)</f>
        <v>1913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157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158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159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160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161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162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163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164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165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166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167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168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+Payments!C26</f>
        <v>0</v>
      </c>
      <c r="D23" s="65">
        <f>+Payments!E26</f>
        <v>0</v>
      </c>
      <c r="E23" s="65">
        <f>+Payments!G26</f>
        <v>0</v>
      </c>
      <c r="F23" s="65">
        <f>+Payments!I26</f>
        <v>0</v>
      </c>
      <c r="G23" s="65">
        <f>+Payments!K26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13'!I30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+Fees!C26</f>
        <v>0</v>
      </c>
      <c r="D35" s="10">
        <f>+Fees!E26</f>
        <v>0</v>
      </c>
      <c r="E35" s="10">
        <f>+Fees!G26</f>
        <v>0</v>
      </c>
      <c r="F35" s="10">
        <f>+Fees!I26</f>
        <v>0</v>
      </c>
      <c r="G35" s="10">
        <f>+Fees!K26</f>
        <v>0</v>
      </c>
      <c r="I35" s="18">
        <f>SUM(C35:G35)</f>
        <v>0</v>
      </c>
    </row>
    <row r="36" spans="2:9" ht="12.75">
      <c r="B36" s="4" t="s">
        <v>58</v>
      </c>
      <c r="C36" s="65">
        <f>+Fees!D26</f>
        <v>0</v>
      </c>
      <c r="D36" s="65">
        <f>+Fees!F26</f>
        <v>0</v>
      </c>
      <c r="E36" s="65">
        <f>+Fees!H26</f>
        <v>0</v>
      </c>
      <c r="F36" s="65">
        <f>+Fees!J26</f>
        <v>0</v>
      </c>
      <c r="G36" s="65">
        <f>+Fees!L26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6">
      <selection activeCell="D42" sqref="D42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171</v>
      </c>
      <c r="C5" s="63">
        <f>14+YEAR('Entry Screen'!F15)</f>
        <v>1914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169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170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171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172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173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174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175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176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177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178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179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180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+Payments!C27</f>
        <v>0</v>
      </c>
      <c r="D23" s="65">
        <f>+Payments!E27</f>
        <v>0</v>
      </c>
      <c r="E23" s="65">
        <f>+Payments!G27</f>
        <v>0</v>
      </c>
      <c r="F23" s="65">
        <f>+Payments!I27</f>
        <v>0</v>
      </c>
      <c r="G23" s="65">
        <f>+Payments!K27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14'!I30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+Fees!C27</f>
        <v>0</v>
      </c>
      <c r="D35" s="10">
        <f>+Fees!E27</f>
        <v>0</v>
      </c>
      <c r="E35" s="10">
        <f>+Fees!G27</f>
        <v>0</v>
      </c>
      <c r="F35" s="10">
        <f>+Fees!I27</f>
        <v>0</v>
      </c>
      <c r="G35" s="10">
        <f>+Fees!K27</f>
        <v>0</v>
      </c>
      <c r="I35" s="18">
        <f>SUM(C35:G35)</f>
        <v>0</v>
      </c>
    </row>
    <row r="36" spans="2:9" ht="12.75">
      <c r="B36" s="4" t="s">
        <v>58</v>
      </c>
      <c r="C36" s="65">
        <f>+Fees!D27</f>
        <v>0</v>
      </c>
      <c r="D36" s="65">
        <f>+Fees!F27</f>
        <v>0</v>
      </c>
      <c r="E36" s="65">
        <f>+Fees!H27</f>
        <v>0</v>
      </c>
      <c r="F36" s="65">
        <f>+Fees!J27</f>
        <v>0</v>
      </c>
      <c r="G36" s="65">
        <f>+Fees!L27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K13" sqref="K13:K37"/>
    </sheetView>
  </sheetViews>
  <sheetFormatPr defaultColWidth="9.140625" defaultRowHeight="12.75"/>
  <cols>
    <col min="2" max="2" width="9.00390625" style="0" customWidth="1"/>
    <col min="3" max="3" width="11.28125" style="0" bestFit="1" customWidth="1"/>
    <col min="4" max="4" width="1.7109375" style="0" customWidth="1"/>
    <col min="5" max="5" width="11.28125" style="0" bestFit="1" customWidth="1"/>
    <col min="6" max="6" width="1.7109375" style="0" customWidth="1"/>
    <col min="7" max="7" width="11.28125" style="0" bestFit="1" customWidth="1"/>
    <col min="8" max="8" width="1.7109375" style="0" customWidth="1"/>
    <col min="9" max="9" width="11.28125" style="0" customWidth="1"/>
    <col min="10" max="10" width="1.7109375" style="0" customWidth="1"/>
    <col min="11" max="11" width="11.28125" style="0" customWidth="1"/>
    <col min="12" max="12" width="1.7109375" style="0" customWidth="1"/>
    <col min="13" max="13" width="11.28125" style="0" bestFit="1" customWidth="1"/>
  </cols>
  <sheetData>
    <row r="1" spans="2:13" ht="12.75">
      <c r="B1" s="93" t="s">
        <v>42</v>
      </c>
      <c r="C1" s="93"/>
      <c r="D1" s="99">
        <f>+'Entry Screen'!C4</f>
        <v>0</v>
      </c>
      <c r="E1" s="99"/>
      <c r="H1" s="16"/>
      <c r="L1" s="13" t="s">
        <v>41</v>
      </c>
      <c r="M1" s="2">
        <f>+'Entry Screen'!I10</f>
        <v>0</v>
      </c>
    </row>
    <row r="2" spans="2:13" ht="12.75">
      <c r="B2" s="93" t="s">
        <v>43</v>
      </c>
      <c r="C2" s="93"/>
      <c r="D2" s="99">
        <f>+'Entry Screen'!C5</f>
        <v>0</v>
      </c>
      <c r="E2" s="99"/>
      <c r="L2" s="13" t="s">
        <v>44</v>
      </c>
      <c r="M2" s="2">
        <f>+'Entry Screen'!C10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ht="12.75">
      <c r="E5" s="6" t="s">
        <v>181</v>
      </c>
    </row>
    <row r="6" spans="10:12" ht="12.75">
      <c r="J6" s="3"/>
      <c r="K6" s="3"/>
      <c r="L6" s="3"/>
    </row>
    <row r="7" spans="2:12" ht="12.75">
      <c r="B7" s="6"/>
      <c r="J7" s="3"/>
      <c r="K7" s="3"/>
      <c r="L7" s="3"/>
    </row>
    <row r="8" spans="3:11" ht="12.75">
      <c r="C8" s="9" t="s">
        <v>154</v>
      </c>
      <c r="D8" s="9"/>
      <c r="E8" s="9" t="s">
        <v>155</v>
      </c>
      <c r="F8" s="9"/>
      <c r="G8" s="9" t="s">
        <v>156</v>
      </c>
      <c r="H8" s="9"/>
      <c r="I8" s="9" t="s">
        <v>157</v>
      </c>
      <c r="K8" s="9" t="s">
        <v>187</v>
      </c>
    </row>
    <row r="9" spans="1:13" ht="12.75">
      <c r="A9" s="6" t="s">
        <v>55</v>
      </c>
      <c r="C9" s="74" t="str">
        <f>+Summary!C11</f>
        <v>(Blank)</v>
      </c>
      <c r="D9" s="74"/>
      <c r="E9" s="74" t="str">
        <f>+Summary!C12</f>
        <v>(Blank)</v>
      </c>
      <c r="F9" s="74"/>
      <c r="G9" s="74" t="str">
        <f>+Summary!C13</f>
        <v>(Blank)</v>
      </c>
      <c r="H9" s="74"/>
      <c r="I9" s="74" t="str">
        <f>+Summary!C14</f>
        <v>(Blank)</v>
      </c>
      <c r="J9" s="74"/>
      <c r="K9" s="74" t="str">
        <f>+Summary!C15</f>
        <v>(Blank)</v>
      </c>
      <c r="M9" s="6" t="s">
        <v>26</v>
      </c>
    </row>
    <row r="10" spans="1:13" ht="12.75">
      <c r="A10" s="6" t="s">
        <v>152</v>
      </c>
      <c r="C10" s="2" t="str">
        <f>+Summary!E11</f>
        <v> </v>
      </c>
      <c r="D10" s="2"/>
      <c r="E10" s="2" t="str">
        <f>+Summary!E12</f>
        <v> </v>
      </c>
      <c r="F10" s="2"/>
      <c r="G10" s="2" t="str">
        <f>+Summary!E13</f>
        <v> </v>
      </c>
      <c r="H10" s="2"/>
      <c r="I10" s="2" t="str">
        <f>+Summary!E14</f>
        <v> </v>
      </c>
      <c r="K10" s="2" t="str">
        <f>+Summary!E15</f>
        <v> </v>
      </c>
      <c r="M10" s="6" t="s">
        <v>183</v>
      </c>
    </row>
    <row r="11" spans="1:13" ht="12.75">
      <c r="A11" s="6" t="s">
        <v>153</v>
      </c>
      <c r="C11" s="2" t="str">
        <f>+Summary!F11</f>
        <v> </v>
      </c>
      <c r="D11" s="2"/>
      <c r="E11" s="2" t="str">
        <f>+Summary!F12</f>
        <v> </v>
      </c>
      <c r="F11" s="2"/>
      <c r="G11" s="2" t="str">
        <f>+Summary!F13</f>
        <v> </v>
      </c>
      <c r="H11" s="2"/>
      <c r="I11" s="2" t="str">
        <f>+Summary!F14</f>
        <v> </v>
      </c>
      <c r="K11" s="2" t="str">
        <f>+Summary!F15</f>
        <v> </v>
      </c>
      <c r="M11" s="6" t="s">
        <v>182</v>
      </c>
    </row>
    <row r="12" spans="1:12" ht="12.75">
      <c r="A12" s="13" t="s">
        <v>19</v>
      </c>
      <c r="C12" s="6"/>
      <c r="D12" s="6"/>
      <c r="E12" s="2"/>
      <c r="F12" s="2"/>
      <c r="G12" s="2"/>
      <c r="H12" s="2"/>
      <c r="I12" s="2"/>
      <c r="J12" s="2"/>
      <c r="K12" s="2"/>
      <c r="L12" s="2"/>
    </row>
    <row r="13" spans="1:13" ht="12.75">
      <c r="A13" s="6">
        <v>1</v>
      </c>
      <c r="B13" s="6">
        <f>+'Year 1'!C5</f>
        <v>1900</v>
      </c>
      <c r="C13" s="78"/>
      <c r="D13" s="65"/>
      <c r="E13" s="78"/>
      <c r="F13" s="65"/>
      <c r="G13" s="78"/>
      <c r="H13" s="65"/>
      <c r="I13" s="78"/>
      <c r="K13" s="78"/>
      <c r="M13" s="23">
        <f>SUM(C13:K13)</f>
        <v>0</v>
      </c>
    </row>
    <row r="14" spans="1:13" ht="12.75">
      <c r="A14" s="6">
        <v>2</v>
      </c>
      <c r="B14" s="6">
        <f>+B13+1</f>
        <v>1901</v>
      </c>
      <c r="C14" s="78"/>
      <c r="D14" s="65"/>
      <c r="E14" s="78"/>
      <c r="F14" s="65"/>
      <c r="G14" s="78"/>
      <c r="H14" s="65"/>
      <c r="I14" s="78"/>
      <c r="J14" s="3"/>
      <c r="K14" s="78"/>
      <c r="L14" s="3"/>
      <c r="M14" s="23">
        <f aca="true" t="shared" si="0" ref="M14:M34">SUM(C14:K14)</f>
        <v>0</v>
      </c>
    </row>
    <row r="15" spans="1:13" ht="12.75">
      <c r="A15" s="6">
        <v>3</v>
      </c>
      <c r="B15" s="6">
        <f aca="true" t="shared" si="1" ref="B15:B33">+B14+1</f>
        <v>1902</v>
      </c>
      <c r="C15" s="78"/>
      <c r="D15" s="66"/>
      <c r="E15" s="78"/>
      <c r="F15" s="65"/>
      <c r="G15" s="78"/>
      <c r="H15" s="65"/>
      <c r="I15" s="78"/>
      <c r="J15" s="3"/>
      <c r="K15" s="78"/>
      <c r="L15" s="3"/>
      <c r="M15" s="23">
        <f t="shared" si="0"/>
        <v>0</v>
      </c>
    </row>
    <row r="16" spans="1:13" ht="12.75">
      <c r="A16" s="6">
        <v>4</v>
      </c>
      <c r="B16" s="6">
        <f t="shared" si="1"/>
        <v>1903</v>
      </c>
      <c r="C16" s="78"/>
      <c r="D16" s="65"/>
      <c r="E16" s="78"/>
      <c r="F16" s="65"/>
      <c r="G16" s="78"/>
      <c r="H16" s="65"/>
      <c r="I16" s="78"/>
      <c r="J16" s="3"/>
      <c r="K16" s="78"/>
      <c r="L16" s="3"/>
      <c r="M16" s="23">
        <f t="shared" si="0"/>
        <v>0</v>
      </c>
    </row>
    <row r="17" spans="1:13" ht="12.75">
      <c r="A17" s="6">
        <v>5</v>
      </c>
      <c r="B17" s="6">
        <f t="shared" si="1"/>
        <v>1904</v>
      </c>
      <c r="C17" s="78"/>
      <c r="D17" s="65"/>
      <c r="E17" s="78"/>
      <c r="F17" s="65"/>
      <c r="G17" s="78"/>
      <c r="H17" s="65"/>
      <c r="I17" s="78"/>
      <c r="J17" s="3"/>
      <c r="K17" s="78"/>
      <c r="L17" s="3"/>
      <c r="M17" s="23">
        <f t="shared" si="0"/>
        <v>0</v>
      </c>
    </row>
    <row r="18" spans="1:13" ht="12.75">
      <c r="A18" s="6">
        <v>6</v>
      </c>
      <c r="B18" s="6">
        <f t="shared" si="1"/>
        <v>1905</v>
      </c>
      <c r="C18" s="78"/>
      <c r="D18" s="65"/>
      <c r="E18" s="78"/>
      <c r="F18" s="65"/>
      <c r="G18" s="78"/>
      <c r="H18" s="65"/>
      <c r="I18" s="78"/>
      <c r="J18" s="3"/>
      <c r="K18" s="78"/>
      <c r="L18" s="3"/>
      <c r="M18" s="23">
        <f t="shared" si="0"/>
        <v>0</v>
      </c>
    </row>
    <row r="19" spans="1:13" ht="12.75">
      <c r="A19" s="6">
        <v>7</v>
      </c>
      <c r="B19" s="6">
        <f t="shared" si="1"/>
        <v>1906</v>
      </c>
      <c r="C19" s="78"/>
      <c r="D19" s="65"/>
      <c r="E19" s="78"/>
      <c r="F19" s="65"/>
      <c r="G19" s="78"/>
      <c r="H19" s="65"/>
      <c r="I19" s="78"/>
      <c r="J19" s="3"/>
      <c r="K19" s="78"/>
      <c r="L19" s="3"/>
      <c r="M19" s="23">
        <f t="shared" si="0"/>
        <v>0</v>
      </c>
    </row>
    <row r="20" spans="1:13" ht="12.75">
      <c r="A20" s="6">
        <v>8</v>
      </c>
      <c r="B20" s="6">
        <f t="shared" si="1"/>
        <v>1907</v>
      </c>
      <c r="C20" s="78"/>
      <c r="D20" s="65"/>
      <c r="E20" s="78"/>
      <c r="F20" s="65"/>
      <c r="G20" s="78"/>
      <c r="H20" s="66"/>
      <c r="I20" s="78"/>
      <c r="J20" s="3"/>
      <c r="K20" s="78"/>
      <c r="L20" s="3"/>
      <c r="M20" s="23">
        <f t="shared" si="0"/>
        <v>0</v>
      </c>
    </row>
    <row r="21" spans="1:13" ht="12.75">
      <c r="A21" s="6">
        <v>9</v>
      </c>
      <c r="B21" s="6">
        <f t="shared" si="1"/>
        <v>1908</v>
      </c>
      <c r="C21" s="78"/>
      <c r="D21" s="65"/>
      <c r="E21" s="78"/>
      <c r="F21" s="65"/>
      <c r="G21" s="78"/>
      <c r="H21" s="65"/>
      <c r="I21" s="78"/>
      <c r="J21" s="3"/>
      <c r="K21" s="78"/>
      <c r="L21" s="3"/>
      <c r="M21" s="23">
        <f t="shared" si="0"/>
        <v>0</v>
      </c>
    </row>
    <row r="22" spans="1:13" ht="12.75">
      <c r="A22" s="6">
        <v>10</v>
      </c>
      <c r="B22" s="6">
        <f t="shared" si="1"/>
        <v>1909</v>
      </c>
      <c r="C22" s="78"/>
      <c r="D22" s="65"/>
      <c r="E22" s="78"/>
      <c r="F22" s="65"/>
      <c r="G22" s="78"/>
      <c r="H22" s="65"/>
      <c r="I22" s="78"/>
      <c r="J22" s="3"/>
      <c r="K22" s="78"/>
      <c r="L22" s="3"/>
      <c r="M22" s="23">
        <f t="shared" si="0"/>
        <v>0</v>
      </c>
    </row>
    <row r="23" spans="1:13" ht="12.75">
      <c r="A23" s="6">
        <v>11</v>
      </c>
      <c r="B23" s="6">
        <f t="shared" si="1"/>
        <v>1910</v>
      </c>
      <c r="C23" s="78"/>
      <c r="D23" s="65"/>
      <c r="E23" s="78"/>
      <c r="F23" s="65"/>
      <c r="G23" s="78"/>
      <c r="H23" s="65"/>
      <c r="I23" s="78"/>
      <c r="J23" s="3"/>
      <c r="K23" s="78"/>
      <c r="L23" s="3"/>
      <c r="M23" s="23">
        <f t="shared" si="0"/>
        <v>0</v>
      </c>
    </row>
    <row r="24" spans="1:13" ht="12.75">
      <c r="A24" s="6">
        <v>12</v>
      </c>
      <c r="B24" s="6">
        <f t="shared" si="1"/>
        <v>1911</v>
      </c>
      <c r="C24" s="78"/>
      <c r="D24" s="65"/>
      <c r="E24" s="78"/>
      <c r="F24" s="65"/>
      <c r="G24" s="78"/>
      <c r="H24" s="65"/>
      <c r="I24" s="78"/>
      <c r="J24" s="3"/>
      <c r="K24" s="78"/>
      <c r="L24" s="3"/>
      <c r="M24" s="23">
        <f t="shared" si="0"/>
        <v>0</v>
      </c>
    </row>
    <row r="25" spans="1:13" ht="12.75">
      <c r="A25" s="6">
        <v>13</v>
      </c>
      <c r="B25" s="6">
        <f t="shared" si="1"/>
        <v>1912</v>
      </c>
      <c r="C25" s="78"/>
      <c r="D25" s="65"/>
      <c r="E25" s="78"/>
      <c r="F25" s="65"/>
      <c r="G25" s="78"/>
      <c r="H25" s="65"/>
      <c r="I25" s="78"/>
      <c r="J25" s="3"/>
      <c r="K25" s="78"/>
      <c r="L25" s="3"/>
      <c r="M25" s="23">
        <f t="shared" si="0"/>
        <v>0</v>
      </c>
    </row>
    <row r="26" spans="1:13" ht="12.75">
      <c r="A26" s="6">
        <v>14</v>
      </c>
      <c r="B26" s="6">
        <f t="shared" si="1"/>
        <v>1913</v>
      </c>
      <c r="C26" s="78"/>
      <c r="D26" s="65"/>
      <c r="E26" s="78"/>
      <c r="F26" s="65"/>
      <c r="G26" s="78"/>
      <c r="H26" s="65"/>
      <c r="I26" s="78"/>
      <c r="J26" s="3"/>
      <c r="K26" s="78"/>
      <c r="L26" s="3"/>
      <c r="M26" s="23">
        <f t="shared" si="0"/>
        <v>0</v>
      </c>
    </row>
    <row r="27" spans="1:13" ht="12.75">
      <c r="A27" s="6">
        <v>15</v>
      </c>
      <c r="B27" s="6">
        <f t="shared" si="1"/>
        <v>1914</v>
      </c>
      <c r="C27" s="78"/>
      <c r="D27" s="65"/>
      <c r="E27" s="78"/>
      <c r="F27" s="65"/>
      <c r="G27" s="78"/>
      <c r="H27" s="65"/>
      <c r="I27" s="78"/>
      <c r="J27" s="3"/>
      <c r="K27" s="78"/>
      <c r="L27" s="3"/>
      <c r="M27" s="23">
        <f t="shared" si="0"/>
        <v>0</v>
      </c>
    </row>
    <row r="28" spans="1:13" ht="12.75">
      <c r="A28" s="6">
        <v>16</v>
      </c>
      <c r="B28" s="6">
        <f t="shared" si="1"/>
        <v>1915</v>
      </c>
      <c r="C28" s="78"/>
      <c r="D28" s="65"/>
      <c r="E28" s="78"/>
      <c r="F28" s="65"/>
      <c r="G28" s="78"/>
      <c r="H28" s="65"/>
      <c r="I28" s="78"/>
      <c r="J28" s="3"/>
      <c r="K28" s="78"/>
      <c r="L28" s="3"/>
      <c r="M28" s="23">
        <f t="shared" si="0"/>
        <v>0</v>
      </c>
    </row>
    <row r="29" spans="1:13" ht="12.75">
      <c r="A29" s="6">
        <v>17</v>
      </c>
      <c r="B29" s="6">
        <f t="shared" si="1"/>
        <v>1916</v>
      </c>
      <c r="C29" s="78"/>
      <c r="D29" s="65"/>
      <c r="E29" s="78"/>
      <c r="F29" s="65"/>
      <c r="G29" s="78"/>
      <c r="H29" s="65"/>
      <c r="I29" s="78"/>
      <c r="J29" s="3"/>
      <c r="K29" s="78"/>
      <c r="L29" s="3"/>
      <c r="M29" s="23">
        <f t="shared" si="0"/>
        <v>0</v>
      </c>
    </row>
    <row r="30" spans="1:13" ht="12.75">
      <c r="A30" s="6">
        <v>18</v>
      </c>
      <c r="B30" s="6">
        <f t="shared" si="1"/>
        <v>1917</v>
      </c>
      <c r="C30" s="78"/>
      <c r="D30" s="65"/>
      <c r="E30" s="78"/>
      <c r="F30" s="65"/>
      <c r="G30" s="78"/>
      <c r="H30" s="65"/>
      <c r="I30" s="78"/>
      <c r="J30" s="3"/>
      <c r="K30" s="78"/>
      <c r="L30" s="3"/>
      <c r="M30" s="23">
        <f t="shared" si="0"/>
        <v>0</v>
      </c>
    </row>
    <row r="31" spans="1:13" ht="12.75">
      <c r="A31" s="6">
        <v>19</v>
      </c>
      <c r="B31" s="6">
        <f t="shared" si="1"/>
        <v>1918</v>
      </c>
      <c r="C31" s="78"/>
      <c r="D31" s="65"/>
      <c r="E31" s="78"/>
      <c r="F31" s="65"/>
      <c r="G31" s="78"/>
      <c r="H31" s="65"/>
      <c r="I31" s="78"/>
      <c r="J31" s="3"/>
      <c r="K31" s="78"/>
      <c r="L31" s="3"/>
      <c r="M31" s="23">
        <f t="shared" si="0"/>
        <v>0</v>
      </c>
    </row>
    <row r="32" spans="1:13" ht="12.75">
      <c r="A32" s="6">
        <v>20</v>
      </c>
      <c r="B32" s="6">
        <f t="shared" si="1"/>
        <v>1919</v>
      </c>
      <c r="C32" s="78"/>
      <c r="D32" s="65"/>
      <c r="E32" s="78"/>
      <c r="F32" s="65"/>
      <c r="G32" s="78"/>
      <c r="H32" s="65"/>
      <c r="I32" s="78"/>
      <c r="J32" s="3"/>
      <c r="K32" s="78"/>
      <c r="L32" s="3"/>
      <c r="M32" s="23">
        <f t="shared" si="0"/>
        <v>0</v>
      </c>
    </row>
    <row r="33" spans="1:13" ht="12.75">
      <c r="A33" s="6">
        <v>21</v>
      </c>
      <c r="B33" s="6">
        <f t="shared" si="1"/>
        <v>1920</v>
      </c>
      <c r="C33" s="78"/>
      <c r="D33" s="65"/>
      <c r="E33" s="78"/>
      <c r="F33" s="65"/>
      <c r="G33" s="78"/>
      <c r="H33" s="65"/>
      <c r="I33" s="78"/>
      <c r="J33" s="3"/>
      <c r="K33" s="78"/>
      <c r="L33" s="3"/>
      <c r="M33" s="23">
        <f t="shared" si="0"/>
        <v>0</v>
      </c>
    </row>
    <row r="34" spans="1:13" ht="12.75">
      <c r="A34" s="6">
        <v>22</v>
      </c>
      <c r="B34" s="6">
        <f>+B33+1</f>
        <v>1921</v>
      </c>
      <c r="C34" s="78"/>
      <c r="D34" s="65"/>
      <c r="E34" s="78"/>
      <c r="F34" s="65"/>
      <c r="G34" s="78"/>
      <c r="H34" s="65"/>
      <c r="I34" s="78"/>
      <c r="J34" s="3"/>
      <c r="K34" s="78"/>
      <c r="L34" s="3"/>
      <c r="M34" s="23">
        <f t="shared" si="0"/>
        <v>0</v>
      </c>
    </row>
    <row r="35" spans="1:13" ht="12.75">
      <c r="A35" s="6">
        <v>23</v>
      </c>
      <c r="B35" s="6">
        <f>+B34+1</f>
        <v>1922</v>
      </c>
      <c r="C35" s="78"/>
      <c r="D35" s="65"/>
      <c r="E35" s="78"/>
      <c r="F35" s="65"/>
      <c r="G35" s="78"/>
      <c r="H35" s="65"/>
      <c r="I35" s="78"/>
      <c r="J35" s="3"/>
      <c r="K35" s="78"/>
      <c r="L35" s="3"/>
      <c r="M35" s="23">
        <f>SUM(C35:K35)</f>
        <v>0</v>
      </c>
    </row>
    <row r="36" spans="1:13" ht="12.75">
      <c r="A36" s="6">
        <v>24</v>
      </c>
      <c r="B36" s="6">
        <f>+B35+1</f>
        <v>1923</v>
      </c>
      <c r="C36" s="78"/>
      <c r="D36" s="65"/>
      <c r="E36" s="78"/>
      <c r="F36" s="65"/>
      <c r="G36" s="78"/>
      <c r="H36" s="65"/>
      <c r="I36" s="78"/>
      <c r="J36" s="3"/>
      <c r="K36" s="78"/>
      <c r="L36" s="3"/>
      <c r="M36" s="23">
        <f>SUM(C36:K36)</f>
        <v>0</v>
      </c>
    </row>
    <row r="37" spans="1:13" ht="12.75">
      <c r="A37" s="6">
        <v>25</v>
      </c>
      <c r="B37" s="6">
        <f>+B36+1</f>
        <v>1924</v>
      </c>
      <c r="C37" s="78"/>
      <c r="D37" s="65"/>
      <c r="E37" s="78"/>
      <c r="F37" s="65"/>
      <c r="G37" s="78"/>
      <c r="H37" s="65"/>
      <c r="I37" s="78"/>
      <c r="J37" s="3"/>
      <c r="K37" s="78"/>
      <c r="L37" s="3"/>
      <c r="M37" s="23">
        <f>SUM(C37:K37)</f>
        <v>0</v>
      </c>
    </row>
    <row r="39" spans="1:13" ht="12.75">
      <c r="A39" s="6"/>
      <c r="B39" s="6" t="s">
        <v>24</v>
      </c>
      <c r="C39" s="7">
        <f>SUM(C13:C37)</f>
        <v>0</v>
      </c>
      <c r="D39" s="7"/>
      <c r="E39" s="7">
        <f>SUM(E13:E37)</f>
        <v>0</v>
      </c>
      <c r="F39" s="7"/>
      <c r="G39" s="7">
        <f>SUM(G13:G37)</f>
        <v>0</v>
      </c>
      <c r="H39" s="7"/>
      <c r="I39" s="7">
        <f>SUM(I13:I37)</f>
        <v>0</v>
      </c>
      <c r="J39" s="7">
        <f>SUM(J11:J34)</f>
        <v>0</v>
      </c>
      <c r="K39" s="7">
        <f>SUM(K13:K37)</f>
        <v>0</v>
      </c>
      <c r="L39" s="7"/>
      <c r="M39" s="7">
        <f>SUM(M13:M37)</f>
        <v>0</v>
      </c>
    </row>
  </sheetData>
  <sheetProtection password="CF7A" sheet="1" objects="1" scenarios="1"/>
  <mergeCells count="6">
    <mergeCell ref="B3:C3"/>
    <mergeCell ref="D3:E3"/>
    <mergeCell ref="B1:C1"/>
    <mergeCell ref="D1:E1"/>
    <mergeCell ref="B2:C2"/>
    <mergeCell ref="D2:E2"/>
  </mergeCells>
  <printOptions/>
  <pageMargins left="0.34" right="0.41" top="1" bottom="1" header="0.49" footer="0.5"/>
  <pageSetup fitToHeight="1" fitToWidth="1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6">
      <selection activeCell="F8" sqref="F8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173</v>
      </c>
      <c r="C5" s="63">
        <f>15+YEAR('Entry Screen'!F15)</f>
        <v>1915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181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182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183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184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185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186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187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188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189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190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191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192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+Payments!C28</f>
        <v>0</v>
      </c>
      <c r="D23" s="65">
        <f>+Payments!E28</f>
        <v>0</v>
      </c>
      <c r="E23" s="65">
        <f>+Payments!G28</f>
        <v>0</v>
      </c>
      <c r="F23" s="65">
        <f>+Payments!I28</f>
        <v>0</v>
      </c>
      <c r="G23" s="65">
        <f>+Payments!K28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15'!I30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64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+Fees!C28</f>
        <v>0</v>
      </c>
      <c r="D35" s="10">
        <f>+Fees!E28</f>
        <v>0</v>
      </c>
      <c r="E35" s="10">
        <f>+Fees!G28</f>
        <v>0</v>
      </c>
      <c r="F35" s="10">
        <f>+Fees!I28</f>
        <v>0</v>
      </c>
      <c r="G35" s="10">
        <f>+Fees!K28</f>
        <v>0</v>
      </c>
      <c r="I35" s="18">
        <f>SUM(C35:G35)</f>
        <v>0</v>
      </c>
    </row>
    <row r="36" spans="2:9" ht="12.75">
      <c r="B36" s="4" t="s">
        <v>58</v>
      </c>
      <c r="C36" s="65">
        <f>+Fees!D28</f>
        <v>0</v>
      </c>
      <c r="D36" s="65">
        <f>+Fees!F28</f>
        <v>0</v>
      </c>
      <c r="E36" s="65">
        <f>+Fees!H28</f>
        <v>0</v>
      </c>
      <c r="F36" s="65">
        <f>+Fees!J28</f>
        <v>0</v>
      </c>
      <c r="G36" s="65">
        <f>+Fees!L28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5">
      <selection activeCell="F8" sqref="F8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174</v>
      </c>
      <c r="C5" s="63">
        <f>16+YEAR('Entry Screen'!F15)</f>
        <v>1916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193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194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195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196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197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198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199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200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201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202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203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204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+Payments!C29</f>
        <v>0</v>
      </c>
      <c r="D23" s="65">
        <f>+Payments!E29</f>
        <v>0</v>
      </c>
      <c r="E23" s="65">
        <f>+Payments!G29</f>
        <v>0</v>
      </c>
      <c r="F23" s="65">
        <f>+Payments!I29</f>
        <v>0</v>
      </c>
      <c r="G23" s="65">
        <f>+Payments!K29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16'!I30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64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+Fees!C29</f>
        <v>0</v>
      </c>
      <c r="D35" s="10">
        <f>+Fees!E29</f>
        <v>0</v>
      </c>
      <c r="E35" s="10">
        <f>+Fees!G29</f>
        <v>0</v>
      </c>
      <c r="F35" s="10">
        <f>+Fees!I29</f>
        <v>0</v>
      </c>
      <c r="G35" s="10">
        <f>+Fees!K29</f>
        <v>0</v>
      </c>
      <c r="I35" s="18">
        <f>SUM(C35:G35)</f>
        <v>0</v>
      </c>
    </row>
    <row r="36" spans="2:9" ht="12.75">
      <c r="B36" s="4" t="s">
        <v>58</v>
      </c>
      <c r="C36" s="65">
        <f>+Fees!D29</f>
        <v>0</v>
      </c>
      <c r="D36" s="65">
        <f>+Fees!F29</f>
        <v>0</v>
      </c>
      <c r="E36" s="65">
        <f>+Fees!H29</f>
        <v>0</v>
      </c>
      <c r="F36" s="65">
        <f>+Fees!J29</f>
        <v>0</v>
      </c>
      <c r="G36" s="65">
        <f>+Fees!L29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7">
      <selection activeCell="F8" sqref="F8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175</v>
      </c>
      <c r="C5" s="63">
        <f>17+YEAR('Entry Screen'!F15)</f>
        <v>1917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205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206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207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208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209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210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211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212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213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214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215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216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+Payments!C30</f>
        <v>0</v>
      </c>
      <c r="D23" s="65">
        <f>+Payments!E30</f>
        <v>0</v>
      </c>
      <c r="E23" s="65">
        <f>+Payments!G30</f>
        <v>0</v>
      </c>
      <c r="F23" s="65">
        <f>+Payments!I30</f>
        <v>0</v>
      </c>
      <c r="G23" s="65">
        <f>+Payments!K30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17'!I30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64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+Fees!C30</f>
        <v>0</v>
      </c>
      <c r="D35" s="10">
        <f>+Fees!E30</f>
        <v>0</v>
      </c>
      <c r="E35" s="10">
        <f>+Fees!G30</f>
        <v>0</v>
      </c>
      <c r="F35" s="10">
        <f>+Fees!I30</f>
        <v>0</v>
      </c>
      <c r="G35" s="10">
        <f>+Fees!K30</f>
        <v>0</v>
      </c>
      <c r="I35" s="18">
        <f>SUM(C35:G35)</f>
        <v>0</v>
      </c>
    </row>
    <row r="36" spans="2:9" ht="12.75">
      <c r="B36" s="4" t="s">
        <v>58</v>
      </c>
      <c r="C36" s="65">
        <f>+Fees!D30</f>
        <v>0</v>
      </c>
      <c r="D36" s="65">
        <f>+Fees!F30</f>
        <v>0</v>
      </c>
      <c r="E36" s="65">
        <f>+Fees!H30</f>
        <v>0</v>
      </c>
      <c r="F36" s="65">
        <f>+Fees!J30</f>
        <v>0</v>
      </c>
      <c r="G36" s="65">
        <f>+Fees!L30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0">
      <selection activeCell="C19" sqref="C19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176</v>
      </c>
      <c r="C5" s="63">
        <f>18+YEAR('Entry Screen'!F15)</f>
        <v>1918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217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218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219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220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221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222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223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224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225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226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227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228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+Payments!C31</f>
        <v>0</v>
      </c>
      <c r="D23" s="65">
        <f>+Payments!E31</f>
        <v>0</v>
      </c>
      <c r="E23" s="65">
        <f>+Payments!G31</f>
        <v>0</v>
      </c>
      <c r="F23" s="65">
        <f>+Payments!I31</f>
        <v>0</v>
      </c>
      <c r="G23" s="65">
        <f>+Payments!K31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18'!I30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64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+Fees!C31</f>
        <v>0</v>
      </c>
      <c r="D35" s="10">
        <f>+Fees!E31</f>
        <v>0</v>
      </c>
      <c r="E35" s="10">
        <f>+Fees!G31</f>
        <v>0</v>
      </c>
      <c r="F35" s="10">
        <f>+Fees!I31</f>
        <v>0</v>
      </c>
      <c r="G35" s="10">
        <f>+Fees!K31</f>
        <v>0</v>
      </c>
      <c r="I35" s="18">
        <f>SUM(C35:G35)</f>
        <v>0</v>
      </c>
    </row>
    <row r="36" spans="2:9" ht="12.75">
      <c r="B36" s="4" t="s">
        <v>58</v>
      </c>
      <c r="C36" s="65">
        <f>+Fees!D31</f>
        <v>0</v>
      </c>
      <c r="D36" s="65">
        <f>+Fees!F31</f>
        <v>0</v>
      </c>
      <c r="E36" s="65">
        <f>+Fees!H31</f>
        <v>0</v>
      </c>
      <c r="F36" s="65">
        <f>+Fees!J31</f>
        <v>0</v>
      </c>
      <c r="G36" s="65">
        <f>+Fees!L31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scale="9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D5" sqref="D5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177</v>
      </c>
      <c r="C5" s="63">
        <f>19+YEAR('Entry Screen'!F15)</f>
        <v>1919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229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230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231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232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233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234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235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236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237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238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239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240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+Payments!C32</f>
        <v>0</v>
      </c>
      <c r="D23" s="65">
        <f>+Payments!E32</f>
        <v>0</v>
      </c>
      <c r="E23" s="65">
        <f>+Payments!G32</f>
        <v>0</v>
      </c>
      <c r="F23" s="65">
        <f>+Payments!I32</f>
        <v>0</v>
      </c>
      <c r="G23" s="65">
        <f>+Payments!K32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19'!I30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64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+Fees!C32</f>
        <v>0</v>
      </c>
      <c r="D35" s="10">
        <f>+Fees!E32</f>
        <v>0</v>
      </c>
      <c r="E35" s="10">
        <f>+Fees!G32</f>
        <v>0</v>
      </c>
      <c r="F35" s="10">
        <f>+Fees!I32</f>
        <v>0</v>
      </c>
      <c r="G35" s="10">
        <f>+Fees!K32</f>
        <v>0</v>
      </c>
      <c r="I35" s="18">
        <f>SUM(C35:G35)</f>
        <v>0</v>
      </c>
    </row>
    <row r="36" spans="2:9" ht="12.75">
      <c r="B36" s="4" t="s">
        <v>58</v>
      </c>
      <c r="C36" s="65">
        <f>+Fees!D32</f>
        <v>0</v>
      </c>
      <c r="D36" s="65">
        <f>+Fees!F32</f>
        <v>0</v>
      </c>
      <c r="E36" s="65">
        <f>+Fees!H32</f>
        <v>0</v>
      </c>
      <c r="F36" s="65">
        <f>+Fees!J32</f>
        <v>0</v>
      </c>
      <c r="G36" s="65">
        <f>+Fees!L32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scale="86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4">
      <selection activeCell="E44" sqref="E44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178</v>
      </c>
      <c r="C5" s="63">
        <f>20+YEAR('Entry Screen'!F15)</f>
        <v>1920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241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242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243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244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245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246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247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248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249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250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251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252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+Payments!C33</f>
        <v>0</v>
      </c>
      <c r="D23" s="65">
        <f>+Payments!E33</f>
        <v>0</v>
      </c>
      <c r="E23" s="65">
        <f>+Payments!G33</f>
        <v>0</v>
      </c>
      <c r="F23" s="65">
        <f>+Payments!I33</f>
        <v>0</v>
      </c>
      <c r="G23" s="65">
        <f>+Payments!K33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20'!I30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64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+Fees!C33</f>
        <v>0</v>
      </c>
      <c r="D35" s="10">
        <f>+Fees!E33</f>
        <v>0</v>
      </c>
      <c r="E35" s="10">
        <f>+Fees!G33</f>
        <v>0</v>
      </c>
      <c r="F35" s="10">
        <f>+Fees!I33</f>
        <v>0</v>
      </c>
      <c r="G35" s="10">
        <f>+Fees!K33</f>
        <v>0</v>
      </c>
      <c r="I35" s="18">
        <f>SUM(C35:G35)</f>
        <v>0</v>
      </c>
    </row>
    <row r="36" spans="2:9" ht="12.75">
      <c r="B36" s="4" t="s">
        <v>58</v>
      </c>
      <c r="C36" s="65">
        <f>+Fees!D33</f>
        <v>0</v>
      </c>
      <c r="D36" s="65">
        <f>+Fees!F33</f>
        <v>0</v>
      </c>
      <c r="E36" s="65">
        <f>+Fees!H33</f>
        <v>0</v>
      </c>
      <c r="F36" s="65">
        <f>+Fees!J33</f>
        <v>0</v>
      </c>
      <c r="G36" s="65">
        <f>+Fees!L33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C6" sqref="C6:F6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179</v>
      </c>
      <c r="C5" s="63">
        <f>21+YEAR('Entry Screen'!F15)</f>
        <v>1921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73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253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254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255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256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257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258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259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260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261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262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263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264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+Payments!C34</f>
        <v>0</v>
      </c>
      <c r="D23" s="65">
        <f>+Payments!E34</f>
        <v>0</v>
      </c>
      <c r="E23" s="65">
        <f>+Payments!G34</f>
        <v>0</v>
      </c>
      <c r="F23" s="65">
        <f>+Payments!I34</f>
        <v>0</v>
      </c>
      <c r="G23" s="65">
        <f>+Payments!K34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21'!I30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64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+Fees!C34</f>
        <v>0</v>
      </c>
      <c r="D35" s="10">
        <f>+Fees!E34</f>
        <v>0</v>
      </c>
      <c r="E35" s="10">
        <f>+Fees!G34</f>
        <v>0</v>
      </c>
      <c r="F35" s="10">
        <f>+Fees!I34</f>
        <v>0</v>
      </c>
      <c r="G35" s="10">
        <f>+Fees!K34</f>
        <v>0</v>
      </c>
      <c r="I35" s="18">
        <f>SUM(C35:G35)</f>
        <v>0</v>
      </c>
    </row>
    <row r="36" spans="2:9" ht="12.75">
      <c r="B36" s="4" t="s">
        <v>58</v>
      </c>
      <c r="C36" s="65">
        <f>+Fees!D34</f>
        <v>0</v>
      </c>
      <c r="D36" s="65">
        <f>+Fees!F34</f>
        <v>0</v>
      </c>
      <c r="E36" s="65">
        <f>+Fees!H34</f>
        <v>0</v>
      </c>
      <c r="F36" s="65">
        <f>+Fees!J34</f>
        <v>0</v>
      </c>
      <c r="G36" s="65">
        <f>+Fees!L34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F40" sqref="F40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0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189</v>
      </c>
      <c r="C5" s="63">
        <f>22+YEAR('Entry Screen'!F15)</f>
        <v>1922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265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 aca="true" t="shared" si="0" ref="I9:I20">(LARGE(C9:G9,1))</f>
        <v>#VALUE!</v>
      </c>
      <c r="L9" t="e">
        <f aca="true" t="shared" si="1" ref="L9:L20">IF(I9=C9,$C$32,IF(I9=D9,$D$32,IF(I9=E9,$E$32,IF(I9=F9,$F$32,IF(I9=G9,$G$32)))))</f>
        <v>#VALUE!</v>
      </c>
    </row>
    <row r="10" spans="1:12" ht="12.75">
      <c r="A10">
        <v>266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t="shared" si="0"/>
        <v>#VALUE!</v>
      </c>
      <c r="L10" t="e">
        <f t="shared" si="1"/>
        <v>#VALUE!</v>
      </c>
    </row>
    <row r="11" spans="1:12" ht="12.75">
      <c r="A11">
        <v>267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268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269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270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271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272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273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274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275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276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5">
        <f>+Payments!C35</f>
        <v>0</v>
      </c>
      <c r="D23" s="65">
        <f>+Payments!E35</f>
        <v>0</v>
      </c>
      <c r="E23" s="65">
        <f>+Payments!G35</f>
        <v>0</v>
      </c>
      <c r="F23" s="65">
        <f>+Payments!I35</f>
        <v>0</v>
      </c>
      <c r="G23" s="65">
        <f>+Payments!K35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22'!I30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64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+Fees!C35</f>
        <v>0</v>
      </c>
      <c r="D35" s="10">
        <f>+Fees!E35</f>
        <v>0</v>
      </c>
      <c r="E35" s="10">
        <f>+Fees!G35</f>
        <v>0</v>
      </c>
      <c r="F35" s="10">
        <f>+Fees!I35</f>
        <v>0</v>
      </c>
      <c r="G35" s="10">
        <f>+Fees!K35</f>
        <v>0</v>
      </c>
      <c r="I35" s="18">
        <f>SUM(C35:G35)</f>
        <v>0</v>
      </c>
    </row>
    <row r="36" spans="2:9" ht="12.75">
      <c r="B36" s="4" t="s">
        <v>58</v>
      </c>
      <c r="C36" s="65">
        <f>+Fees!D35</f>
        <v>0</v>
      </c>
      <c r="D36" s="65">
        <f>+Fees!F35</f>
        <v>0</v>
      </c>
      <c r="E36" s="65">
        <f>+Fees!H35</f>
        <v>0</v>
      </c>
      <c r="F36" s="65">
        <f>+Fees!J35</f>
        <v>0</v>
      </c>
      <c r="G36" s="65">
        <f>+Fees!L35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A25" sqref="A25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0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190</v>
      </c>
      <c r="C5" s="63">
        <f>23+YEAR('Entry Screen'!F15)</f>
        <v>1923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277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 aca="true" t="shared" si="0" ref="I9:I20">(LARGE(C9:G9,1))</f>
        <v>#VALUE!</v>
      </c>
      <c r="L9" t="e">
        <f aca="true" t="shared" si="1" ref="L9:L20">IF(I9=C9,$C$32,IF(I9=D9,$D$32,IF(I9=E9,$E$32,IF(I9=F9,$F$32,IF(I9=G9,$G$32)))))</f>
        <v>#VALUE!</v>
      </c>
    </row>
    <row r="10" spans="1:12" ht="12.75">
      <c r="A10">
        <v>278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t="shared" si="0"/>
        <v>#VALUE!</v>
      </c>
      <c r="L10" t="e">
        <f t="shared" si="1"/>
        <v>#VALUE!</v>
      </c>
    </row>
    <row r="11" spans="1:12" ht="12.75">
      <c r="A11">
        <v>279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280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281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282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283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284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285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286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287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288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5">
        <f>+Payments!C36</f>
        <v>0</v>
      </c>
      <c r="D23" s="65">
        <f>+Payments!E36</f>
        <v>0</v>
      </c>
      <c r="E23" s="65">
        <f>+Payments!G36</f>
        <v>0</v>
      </c>
      <c r="F23" s="65">
        <f>+Payments!I36</f>
        <v>0</v>
      </c>
      <c r="G23" s="65">
        <f>+Payments!K36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23'!I30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64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+Fees!C36</f>
        <v>0</v>
      </c>
      <c r="D35" s="10">
        <f>+Fees!E36</f>
        <v>0</v>
      </c>
      <c r="E35" s="10">
        <f>+Fees!G36</f>
        <v>0</v>
      </c>
      <c r="F35" s="10">
        <f>+Fees!I36</f>
        <v>0</v>
      </c>
      <c r="G35" s="10">
        <f>+Fees!K36</f>
        <v>0</v>
      </c>
      <c r="I35" s="18">
        <f>SUM(C35:G35)</f>
        <v>0</v>
      </c>
    </row>
    <row r="36" spans="2:9" ht="12.75">
      <c r="B36" s="4" t="s">
        <v>58</v>
      </c>
      <c r="C36" s="65">
        <f>+Fees!D36</f>
        <v>0</v>
      </c>
      <c r="D36" s="65">
        <f>+Fees!F36</f>
        <v>0</v>
      </c>
      <c r="E36" s="65">
        <f>+Fees!H36</f>
        <v>0</v>
      </c>
      <c r="F36" s="65">
        <f>+Fees!J36</f>
        <v>0</v>
      </c>
      <c r="G36" s="65">
        <f>+Fees!L36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F4" sqref="F4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191</v>
      </c>
      <c r="C5" s="63">
        <f>24+YEAR('Entry Screen'!F15)</f>
        <v>1924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73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289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 aca="true" t="shared" si="0" ref="I9:I20">(LARGE(C9:G9,1))</f>
        <v>#VALUE!</v>
      </c>
      <c r="L9" t="e">
        <f aca="true" t="shared" si="1" ref="L9:L20">IF(I9=C9,$C$32,IF(I9=D9,$D$32,IF(I9=E9,$E$32,IF(I9=F9,$F$32,IF(I9=G9,$G$32)))))</f>
        <v>#VALUE!</v>
      </c>
    </row>
    <row r="10" spans="1:12" ht="12.75">
      <c r="A10">
        <v>290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t="shared" si="0"/>
        <v>#VALUE!</v>
      </c>
      <c r="L10" t="e">
        <f t="shared" si="1"/>
        <v>#VALUE!</v>
      </c>
    </row>
    <row r="11" spans="1:12" ht="12.75">
      <c r="A11">
        <v>291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292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293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294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295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296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297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298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299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300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5">
        <f>+Payments!C37</f>
        <v>0</v>
      </c>
      <c r="D23" s="65">
        <f>+Payments!E37</f>
        <v>0</v>
      </c>
      <c r="E23" s="65">
        <f>+Payments!G37</f>
        <v>0</v>
      </c>
      <c r="F23" s="65">
        <f>+Payments!I37</f>
        <v>0</v>
      </c>
      <c r="G23" s="65">
        <f>+Payments!K37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24'!I30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64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+Fees!C37</f>
        <v>0</v>
      </c>
      <c r="D35" s="10">
        <f>+Fees!E37</f>
        <v>0</v>
      </c>
      <c r="E35" s="10">
        <f>+Fees!G37</f>
        <v>0</v>
      </c>
      <c r="F35" s="10">
        <f>+Fees!I37</f>
        <v>0</v>
      </c>
      <c r="G35" s="10">
        <f>+Fees!K37</f>
        <v>0</v>
      </c>
      <c r="I35" s="18">
        <f>SUM(C35:G35)</f>
        <v>0</v>
      </c>
    </row>
    <row r="36" spans="2:9" ht="12.75">
      <c r="B36" s="4" t="s">
        <v>58</v>
      </c>
      <c r="C36" s="65">
        <f>+Fees!D37</f>
        <v>0</v>
      </c>
      <c r="D36" s="65">
        <f>+Fees!F37</f>
        <v>0</v>
      </c>
      <c r="E36" s="65">
        <f>+Fees!H37</f>
        <v>0</v>
      </c>
      <c r="F36" s="65">
        <f>+Fees!J37</f>
        <v>0</v>
      </c>
      <c r="G36" s="65">
        <f>+Fees!L37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7">
      <selection activeCell="C13" sqref="C13"/>
    </sheetView>
  </sheetViews>
  <sheetFormatPr defaultColWidth="9.140625" defaultRowHeight="12.75"/>
  <cols>
    <col min="1" max="1" width="3.8515625" style="0" customWidth="1"/>
    <col min="2" max="2" width="9.00390625" style="0" customWidth="1"/>
    <col min="3" max="12" width="10.00390625" style="0" customWidth="1"/>
    <col min="13" max="13" width="2.57421875" style="0" customWidth="1"/>
    <col min="14" max="14" width="11.28125" style="0" bestFit="1" customWidth="1"/>
  </cols>
  <sheetData>
    <row r="1" spans="2:14" ht="12.75">
      <c r="B1" s="93" t="s">
        <v>42</v>
      </c>
      <c r="C1" s="93"/>
      <c r="D1" s="99">
        <f>+'Entry Screen'!C4</f>
        <v>0</v>
      </c>
      <c r="E1" s="99"/>
      <c r="H1" s="16"/>
      <c r="M1" s="13" t="s">
        <v>41</v>
      </c>
      <c r="N1" s="2">
        <f>+'Entry Screen'!I10</f>
        <v>0</v>
      </c>
    </row>
    <row r="2" spans="2:14" ht="12.75">
      <c r="B2" s="93" t="s">
        <v>43</v>
      </c>
      <c r="C2" s="93"/>
      <c r="D2" s="99">
        <f>+'Entry Screen'!C5</f>
        <v>0</v>
      </c>
      <c r="E2" s="99"/>
      <c r="M2" s="13" t="s">
        <v>44</v>
      </c>
      <c r="N2" s="2">
        <f>+'Entry Screen'!C10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ht="12.75">
      <c r="F5" s="6" t="s">
        <v>184</v>
      </c>
    </row>
    <row r="6" spans="10:13" ht="12.75">
      <c r="J6" s="10"/>
      <c r="M6" s="10"/>
    </row>
    <row r="7" spans="2:13" ht="12.75">
      <c r="B7" s="6"/>
      <c r="J7" s="10"/>
      <c r="M7" s="10"/>
    </row>
    <row r="8" spans="3:13" ht="12.75">
      <c r="C8" s="105" t="s">
        <v>154</v>
      </c>
      <c r="D8" s="106"/>
      <c r="E8" s="100" t="s">
        <v>155</v>
      </c>
      <c r="F8" s="106"/>
      <c r="G8" s="100" t="s">
        <v>156</v>
      </c>
      <c r="H8" s="106"/>
      <c r="I8" s="100" t="s">
        <v>157</v>
      </c>
      <c r="J8" s="101"/>
      <c r="K8" s="100" t="s">
        <v>187</v>
      </c>
      <c r="L8" s="101"/>
      <c r="M8" s="67"/>
    </row>
    <row r="9" spans="2:14" ht="12.75">
      <c r="B9" s="13" t="s">
        <v>55</v>
      </c>
      <c r="C9" s="107" t="str">
        <f>+Summary!C11</f>
        <v>(Blank)</v>
      </c>
      <c r="D9" s="103"/>
      <c r="E9" s="102" t="str">
        <f>+Summary!C12</f>
        <v>(Blank)</v>
      </c>
      <c r="F9" s="103"/>
      <c r="G9" s="102" t="str">
        <f>+Summary!C13</f>
        <v>(Blank)</v>
      </c>
      <c r="H9" s="103"/>
      <c r="I9" s="102" t="str">
        <f>+Summary!C14</f>
        <v>(Blank)</v>
      </c>
      <c r="J9" s="103"/>
      <c r="K9" s="102" t="str">
        <f>+Summary!C15</f>
        <v>(Blank)</v>
      </c>
      <c r="L9" s="103"/>
      <c r="M9" s="67"/>
      <c r="N9" s="6" t="s">
        <v>26</v>
      </c>
    </row>
    <row r="10" spans="2:14" ht="12.75">
      <c r="B10" s="13" t="s">
        <v>152</v>
      </c>
      <c r="C10" s="108" t="str">
        <f>+Summary!E11</f>
        <v> </v>
      </c>
      <c r="D10" s="109"/>
      <c r="E10" s="104" t="str">
        <f>+Summary!E12</f>
        <v> </v>
      </c>
      <c r="F10" s="109"/>
      <c r="G10" s="104" t="str">
        <f>+Summary!E13</f>
        <v> </v>
      </c>
      <c r="H10" s="109"/>
      <c r="I10" s="104" t="str">
        <f>+Summary!E14</f>
        <v> </v>
      </c>
      <c r="J10" s="103"/>
      <c r="K10" s="104" t="str">
        <f>+Summary!E15</f>
        <v> </v>
      </c>
      <c r="L10" s="103"/>
      <c r="M10" s="67"/>
      <c r="N10" s="6" t="s">
        <v>185</v>
      </c>
    </row>
    <row r="11" spans="2:14" ht="12.75">
      <c r="B11" s="13" t="s">
        <v>153</v>
      </c>
      <c r="C11" s="108" t="str">
        <f>+Summary!F11</f>
        <v> </v>
      </c>
      <c r="D11" s="109"/>
      <c r="E11" s="104" t="str">
        <f>+Summary!F12</f>
        <v> </v>
      </c>
      <c r="F11" s="109"/>
      <c r="G11" s="104" t="str">
        <f>+Summary!F13</f>
        <v> </v>
      </c>
      <c r="H11" s="109"/>
      <c r="I11" s="104" t="str">
        <f>+Summary!F14</f>
        <v> </v>
      </c>
      <c r="J11" s="103"/>
      <c r="K11" s="104" t="str">
        <f>+Summary!F15</f>
        <v> </v>
      </c>
      <c r="L11" s="103"/>
      <c r="M11" s="67"/>
      <c r="N11" s="6" t="s">
        <v>18</v>
      </c>
    </row>
    <row r="12" spans="1:13" ht="12.75">
      <c r="A12" s="13" t="s">
        <v>19</v>
      </c>
      <c r="C12" s="9" t="s">
        <v>21</v>
      </c>
      <c r="D12" s="68" t="s">
        <v>22</v>
      </c>
      <c r="E12" s="9" t="s">
        <v>21</v>
      </c>
      <c r="F12" s="68" t="s">
        <v>22</v>
      </c>
      <c r="G12" s="9" t="s">
        <v>21</v>
      </c>
      <c r="H12" s="68" t="s">
        <v>22</v>
      </c>
      <c r="I12" s="9" t="s">
        <v>21</v>
      </c>
      <c r="J12" s="68" t="s">
        <v>22</v>
      </c>
      <c r="K12" s="9" t="s">
        <v>21</v>
      </c>
      <c r="L12" s="68" t="s">
        <v>22</v>
      </c>
      <c r="M12" s="9"/>
    </row>
    <row r="13" spans="1:14" ht="12.75">
      <c r="A13" s="6">
        <v>1</v>
      </c>
      <c r="B13" s="6">
        <f>+'Year 1'!C5</f>
        <v>1900</v>
      </c>
      <c r="C13" s="78"/>
      <c r="D13" s="79"/>
      <c r="E13" s="78"/>
      <c r="F13" s="79"/>
      <c r="G13" s="78"/>
      <c r="H13" s="79"/>
      <c r="I13" s="78"/>
      <c r="J13" s="79"/>
      <c r="K13" s="78"/>
      <c r="L13" s="79"/>
      <c r="N13" s="23">
        <f>(C13+E13+G13+I13+K13)-(D13+F13+H13+J13+L13)</f>
        <v>0</v>
      </c>
    </row>
    <row r="14" spans="1:14" ht="12.75">
      <c r="A14" s="6">
        <v>2</v>
      </c>
      <c r="B14" s="6">
        <f aca="true" t="shared" si="0" ref="B14:B37">+B13+1</f>
        <v>1901</v>
      </c>
      <c r="C14" s="78"/>
      <c r="D14" s="79"/>
      <c r="E14" s="78"/>
      <c r="F14" s="79"/>
      <c r="G14" s="78"/>
      <c r="H14" s="79"/>
      <c r="I14" s="78"/>
      <c r="J14" s="79"/>
      <c r="K14" s="78"/>
      <c r="L14" s="79"/>
      <c r="M14" s="10"/>
      <c r="N14" s="23">
        <f aca="true" t="shared" si="1" ref="N14:N34">(C14+E14+G14+I14+K14)-(D14+F14+H14+J14+L14)</f>
        <v>0</v>
      </c>
    </row>
    <row r="15" spans="1:14" ht="12.75">
      <c r="A15" s="6">
        <v>3</v>
      </c>
      <c r="B15" s="6">
        <f t="shared" si="0"/>
        <v>1902</v>
      </c>
      <c r="C15" s="78"/>
      <c r="D15" s="79"/>
      <c r="E15" s="78"/>
      <c r="F15" s="79"/>
      <c r="G15" s="78"/>
      <c r="H15" s="79"/>
      <c r="I15" s="78"/>
      <c r="J15" s="79"/>
      <c r="K15" s="78"/>
      <c r="L15" s="79"/>
      <c r="M15" s="10"/>
      <c r="N15" s="23">
        <f t="shared" si="1"/>
        <v>0</v>
      </c>
    </row>
    <row r="16" spans="1:14" ht="12.75">
      <c r="A16" s="6">
        <v>4</v>
      </c>
      <c r="B16" s="6">
        <f t="shared" si="0"/>
        <v>1903</v>
      </c>
      <c r="C16" s="78"/>
      <c r="D16" s="79"/>
      <c r="E16" s="78"/>
      <c r="F16" s="79"/>
      <c r="G16" s="78"/>
      <c r="H16" s="79"/>
      <c r="I16" s="78"/>
      <c r="J16" s="79"/>
      <c r="K16" s="78"/>
      <c r="L16" s="79"/>
      <c r="M16" s="10"/>
      <c r="N16" s="23">
        <f t="shared" si="1"/>
        <v>0</v>
      </c>
    </row>
    <row r="17" spans="1:14" ht="12.75">
      <c r="A17" s="6">
        <v>5</v>
      </c>
      <c r="B17" s="6">
        <f t="shared" si="0"/>
        <v>1904</v>
      </c>
      <c r="C17" s="78"/>
      <c r="D17" s="79"/>
      <c r="E17" s="78"/>
      <c r="F17" s="79"/>
      <c r="G17" s="78"/>
      <c r="H17" s="79"/>
      <c r="I17" s="78"/>
      <c r="J17" s="79"/>
      <c r="K17" s="78"/>
      <c r="L17" s="79"/>
      <c r="M17" s="10"/>
      <c r="N17" s="23">
        <f t="shared" si="1"/>
        <v>0</v>
      </c>
    </row>
    <row r="18" spans="1:14" ht="12.75">
      <c r="A18" s="6">
        <v>6</v>
      </c>
      <c r="B18" s="6">
        <f t="shared" si="0"/>
        <v>1905</v>
      </c>
      <c r="C18" s="78"/>
      <c r="D18" s="79"/>
      <c r="E18" s="78"/>
      <c r="F18" s="79"/>
      <c r="G18" s="78"/>
      <c r="H18" s="79"/>
      <c r="I18" s="78"/>
      <c r="J18" s="79"/>
      <c r="K18" s="78"/>
      <c r="L18" s="79"/>
      <c r="M18" s="10"/>
      <c r="N18" s="23">
        <f t="shared" si="1"/>
        <v>0</v>
      </c>
    </row>
    <row r="19" spans="1:14" ht="12.75">
      <c r="A19" s="6">
        <v>7</v>
      </c>
      <c r="B19" s="6">
        <f t="shared" si="0"/>
        <v>1906</v>
      </c>
      <c r="C19" s="78"/>
      <c r="D19" s="79"/>
      <c r="E19" s="78"/>
      <c r="F19" s="79"/>
      <c r="G19" s="78"/>
      <c r="H19" s="79"/>
      <c r="I19" s="78"/>
      <c r="J19" s="79"/>
      <c r="K19" s="78"/>
      <c r="L19" s="79"/>
      <c r="M19" s="10"/>
      <c r="N19" s="23">
        <f t="shared" si="1"/>
        <v>0</v>
      </c>
    </row>
    <row r="20" spans="1:14" ht="12.75">
      <c r="A20" s="6">
        <v>8</v>
      </c>
      <c r="B20" s="6">
        <f t="shared" si="0"/>
        <v>1907</v>
      </c>
      <c r="C20" s="78"/>
      <c r="D20" s="79"/>
      <c r="E20" s="78"/>
      <c r="F20" s="79"/>
      <c r="G20" s="78"/>
      <c r="H20" s="79"/>
      <c r="I20" s="78"/>
      <c r="J20" s="79"/>
      <c r="K20" s="78"/>
      <c r="L20" s="79"/>
      <c r="M20" s="10"/>
      <c r="N20" s="23">
        <f t="shared" si="1"/>
        <v>0</v>
      </c>
    </row>
    <row r="21" spans="1:14" ht="12.75">
      <c r="A21" s="6">
        <v>9</v>
      </c>
      <c r="B21" s="6">
        <f t="shared" si="0"/>
        <v>1908</v>
      </c>
      <c r="C21" s="78"/>
      <c r="D21" s="79"/>
      <c r="E21" s="78"/>
      <c r="F21" s="79"/>
      <c r="G21" s="78"/>
      <c r="H21" s="79"/>
      <c r="I21" s="78"/>
      <c r="J21" s="79"/>
      <c r="K21" s="78"/>
      <c r="L21" s="79"/>
      <c r="M21" s="10"/>
      <c r="N21" s="23">
        <f t="shared" si="1"/>
        <v>0</v>
      </c>
    </row>
    <row r="22" spans="1:14" ht="12.75">
      <c r="A22" s="6">
        <v>10</v>
      </c>
      <c r="B22" s="6">
        <f t="shared" si="0"/>
        <v>1909</v>
      </c>
      <c r="C22" s="78"/>
      <c r="D22" s="79"/>
      <c r="E22" s="78"/>
      <c r="F22" s="79"/>
      <c r="G22" s="78"/>
      <c r="H22" s="79"/>
      <c r="I22" s="78"/>
      <c r="J22" s="79"/>
      <c r="K22" s="78"/>
      <c r="L22" s="79"/>
      <c r="M22" s="10"/>
      <c r="N22" s="23">
        <f t="shared" si="1"/>
        <v>0</v>
      </c>
    </row>
    <row r="23" spans="1:14" ht="12.75">
      <c r="A23" s="6">
        <v>11</v>
      </c>
      <c r="B23" s="6">
        <f t="shared" si="0"/>
        <v>1910</v>
      </c>
      <c r="C23" s="78"/>
      <c r="D23" s="79"/>
      <c r="E23" s="78"/>
      <c r="F23" s="79"/>
      <c r="G23" s="78"/>
      <c r="H23" s="79"/>
      <c r="I23" s="78"/>
      <c r="J23" s="79"/>
      <c r="K23" s="78"/>
      <c r="L23" s="79"/>
      <c r="M23" s="10"/>
      <c r="N23" s="23">
        <f t="shared" si="1"/>
        <v>0</v>
      </c>
    </row>
    <row r="24" spans="1:14" ht="12.75">
      <c r="A24" s="6">
        <v>12</v>
      </c>
      <c r="B24" s="6">
        <f t="shared" si="0"/>
        <v>1911</v>
      </c>
      <c r="C24" s="78"/>
      <c r="D24" s="79"/>
      <c r="E24" s="78"/>
      <c r="F24" s="79"/>
      <c r="G24" s="78"/>
      <c r="H24" s="79"/>
      <c r="I24" s="78"/>
      <c r="J24" s="79"/>
      <c r="K24" s="78"/>
      <c r="L24" s="79"/>
      <c r="M24" s="10"/>
      <c r="N24" s="23">
        <f t="shared" si="1"/>
        <v>0</v>
      </c>
    </row>
    <row r="25" spans="1:14" ht="12.75">
      <c r="A25" s="6">
        <v>13</v>
      </c>
      <c r="B25" s="6">
        <f t="shared" si="0"/>
        <v>1912</v>
      </c>
      <c r="C25" s="78"/>
      <c r="D25" s="79"/>
      <c r="E25" s="78"/>
      <c r="F25" s="79"/>
      <c r="G25" s="78"/>
      <c r="H25" s="79"/>
      <c r="I25" s="78"/>
      <c r="J25" s="79"/>
      <c r="K25" s="78"/>
      <c r="L25" s="79"/>
      <c r="M25" s="10"/>
      <c r="N25" s="23">
        <f t="shared" si="1"/>
        <v>0</v>
      </c>
    </row>
    <row r="26" spans="1:14" ht="12.75">
      <c r="A26" s="6">
        <v>14</v>
      </c>
      <c r="B26" s="6">
        <f t="shared" si="0"/>
        <v>1913</v>
      </c>
      <c r="C26" s="78"/>
      <c r="D26" s="79"/>
      <c r="E26" s="78"/>
      <c r="F26" s="79"/>
      <c r="G26" s="78"/>
      <c r="H26" s="79"/>
      <c r="I26" s="78"/>
      <c r="J26" s="79"/>
      <c r="K26" s="78"/>
      <c r="L26" s="79"/>
      <c r="M26" s="10"/>
      <c r="N26" s="23">
        <f t="shared" si="1"/>
        <v>0</v>
      </c>
    </row>
    <row r="27" spans="1:14" ht="12.75">
      <c r="A27" s="6">
        <v>15</v>
      </c>
      <c r="B27" s="6">
        <f t="shared" si="0"/>
        <v>1914</v>
      </c>
      <c r="C27" s="78"/>
      <c r="D27" s="79"/>
      <c r="E27" s="78"/>
      <c r="F27" s="79"/>
      <c r="G27" s="78"/>
      <c r="H27" s="79"/>
      <c r="I27" s="78"/>
      <c r="J27" s="79"/>
      <c r="K27" s="78"/>
      <c r="L27" s="79"/>
      <c r="M27" s="10"/>
      <c r="N27" s="23">
        <f t="shared" si="1"/>
        <v>0</v>
      </c>
    </row>
    <row r="28" spans="1:14" ht="12.75">
      <c r="A28" s="6">
        <v>16</v>
      </c>
      <c r="B28" s="6">
        <f t="shared" si="0"/>
        <v>1915</v>
      </c>
      <c r="C28" s="78"/>
      <c r="D28" s="79"/>
      <c r="E28" s="78"/>
      <c r="F28" s="79"/>
      <c r="G28" s="78"/>
      <c r="H28" s="79"/>
      <c r="I28" s="78"/>
      <c r="J28" s="79"/>
      <c r="K28" s="78"/>
      <c r="L28" s="79"/>
      <c r="M28" s="10"/>
      <c r="N28" s="23">
        <f t="shared" si="1"/>
        <v>0</v>
      </c>
    </row>
    <row r="29" spans="1:14" ht="12.75">
      <c r="A29" s="6">
        <v>17</v>
      </c>
      <c r="B29" s="6">
        <f t="shared" si="0"/>
        <v>1916</v>
      </c>
      <c r="C29" s="78"/>
      <c r="D29" s="79"/>
      <c r="E29" s="78"/>
      <c r="F29" s="79"/>
      <c r="G29" s="78"/>
      <c r="H29" s="79"/>
      <c r="I29" s="78"/>
      <c r="J29" s="79"/>
      <c r="K29" s="78"/>
      <c r="L29" s="79"/>
      <c r="M29" s="10"/>
      <c r="N29" s="23">
        <f t="shared" si="1"/>
        <v>0</v>
      </c>
    </row>
    <row r="30" spans="1:14" ht="12.75">
      <c r="A30" s="6">
        <v>18</v>
      </c>
      <c r="B30" s="6">
        <f t="shared" si="0"/>
        <v>1917</v>
      </c>
      <c r="C30" s="78"/>
      <c r="D30" s="79"/>
      <c r="E30" s="78"/>
      <c r="F30" s="79"/>
      <c r="G30" s="78"/>
      <c r="H30" s="79"/>
      <c r="I30" s="78"/>
      <c r="J30" s="79"/>
      <c r="K30" s="78"/>
      <c r="L30" s="79"/>
      <c r="M30" s="10"/>
      <c r="N30" s="23">
        <f t="shared" si="1"/>
        <v>0</v>
      </c>
    </row>
    <row r="31" spans="1:14" ht="12.75">
      <c r="A31" s="6">
        <v>19</v>
      </c>
      <c r="B31" s="6">
        <f t="shared" si="0"/>
        <v>1918</v>
      </c>
      <c r="C31" s="78"/>
      <c r="D31" s="79"/>
      <c r="E31" s="78"/>
      <c r="F31" s="79"/>
      <c r="G31" s="78"/>
      <c r="H31" s="79"/>
      <c r="I31" s="78"/>
      <c r="J31" s="79"/>
      <c r="K31" s="78"/>
      <c r="L31" s="79"/>
      <c r="M31" s="10"/>
      <c r="N31" s="23">
        <f t="shared" si="1"/>
        <v>0</v>
      </c>
    </row>
    <row r="32" spans="1:14" ht="12.75">
      <c r="A32" s="6">
        <v>20</v>
      </c>
      <c r="B32" s="6">
        <f t="shared" si="0"/>
        <v>1919</v>
      </c>
      <c r="C32" s="78"/>
      <c r="D32" s="79"/>
      <c r="E32" s="78"/>
      <c r="F32" s="79"/>
      <c r="G32" s="78"/>
      <c r="H32" s="79"/>
      <c r="I32" s="78"/>
      <c r="J32" s="79"/>
      <c r="K32" s="78"/>
      <c r="L32" s="79"/>
      <c r="M32" s="10"/>
      <c r="N32" s="23">
        <f t="shared" si="1"/>
        <v>0</v>
      </c>
    </row>
    <row r="33" spans="1:14" ht="12.75">
      <c r="A33" s="6">
        <v>21</v>
      </c>
      <c r="B33" s="6">
        <f t="shared" si="0"/>
        <v>1920</v>
      </c>
      <c r="C33" s="78"/>
      <c r="D33" s="79"/>
      <c r="E33" s="78"/>
      <c r="F33" s="79"/>
      <c r="G33" s="78"/>
      <c r="H33" s="79"/>
      <c r="I33" s="78"/>
      <c r="J33" s="79"/>
      <c r="K33" s="78"/>
      <c r="L33" s="79"/>
      <c r="M33" s="10"/>
      <c r="N33" s="23">
        <f t="shared" si="1"/>
        <v>0</v>
      </c>
    </row>
    <row r="34" spans="1:14" ht="12.75">
      <c r="A34" s="6">
        <v>22</v>
      </c>
      <c r="B34" s="6">
        <f t="shared" si="0"/>
        <v>1921</v>
      </c>
      <c r="C34" s="78"/>
      <c r="D34" s="79"/>
      <c r="E34" s="78"/>
      <c r="F34" s="79"/>
      <c r="G34" s="78"/>
      <c r="H34" s="79"/>
      <c r="I34" s="78"/>
      <c r="J34" s="79"/>
      <c r="K34" s="78"/>
      <c r="L34" s="79"/>
      <c r="M34" s="10"/>
      <c r="N34" s="23">
        <f t="shared" si="1"/>
        <v>0</v>
      </c>
    </row>
    <row r="35" spans="1:14" ht="12.75">
      <c r="A35" s="6">
        <v>23</v>
      </c>
      <c r="B35" s="6">
        <f t="shared" si="0"/>
        <v>1922</v>
      </c>
      <c r="C35" s="78"/>
      <c r="D35" s="79"/>
      <c r="E35" s="78"/>
      <c r="F35" s="79"/>
      <c r="G35" s="78"/>
      <c r="H35" s="79"/>
      <c r="I35" s="78"/>
      <c r="J35" s="79"/>
      <c r="K35" s="78"/>
      <c r="L35" s="79"/>
      <c r="M35" s="10"/>
      <c r="N35" s="23">
        <f>(C35+E35+G35+I35+K35)-(D35+F35+H35+J35+L35)</f>
        <v>0</v>
      </c>
    </row>
    <row r="36" spans="1:14" ht="12.75">
      <c r="A36" s="6">
        <v>24</v>
      </c>
      <c r="B36" s="6">
        <f t="shared" si="0"/>
        <v>1923</v>
      </c>
      <c r="C36" s="78"/>
      <c r="D36" s="79"/>
      <c r="E36" s="78"/>
      <c r="F36" s="79"/>
      <c r="G36" s="78"/>
      <c r="H36" s="79"/>
      <c r="I36" s="78"/>
      <c r="J36" s="79"/>
      <c r="K36" s="78"/>
      <c r="L36" s="79"/>
      <c r="M36" s="10"/>
      <c r="N36" s="23">
        <f>(C36+E36+G36+I36+K36)-(D36+F36+H36+J36+L36)</f>
        <v>0</v>
      </c>
    </row>
    <row r="37" spans="1:14" ht="12.75">
      <c r="A37" s="6">
        <v>25</v>
      </c>
      <c r="B37" s="6">
        <f t="shared" si="0"/>
        <v>1924</v>
      </c>
      <c r="C37" s="78"/>
      <c r="D37" s="79"/>
      <c r="E37" s="78"/>
      <c r="F37" s="79"/>
      <c r="G37" s="78"/>
      <c r="H37" s="79"/>
      <c r="I37" s="78"/>
      <c r="J37" s="79"/>
      <c r="K37" s="78"/>
      <c r="L37" s="79"/>
      <c r="M37" s="10"/>
      <c r="N37" s="23">
        <f>(C37+E37+G37+I37+K37)-(D37+F37+H37+J37+L37)</f>
        <v>0</v>
      </c>
    </row>
    <row r="38" spans="4:14" ht="12.75">
      <c r="D38" s="70"/>
      <c r="F38" s="70"/>
      <c r="H38" s="70"/>
      <c r="J38" s="70"/>
      <c r="L38" s="70"/>
      <c r="N38" s="72"/>
    </row>
    <row r="39" spans="1:14" ht="12.75">
      <c r="A39" s="6"/>
      <c r="B39" s="6" t="s">
        <v>24</v>
      </c>
      <c r="C39" s="7">
        <f>SUM(C13:C37)</f>
        <v>0</v>
      </c>
      <c r="D39" s="71">
        <f>SUM(D13:D37)</f>
        <v>0</v>
      </c>
      <c r="E39" s="7">
        <f aca="true" t="shared" si="2" ref="E39:L39">SUM(E13:E37)</f>
        <v>0</v>
      </c>
      <c r="F39" s="71">
        <f t="shared" si="2"/>
        <v>0</v>
      </c>
      <c r="G39" s="7">
        <f t="shared" si="2"/>
        <v>0</v>
      </c>
      <c r="H39" s="71">
        <f t="shared" si="2"/>
        <v>0</v>
      </c>
      <c r="I39" s="7">
        <f t="shared" si="2"/>
        <v>0</v>
      </c>
      <c r="J39" s="71">
        <f t="shared" si="2"/>
        <v>0</v>
      </c>
      <c r="K39" s="7">
        <f t="shared" si="2"/>
        <v>0</v>
      </c>
      <c r="L39" s="71">
        <f t="shared" si="2"/>
        <v>0</v>
      </c>
      <c r="M39" s="7"/>
      <c r="N39" s="23">
        <f>SUM(N13:N37)</f>
        <v>0</v>
      </c>
    </row>
  </sheetData>
  <sheetProtection password="CF7A" sheet="1" objects="1" scenarios="1"/>
  <mergeCells count="26">
    <mergeCell ref="I8:J8"/>
    <mergeCell ref="I9:J9"/>
    <mergeCell ref="I10:J10"/>
    <mergeCell ref="I11:J11"/>
    <mergeCell ref="G8:H8"/>
    <mergeCell ref="G9:H9"/>
    <mergeCell ref="G10:H10"/>
    <mergeCell ref="G11:H11"/>
    <mergeCell ref="E8:F8"/>
    <mergeCell ref="E9:F9"/>
    <mergeCell ref="E10:F10"/>
    <mergeCell ref="E11:F11"/>
    <mergeCell ref="C8:D8"/>
    <mergeCell ref="C9:D9"/>
    <mergeCell ref="C10:D10"/>
    <mergeCell ref="C11:D11"/>
    <mergeCell ref="B3:C3"/>
    <mergeCell ref="D3:E3"/>
    <mergeCell ref="B1:C1"/>
    <mergeCell ref="D1:E1"/>
    <mergeCell ref="B2:C2"/>
    <mergeCell ref="D2:E2"/>
    <mergeCell ref="K8:L8"/>
    <mergeCell ref="K9:L9"/>
    <mergeCell ref="K10:L10"/>
    <mergeCell ref="K11:L11"/>
  </mergeCells>
  <printOptions/>
  <pageMargins left="0.34" right="0.41" top="1" bottom="1" header="0.49" footer="0.5"/>
  <pageSetup fitToHeight="1" fitToWidth="1" orientation="portrait" scale="79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8"/>
  <sheetViews>
    <sheetView workbookViewId="0" topLeftCell="A1">
      <selection activeCell="C15" sqref="C15"/>
    </sheetView>
  </sheetViews>
  <sheetFormatPr defaultColWidth="9.140625" defaultRowHeight="12.75"/>
  <cols>
    <col min="1" max="1" width="4.00390625" style="80" customWidth="1"/>
    <col min="2" max="2" width="17.421875" style="81" bestFit="1" customWidth="1"/>
    <col min="3" max="4" width="9.140625" style="80" customWidth="1"/>
    <col min="5" max="5" width="13.8515625" style="80" customWidth="1"/>
    <col min="6" max="11" width="9.140625" style="80" customWidth="1"/>
    <col min="12" max="12" width="15.28125" style="80" customWidth="1"/>
    <col min="13" max="13" width="10.140625" style="80" bestFit="1" customWidth="1"/>
    <col min="14" max="14" width="12.28125" style="80" bestFit="1" customWidth="1"/>
    <col min="15" max="17" width="10.140625" style="80" bestFit="1" customWidth="1"/>
    <col min="18" max="16384" width="9.140625" style="80" customWidth="1"/>
  </cols>
  <sheetData>
    <row r="1" spans="6:17" ht="12.75">
      <c r="F1" s="82" t="s">
        <v>0</v>
      </c>
      <c r="G1" s="82" t="s">
        <v>11</v>
      </c>
      <c r="H1" s="82" t="s">
        <v>12</v>
      </c>
      <c r="I1" s="82" t="s">
        <v>13</v>
      </c>
      <c r="J1" s="82" t="s">
        <v>186</v>
      </c>
      <c r="M1" s="83" t="s">
        <v>154</v>
      </c>
      <c r="N1" s="83" t="s">
        <v>155</v>
      </c>
      <c r="O1" s="83" t="s">
        <v>156</v>
      </c>
      <c r="P1" s="83" t="s">
        <v>157</v>
      </c>
      <c r="Q1" s="83" t="s">
        <v>187</v>
      </c>
    </row>
    <row r="2" spans="5:17" ht="12.75">
      <c r="E2" s="82" t="s">
        <v>55</v>
      </c>
      <c r="F2" s="89">
        <v>1</v>
      </c>
      <c r="G2" s="90">
        <v>1</v>
      </c>
      <c r="H2" s="90">
        <v>1</v>
      </c>
      <c r="I2" s="90">
        <v>1</v>
      </c>
      <c r="J2" s="90">
        <v>1</v>
      </c>
      <c r="L2" s="82" t="s">
        <v>55</v>
      </c>
      <c r="M2" s="80" t="str">
        <f>+Summary!C11</f>
        <v>(Blank)</v>
      </c>
      <c r="N2" s="80" t="str">
        <f>+Summary!C12</f>
        <v>(Blank)</v>
      </c>
      <c r="O2" s="80" t="str">
        <f>+Summary!C13</f>
        <v>(Blank)</v>
      </c>
      <c r="P2" s="80" t="str">
        <f>+Summary!C14</f>
        <v>(Blank)</v>
      </c>
      <c r="Q2" s="80" t="str">
        <f>+Summary!C15</f>
        <v>(Blank)</v>
      </c>
    </row>
    <row r="3" spans="5:17" ht="12.75">
      <c r="E3" s="82" t="s">
        <v>125</v>
      </c>
      <c r="F3" s="90">
        <v>1</v>
      </c>
      <c r="G3" s="90">
        <v>1</v>
      </c>
      <c r="H3" s="90">
        <v>1</v>
      </c>
      <c r="I3" s="90">
        <v>1</v>
      </c>
      <c r="J3" s="90">
        <v>1</v>
      </c>
      <c r="L3" s="82" t="s">
        <v>152</v>
      </c>
      <c r="M3" s="84" t="str">
        <f>+Summary!E11</f>
        <v> </v>
      </c>
      <c r="N3" s="84" t="str">
        <f>+Summary!E12</f>
        <v> </v>
      </c>
      <c r="O3" s="84" t="str">
        <f>+Summary!E13</f>
        <v> </v>
      </c>
      <c r="P3" s="84" t="str">
        <f>+Summary!E14</f>
        <v> </v>
      </c>
      <c r="Q3" s="84" t="str">
        <f>+Summary!E15</f>
        <v> </v>
      </c>
    </row>
    <row r="4" spans="5:17" ht="12.75">
      <c r="E4" s="82" t="s">
        <v>121</v>
      </c>
      <c r="F4" s="90">
        <v>1</v>
      </c>
      <c r="G4" s="90">
        <v>1</v>
      </c>
      <c r="H4" s="90">
        <v>1</v>
      </c>
      <c r="I4" s="90">
        <v>1</v>
      </c>
      <c r="J4" s="90">
        <v>1</v>
      </c>
      <c r="L4" s="82" t="s">
        <v>172</v>
      </c>
      <c r="M4" s="84">
        <f>IF(Summary!F11&lt;Summary!$J$2,Summary!F11,Summary!$J$2)</f>
        <v>0</v>
      </c>
      <c r="N4" s="84">
        <f>IF(Summary!F12&lt;Summary!$J$2,Summary!F12,Summary!$J$2)</f>
        <v>0</v>
      </c>
      <c r="O4" s="84">
        <f>IF(Summary!F13&lt;Summary!$J$2,Summary!F13,Summary!$J$2)</f>
        <v>0</v>
      </c>
      <c r="P4" s="84">
        <f>IF(Summary!F14&lt;Summary!$J$2,Summary!F14,Summary!$J$2)</f>
        <v>0</v>
      </c>
      <c r="Q4" s="84">
        <f>IF(Summary!F15&lt;Summary!$J$2,Summary!F15,Summary!$J$2)</f>
        <v>0</v>
      </c>
    </row>
    <row r="5" spans="3:5" ht="12.75">
      <c r="C5" s="82" t="s">
        <v>26</v>
      </c>
      <c r="E5" s="82"/>
    </row>
    <row r="6" spans="3:17" ht="12.75">
      <c r="C6" s="82" t="s">
        <v>23</v>
      </c>
      <c r="E6" s="81"/>
      <c r="L6" s="85" t="s">
        <v>188</v>
      </c>
      <c r="M6" s="86">
        <f>+Summary!H11</f>
        <v>0</v>
      </c>
      <c r="N6" s="86">
        <f>+Summary!H12</f>
        <v>0</v>
      </c>
      <c r="O6" s="86">
        <f>+Summary!H13</f>
        <v>0</v>
      </c>
      <c r="P6" s="86">
        <f>+Summary!H14</f>
        <v>0</v>
      </c>
      <c r="Q6" s="86">
        <f>+Summary!H15</f>
        <v>0</v>
      </c>
    </row>
    <row r="7" spans="2:10" ht="12.75">
      <c r="B7" s="82" t="s">
        <v>66</v>
      </c>
      <c r="C7" s="82" t="s">
        <v>129</v>
      </c>
      <c r="E7" s="82" t="s">
        <v>125</v>
      </c>
      <c r="H7" s="82" t="s">
        <v>121</v>
      </c>
      <c r="J7" s="80" t="s">
        <v>151</v>
      </c>
    </row>
    <row r="8" spans="1:17" ht="12.75">
      <c r="A8" s="80">
        <v>1</v>
      </c>
      <c r="B8" s="81" t="s">
        <v>67</v>
      </c>
      <c r="D8" s="80">
        <v>1</v>
      </c>
      <c r="E8" s="81" t="s">
        <v>67</v>
      </c>
      <c r="G8" s="80">
        <v>1</v>
      </c>
      <c r="H8" s="80" t="s">
        <v>122</v>
      </c>
      <c r="J8" s="80">
        <v>1</v>
      </c>
      <c r="K8" s="80" t="e">
        <f aca="true" t="shared" si="0" ref="K8:K19">IF(MONTH($M$3)=J8,$M$3,0)</f>
        <v>#VALUE!</v>
      </c>
      <c r="L8" s="87" t="e">
        <f>IF(K8&gt;0,K8,0)</f>
        <v>#VALUE!</v>
      </c>
      <c r="M8" s="88" t="e">
        <f aca="true" t="shared" si="1" ref="M8:M71">IF(AND($L8&gt;=$M$3,$L8&lt;=$M$4),$M$6,0)</f>
        <v>#VALUE!</v>
      </c>
      <c r="N8" s="88" t="e">
        <f aca="true" t="shared" si="2" ref="N8:N71">IF(AND($L8&gt;=$N$3,$L8&lt;=$N$4),$N$6,0)</f>
        <v>#VALUE!</v>
      </c>
      <c r="O8" s="88" t="e">
        <f aca="true" t="shared" si="3" ref="O8:O71">IF(AND($L8&gt;=$O$3,$L8&lt;=$O$4),$O$6,0)</f>
        <v>#VALUE!</v>
      </c>
      <c r="P8" s="88" t="e">
        <f aca="true" t="shared" si="4" ref="P8:P71">IF(AND($L8&gt;=$P$3,$L8&lt;=$P$4),$P$6,0)</f>
        <v>#VALUE!</v>
      </c>
      <c r="Q8" s="88" t="e">
        <f>IF(AND($L8&gt;=$Q$3,$L8&lt;=$Q$4),$Q$6,0)</f>
        <v>#VALUE!</v>
      </c>
    </row>
    <row r="9" spans="1:17" ht="12.75">
      <c r="A9" s="80">
        <v>2</v>
      </c>
      <c r="B9" s="81" t="s">
        <v>68</v>
      </c>
      <c r="C9" s="80">
        <v>0.12</v>
      </c>
      <c r="D9" s="80">
        <v>2</v>
      </c>
      <c r="E9" s="81" t="s">
        <v>126</v>
      </c>
      <c r="G9" s="80">
        <v>2</v>
      </c>
      <c r="H9" s="80" t="s">
        <v>123</v>
      </c>
      <c r="J9" s="80">
        <v>2</v>
      </c>
      <c r="K9" s="80" t="e">
        <f t="shared" si="0"/>
        <v>#VALUE!</v>
      </c>
      <c r="L9" s="87" t="e">
        <f aca="true" t="shared" si="5" ref="L9:L18">IF(L8&gt;0,L8+30.4375,K9)</f>
        <v>#VALUE!</v>
      </c>
      <c r="M9" s="88" t="e">
        <f t="shared" si="1"/>
        <v>#VALUE!</v>
      </c>
      <c r="N9" s="88" t="e">
        <f t="shared" si="2"/>
        <v>#VALUE!</v>
      </c>
      <c r="O9" s="88" t="e">
        <f t="shared" si="3"/>
        <v>#VALUE!</v>
      </c>
      <c r="P9" s="88" t="e">
        <f t="shared" si="4"/>
        <v>#VALUE!</v>
      </c>
      <c r="Q9" s="88" t="e">
        <f aca="true" t="shared" si="6" ref="Q9:Q72">IF(AND($L9&gt;=$Q$3,$L9&lt;=$Q$4),$Q$6,0)</f>
        <v>#VALUE!</v>
      </c>
    </row>
    <row r="10" spans="1:17" ht="12.75">
      <c r="A10" s="80">
        <v>3</v>
      </c>
      <c r="B10" s="81" t="s">
        <v>69</v>
      </c>
      <c r="C10" s="80">
        <v>0.06</v>
      </c>
      <c r="D10" s="80">
        <v>3</v>
      </c>
      <c r="E10" s="81" t="s">
        <v>127</v>
      </c>
      <c r="G10" s="80">
        <v>3</v>
      </c>
      <c r="H10" s="80" t="s">
        <v>124</v>
      </c>
      <c r="J10" s="80">
        <v>3</v>
      </c>
      <c r="K10" s="80" t="e">
        <f t="shared" si="0"/>
        <v>#VALUE!</v>
      </c>
      <c r="L10" s="87" t="e">
        <f t="shared" si="5"/>
        <v>#VALUE!</v>
      </c>
      <c r="M10" s="88" t="e">
        <f t="shared" si="1"/>
        <v>#VALUE!</v>
      </c>
      <c r="N10" s="88" t="e">
        <f t="shared" si="2"/>
        <v>#VALUE!</v>
      </c>
      <c r="O10" s="88" t="e">
        <f t="shared" si="3"/>
        <v>#VALUE!</v>
      </c>
      <c r="P10" s="88" t="e">
        <f t="shared" si="4"/>
        <v>#VALUE!</v>
      </c>
      <c r="Q10" s="88" t="e">
        <f t="shared" si="6"/>
        <v>#VALUE!</v>
      </c>
    </row>
    <row r="11" spans="1:17" ht="12.75">
      <c r="A11" s="80">
        <v>4</v>
      </c>
      <c r="B11" s="81" t="s">
        <v>70</v>
      </c>
      <c r="C11" s="80">
        <v>0.1</v>
      </c>
      <c r="D11" s="80">
        <v>4</v>
      </c>
      <c r="E11" s="81" t="s">
        <v>128</v>
      </c>
      <c r="G11" s="80">
        <v>4</v>
      </c>
      <c r="H11" s="80" t="s">
        <v>9</v>
      </c>
      <c r="J11" s="80">
        <v>4</v>
      </c>
      <c r="K11" s="80" t="e">
        <f t="shared" si="0"/>
        <v>#VALUE!</v>
      </c>
      <c r="L11" s="87" t="e">
        <f t="shared" si="5"/>
        <v>#VALUE!</v>
      </c>
      <c r="M11" s="88" t="e">
        <f t="shared" si="1"/>
        <v>#VALUE!</v>
      </c>
      <c r="N11" s="88" t="e">
        <f t="shared" si="2"/>
        <v>#VALUE!</v>
      </c>
      <c r="O11" s="88" t="e">
        <f t="shared" si="3"/>
        <v>#VALUE!</v>
      </c>
      <c r="P11" s="88" t="e">
        <f t="shared" si="4"/>
        <v>#VALUE!</v>
      </c>
      <c r="Q11" s="88" t="e">
        <f t="shared" si="6"/>
        <v>#VALUE!</v>
      </c>
    </row>
    <row r="12" spans="1:17" ht="12.75">
      <c r="A12" s="80">
        <v>5</v>
      </c>
      <c r="B12" s="81" t="s">
        <v>71</v>
      </c>
      <c r="C12" s="80">
        <v>0.1</v>
      </c>
      <c r="D12" s="80">
        <v>5</v>
      </c>
      <c r="E12" s="81" t="s">
        <v>180</v>
      </c>
      <c r="J12" s="80">
        <v>5</v>
      </c>
      <c r="K12" s="80" t="e">
        <f t="shared" si="0"/>
        <v>#VALUE!</v>
      </c>
      <c r="L12" s="87" t="e">
        <f t="shared" si="5"/>
        <v>#VALUE!</v>
      </c>
      <c r="M12" s="88" t="e">
        <f t="shared" si="1"/>
        <v>#VALUE!</v>
      </c>
      <c r="N12" s="88" t="e">
        <f t="shared" si="2"/>
        <v>#VALUE!</v>
      </c>
      <c r="O12" s="88" t="e">
        <f t="shared" si="3"/>
        <v>#VALUE!</v>
      </c>
      <c r="P12" s="88" t="e">
        <f t="shared" si="4"/>
        <v>#VALUE!</v>
      </c>
      <c r="Q12" s="88" t="e">
        <f t="shared" si="6"/>
        <v>#VALUE!</v>
      </c>
    </row>
    <row r="13" spans="1:17" ht="12.75">
      <c r="A13" s="80">
        <v>6</v>
      </c>
      <c r="B13" s="81" t="s">
        <v>72</v>
      </c>
      <c r="C13" s="80">
        <v>0.1</v>
      </c>
      <c r="J13" s="80">
        <v>6</v>
      </c>
      <c r="K13" s="80" t="e">
        <f t="shared" si="0"/>
        <v>#VALUE!</v>
      </c>
      <c r="L13" s="87" t="e">
        <f t="shared" si="5"/>
        <v>#VALUE!</v>
      </c>
      <c r="M13" s="88" t="e">
        <f t="shared" si="1"/>
        <v>#VALUE!</v>
      </c>
      <c r="N13" s="88" t="e">
        <f t="shared" si="2"/>
        <v>#VALUE!</v>
      </c>
      <c r="O13" s="88" t="e">
        <f t="shared" si="3"/>
        <v>#VALUE!</v>
      </c>
      <c r="P13" s="88" t="e">
        <f t="shared" si="4"/>
        <v>#VALUE!</v>
      </c>
      <c r="Q13" s="88" t="e">
        <f t="shared" si="6"/>
        <v>#VALUE!</v>
      </c>
    </row>
    <row r="14" spans="1:17" ht="12.75">
      <c r="A14" s="80">
        <v>7</v>
      </c>
      <c r="B14" s="81" t="s">
        <v>73</v>
      </c>
      <c r="C14" s="80">
        <v>0.12</v>
      </c>
      <c r="J14" s="80">
        <v>7</v>
      </c>
      <c r="K14" s="80" t="e">
        <f t="shared" si="0"/>
        <v>#VALUE!</v>
      </c>
      <c r="L14" s="87" t="e">
        <f t="shared" si="5"/>
        <v>#VALUE!</v>
      </c>
      <c r="M14" s="88" t="e">
        <f t="shared" si="1"/>
        <v>#VALUE!</v>
      </c>
      <c r="N14" s="88" t="e">
        <f t="shared" si="2"/>
        <v>#VALUE!</v>
      </c>
      <c r="O14" s="88" t="e">
        <f t="shared" si="3"/>
        <v>#VALUE!</v>
      </c>
      <c r="P14" s="88" t="e">
        <f t="shared" si="4"/>
        <v>#VALUE!</v>
      </c>
      <c r="Q14" s="88" t="e">
        <f t="shared" si="6"/>
        <v>#VALUE!</v>
      </c>
    </row>
    <row r="15" spans="1:17" ht="12.75">
      <c r="A15" s="80">
        <v>8</v>
      </c>
      <c r="B15" s="81" t="s">
        <v>74</v>
      </c>
      <c r="C15" s="80">
        <v>0</v>
      </c>
      <c r="J15" s="80">
        <v>8</v>
      </c>
      <c r="K15" s="80" t="e">
        <f t="shared" si="0"/>
        <v>#VALUE!</v>
      </c>
      <c r="L15" s="87" t="e">
        <f t="shared" si="5"/>
        <v>#VALUE!</v>
      </c>
      <c r="M15" s="88" t="e">
        <f t="shared" si="1"/>
        <v>#VALUE!</v>
      </c>
      <c r="N15" s="88" t="e">
        <f t="shared" si="2"/>
        <v>#VALUE!</v>
      </c>
      <c r="O15" s="88" t="e">
        <f t="shared" si="3"/>
        <v>#VALUE!</v>
      </c>
      <c r="P15" s="88" t="e">
        <f t="shared" si="4"/>
        <v>#VALUE!</v>
      </c>
      <c r="Q15" s="88" t="e">
        <f t="shared" si="6"/>
        <v>#VALUE!</v>
      </c>
    </row>
    <row r="16" spans="1:17" ht="12.75">
      <c r="A16" s="80">
        <v>9</v>
      </c>
      <c r="B16" s="81" t="s">
        <v>75</v>
      </c>
      <c r="C16" s="80">
        <v>0</v>
      </c>
      <c r="J16" s="80">
        <v>9</v>
      </c>
      <c r="K16" s="80" t="e">
        <f t="shared" si="0"/>
        <v>#VALUE!</v>
      </c>
      <c r="L16" s="87" t="e">
        <f t="shared" si="5"/>
        <v>#VALUE!</v>
      </c>
      <c r="M16" s="88" t="e">
        <f t="shared" si="1"/>
        <v>#VALUE!</v>
      </c>
      <c r="N16" s="88" t="e">
        <f t="shared" si="2"/>
        <v>#VALUE!</v>
      </c>
      <c r="O16" s="88" t="e">
        <f t="shared" si="3"/>
        <v>#VALUE!</v>
      </c>
      <c r="P16" s="88" t="e">
        <f t="shared" si="4"/>
        <v>#VALUE!</v>
      </c>
      <c r="Q16" s="88" t="e">
        <f t="shared" si="6"/>
        <v>#VALUE!</v>
      </c>
    </row>
    <row r="17" spans="1:17" ht="12.75">
      <c r="A17" s="80">
        <v>10</v>
      </c>
      <c r="B17" s="81" t="s">
        <v>76</v>
      </c>
      <c r="C17" s="80">
        <v>0</v>
      </c>
      <c r="J17" s="80">
        <v>10</v>
      </c>
      <c r="K17" s="80" t="e">
        <f t="shared" si="0"/>
        <v>#VALUE!</v>
      </c>
      <c r="L17" s="87" t="e">
        <f t="shared" si="5"/>
        <v>#VALUE!</v>
      </c>
      <c r="M17" s="88" t="e">
        <f t="shared" si="1"/>
        <v>#VALUE!</v>
      </c>
      <c r="N17" s="88" t="e">
        <f t="shared" si="2"/>
        <v>#VALUE!</v>
      </c>
      <c r="O17" s="88" t="e">
        <f t="shared" si="3"/>
        <v>#VALUE!</v>
      </c>
      <c r="P17" s="88" t="e">
        <f t="shared" si="4"/>
        <v>#VALUE!</v>
      </c>
      <c r="Q17" s="88" t="e">
        <f t="shared" si="6"/>
        <v>#VALUE!</v>
      </c>
    </row>
    <row r="18" spans="1:17" ht="12.75">
      <c r="A18" s="80">
        <v>11</v>
      </c>
      <c r="B18" s="81" t="s">
        <v>77</v>
      </c>
      <c r="D18" s="80" t="s">
        <v>131</v>
      </c>
      <c r="J18" s="80">
        <v>11</v>
      </c>
      <c r="K18" s="80" t="e">
        <f t="shared" si="0"/>
        <v>#VALUE!</v>
      </c>
      <c r="L18" s="87" t="e">
        <f t="shared" si="5"/>
        <v>#VALUE!</v>
      </c>
      <c r="M18" s="88" t="e">
        <f t="shared" si="1"/>
        <v>#VALUE!</v>
      </c>
      <c r="N18" s="88" t="e">
        <f t="shared" si="2"/>
        <v>#VALUE!</v>
      </c>
      <c r="O18" s="88" t="e">
        <f t="shared" si="3"/>
        <v>#VALUE!</v>
      </c>
      <c r="P18" s="88" t="e">
        <f t="shared" si="4"/>
        <v>#VALUE!</v>
      </c>
      <c r="Q18" s="88" t="e">
        <f t="shared" si="6"/>
        <v>#VALUE!</v>
      </c>
    </row>
    <row r="19" spans="1:17" ht="12.75">
      <c r="A19" s="80">
        <v>12</v>
      </c>
      <c r="B19" s="81" t="s">
        <v>78</v>
      </c>
      <c r="C19" s="80">
        <v>0.12</v>
      </c>
      <c r="J19" s="80">
        <v>12</v>
      </c>
      <c r="K19" s="80" t="e">
        <f t="shared" si="0"/>
        <v>#VALUE!</v>
      </c>
      <c r="L19" s="87" t="e">
        <f>IF(L18&gt;0,L18+31.4375,K19)</f>
        <v>#VALUE!</v>
      </c>
      <c r="M19" s="88" t="e">
        <f t="shared" si="1"/>
        <v>#VALUE!</v>
      </c>
      <c r="N19" s="88" t="e">
        <f t="shared" si="2"/>
        <v>#VALUE!</v>
      </c>
      <c r="O19" s="88" t="e">
        <f t="shared" si="3"/>
        <v>#VALUE!</v>
      </c>
      <c r="P19" s="88" t="e">
        <f t="shared" si="4"/>
        <v>#VALUE!</v>
      </c>
      <c r="Q19" s="88" t="e">
        <f t="shared" si="6"/>
        <v>#VALUE!</v>
      </c>
    </row>
    <row r="20" spans="1:17" ht="12.75">
      <c r="A20" s="80">
        <v>13</v>
      </c>
      <c r="B20" s="81" t="s">
        <v>79</v>
      </c>
      <c r="C20" s="80">
        <v>0.12</v>
      </c>
      <c r="J20" s="80">
        <v>13</v>
      </c>
      <c r="L20" s="87" t="e">
        <f aca="true" t="shared" si="7" ref="L20:L79">+L19+30.4375</f>
        <v>#VALUE!</v>
      </c>
      <c r="M20" s="88" t="e">
        <f t="shared" si="1"/>
        <v>#VALUE!</v>
      </c>
      <c r="N20" s="88" t="e">
        <f t="shared" si="2"/>
        <v>#VALUE!</v>
      </c>
      <c r="O20" s="88" t="e">
        <f t="shared" si="3"/>
        <v>#VALUE!</v>
      </c>
      <c r="P20" s="88" t="e">
        <f t="shared" si="4"/>
        <v>#VALUE!</v>
      </c>
      <c r="Q20" s="88" t="e">
        <f t="shared" si="6"/>
        <v>#VALUE!</v>
      </c>
    </row>
    <row r="21" spans="1:17" ht="12.75">
      <c r="A21" s="80">
        <v>14</v>
      </c>
      <c r="B21" s="81" t="s">
        <v>80</v>
      </c>
      <c r="C21" s="80">
        <v>0</v>
      </c>
      <c r="J21" s="80">
        <v>14</v>
      </c>
      <c r="L21" s="87" t="e">
        <f t="shared" si="7"/>
        <v>#VALUE!</v>
      </c>
      <c r="M21" s="88" t="e">
        <f t="shared" si="1"/>
        <v>#VALUE!</v>
      </c>
      <c r="N21" s="88" t="e">
        <f t="shared" si="2"/>
        <v>#VALUE!</v>
      </c>
      <c r="O21" s="88" t="e">
        <f t="shared" si="3"/>
        <v>#VALUE!</v>
      </c>
      <c r="P21" s="88" t="e">
        <f t="shared" si="4"/>
        <v>#VALUE!</v>
      </c>
      <c r="Q21" s="88" t="e">
        <f t="shared" si="6"/>
        <v>#VALUE!</v>
      </c>
    </row>
    <row r="22" spans="1:17" ht="12.75">
      <c r="A22" s="80">
        <v>15</v>
      </c>
      <c r="B22" s="81" t="s">
        <v>81</v>
      </c>
      <c r="C22" s="80">
        <v>0</v>
      </c>
      <c r="J22" s="80">
        <v>15</v>
      </c>
      <c r="L22" s="87" t="e">
        <f t="shared" si="7"/>
        <v>#VALUE!</v>
      </c>
      <c r="M22" s="88" t="e">
        <f t="shared" si="1"/>
        <v>#VALUE!</v>
      </c>
      <c r="N22" s="88" t="e">
        <f t="shared" si="2"/>
        <v>#VALUE!</v>
      </c>
      <c r="O22" s="88" t="e">
        <f t="shared" si="3"/>
        <v>#VALUE!</v>
      </c>
      <c r="P22" s="88" t="e">
        <f t="shared" si="4"/>
        <v>#VALUE!</v>
      </c>
      <c r="Q22" s="88" t="e">
        <f t="shared" si="6"/>
        <v>#VALUE!</v>
      </c>
    </row>
    <row r="23" spans="1:17" ht="12.75">
      <c r="A23" s="80">
        <v>16</v>
      </c>
      <c r="B23" s="81" t="s">
        <v>82</v>
      </c>
      <c r="C23" s="80">
        <v>0.09</v>
      </c>
      <c r="J23" s="80">
        <v>16</v>
      </c>
      <c r="L23" s="87" t="e">
        <f t="shared" si="7"/>
        <v>#VALUE!</v>
      </c>
      <c r="M23" s="88" t="e">
        <f t="shared" si="1"/>
        <v>#VALUE!</v>
      </c>
      <c r="N23" s="88" t="e">
        <f t="shared" si="2"/>
        <v>#VALUE!</v>
      </c>
      <c r="O23" s="88" t="e">
        <f t="shared" si="3"/>
        <v>#VALUE!</v>
      </c>
      <c r="P23" s="88" t="e">
        <f t="shared" si="4"/>
        <v>#VALUE!</v>
      </c>
      <c r="Q23" s="88" t="e">
        <f t="shared" si="6"/>
        <v>#VALUE!</v>
      </c>
    </row>
    <row r="24" spans="1:17" ht="12.75">
      <c r="A24" s="80">
        <v>17</v>
      </c>
      <c r="B24" s="81" t="s">
        <v>83</v>
      </c>
      <c r="C24" s="80">
        <v>0.18</v>
      </c>
      <c r="D24" s="80" t="s">
        <v>130</v>
      </c>
      <c r="J24" s="80">
        <v>17</v>
      </c>
      <c r="L24" s="87" t="e">
        <f t="shared" si="7"/>
        <v>#VALUE!</v>
      </c>
      <c r="M24" s="88" t="e">
        <f t="shared" si="1"/>
        <v>#VALUE!</v>
      </c>
      <c r="N24" s="88" t="e">
        <f t="shared" si="2"/>
        <v>#VALUE!</v>
      </c>
      <c r="O24" s="88" t="e">
        <f t="shared" si="3"/>
        <v>#VALUE!</v>
      </c>
      <c r="P24" s="88" t="e">
        <f t="shared" si="4"/>
        <v>#VALUE!</v>
      </c>
      <c r="Q24" s="88" t="e">
        <f t="shared" si="6"/>
        <v>#VALUE!</v>
      </c>
    </row>
    <row r="25" spans="1:17" ht="12.75">
      <c r="A25" s="80">
        <v>18</v>
      </c>
      <c r="B25" s="81" t="s">
        <v>84</v>
      </c>
      <c r="C25" s="80">
        <v>0.1</v>
      </c>
      <c r="J25" s="80">
        <v>18</v>
      </c>
      <c r="L25" s="87" t="e">
        <f t="shared" si="7"/>
        <v>#VALUE!</v>
      </c>
      <c r="M25" s="88" t="e">
        <f t="shared" si="1"/>
        <v>#VALUE!</v>
      </c>
      <c r="N25" s="88" t="e">
        <f t="shared" si="2"/>
        <v>#VALUE!</v>
      </c>
      <c r="O25" s="88" t="e">
        <f t="shared" si="3"/>
        <v>#VALUE!</v>
      </c>
      <c r="P25" s="88" t="e">
        <f t="shared" si="4"/>
        <v>#VALUE!</v>
      </c>
      <c r="Q25" s="88" t="e">
        <f t="shared" si="6"/>
        <v>#VALUE!</v>
      </c>
    </row>
    <row r="26" spans="1:17" ht="12.75">
      <c r="A26" s="80">
        <v>19</v>
      </c>
      <c r="B26" s="81" t="s">
        <v>85</v>
      </c>
      <c r="D26" s="80" t="s">
        <v>131</v>
      </c>
      <c r="J26" s="80">
        <v>19</v>
      </c>
      <c r="L26" s="87" t="e">
        <f t="shared" si="7"/>
        <v>#VALUE!</v>
      </c>
      <c r="M26" s="88" t="e">
        <f t="shared" si="1"/>
        <v>#VALUE!</v>
      </c>
      <c r="N26" s="88" t="e">
        <f t="shared" si="2"/>
        <v>#VALUE!</v>
      </c>
      <c r="O26" s="88" t="e">
        <f t="shared" si="3"/>
        <v>#VALUE!</v>
      </c>
      <c r="P26" s="88" t="e">
        <f t="shared" si="4"/>
        <v>#VALUE!</v>
      </c>
      <c r="Q26" s="88" t="e">
        <f t="shared" si="6"/>
        <v>#VALUE!</v>
      </c>
    </row>
    <row r="27" spans="1:17" ht="12.75">
      <c r="A27" s="80">
        <v>20</v>
      </c>
      <c r="B27" s="81" t="s">
        <v>86</v>
      </c>
      <c r="C27" s="80">
        <v>0.12</v>
      </c>
      <c r="J27" s="80">
        <v>20</v>
      </c>
      <c r="L27" s="87" t="e">
        <f t="shared" si="7"/>
        <v>#VALUE!</v>
      </c>
      <c r="M27" s="88" t="e">
        <f t="shared" si="1"/>
        <v>#VALUE!</v>
      </c>
      <c r="N27" s="88" t="e">
        <f t="shared" si="2"/>
        <v>#VALUE!</v>
      </c>
      <c r="O27" s="88" t="e">
        <f t="shared" si="3"/>
        <v>#VALUE!</v>
      </c>
      <c r="P27" s="88" t="e">
        <f t="shared" si="4"/>
        <v>#VALUE!</v>
      </c>
      <c r="Q27" s="88" t="e">
        <f t="shared" si="6"/>
        <v>#VALUE!</v>
      </c>
    </row>
    <row r="28" spans="1:17" ht="12.75">
      <c r="A28" s="80">
        <v>21</v>
      </c>
      <c r="B28" s="81" t="s">
        <v>87</v>
      </c>
      <c r="C28" s="80">
        <v>0</v>
      </c>
      <c r="J28" s="80">
        <v>21</v>
      </c>
      <c r="L28" s="87" t="e">
        <f t="shared" si="7"/>
        <v>#VALUE!</v>
      </c>
      <c r="M28" s="88" t="e">
        <f t="shared" si="1"/>
        <v>#VALUE!</v>
      </c>
      <c r="N28" s="88" t="e">
        <f t="shared" si="2"/>
        <v>#VALUE!</v>
      </c>
      <c r="O28" s="88" t="e">
        <f t="shared" si="3"/>
        <v>#VALUE!</v>
      </c>
      <c r="P28" s="88" t="e">
        <f t="shared" si="4"/>
        <v>#VALUE!</v>
      </c>
      <c r="Q28" s="88" t="e">
        <f t="shared" si="6"/>
        <v>#VALUE!</v>
      </c>
    </row>
    <row r="29" spans="1:17" ht="12.75">
      <c r="A29" s="80">
        <v>22</v>
      </c>
      <c r="B29" s="81" t="s">
        <v>88</v>
      </c>
      <c r="C29" s="80">
        <v>0</v>
      </c>
      <c r="J29" s="80">
        <v>22</v>
      </c>
      <c r="L29" s="87" t="e">
        <f t="shared" si="7"/>
        <v>#VALUE!</v>
      </c>
      <c r="M29" s="88" t="e">
        <f t="shared" si="1"/>
        <v>#VALUE!</v>
      </c>
      <c r="N29" s="88" t="e">
        <f t="shared" si="2"/>
        <v>#VALUE!</v>
      </c>
      <c r="O29" s="88" t="e">
        <f t="shared" si="3"/>
        <v>#VALUE!</v>
      </c>
      <c r="P29" s="88" t="e">
        <f t="shared" si="4"/>
        <v>#VALUE!</v>
      </c>
      <c r="Q29" s="88" t="e">
        <f t="shared" si="6"/>
        <v>#VALUE!</v>
      </c>
    </row>
    <row r="30" spans="1:17" ht="12.75">
      <c r="A30" s="80">
        <v>23</v>
      </c>
      <c r="B30" s="81" t="s">
        <v>89</v>
      </c>
      <c r="C30" s="80">
        <v>0.1</v>
      </c>
      <c r="J30" s="80">
        <v>23</v>
      </c>
      <c r="L30" s="87" t="e">
        <f t="shared" si="7"/>
        <v>#VALUE!</v>
      </c>
      <c r="M30" s="88" t="e">
        <f t="shared" si="1"/>
        <v>#VALUE!</v>
      </c>
      <c r="N30" s="88" t="e">
        <f t="shared" si="2"/>
        <v>#VALUE!</v>
      </c>
      <c r="O30" s="88" t="e">
        <f t="shared" si="3"/>
        <v>#VALUE!</v>
      </c>
      <c r="P30" s="88" t="e">
        <f t="shared" si="4"/>
        <v>#VALUE!</v>
      </c>
      <c r="Q30" s="88" t="e">
        <f t="shared" si="6"/>
        <v>#VALUE!</v>
      </c>
    </row>
    <row r="31" spans="1:17" ht="12.75">
      <c r="A31" s="80">
        <v>24</v>
      </c>
      <c r="B31" s="81" t="s">
        <v>90</v>
      </c>
      <c r="C31" s="80">
        <v>0</v>
      </c>
      <c r="J31" s="80">
        <v>24</v>
      </c>
      <c r="L31" s="87" t="e">
        <f t="shared" si="7"/>
        <v>#VALUE!</v>
      </c>
      <c r="M31" s="88" t="e">
        <f t="shared" si="1"/>
        <v>#VALUE!</v>
      </c>
      <c r="N31" s="88" t="e">
        <f t="shared" si="2"/>
        <v>#VALUE!</v>
      </c>
      <c r="O31" s="88" t="e">
        <f t="shared" si="3"/>
        <v>#VALUE!</v>
      </c>
      <c r="P31" s="88" t="e">
        <f t="shared" si="4"/>
        <v>#VALUE!</v>
      </c>
      <c r="Q31" s="88" t="e">
        <f t="shared" si="6"/>
        <v>#VALUE!</v>
      </c>
    </row>
    <row r="32" spans="1:17" ht="12.75">
      <c r="A32" s="80">
        <v>25</v>
      </c>
      <c r="B32" s="81" t="s">
        <v>91</v>
      </c>
      <c r="C32" s="80">
        <v>0.08</v>
      </c>
      <c r="J32" s="80">
        <v>25</v>
      </c>
      <c r="L32" s="87" t="e">
        <f t="shared" si="7"/>
        <v>#VALUE!</v>
      </c>
      <c r="M32" s="88" t="e">
        <f t="shared" si="1"/>
        <v>#VALUE!</v>
      </c>
      <c r="N32" s="88" t="e">
        <f t="shared" si="2"/>
        <v>#VALUE!</v>
      </c>
      <c r="O32" s="88" t="e">
        <f t="shared" si="3"/>
        <v>#VALUE!</v>
      </c>
      <c r="P32" s="88" t="e">
        <f t="shared" si="4"/>
        <v>#VALUE!</v>
      </c>
      <c r="Q32" s="88" t="e">
        <f t="shared" si="6"/>
        <v>#VALUE!</v>
      </c>
    </row>
    <row r="33" spans="1:17" ht="12.75">
      <c r="A33" s="80">
        <v>26</v>
      </c>
      <c r="B33" s="81" t="s">
        <v>132</v>
      </c>
      <c r="C33" s="80">
        <v>0</v>
      </c>
      <c r="J33" s="80">
        <v>26</v>
      </c>
      <c r="L33" s="87" t="e">
        <f t="shared" si="7"/>
        <v>#VALUE!</v>
      </c>
      <c r="M33" s="88" t="e">
        <f t="shared" si="1"/>
        <v>#VALUE!</v>
      </c>
      <c r="N33" s="88" t="e">
        <f t="shared" si="2"/>
        <v>#VALUE!</v>
      </c>
      <c r="O33" s="88" t="e">
        <f t="shared" si="3"/>
        <v>#VALUE!</v>
      </c>
      <c r="P33" s="88" t="e">
        <f t="shared" si="4"/>
        <v>#VALUE!</v>
      </c>
      <c r="Q33" s="88" t="e">
        <f t="shared" si="6"/>
        <v>#VALUE!</v>
      </c>
    </row>
    <row r="34" spans="1:17" ht="12.75">
      <c r="A34" s="80">
        <v>27</v>
      </c>
      <c r="B34" s="81" t="s">
        <v>92</v>
      </c>
      <c r="C34" s="80">
        <v>0.08</v>
      </c>
      <c r="J34" s="80">
        <v>27</v>
      </c>
      <c r="L34" s="87" t="e">
        <f t="shared" si="7"/>
        <v>#VALUE!</v>
      </c>
      <c r="M34" s="88" t="e">
        <f t="shared" si="1"/>
        <v>#VALUE!</v>
      </c>
      <c r="N34" s="88" t="e">
        <f t="shared" si="2"/>
        <v>#VALUE!</v>
      </c>
      <c r="O34" s="88" t="e">
        <f t="shared" si="3"/>
        <v>#VALUE!</v>
      </c>
      <c r="P34" s="88" t="e">
        <f t="shared" si="4"/>
        <v>#VALUE!</v>
      </c>
      <c r="Q34" s="88" t="e">
        <f t="shared" si="6"/>
        <v>#VALUE!</v>
      </c>
    </row>
    <row r="35" spans="1:17" ht="12.75">
      <c r="A35" s="80">
        <v>28</v>
      </c>
      <c r="B35" s="81" t="s">
        <v>93</v>
      </c>
      <c r="C35" s="80">
        <v>0.12</v>
      </c>
      <c r="J35" s="80">
        <v>28</v>
      </c>
      <c r="L35" s="87" t="e">
        <f t="shared" si="7"/>
        <v>#VALUE!</v>
      </c>
      <c r="M35" s="88" t="e">
        <f t="shared" si="1"/>
        <v>#VALUE!</v>
      </c>
      <c r="N35" s="88" t="e">
        <f t="shared" si="2"/>
        <v>#VALUE!</v>
      </c>
      <c r="O35" s="88" t="e">
        <f t="shared" si="3"/>
        <v>#VALUE!</v>
      </c>
      <c r="P35" s="88" t="e">
        <f t="shared" si="4"/>
        <v>#VALUE!</v>
      </c>
      <c r="Q35" s="88" t="e">
        <f t="shared" si="6"/>
        <v>#VALUE!</v>
      </c>
    </row>
    <row r="36" spans="1:17" ht="12.75">
      <c r="A36" s="80">
        <v>29</v>
      </c>
      <c r="B36" s="81" t="s">
        <v>94</v>
      </c>
      <c r="C36" s="80">
        <v>0.1</v>
      </c>
      <c r="J36" s="80">
        <v>29</v>
      </c>
      <c r="L36" s="87" t="e">
        <f t="shared" si="7"/>
        <v>#VALUE!</v>
      </c>
      <c r="M36" s="88" t="e">
        <f t="shared" si="1"/>
        <v>#VALUE!</v>
      </c>
      <c r="N36" s="88" t="e">
        <f t="shared" si="2"/>
        <v>#VALUE!</v>
      </c>
      <c r="O36" s="88" t="e">
        <f t="shared" si="3"/>
        <v>#VALUE!</v>
      </c>
      <c r="P36" s="88" t="e">
        <f t="shared" si="4"/>
        <v>#VALUE!</v>
      </c>
      <c r="Q36" s="88" t="e">
        <f t="shared" si="6"/>
        <v>#VALUE!</v>
      </c>
    </row>
    <row r="37" spans="1:17" ht="12.75">
      <c r="A37" s="80">
        <v>30</v>
      </c>
      <c r="B37" s="81" t="s">
        <v>95</v>
      </c>
      <c r="C37" s="80">
        <v>0</v>
      </c>
      <c r="J37" s="80">
        <v>30</v>
      </c>
      <c r="L37" s="87" t="e">
        <f t="shared" si="7"/>
        <v>#VALUE!</v>
      </c>
      <c r="M37" s="88" t="e">
        <f t="shared" si="1"/>
        <v>#VALUE!</v>
      </c>
      <c r="N37" s="88" t="e">
        <f t="shared" si="2"/>
        <v>#VALUE!</v>
      </c>
      <c r="O37" s="88" t="e">
        <f t="shared" si="3"/>
        <v>#VALUE!</v>
      </c>
      <c r="P37" s="88" t="e">
        <f t="shared" si="4"/>
        <v>#VALUE!</v>
      </c>
      <c r="Q37" s="88" t="e">
        <f t="shared" si="6"/>
        <v>#VALUE!</v>
      </c>
    </row>
    <row r="38" spans="1:17" ht="12.75">
      <c r="A38" s="80">
        <v>31</v>
      </c>
      <c r="B38" s="81" t="s">
        <v>96</v>
      </c>
      <c r="D38" s="80" t="s">
        <v>133</v>
      </c>
      <c r="J38" s="80">
        <v>31</v>
      </c>
      <c r="L38" s="87" t="e">
        <f t="shared" si="7"/>
        <v>#VALUE!</v>
      </c>
      <c r="M38" s="88" t="e">
        <f t="shared" si="1"/>
        <v>#VALUE!</v>
      </c>
      <c r="N38" s="88" t="e">
        <f t="shared" si="2"/>
        <v>#VALUE!</v>
      </c>
      <c r="O38" s="88" t="e">
        <f t="shared" si="3"/>
        <v>#VALUE!</v>
      </c>
      <c r="P38" s="88" t="e">
        <f t="shared" si="4"/>
        <v>#VALUE!</v>
      </c>
      <c r="Q38" s="88" t="e">
        <f t="shared" si="6"/>
        <v>#VALUE!</v>
      </c>
    </row>
    <row r="39" spans="1:17" ht="12.75">
      <c r="A39" s="80">
        <v>32</v>
      </c>
      <c r="B39" s="81" t="s">
        <v>97</v>
      </c>
      <c r="C39" s="80">
        <v>0</v>
      </c>
      <c r="J39" s="80">
        <v>32</v>
      </c>
      <c r="L39" s="87" t="e">
        <f t="shared" si="7"/>
        <v>#VALUE!</v>
      </c>
      <c r="M39" s="88" t="e">
        <f t="shared" si="1"/>
        <v>#VALUE!</v>
      </c>
      <c r="N39" s="88" t="e">
        <f t="shared" si="2"/>
        <v>#VALUE!</v>
      </c>
      <c r="O39" s="88" t="e">
        <f t="shared" si="3"/>
        <v>#VALUE!</v>
      </c>
      <c r="P39" s="88" t="e">
        <f t="shared" si="4"/>
        <v>#VALUE!</v>
      </c>
      <c r="Q39" s="88" t="e">
        <f t="shared" si="6"/>
        <v>#VALUE!</v>
      </c>
    </row>
    <row r="40" spans="1:17" ht="12.75">
      <c r="A40" s="80">
        <v>33</v>
      </c>
      <c r="B40" s="81" t="s">
        <v>98</v>
      </c>
      <c r="C40" s="80">
        <v>0</v>
      </c>
      <c r="J40" s="80">
        <v>33</v>
      </c>
      <c r="L40" s="87" t="e">
        <f t="shared" si="7"/>
        <v>#VALUE!</v>
      </c>
      <c r="M40" s="88" t="e">
        <f t="shared" si="1"/>
        <v>#VALUE!</v>
      </c>
      <c r="N40" s="88" t="e">
        <f t="shared" si="2"/>
        <v>#VALUE!</v>
      </c>
      <c r="O40" s="88" t="e">
        <f t="shared" si="3"/>
        <v>#VALUE!</v>
      </c>
      <c r="P40" s="88" t="e">
        <f t="shared" si="4"/>
        <v>#VALUE!</v>
      </c>
      <c r="Q40" s="88" t="e">
        <f t="shared" si="6"/>
        <v>#VALUE!</v>
      </c>
    </row>
    <row r="41" spans="1:17" ht="12.75">
      <c r="A41" s="80">
        <v>34</v>
      </c>
      <c r="B41" s="81" t="s">
        <v>99</v>
      </c>
      <c r="C41" s="80">
        <v>0.0875</v>
      </c>
      <c r="J41" s="80">
        <v>34</v>
      </c>
      <c r="L41" s="87" t="e">
        <f t="shared" si="7"/>
        <v>#VALUE!</v>
      </c>
      <c r="M41" s="88" t="e">
        <f t="shared" si="1"/>
        <v>#VALUE!</v>
      </c>
      <c r="N41" s="88" t="e">
        <f t="shared" si="2"/>
        <v>#VALUE!</v>
      </c>
      <c r="O41" s="88" t="e">
        <f t="shared" si="3"/>
        <v>#VALUE!</v>
      </c>
      <c r="P41" s="88" t="e">
        <f t="shared" si="4"/>
        <v>#VALUE!</v>
      </c>
      <c r="Q41" s="88" t="e">
        <f t="shared" si="6"/>
        <v>#VALUE!</v>
      </c>
    </row>
    <row r="42" spans="1:17" ht="12.75">
      <c r="A42" s="80">
        <v>35</v>
      </c>
      <c r="B42" s="81" t="s">
        <v>100</v>
      </c>
      <c r="C42" s="80">
        <v>0.09</v>
      </c>
      <c r="J42" s="80">
        <v>35</v>
      </c>
      <c r="L42" s="87" t="e">
        <f t="shared" si="7"/>
        <v>#VALUE!</v>
      </c>
      <c r="M42" s="88" t="e">
        <f t="shared" si="1"/>
        <v>#VALUE!</v>
      </c>
      <c r="N42" s="88" t="e">
        <f t="shared" si="2"/>
        <v>#VALUE!</v>
      </c>
      <c r="O42" s="88" t="e">
        <f t="shared" si="3"/>
        <v>#VALUE!</v>
      </c>
      <c r="P42" s="88" t="e">
        <f t="shared" si="4"/>
        <v>#VALUE!</v>
      </c>
      <c r="Q42" s="88" t="e">
        <f t="shared" si="6"/>
        <v>#VALUE!</v>
      </c>
    </row>
    <row r="43" spans="1:17" ht="12.75">
      <c r="A43" s="80">
        <v>36</v>
      </c>
      <c r="B43" s="81" t="s">
        <v>101</v>
      </c>
      <c r="C43" s="80">
        <v>0</v>
      </c>
      <c r="J43" s="80">
        <v>36</v>
      </c>
      <c r="L43" s="87" t="e">
        <f t="shared" si="7"/>
        <v>#VALUE!</v>
      </c>
      <c r="M43" s="88" t="e">
        <f t="shared" si="1"/>
        <v>#VALUE!</v>
      </c>
      <c r="N43" s="88" t="e">
        <f t="shared" si="2"/>
        <v>#VALUE!</v>
      </c>
      <c r="O43" s="88" t="e">
        <f t="shared" si="3"/>
        <v>#VALUE!</v>
      </c>
      <c r="P43" s="88" t="e">
        <f t="shared" si="4"/>
        <v>#VALUE!</v>
      </c>
      <c r="Q43" s="88" t="e">
        <f t="shared" si="6"/>
        <v>#VALUE!</v>
      </c>
    </row>
    <row r="44" spans="1:17" ht="12.75">
      <c r="A44" s="80">
        <v>37</v>
      </c>
      <c r="B44" s="81" t="s">
        <v>102</v>
      </c>
      <c r="C44" s="80">
        <v>0.12</v>
      </c>
      <c r="J44" s="80">
        <v>37</v>
      </c>
      <c r="L44" s="87" t="e">
        <f t="shared" si="7"/>
        <v>#VALUE!</v>
      </c>
      <c r="M44" s="88" t="e">
        <f t="shared" si="1"/>
        <v>#VALUE!</v>
      </c>
      <c r="N44" s="88" t="e">
        <f t="shared" si="2"/>
        <v>#VALUE!</v>
      </c>
      <c r="O44" s="88" t="e">
        <f t="shared" si="3"/>
        <v>#VALUE!</v>
      </c>
      <c r="P44" s="88" t="e">
        <f t="shared" si="4"/>
        <v>#VALUE!</v>
      </c>
      <c r="Q44" s="88" t="e">
        <f t="shared" si="6"/>
        <v>#VALUE!</v>
      </c>
    </row>
    <row r="45" spans="1:17" ht="12.75">
      <c r="A45" s="80">
        <v>38</v>
      </c>
      <c r="B45" s="81" t="s">
        <v>103</v>
      </c>
      <c r="C45" s="80">
        <v>0</v>
      </c>
      <c r="J45" s="80">
        <v>38</v>
      </c>
      <c r="L45" s="87" t="e">
        <f t="shared" si="7"/>
        <v>#VALUE!</v>
      </c>
      <c r="M45" s="88" t="e">
        <f t="shared" si="1"/>
        <v>#VALUE!</v>
      </c>
      <c r="N45" s="88" t="e">
        <f t="shared" si="2"/>
        <v>#VALUE!</v>
      </c>
      <c r="O45" s="88" t="e">
        <f t="shared" si="3"/>
        <v>#VALUE!</v>
      </c>
      <c r="P45" s="88" t="e">
        <f t="shared" si="4"/>
        <v>#VALUE!</v>
      </c>
      <c r="Q45" s="88" t="e">
        <f t="shared" si="6"/>
        <v>#VALUE!</v>
      </c>
    </row>
    <row r="46" spans="1:17" ht="12.75">
      <c r="A46" s="80">
        <v>39</v>
      </c>
      <c r="B46" s="81" t="s">
        <v>104</v>
      </c>
      <c r="C46" s="80">
        <v>0.1</v>
      </c>
      <c r="J46" s="80">
        <v>39</v>
      </c>
      <c r="L46" s="87" t="e">
        <f t="shared" si="7"/>
        <v>#VALUE!</v>
      </c>
      <c r="M46" s="88" t="e">
        <f t="shared" si="1"/>
        <v>#VALUE!</v>
      </c>
      <c r="N46" s="88" t="e">
        <f t="shared" si="2"/>
        <v>#VALUE!</v>
      </c>
      <c r="O46" s="88" t="e">
        <f t="shared" si="3"/>
        <v>#VALUE!</v>
      </c>
      <c r="P46" s="88" t="e">
        <f t="shared" si="4"/>
        <v>#VALUE!</v>
      </c>
      <c r="Q46" s="88" t="e">
        <f t="shared" si="6"/>
        <v>#VALUE!</v>
      </c>
    </row>
    <row r="47" spans="1:17" ht="12.75">
      <c r="A47" s="80">
        <v>40</v>
      </c>
      <c r="B47" s="81" t="s">
        <v>105</v>
      </c>
      <c r="C47" s="80">
        <v>0.09</v>
      </c>
      <c r="J47" s="80">
        <v>40</v>
      </c>
      <c r="L47" s="87" t="e">
        <f t="shared" si="7"/>
        <v>#VALUE!</v>
      </c>
      <c r="M47" s="88" t="e">
        <f t="shared" si="1"/>
        <v>#VALUE!</v>
      </c>
      <c r="N47" s="88" t="e">
        <f t="shared" si="2"/>
        <v>#VALUE!</v>
      </c>
      <c r="O47" s="88" t="e">
        <f t="shared" si="3"/>
        <v>#VALUE!</v>
      </c>
      <c r="P47" s="88" t="e">
        <f t="shared" si="4"/>
        <v>#VALUE!</v>
      </c>
      <c r="Q47" s="88" t="e">
        <f t="shared" si="6"/>
        <v>#VALUE!</v>
      </c>
    </row>
    <row r="48" spans="1:17" ht="12.75">
      <c r="A48" s="80">
        <v>41</v>
      </c>
      <c r="B48" s="81" t="s">
        <v>106</v>
      </c>
      <c r="C48" s="80">
        <v>0</v>
      </c>
      <c r="J48" s="80">
        <v>41</v>
      </c>
      <c r="L48" s="87" t="e">
        <f t="shared" si="7"/>
        <v>#VALUE!</v>
      </c>
      <c r="M48" s="88" t="e">
        <f t="shared" si="1"/>
        <v>#VALUE!</v>
      </c>
      <c r="N48" s="88" t="e">
        <f t="shared" si="2"/>
        <v>#VALUE!</v>
      </c>
      <c r="O48" s="88" t="e">
        <f t="shared" si="3"/>
        <v>#VALUE!</v>
      </c>
      <c r="P48" s="88" t="e">
        <f t="shared" si="4"/>
        <v>#VALUE!</v>
      </c>
      <c r="Q48" s="88" t="e">
        <f t="shared" si="6"/>
        <v>#VALUE!</v>
      </c>
    </row>
    <row r="49" spans="1:17" ht="12.75">
      <c r="A49" s="80">
        <v>42</v>
      </c>
      <c r="B49" s="81" t="s">
        <v>107</v>
      </c>
      <c r="C49" s="80">
        <v>0</v>
      </c>
      <c r="J49" s="80">
        <v>42</v>
      </c>
      <c r="L49" s="87" t="e">
        <f t="shared" si="7"/>
        <v>#VALUE!</v>
      </c>
      <c r="M49" s="88" t="e">
        <f t="shared" si="1"/>
        <v>#VALUE!</v>
      </c>
      <c r="N49" s="88" t="e">
        <f t="shared" si="2"/>
        <v>#VALUE!</v>
      </c>
      <c r="O49" s="88" t="e">
        <f t="shared" si="3"/>
        <v>#VALUE!</v>
      </c>
      <c r="P49" s="88" t="e">
        <f t="shared" si="4"/>
        <v>#VALUE!</v>
      </c>
      <c r="Q49" s="88" t="e">
        <f t="shared" si="6"/>
        <v>#VALUE!</v>
      </c>
    </row>
    <row r="50" spans="1:17" ht="12.75">
      <c r="A50" s="80">
        <v>43</v>
      </c>
      <c r="B50" s="81" t="s">
        <v>108</v>
      </c>
      <c r="C50" s="80">
        <v>0.12</v>
      </c>
      <c r="J50" s="80">
        <v>43</v>
      </c>
      <c r="L50" s="87" t="e">
        <f t="shared" si="7"/>
        <v>#VALUE!</v>
      </c>
      <c r="M50" s="88" t="e">
        <f t="shared" si="1"/>
        <v>#VALUE!</v>
      </c>
      <c r="N50" s="88" t="e">
        <f t="shared" si="2"/>
        <v>#VALUE!</v>
      </c>
      <c r="O50" s="88" t="e">
        <f t="shared" si="3"/>
        <v>#VALUE!</v>
      </c>
      <c r="P50" s="88" t="e">
        <f t="shared" si="4"/>
        <v>#VALUE!</v>
      </c>
      <c r="Q50" s="88" t="e">
        <f t="shared" si="6"/>
        <v>#VALUE!</v>
      </c>
    </row>
    <row r="51" spans="1:17" ht="12.75">
      <c r="A51" s="80">
        <v>44</v>
      </c>
      <c r="B51" s="81" t="s">
        <v>109</v>
      </c>
      <c r="C51" s="80">
        <v>0</v>
      </c>
      <c r="J51" s="80">
        <v>44</v>
      </c>
      <c r="L51" s="87" t="e">
        <f t="shared" si="7"/>
        <v>#VALUE!</v>
      </c>
      <c r="M51" s="88" t="e">
        <f t="shared" si="1"/>
        <v>#VALUE!</v>
      </c>
      <c r="N51" s="88" t="e">
        <f t="shared" si="2"/>
        <v>#VALUE!</v>
      </c>
      <c r="O51" s="88" t="e">
        <f t="shared" si="3"/>
        <v>#VALUE!</v>
      </c>
      <c r="P51" s="88" t="e">
        <f t="shared" si="4"/>
        <v>#VALUE!</v>
      </c>
      <c r="Q51" s="88" t="e">
        <f t="shared" si="6"/>
        <v>#VALUE!</v>
      </c>
    </row>
    <row r="52" spans="1:17" ht="12.75">
      <c r="A52" s="80">
        <v>45</v>
      </c>
      <c r="B52" s="81" t="s">
        <v>110</v>
      </c>
      <c r="C52" s="80">
        <v>0.12</v>
      </c>
      <c r="J52" s="80">
        <v>45</v>
      </c>
      <c r="L52" s="87" t="e">
        <f t="shared" si="7"/>
        <v>#VALUE!</v>
      </c>
      <c r="M52" s="88" t="e">
        <f t="shared" si="1"/>
        <v>#VALUE!</v>
      </c>
      <c r="N52" s="88" t="e">
        <f t="shared" si="2"/>
        <v>#VALUE!</v>
      </c>
      <c r="O52" s="88" t="e">
        <f t="shared" si="3"/>
        <v>#VALUE!</v>
      </c>
      <c r="P52" s="88" t="e">
        <f t="shared" si="4"/>
        <v>#VALUE!</v>
      </c>
      <c r="Q52" s="88" t="e">
        <f t="shared" si="6"/>
        <v>#VALUE!</v>
      </c>
    </row>
    <row r="53" spans="1:17" ht="12.75">
      <c r="A53" s="80">
        <v>46</v>
      </c>
      <c r="B53" s="81" t="s">
        <v>111</v>
      </c>
      <c r="C53" s="80">
        <v>0.12</v>
      </c>
      <c r="J53" s="80">
        <v>46</v>
      </c>
      <c r="L53" s="87" t="e">
        <f t="shared" si="7"/>
        <v>#VALUE!</v>
      </c>
      <c r="M53" s="88" t="e">
        <f t="shared" si="1"/>
        <v>#VALUE!</v>
      </c>
      <c r="N53" s="88" t="e">
        <f t="shared" si="2"/>
        <v>#VALUE!</v>
      </c>
      <c r="O53" s="88" t="e">
        <f t="shared" si="3"/>
        <v>#VALUE!</v>
      </c>
      <c r="P53" s="88" t="e">
        <f t="shared" si="4"/>
        <v>#VALUE!</v>
      </c>
      <c r="Q53" s="88" t="e">
        <f t="shared" si="6"/>
        <v>#VALUE!</v>
      </c>
    </row>
    <row r="54" spans="1:17" ht="12.75">
      <c r="A54" s="80">
        <v>47</v>
      </c>
      <c r="B54" s="81" t="s">
        <v>112</v>
      </c>
      <c r="C54" s="80">
        <v>0.12</v>
      </c>
      <c r="J54" s="80">
        <v>47</v>
      </c>
      <c r="L54" s="87" t="e">
        <f t="shared" si="7"/>
        <v>#VALUE!</v>
      </c>
      <c r="M54" s="88" t="e">
        <f t="shared" si="1"/>
        <v>#VALUE!</v>
      </c>
      <c r="N54" s="88" t="e">
        <f t="shared" si="2"/>
        <v>#VALUE!</v>
      </c>
      <c r="O54" s="88" t="e">
        <f t="shared" si="3"/>
        <v>#VALUE!</v>
      </c>
      <c r="P54" s="88" t="e">
        <f t="shared" si="4"/>
        <v>#VALUE!</v>
      </c>
      <c r="Q54" s="88" t="e">
        <f t="shared" si="6"/>
        <v>#VALUE!</v>
      </c>
    </row>
    <row r="55" spans="1:17" ht="12.75">
      <c r="A55" s="80">
        <v>48</v>
      </c>
      <c r="B55" s="81" t="s">
        <v>113</v>
      </c>
      <c r="D55" s="80" t="s">
        <v>131</v>
      </c>
      <c r="J55" s="80">
        <v>48</v>
      </c>
      <c r="L55" s="87" t="e">
        <f t="shared" si="7"/>
        <v>#VALUE!</v>
      </c>
      <c r="M55" s="88" t="e">
        <f t="shared" si="1"/>
        <v>#VALUE!</v>
      </c>
      <c r="N55" s="88" t="e">
        <f t="shared" si="2"/>
        <v>#VALUE!</v>
      </c>
      <c r="O55" s="88" t="e">
        <f t="shared" si="3"/>
        <v>#VALUE!</v>
      </c>
      <c r="P55" s="88" t="e">
        <f t="shared" si="4"/>
        <v>#VALUE!</v>
      </c>
      <c r="Q55" s="88" t="e">
        <f t="shared" si="6"/>
        <v>#VALUE!</v>
      </c>
    </row>
    <row r="56" spans="1:17" ht="12.75">
      <c r="A56" s="80">
        <v>49</v>
      </c>
      <c r="B56" s="81" t="s">
        <v>114</v>
      </c>
      <c r="C56" s="80">
        <v>0.1</v>
      </c>
      <c r="J56" s="80">
        <v>49</v>
      </c>
      <c r="L56" s="87" t="e">
        <f t="shared" si="7"/>
        <v>#VALUE!</v>
      </c>
      <c r="M56" s="88" t="e">
        <f t="shared" si="1"/>
        <v>#VALUE!</v>
      </c>
      <c r="N56" s="88" t="e">
        <f t="shared" si="2"/>
        <v>#VALUE!</v>
      </c>
      <c r="O56" s="88" t="e">
        <f t="shared" si="3"/>
        <v>#VALUE!</v>
      </c>
      <c r="P56" s="88" t="e">
        <f t="shared" si="4"/>
        <v>#VALUE!</v>
      </c>
      <c r="Q56" s="88" t="e">
        <f t="shared" si="6"/>
        <v>#VALUE!</v>
      </c>
    </row>
    <row r="57" spans="1:17" ht="12.75">
      <c r="A57" s="80">
        <v>50</v>
      </c>
      <c r="B57" s="81" t="s">
        <v>115</v>
      </c>
      <c r="C57" s="80">
        <v>0</v>
      </c>
      <c r="J57" s="80">
        <v>50</v>
      </c>
      <c r="L57" s="87" t="e">
        <f t="shared" si="7"/>
        <v>#VALUE!</v>
      </c>
      <c r="M57" s="88" t="e">
        <f t="shared" si="1"/>
        <v>#VALUE!</v>
      </c>
      <c r="N57" s="88" t="e">
        <f t="shared" si="2"/>
        <v>#VALUE!</v>
      </c>
      <c r="O57" s="88" t="e">
        <f t="shared" si="3"/>
        <v>#VALUE!</v>
      </c>
      <c r="P57" s="88" t="e">
        <f t="shared" si="4"/>
        <v>#VALUE!</v>
      </c>
      <c r="Q57" s="88" t="e">
        <f t="shared" si="6"/>
        <v>#VALUE!</v>
      </c>
    </row>
    <row r="58" spans="1:17" ht="12.75">
      <c r="A58" s="80">
        <v>51</v>
      </c>
      <c r="B58" s="81" t="s">
        <v>116</v>
      </c>
      <c r="C58" s="80">
        <v>0.09</v>
      </c>
      <c r="J58" s="80">
        <v>51</v>
      </c>
      <c r="L58" s="87" t="e">
        <f t="shared" si="7"/>
        <v>#VALUE!</v>
      </c>
      <c r="M58" s="88" t="e">
        <f t="shared" si="1"/>
        <v>#VALUE!</v>
      </c>
      <c r="N58" s="88" t="e">
        <f t="shared" si="2"/>
        <v>#VALUE!</v>
      </c>
      <c r="O58" s="88" t="e">
        <f t="shared" si="3"/>
        <v>#VALUE!</v>
      </c>
      <c r="P58" s="88" t="e">
        <f t="shared" si="4"/>
        <v>#VALUE!</v>
      </c>
      <c r="Q58" s="88" t="e">
        <f t="shared" si="6"/>
        <v>#VALUE!</v>
      </c>
    </row>
    <row r="59" spans="1:17" ht="12.75">
      <c r="A59" s="80">
        <v>52</v>
      </c>
      <c r="B59" s="81" t="s">
        <v>117</v>
      </c>
      <c r="C59" s="80">
        <v>0.12</v>
      </c>
      <c r="J59" s="80">
        <v>52</v>
      </c>
      <c r="L59" s="87" t="e">
        <f t="shared" si="7"/>
        <v>#VALUE!</v>
      </c>
      <c r="M59" s="88" t="e">
        <f t="shared" si="1"/>
        <v>#VALUE!</v>
      </c>
      <c r="N59" s="88" t="e">
        <f t="shared" si="2"/>
        <v>#VALUE!</v>
      </c>
      <c r="O59" s="88" t="e">
        <f t="shared" si="3"/>
        <v>#VALUE!</v>
      </c>
      <c r="P59" s="88" t="e">
        <f t="shared" si="4"/>
        <v>#VALUE!</v>
      </c>
      <c r="Q59" s="88" t="e">
        <f t="shared" si="6"/>
        <v>#VALUE!</v>
      </c>
    </row>
    <row r="60" spans="1:17" ht="12.75">
      <c r="A60" s="80">
        <v>53</v>
      </c>
      <c r="B60" s="81" t="s">
        <v>118</v>
      </c>
      <c r="C60" s="80">
        <v>0.1</v>
      </c>
      <c r="J60" s="80">
        <v>53</v>
      </c>
      <c r="L60" s="87" t="e">
        <f t="shared" si="7"/>
        <v>#VALUE!</v>
      </c>
      <c r="M60" s="88" t="e">
        <f t="shared" si="1"/>
        <v>#VALUE!</v>
      </c>
      <c r="N60" s="88" t="e">
        <f t="shared" si="2"/>
        <v>#VALUE!</v>
      </c>
      <c r="O60" s="88" t="e">
        <f t="shared" si="3"/>
        <v>#VALUE!</v>
      </c>
      <c r="P60" s="88" t="e">
        <f t="shared" si="4"/>
        <v>#VALUE!</v>
      </c>
      <c r="Q60" s="88" t="e">
        <f t="shared" si="6"/>
        <v>#VALUE!</v>
      </c>
    </row>
    <row r="61" spans="1:17" ht="12.75">
      <c r="A61" s="80">
        <v>54</v>
      </c>
      <c r="B61" s="81" t="s">
        <v>119</v>
      </c>
      <c r="C61" s="80">
        <v>0.12</v>
      </c>
      <c r="J61" s="80">
        <v>54</v>
      </c>
      <c r="L61" s="87" t="e">
        <f t="shared" si="7"/>
        <v>#VALUE!</v>
      </c>
      <c r="M61" s="88" t="e">
        <f t="shared" si="1"/>
        <v>#VALUE!</v>
      </c>
      <c r="N61" s="88" t="e">
        <f t="shared" si="2"/>
        <v>#VALUE!</v>
      </c>
      <c r="O61" s="88" t="e">
        <f t="shared" si="3"/>
        <v>#VALUE!</v>
      </c>
      <c r="P61" s="88" t="e">
        <f t="shared" si="4"/>
        <v>#VALUE!</v>
      </c>
      <c r="Q61" s="88" t="e">
        <f t="shared" si="6"/>
        <v>#VALUE!</v>
      </c>
    </row>
    <row r="62" spans="1:17" ht="12.75">
      <c r="A62" s="80">
        <v>55</v>
      </c>
      <c r="B62" s="81" t="s">
        <v>120</v>
      </c>
      <c r="C62" s="80">
        <v>0.1</v>
      </c>
      <c r="J62" s="80">
        <v>55</v>
      </c>
      <c r="L62" s="87" t="e">
        <f t="shared" si="7"/>
        <v>#VALUE!</v>
      </c>
      <c r="M62" s="88" t="e">
        <f t="shared" si="1"/>
        <v>#VALUE!</v>
      </c>
      <c r="N62" s="88" t="e">
        <f t="shared" si="2"/>
        <v>#VALUE!</v>
      </c>
      <c r="O62" s="88" t="e">
        <f t="shared" si="3"/>
        <v>#VALUE!</v>
      </c>
      <c r="P62" s="88" t="e">
        <f t="shared" si="4"/>
        <v>#VALUE!</v>
      </c>
      <c r="Q62" s="88" t="e">
        <f t="shared" si="6"/>
        <v>#VALUE!</v>
      </c>
    </row>
    <row r="63" spans="10:17" ht="12.75">
      <c r="J63" s="80">
        <v>56</v>
      </c>
      <c r="L63" s="87" t="e">
        <f t="shared" si="7"/>
        <v>#VALUE!</v>
      </c>
      <c r="M63" s="88" t="e">
        <f t="shared" si="1"/>
        <v>#VALUE!</v>
      </c>
      <c r="N63" s="88" t="e">
        <f t="shared" si="2"/>
        <v>#VALUE!</v>
      </c>
      <c r="O63" s="88" t="e">
        <f t="shared" si="3"/>
        <v>#VALUE!</v>
      </c>
      <c r="P63" s="88" t="e">
        <f t="shared" si="4"/>
        <v>#VALUE!</v>
      </c>
      <c r="Q63" s="88" t="e">
        <f t="shared" si="6"/>
        <v>#VALUE!</v>
      </c>
    </row>
    <row r="64" spans="10:17" ht="12.75">
      <c r="J64" s="80">
        <v>57</v>
      </c>
      <c r="L64" s="87" t="e">
        <f t="shared" si="7"/>
        <v>#VALUE!</v>
      </c>
      <c r="M64" s="88" t="e">
        <f t="shared" si="1"/>
        <v>#VALUE!</v>
      </c>
      <c r="N64" s="88" t="e">
        <f t="shared" si="2"/>
        <v>#VALUE!</v>
      </c>
      <c r="O64" s="88" t="e">
        <f t="shared" si="3"/>
        <v>#VALUE!</v>
      </c>
      <c r="P64" s="88" t="e">
        <f t="shared" si="4"/>
        <v>#VALUE!</v>
      </c>
      <c r="Q64" s="88" t="e">
        <f t="shared" si="6"/>
        <v>#VALUE!</v>
      </c>
    </row>
    <row r="65" spans="10:17" ht="12.75">
      <c r="J65" s="80">
        <v>58</v>
      </c>
      <c r="L65" s="87" t="e">
        <f t="shared" si="7"/>
        <v>#VALUE!</v>
      </c>
      <c r="M65" s="88" t="e">
        <f t="shared" si="1"/>
        <v>#VALUE!</v>
      </c>
      <c r="N65" s="88" t="e">
        <f t="shared" si="2"/>
        <v>#VALUE!</v>
      </c>
      <c r="O65" s="88" t="e">
        <f t="shared" si="3"/>
        <v>#VALUE!</v>
      </c>
      <c r="P65" s="88" t="e">
        <f t="shared" si="4"/>
        <v>#VALUE!</v>
      </c>
      <c r="Q65" s="88" t="e">
        <f t="shared" si="6"/>
        <v>#VALUE!</v>
      </c>
    </row>
    <row r="66" spans="10:17" ht="12.75">
      <c r="J66" s="80">
        <v>59</v>
      </c>
      <c r="L66" s="87" t="e">
        <f t="shared" si="7"/>
        <v>#VALUE!</v>
      </c>
      <c r="M66" s="88" t="e">
        <f t="shared" si="1"/>
        <v>#VALUE!</v>
      </c>
      <c r="N66" s="88" t="e">
        <f t="shared" si="2"/>
        <v>#VALUE!</v>
      </c>
      <c r="O66" s="88" t="e">
        <f t="shared" si="3"/>
        <v>#VALUE!</v>
      </c>
      <c r="P66" s="88" t="e">
        <f t="shared" si="4"/>
        <v>#VALUE!</v>
      </c>
      <c r="Q66" s="88" t="e">
        <f t="shared" si="6"/>
        <v>#VALUE!</v>
      </c>
    </row>
    <row r="67" spans="10:17" ht="12.75">
      <c r="J67" s="80">
        <v>60</v>
      </c>
      <c r="L67" s="87" t="e">
        <f t="shared" si="7"/>
        <v>#VALUE!</v>
      </c>
      <c r="M67" s="88" t="e">
        <f t="shared" si="1"/>
        <v>#VALUE!</v>
      </c>
      <c r="N67" s="88" t="e">
        <f t="shared" si="2"/>
        <v>#VALUE!</v>
      </c>
      <c r="O67" s="88" t="e">
        <f t="shared" si="3"/>
        <v>#VALUE!</v>
      </c>
      <c r="P67" s="88" t="e">
        <f t="shared" si="4"/>
        <v>#VALUE!</v>
      </c>
      <c r="Q67" s="88" t="e">
        <f t="shared" si="6"/>
        <v>#VALUE!</v>
      </c>
    </row>
    <row r="68" spans="10:17" ht="12.75">
      <c r="J68" s="80">
        <v>61</v>
      </c>
      <c r="L68" s="87" t="e">
        <f t="shared" si="7"/>
        <v>#VALUE!</v>
      </c>
      <c r="M68" s="88" t="e">
        <f t="shared" si="1"/>
        <v>#VALUE!</v>
      </c>
      <c r="N68" s="88" t="e">
        <f t="shared" si="2"/>
        <v>#VALUE!</v>
      </c>
      <c r="O68" s="88" t="e">
        <f t="shared" si="3"/>
        <v>#VALUE!</v>
      </c>
      <c r="P68" s="88" t="e">
        <f t="shared" si="4"/>
        <v>#VALUE!</v>
      </c>
      <c r="Q68" s="88" t="e">
        <f t="shared" si="6"/>
        <v>#VALUE!</v>
      </c>
    </row>
    <row r="69" spans="10:17" ht="12.75">
      <c r="J69" s="80">
        <v>62</v>
      </c>
      <c r="L69" s="87" t="e">
        <f t="shared" si="7"/>
        <v>#VALUE!</v>
      </c>
      <c r="M69" s="88" t="e">
        <f t="shared" si="1"/>
        <v>#VALUE!</v>
      </c>
      <c r="N69" s="88" t="e">
        <f t="shared" si="2"/>
        <v>#VALUE!</v>
      </c>
      <c r="O69" s="88" t="e">
        <f t="shared" si="3"/>
        <v>#VALUE!</v>
      </c>
      <c r="P69" s="88" t="e">
        <f t="shared" si="4"/>
        <v>#VALUE!</v>
      </c>
      <c r="Q69" s="88" t="e">
        <f t="shared" si="6"/>
        <v>#VALUE!</v>
      </c>
    </row>
    <row r="70" spans="10:17" ht="12.75">
      <c r="J70" s="80">
        <v>63</v>
      </c>
      <c r="L70" s="87" t="e">
        <f t="shared" si="7"/>
        <v>#VALUE!</v>
      </c>
      <c r="M70" s="88" t="e">
        <f t="shared" si="1"/>
        <v>#VALUE!</v>
      </c>
      <c r="N70" s="88" t="e">
        <f t="shared" si="2"/>
        <v>#VALUE!</v>
      </c>
      <c r="O70" s="88" t="e">
        <f t="shared" si="3"/>
        <v>#VALUE!</v>
      </c>
      <c r="P70" s="88" t="e">
        <f t="shared" si="4"/>
        <v>#VALUE!</v>
      </c>
      <c r="Q70" s="88" t="e">
        <f t="shared" si="6"/>
        <v>#VALUE!</v>
      </c>
    </row>
    <row r="71" spans="10:17" ht="12.75">
      <c r="J71" s="80">
        <v>64</v>
      </c>
      <c r="L71" s="87" t="e">
        <f t="shared" si="7"/>
        <v>#VALUE!</v>
      </c>
      <c r="M71" s="88" t="e">
        <f t="shared" si="1"/>
        <v>#VALUE!</v>
      </c>
      <c r="N71" s="88" t="e">
        <f t="shared" si="2"/>
        <v>#VALUE!</v>
      </c>
      <c r="O71" s="88" t="e">
        <f t="shared" si="3"/>
        <v>#VALUE!</v>
      </c>
      <c r="P71" s="88" t="e">
        <f t="shared" si="4"/>
        <v>#VALUE!</v>
      </c>
      <c r="Q71" s="88" t="e">
        <f t="shared" si="6"/>
        <v>#VALUE!</v>
      </c>
    </row>
    <row r="72" spans="10:17" ht="12.75">
      <c r="J72" s="80">
        <v>65</v>
      </c>
      <c r="L72" s="87" t="e">
        <f t="shared" si="7"/>
        <v>#VALUE!</v>
      </c>
      <c r="M72" s="88" t="e">
        <f aca="true" t="shared" si="8" ref="M72:M135">IF(AND($L72&gt;=$M$3,$L72&lt;=$M$4),$M$6,0)</f>
        <v>#VALUE!</v>
      </c>
      <c r="N72" s="88" t="e">
        <f aca="true" t="shared" si="9" ref="N72:N135">IF(AND($L72&gt;=$N$3,$L72&lt;=$N$4),$N$6,0)</f>
        <v>#VALUE!</v>
      </c>
      <c r="O72" s="88" t="e">
        <f aca="true" t="shared" si="10" ref="O72:O135">IF(AND($L72&gt;=$O$3,$L72&lt;=$O$4),$O$6,0)</f>
        <v>#VALUE!</v>
      </c>
      <c r="P72" s="88" t="e">
        <f aca="true" t="shared" si="11" ref="P72:P135">IF(AND($L72&gt;=$P$3,$L72&lt;=$P$4),$P$6,0)</f>
        <v>#VALUE!</v>
      </c>
      <c r="Q72" s="88" t="e">
        <f t="shared" si="6"/>
        <v>#VALUE!</v>
      </c>
    </row>
    <row r="73" spans="10:17" ht="12.75">
      <c r="J73" s="80">
        <v>66</v>
      </c>
      <c r="L73" s="87" t="e">
        <f t="shared" si="7"/>
        <v>#VALUE!</v>
      </c>
      <c r="M73" s="88" t="e">
        <f t="shared" si="8"/>
        <v>#VALUE!</v>
      </c>
      <c r="N73" s="88" t="e">
        <f t="shared" si="9"/>
        <v>#VALUE!</v>
      </c>
      <c r="O73" s="88" t="e">
        <f t="shared" si="10"/>
        <v>#VALUE!</v>
      </c>
      <c r="P73" s="88" t="e">
        <f t="shared" si="11"/>
        <v>#VALUE!</v>
      </c>
      <c r="Q73" s="88" t="e">
        <f aca="true" t="shared" si="12" ref="Q73:Q136">IF(AND($L73&gt;=$Q$3,$L73&lt;=$Q$4),$Q$6,0)</f>
        <v>#VALUE!</v>
      </c>
    </row>
    <row r="74" spans="10:17" ht="12.75">
      <c r="J74" s="80">
        <v>67</v>
      </c>
      <c r="L74" s="87" t="e">
        <f t="shared" si="7"/>
        <v>#VALUE!</v>
      </c>
      <c r="M74" s="88" t="e">
        <f t="shared" si="8"/>
        <v>#VALUE!</v>
      </c>
      <c r="N74" s="88" t="e">
        <f t="shared" si="9"/>
        <v>#VALUE!</v>
      </c>
      <c r="O74" s="88" t="e">
        <f t="shared" si="10"/>
        <v>#VALUE!</v>
      </c>
      <c r="P74" s="88" t="e">
        <f t="shared" si="11"/>
        <v>#VALUE!</v>
      </c>
      <c r="Q74" s="88" t="e">
        <f t="shared" si="12"/>
        <v>#VALUE!</v>
      </c>
    </row>
    <row r="75" spans="10:17" ht="12.75">
      <c r="J75" s="80">
        <v>68</v>
      </c>
      <c r="L75" s="87" t="e">
        <f t="shared" si="7"/>
        <v>#VALUE!</v>
      </c>
      <c r="M75" s="88" t="e">
        <f t="shared" si="8"/>
        <v>#VALUE!</v>
      </c>
      <c r="N75" s="88" t="e">
        <f t="shared" si="9"/>
        <v>#VALUE!</v>
      </c>
      <c r="O75" s="88" t="e">
        <f t="shared" si="10"/>
        <v>#VALUE!</v>
      </c>
      <c r="P75" s="88" t="e">
        <f t="shared" si="11"/>
        <v>#VALUE!</v>
      </c>
      <c r="Q75" s="88" t="e">
        <f t="shared" si="12"/>
        <v>#VALUE!</v>
      </c>
    </row>
    <row r="76" spans="10:17" ht="12.75">
      <c r="J76" s="80">
        <v>69</v>
      </c>
      <c r="L76" s="87" t="e">
        <f t="shared" si="7"/>
        <v>#VALUE!</v>
      </c>
      <c r="M76" s="88" t="e">
        <f t="shared" si="8"/>
        <v>#VALUE!</v>
      </c>
      <c r="N76" s="88" t="e">
        <f t="shared" si="9"/>
        <v>#VALUE!</v>
      </c>
      <c r="O76" s="88" t="e">
        <f t="shared" si="10"/>
        <v>#VALUE!</v>
      </c>
      <c r="P76" s="88" t="e">
        <f t="shared" si="11"/>
        <v>#VALUE!</v>
      </c>
      <c r="Q76" s="88" t="e">
        <f t="shared" si="12"/>
        <v>#VALUE!</v>
      </c>
    </row>
    <row r="77" spans="10:17" ht="12.75">
      <c r="J77" s="80">
        <v>70</v>
      </c>
      <c r="L77" s="87" t="e">
        <f t="shared" si="7"/>
        <v>#VALUE!</v>
      </c>
      <c r="M77" s="88" t="e">
        <f t="shared" si="8"/>
        <v>#VALUE!</v>
      </c>
      <c r="N77" s="88" t="e">
        <f t="shared" si="9"/>
        <v>#VALUE!</v>
      </c>
      <c r="O77" s="88" t="e">
        <f t="shared" si="10"/>
        <v>#VALUE!</v>
      </c>
      <c r="P77" s="88" t="e">
        <f t="shared" si="11"/>
        <v>#VALUE!</v>
      </c>
      <c r="Q77" s="88" t="e">
        <f t="shared" si="12"/>
        <v>#VALUE!</v>
      </c>
    </row>
    <row r="78" spans="10:17" ht="12.75">
      <c r="J78" s="80">
        <v>71</v>
      </c>
      <c r="L78" s="87" t="e">
        <f t="shared" si="7"/>
        <v>#VALUE!</v>
      </c>
      <c r="M78" s="88" t="e">
        <f t="shared" si="8"/>
        <v>#VALUE!</v>
      </c>
      <c r="N78" s="88" t="e">
        <f t="shared" si="9"/>
        <v>#VALUE!</v>
      </c>
      <c r="O78" s="88" t="e">
        <f t="shared" si="10"/>
        <v>#VALUE!</v>
      </c>
      <c r="P78" s="88" t="e">
        <f t="shared" si="11"/>
        <v>#VALUE!</v>
      </c>
      <c r="Q78" s="88" t="e">
        <f t="shared" si="12"/>
        <v>#VALUE!</v>
      </c>
    </row>
    <row r="79" spans="10:17" ht="12.75">
      <c r="J79" s="80">
        <v>72</v>
      </c>
      <c r="L79" s="87" t="e">
        <f t="shared" si="7"/>
        <v>#VALUE!</v>
      </c>
      <c r="M79" s="88" t="e">
        <f t="shared" si="8"/>
        <v>#VALUE!</v>
      </c>
      <c r="N79" s="88" t="e">
        <f t="shared" si="9"/>
        <v>#VALUE!</v>
      </c>
      <c r="O79" s="88" t="e">
        <f t="shared" si="10"/>
        <v>#VALUE!</v>
      </c>
      <c r="P79" s="88" t="e">
        <f t="shared" si="11"/>
        <v>#VALUE!</v>
      </c>
      <c r="Q79" s="88" t="e">
        <f t="shared" si="12"/>
        <v>#VALUE!</v>
      </c>
    </row>
    <row r="80" spans="10:17" ht="12.75">
      <c r="J80" s="80">
        <v>73</v>
      </c>
      <c r="L80" s="87" t="e">
        <f aca="true" t="shared" si="13" ref="L80:L143">+L79+30.4375</f>
        <v>#VALUE!</v>
      </c>
      <c r="M80" s="88" t="e">
        <f t="shared" si="8"/>
        <v>#VALUE!</v>
      </c>
      <c r="N80" s="88" t="e">
        <f t="shared" si="9"/>
        <v>#VALUE!</v>
      </c>
      <c r="O80" s="88" t="e">
        <f t="shared" si="10"/>
        <v>#VALUE!</v>
      </c>
      <c r="P80" s="88" t="e">
        <f t="shared" si="11"/>
        <v>#VALUE!</v>
      </c>
      <c r="Q80" s="88" t="e">
        <f t="shared" si="12"/>
        <v>#VALUE!</v>
      </c>
    </row>
    <row r="81" spans="10:17" ht="12.75">
      <c r="J81" s="80">
        <v>74</v>
      </c>
      <c r="L81" s="87" t="e">
        <f t="shared" si="13"/>
        <v>#VALUE!</v>
      </c>
      <c r="M81" s="88" t="e">
        <f t="shared" si="8"/>
        <v>#VALUE!</v>
      </c>
      <c r="N81" s="88" t="e">
        <f t="shared" si="9"/>
        <v>#VALUE!</v>
      </c>
      <c r="O81" s="88" t="e">
        <f t="shared" si="10"/>
        <v>#VALUE!</v>
      </c>
      <c r="P81" s="88" t="e">
        <f t="shared" si="11"/>
        <v>#VALUE!</v>
      </c>
      <c r="Q81" s="88" t="e">
        <f t="shared" si="12"/>
        <v>#VALUE!</v>
      </c>
    </row>
    <row r="82" spans="10:17" ht="12.75">
      <c r="J82" s="80">
        <v>75</v>
      </c>
      <c r="L82" s="87" t="e">
        <f t="shared" si="13"/>
        <v>#VALUE!</v>
      </c>
      <c r="M82" s="88" t="e">
        <f t="shared" si="8"/>
        <v>#VALUE!</v>
      </c>
      <c r="N82" s="88" t="e">
        <f t="shared" si="9"/>
        <v>#VALUE!</v>
      </c>
      <c r="O82" s="88" t="e">
        <f t="shared" si="10"/>
        <v>#VALUE!</v>
      </c>
      <c r="P82" s="88" t="e">
        <f t="shared" si="11"/>
        <v>#VALUE!</v>
      </c>
      <c r="Q82" s="88" t="e">
        <f t="shared" si="12"/>
        <v>#VALUE!</v>
      </c>
    </row>
    <row r="83" spans="10:17" ht="12.75">
      <c r="J83" s="80">
        <v>76</v>
      </c>
      <c r="L83" s="87" t="e">
        <f t="shared" si="13"/>
        <v>#VALUE!</v>
      </c>
      <c r="M83" s="88" t="e">
        <f t="shared" si="8"/>
        <v>#VALUE!</v>
      </c>
      <c r="N83" s="88" t="e">
        <f t="shared" si="9"/>
        <v>#VALUE!</v>
      </c>
      <c r="O83" s="88" t="e">
        <f t="shared" si="10"/>
        <v>#VALUE!</v>
      </c>
      <c r="P83" s="88" t="e">
        <f t="shared" si="11"/>
        <v>#VALUE!</v>
      </c>
      <c r="Q83" s="88" t="e">
        <f t="shared" si="12"/>
        <v>#VALUE!</v>
      </c>
    </row>
    <row r="84" spans="10:17" ht="12.75">
      <c r="J84" s="80">
        <v>77</v>
      </c>
      <c r="L84" s="87" t="e">
        <f t="shared" si="13"/>
        <v>#VALUE!</v>
      </c>
      <c r="M84" s="88" t="e">
        <f t="shared" si="8"/>
        <v>#VALUE!</v>
      </c>
      <c r="N84" s="88" t="e">
        <f t="shared" si="9"/>
        <v>#VALUE!</v>
      </c>
      <c r="O84" s="88" t="e">
        <f t="shared" si="10"/>
        <v>#VALUE!</v>
      </c>
      <c r="P84" s="88" t="e">
        <f t="shared" si="11"/>
        <v>#VALUE!</v>
      </c>
      <c r="Q84" s="88" t="e">
        <f t="shared" si="12"/>
        <v>#VALUE!</v>
      </c>
    </row>
    <row r="85" spans="10:17" ht="12.75">
      <c r="J85" s="80">
        <v>78</v>
      </c>
      <c r="L85" s="87" t="e">
        <f t="shared" si="13"/>
        <v>#VALUE!</v>
      </c>
      <c r="M85" s="88" t="e">
        <f t="shared" si="8"/>
        <v>#VALUE!</v>
      </c>
      <c r="N85" s="88" t="e">
        <f t="shared" si="9"/>
        <v>#VALUE!</v>
      </c>
      <c r="O85" s="88" t="e">
        <f t="shared" si="10"/>
        <v>#VALUE!</v>
      </c>
      <c r="P85" s="88" t="e">
        <f t="shared" si="11"/>
        <v>#VALUE!</v>
      </c>
      <c r="Q85" s="88" t="e">
        <f t="shared" si="12"/>
        <v>#VALUE!</v>
      </c>
    </row>
    <row r="86" spans="10:17" ht="12.75">
      <c r="J86" s="80">
        <v>79</v>
      </c>
      <c r="L86" s="87" t="e">
        <f t="shared" si="13"/>
        <v>#VALUE!</v>
      </c>
      <c r="M86" s="88" t="e">
        <f t="shared" si="8"/>
        <v>#VALUE!</v>
      </c>
      <c r="N86" s="88" t="e">
        <f t="shared" si="9"/>
        <v>#VALUE!</v>
      </c>
      <c r="O86" s="88" t="e">
        <f t="shared" si="10"/>
        <v>#VALUE!</v>
      </c>
      <c r="P86" s="88" t="e">
        <f t="shared" si="11"/>
        <v>#VALUE!</v>
      </c>
      <c r="Q86" s="88" t="e">
        <f t="shared" si="12"/>
        <v>#VALUE!</v>
      </c>
    </row>
    <row r="87" spans="10:17" ht="12.75">
      <c r="J87" s="80">
        <v>80</v>
      </c>
      <c r="L87" s="87" t="e">
        <f t="shared" si="13"/>
        <v>#VALUE!</v>
      </c>
      <c r="M87" s="88" t="e">
        <f t="shared" si="8"/>
        <v>#VALUE!</v>
      </c>
      <c r="N87" s="88" t="e">
        <f t="shared" si="9"/>
        <v>#VALUE!</v>
      </c>
      <c r="O87" s="88" t="e">
        <f t="shared" si="10"/>
        <v>#VALUE!</v>
      </c>
      <c r="P87" s="88" t="e">
        <f t="shared" si="11"/>
        <v>#VALUE!</v>
      </c>
      <c r="Q87" s="88" t="e">
        <f t="shared" si="12"/>
        <v>#VALUE!</v>
      </c>
    </row>
    <row r="88" spans="10:17" ht="12.75">
      <c r="J88" s="80">
        <v>81</v>
      </c>
      <c r="L88" s="87" t="e">
        <f t="shared" si="13"/>
        <v>#VALUE!</v>
      </c>
      <c r="M88" s="88" t="e">
        <f t="shared" si="8"/>
        <v>#VALUE!</v>
      </c>
      <c r="N88" s="88" t="e">
        <f t="shared" si="9"/>
        <v>#VALUE!</v>
      </c>
      <c r="O88" s="88" t="e">
        <f t="shared" si="10"/>
        <v>#VALUE!</v>
      </c>
      <c r="P88" s="88" t="e">
        <f t="shared" si="11"/>
        <v>#VALUE!</v>
      </c>
      <c r="Q88" s="88" t="e">
        <f t="shared" si="12"/>
        <v>#VALUE!</v>
      </c>
    </row>
    <row r="89" spans="10:17" ht="12.75">
      <c r="J89" s="80">
        <v>82</v>
      </c>
      <c r="L89" s="87" t="e">
        <f t="shared" si="13"/>
        <v>#VALUE!</v>
      </c>
      <c r="M89" s="88" t="e">
        <f t="shared" si="8"/>
        <v>#VALUE!</v>
      </c>
      <c r="N89" s="88" t="e">
        <f t="shared" si="9"/>
        <v>#VALUE!</v>
      </c>
      <c r="O89" s="88" t="e">
        <f t="shared" si="10"/>
        <v>#VALUE!</v>
      </c>
      <c r="P89" s="88" t="e">
        <f t="shared" si="11"/>
        <v>#VALUE!</v>
      </c>
      <c r="Q89" s="88" t="e">
        <f t="shared" si="12"/>
        <v>#VALUE!</v>
      </c>
    </row>
    <row r="90" spans="10:17" ht="12.75">
      <c r="J90" s="80">
        <v>83</v>
      </c>
      <c r="L90" s="87" t="e">
        <f t="shared" si="13"/>
        <v>#VALUE!</v>
      </c>
      <c r="M90" s="88" t="e">
        <f t="shared" si="8"/>
        <v>#VALUE!</v>
      </c>
      <c r="N90" s="88" t="e">
        <f t="shared" si="9"/>
        <v>#VALUE!</v>
      </c>
      <c r="O90" s="88" t="e">
        <f t="shared" si="10"/>
        <v>#VALUE!</v>
      </c>
      <c r="P90" s="88" t="e">
        <f t="shared" si="11"/>
        <v>#VALUE!</v>
      </c>
      <c r="Q90" s="88" t="e">
        <f t="shared" si="12"/>
        <v>#VALUE!</v>
      </c>
    </row>
    <row r="91" spans="10:17" ht="12.75">
      <c r="J91" s="80">
        <v>84</v>
      </c>
      <c r="L91" s="87" t="e">
        <f t="shared" si="13"/>
        <v>#VALUE!</v>
      </c>
      <c r="M91" s="88" t="e">
        <f t="shared" si="8"/>
        <v>#VALUE!</v>
      </c>
      <c r="N91" s="88" t="e">
        <f t="shared" si="9"/>
        <v>#VALUE!</v>
      </c>
      <c r="O91" s="88" t="e">
        <f t="shared" si="10"/>
        <v>#VALUE!</v>
      </c>
      <c r="P91" s="88" t="e">
        <f t="shared" si="11"/>
        <v>#VALUE!</v>
      </c>
      <c r="Q91" s="88" t="e">
        <f t="shared" si="12"/>
        <v>#VALUE!</v>
      </c>
    </row>
    <row r="92" spans="10:17" ht="12.75">
      <c r="J92" s="80">
        <v>85</v>
      </c>
      <c r="L92" s="87" t="e">
        <f t="shared" si="13"/>
        <v>#VALUE!</v>
      </c>
      <c r="M92" s="88" t="e">
        <f t="shared" si="8"/>
        <v>#VALUE!</v>
      </c>
      <c r="N92" s="88" t="e">
        <f t="shared" si="9"/>
        <v>#VALUE!</v>
      </c>
      <c r="O92" s="88" t="e">
        <f t="shared" si="10"/>
        <v>#VALUE!</v>
      </c>
      <c r="P92" s="88" t="e">
        <f t="shared" si="11"/>
        <v>#VALUE!</v>
      </c>
      <c r="Q92" s="88" t="e">
        <f t="shared" si="12"/>
        <v>#VALUE!</v>
      </c>
    </row>
    <row r="93" spans="10:17" ht="12.75">
      <c r="J93" s="80">
        <v>86</v>
      </c>
      <c r="L93" s="87" t="e">
        <f t="shared" si="13"/>
        <v>#VALUE!</v>
      </c>
      <c r="M93" s="88" t="e">
        <f t="shared" si="8"/>
        <v>#VALUE!</v>
      </c>
      <c r="N93" s="88" t="e">
        <f t="shared" si="9"/>
        <v>#VALUE!</v>
      </c>
      <c r="O93" s="88" t="e">
        <f t="shared" si="10"/>
        <v>#VALUE!</v>
      </c>
      <c r="P93" s="88" t="e">
        <f t="shared" si="11"/>
        <v>#VALUE!</v>
      </c>
      <c r="Q93" s="88" t="e">
        <f t="shared" si="12"/>
        <v>#VALUE!</v>
      </c>
    </row>
    <row r="94" spans="10:17" ht="12.75">
      <c r="J94" s="80">
        <v>87</v>
      </c>
      <c r="L94" s="87" t="e">
        <f t="shared" si="13"/>
        <v>#VALUE!</v>
      </c>
      <c r="M94" s="88" t="e">
        <f t="shared" si="8"/>
        <v>#VALUE!</v>
      </c>
      <c r="N94" s="88" t="e">
        <f t="shared" si="9"/>
        <v>#VALUE!</v>
      </c>
      <c r="O94" s="88" t="e">
        <f t="shared" si="10"/>
        <v>#VALUE!</v>
      </c>
      <c r="P94" s="88" t="e">
        <f t="shared" si="11"/>
        <v>#VALUE!</v>
      </c>
      <c r="Q94" s="88" t="e">
        <f t="shared" si="12"/>
        <v>#VALUE!</v>
      </c>
    </row>
    <row r="95" spans="10:17" ht="12.75">
      <c r="J95" s="80">
        <v>88</v>
      </c>
      <c r="L95" s="87" t="e">
        <f t="shared" si="13"/>
        <v>#VALUE!</v>
      </c>
      <c r="M95" s="88" t="e">
        <f t="shared" si="8"/>
        <v>#VALUE!</v>
      </c>
      <c r="N95" s="88" t="e">
        <f t="shared" si="9"/>
        <v>#VALUE!</v>
      </c>
      <c r="O95" s="88" t="e">
        <f t="shared" si="10"/>
        <v>#VALUE!</v>
      </c>
      <c r="P95" s="88" t="e">
        <f t="shared" si="11"/>
        <v>#VALUE!</v>
      </c>
      <c r="Q95" s="88" t="e">
        <f t="shared" si="12"/>
        <v>#VALUE!</v>
      </c>
    </row>
    <row r="96" spans="10:17" ht="12.75">
      <c r="J96" s="80">
        <v>89</v>
      </c>
      <c r="L96" s="87" t="e">
        <f t="shared" si="13"/>
        <v>#VALUE!</v>
      </c>
      <c r="M96" s="88" t="e">
        <f t="shared" si="8"/>
        <v>#VALUE!</v>
      </c>
      <c r="N96" s="88" t="e">
        <f t="shared" si="9"/>
        <v>#VALUE!</v>
      </c>
      <c r="O96" s="88" t="e">
        <f t="shared" si="10"/>
        <v>#VALUE!</v>
      </c>
      <c r="P96" s="88" t="e">
        <f t="shared" si="11"/>
        <v>#VALUE!</v>
      </c>
      <c r="Q96" s="88" t="e">
        <f t="shared" si="12"/>
        <v>#VALUE!</v>
      </c>
    </row>
    <row r="97" spans="10:17" ht="12.75">
      <c r="J97" s="80">
        <v>90</v>
      </c>
      <c r="L97" s="87" t="e">
        <f t="shared" si="13"/>
        <v>#VALUE!</v>
      </c>
      <c r="M97" s="88" t="e">
        <f t="shared" si="8"/>
        <v>#VALUE!</v>
      </c>
      <c r="N97" s="88" t="e">
        <f t="shared" si="9"/>
        <v>#VALUE!</v>
      </c>
      <c r="O97" s="88" t="e">
        <f t="shared" si="10"/>
        <v>#VALUE!</v>
      </c>
      <c r="P97" s="88" t="e">
        <f t="shared" si="11"/>
        <v>#VALUE!</v>
      </c>
      <c r="Q97" s="88" t="e">
        <f t="shared" si="12"/>
        <v>#VALUE!</v>
      </c>
    </row>
    <row r="98" spans="10:17" ht="12.75">
      <c r="J98" s="80">
        <v>91</v>
      </c>
      <c r="L98" s="87" t="e">
        <f t="shared" si="13"/>
        <v>#VALUE!</v>
      </c>
      <c r="M98" s="88" t="e">
        <f t="shared" si="8"/>
        <v>#VALUE!</v>
      </c>
      <c r="N98" s="88" t="e">
        <f t="shared" si="9"/>
        <v>#VALUE!</v>
      </c>
      <c r="O98" s="88" t="e">
        <f t="shared" si="10"/>
        <v>#VALUE!</v>
      </c>
      <c r="P98" s="88" t="e">
        <f t="shared" si="11"/>
        <v>#VALUE!</v>
      </c>
      <c r="Q98" s="88" t="e">
        <f t="shared" si="12"/>
        <v>#VALUE!</v>
      </c>
    </row>
    <row r="99" spans="10:17" ht="12.75">
      <c r="J99" s="80">
        <v>92</v>
      </c>
      <c r="L99" s="87" t="e">
        <f t="shared" si="13"/>
        <v>#VALUE!</v>
      </c>
      <c r="M99" s="88" t="e">
        <f t="shared" si="8"/>
        <v>#VALUE!</v>
      </c>
      <c r="N99" s="88" t="e">
        <f t="shared" si="9"/>
        <v>#VALUE!</v>
      </c>
      <c r="O99" s="88" t="e">
        <f t="shared" si="10"/>
        <v>#VALUE!</v>
      </c>
      <c r="P99" s="88" t="e">
        <f t="shared" si="11"/>
        <v>#VALUE!</v>
      </c>
      <c r="Q99" s="88" t="e">
        <f t="shared" si="12"/>
        <v>#VALUE!</v>
      </c>
    </row>
    <row r="100" spans="10:17" ht="12.75">
      <c r="J100" s="80">
        <v>93</v>
      </c>
      <c r="L100" s="87" t="e">
        <f t="shared" si="13"/>
        <v>#VALUE!</v>
      </c>
      <c r="M100" s="88" t="e">
        <f t="shared" si="8"/>
        <v>#VALUE!</v>
      </c>
      <c r="N100" s="88" t="e">
        <f t="shared" si="9"/>
        <v>#VALUE!</v>
      </c>
      <c r="O100" s="88" t="e">
        <f t="shared" si="10"/>
        <v>#VALUE!</v>
      </c>
      <c r="P100" s="88" t="e">
        <f t="shared" si="11"/>
        <v>#VALUE!</v>
      </c>
      <c r="Q100" s="88" t="e">
        <f t="shared" si="12"/>
        <v>#VALUE!</v>
      </c>
    </row>
    <row r="101" spans="10:17" ht="12.75">
      <c r="J101" s="80">
        <v>94</v>
      </c>
      <c r="L101" s="87" t="e">
        <f t="shared" si="13"/>
        <v>#VALUE!</v>
      </c>
      <c r="M101" s="88" t="e">
        <f t="shared" si="8"/>
        <v>#VALUE!</v>
      </c>
      <c r="N101" s="88" t="e">
        <f t="shared" si="9"/>
        <v>#VALUE!</v>
      </c>
      <c r="O101" s="88" t="e">
        <f t="shared" si="10"/>
        <v>#VALUE!</v>
      </c>
      <c r="P101" s="88" t="e">
        <f t="shared" si="11"/>
        <v>#VALUE!</v>
      </c>
      <c r="Q101" s="88" t="e">
        <f t="shared" si="12"/>
        <v>#VALUE!</v>
      </c>
    </row>
    <row r="102" spans="10:17" ht="12.75">
      <c r="J102" s="80">
        <v>95</v>
      </c>
      <c r="L102" s="87" t="e">
        <f t="shared" si="13"/>
        <v>#VALUE!</v>
      </c>
      <c r="M102" s="88" t="e">
        <f t="shared" si="8"/>
        <v>#VALUE!</v>
      </c>
      <c r="N102" s="88" t="e">
        <f t="shared" si="9"/>
        <v>#VALUE!</v>
      </c>
      <c r="O102" s="88" t="e">
        <f t="shared" si="10"/>
        <v>#VALUE!</v>
      </c>
      <c r="P102" s="88" t="e">
        <f t="shared" si="11"/>
        <v>#VALUE!</v>
      </c>
      <c r="Q102" s="88" t="e">
        <f t="shared" si="12"/>
        <v>#VALUE!</v>
      </c>
    </row>
    <row r="103" spans="10:17" ht="12.75">
      <c r="J103" s="80">
        <v>96</v>
      </c>
      <c r="L103" s="87" t="e">
        <f t="shared" si="13"/>
        <v>#VALUE!</v>
      </c>
      <c r="M103" s="88" t="e">
        <f t="shared" si="8"/>
        <v>#VALUE!</v>
      </c>
      <c r="N103" s="88" t="e">
        <f t="shared" si="9"/>
        <v>#VALUE!</v>
      </c>
      <c r="O103" s="88" t="e">
        <f t="shared" si="10"/>
        <v>#VALUE!</v>
      </c>
      <c r="P103" s="88" t="e">
        <f t="shared" si="11"/>
        <v>#VALUE!</v>
      </c>
      <c r="Q103" s="88" t="e">
        <f t="shared" si="12"/>
        <v>#VALUE!</v>
      </c>
    </row>
    <row r="104" spans="10:17" ht="12.75">
      <c r="J104" s="80">
        <v>97</v>
      </c>
      <c r="L104" s="87" t="e">
        <f t="shared" si="13"/>
        <v>#VALUE!</v>
      </c>
      <c r="M104" s="88" t="e">
        <f t="shared" si="8"/>
        <v>#VALUE!</v>
      </c>
      <c r="N104" s="88" t="e">
        <f t="shared" si="9"/>
        <v>#VALUE!</v>
      </c>
      <c r="O104" s="88" t="e">
        <f t="shared" si="10"/>
        <v>#VALUE!</v>
      </c>
      <c r="P104" s="88" t="e">
        <f t="shared" si="11"/>
        <v>#VALUE!</v>
      </c>
      <c r="Q104" s="88" t="e">
        <f t="shared" si="12"/>
        <v>#VALUE!</v>
      </c>
    </row>
    <row r="105" spans="10:17" ht="12.75">
      <c r="J105" s="80">
        <v>98</v>
      </c>
      <c r="L105" s="87" t="e">
        <f t="shared" si="13"/>
        <v>#VALUE!</v>
      </c>
      <c r="M105" s="88" t="e">
        <f t="shared" si="8"/>
        <v>#VALUE!</v>
      </c>
      <c r="N105" s="88" t="e">
        <f t="shared" si="9"/>
        <v>#VALUE!</v>
      </c>
      <c r="O105" s="88" t="e">
        <f t="shared" si="10"/>
        <v>#VALUE!</v>
      </c>
      <c r="P105" s="88" t="e">
        <f t="shared" si="11"/>
        <v>#VALUE!</v>
      </c>
      <c r="Q105" s="88" t="e">
        <f t="shared" si="12"/>
        <v>#VALUE!</v>
      </c>
    </row>
    <row r="106" spans="10:17" ht="12.75">
      <c r="J106" s="80">
        <v>99</v>
      </c>
      <c r="L106" s="87" t="e">
        <f t="shared" si="13"/>
        <v>#VALUE!</v>
      </c>
      <c r="M106" s="88" t="e">
        <f t="shared" si="8"/>
        <v>#VALUE!</v>
      </c>
      <c r="N106" s="88" t="e">
        <f t="shared" si="9"/>
        <v>#VALUE!</v>
      </c>
      <c r="O106" s="88" t="e">
        <f t="shared" si="10"/>
        <v>#VALUE!</v>
      </c>
      <c r="P106" s="88" t="e">
        <f t="shared" si="11"/>
        <v>#VALUE!</v>
      </c>
      <c r="Q106" s="88" t="e">
        <f t="shared" si="12"/>
        <v>#VALUE!</v>
      </c>
    </row>
    <row r="107" spans="10:17" ht="12.75">
      <c r="J107" s="80">
        <v>100</v>
      </c>
      <c r="L107" s="87" t="e">
        <f t="shared" si="13"/>
        <v>#VALUE!</v>
      </c>
      <c r="M107" s="88" t="e">
        <f t="shared" si="8"/>
        <v>#VALUE!</v>
      </c>
      <c r="N107" s="88" t="e">
        <f t="shared" si="9"/>
        <v>#VALUE!</v>
      </c>
      <c r="O107" s="88" t="e">
        <f t="shared" si="10"/>
        <v>#VALUE!</v>
      </c>
      <c r="P107" s="88" t="e">
        <f t="shared" si="11"/>
        <v>#VALUE!</v>
      </c>
      <c r="Q107" s="88" t="e">
        <f t="shared" si="12"/>
        <v>#VALUE!</v>
      </c>
    </row>
    <row r="108" spans="10:17" ht="12.75">
      <c r="J108" s="80">
        <v>101</v>
      </c>
      <c r="L108" s="87" t="e">
        <f t="shared" si="13"/>
        <v>#VALUE!</v>
      </c>
      <c r="M108" s="88" t="e">
        <f t="shared" si="8"/>
        <v>#VALUE!</v>
      </c>
      <c r="N108" s="88" t="e">
        <f t="shared" si="9"/>
        <v>#VALUE!</v>
      </c>
      <c r="O108" s="88" t="e">
        <f t="shared" si="10"/>
        <v>#VALUE!</v>
      </c>
      <c r="P108" s="88" t="e">
        <f t="shared" si="11"/>
        <v>#VALUE!</v>
      </c>
      <c r="Q108" s="88" t="e">
        <f t="shared" si="12"/>
        <v>#VALUE!</v>
      </c>
    </row>
    <row r="109" spans="10:17" ht="12.75">
      <c r="J109" s="80">
        <v>102</v>
      </c>
      <c r="L109" s="87" t="e">
        <f t="shared" si="13"/>
        <v>#VALUE!</v>
      </c>
      <c r="M109" s="88" t="e">
        <f t="shared" si="8"/>
        <v>#VALUE!</v>
      </c>
      <c r="N109" s="88" t="e">
        <f t="shared" si="9"/>
        <v>#VALUE!</v>
      </c>
      <c r="O109" s="88" t="e">
        <f t="shared" si="10"/>
        <v>#VALUE!</v>
      </c>
      <c r="P109" s="88" t="e">
        <f t="shared" si="11"/>
        <v>#VALUE!</v>
      </c>
      <c r="Q109" s="88" t="e">
        <f t="shared" si="12"/>
        <v>#VALUE!</v>
      </c>
    </row>
    <row r="110" spans="10:17" ht="12.75">
      <c r="J110" s="80">
        <v>103</v>
      </c>
      <c r="L110" s="87" t="e">
        <f t="shared" si="13"/>
        <v>#VALUE!</v>
      </c>
      <c r="M110" s="88" t="e">
        <f t="shared" si="8"/>
        <v>#VALUE!</v>
      </c>
      <c r="N110" s="88" t="e">
        <f t="shared" si="9"/>
        <v>#VALUE!</v>
      </c>
      <c r="O110" s="88" t="e">
        <f t="shared" si="10"/>
        <v>#VALUE!</v>
      </c>
      <c r="P110" s="88" t="e">
        <f t="shared" si="11"/>
        <v>#VALUE!</v>
      </c>
      <c r="Q110" s="88" t="e">
        <f t="shared" si="12"/>
        <v>#VALUE!</v>
      </c>
    </row>
    <row r="111" spans="10:17" ht="12.75">
      <c r="J111" s="80">
        <v>104</v>
      </c>
      <c r="L111" s="87" t="e">
        <f t="shared" si="13"/>
        <v>#VALUE!</v>
      </c>
      <c r="M111" s="88" t="e">
        <f t="shared" si="8"/>
        <v>#VALUE!</v>
      </c>
      <c r="N111" s="88" t="e">
        <f t="shared" si="9"/>
        <v>#VALUE!</v>
      </c>
      <c r="O111" s="88" t="e">
        <f t="shared" si="10"/>
        <v>#VALUE!</v>
      </c>
      <c r="P111" s="88" t="e">
        <f t="shared" si="11"/>
        <v>#VALUE!</v>
      </c>
      <c r="Q111" s="88" t="e">
        <f t="shared" si="12"/>
        <v>#VALUE!</v>
      </c>
    </row>
    <row r="112" spans="10:17" ht="12.75">
      <c r="J112" s="80">
        <v>105</v>
      </c>
      <c r="L112" s="87" t="e">
        <f t="shared" si="13"/>
        <v>#VALUE!</v>
      </c>
      <c r="M112" s="88" t="e">
        <f t="shared" si="8"/>
        <v>#VALUE!</v>
      </c>
      <c r="N112" s="88" t="e">
        <f t="shared" si="9"/>
        <v>#VALUE!</v>
      </c>
      <c r="O112" s="88" t="e">
        <f t="shared" si="10"/>
        <v>#VALUE!</v>
      </c>
      <c r="P112" s="88" t="e">
        <f t="shared" si="11"/>
        <v>#VALUE!</v>
      </c>
      <c r="Q112" s="88" t="e">
        <f t="shared" si="12"/>
        <v>#VALUE!</v>
      </c>
    </row>
    <row r="113" spans="10:17" ht="12.75">
      <c r="J113" s="80">
        <v>106</v>
      </c>
      <c r="L113" s="87" t="e">
        <f t="shared" si="13"/>
        <v>#VALUE!</v>
      </c>
      <c r="M113" s="88" t="e">
        <f t="shared" si="8"/>
        <v>#VALUE!</v>
      </c>
      <c r="N113" s="88" t="e">
        <f t="shared" si="9"/>
        <v>#VALUE!</v>
      </c>
      <c r="O113" s="88" t="e">
        <f t="shared" si="10"/>
        <v>#VALUE!</v>
      </c>
      <c r="P113" s="88" t="e">
        <f t="shared" si="11"/>
        <v>#VALUE!</v>
      </c>
      <c r="Q113" s="88" t="e">
        <f t="shared" si="12"/>
        <v>#VALUE!</v>
      </c>
    </row>
    <row r="114" spans="10:17" ht="12.75">
      <c r="J114" s="80">
        <v>107</v>
      </c>
      <c r="L114" s="87" t="e">
        <f t="shared" si="13"/>
        <v>#VALUE!</v>
      </c>
      <c r="M114" s="88" t="e">
        <f t="shared" si="8"/>
        <v>#VALUE!</v>
      </c>
      <c r="N114" s="88" t="e">
        <f t="shared" si="9"/>
        <v>#VALUE!</v>
      </c>
      <c r="O114" s="88" t="e">
        <f t="shared" si="10"/>
        <v>#VALUE!</v>
      </c>
      <c r="P114" s="88" t="e">
        <f t="shared" si="11"/>
        <v>#VALUE!</v>
      </c>
      <c r="Q114" s="88" t="e">
        <f t="shared" si="12"/>
        <v>#VALUE!</v>
      </c>
    </row>
    <row r="115" spans="10:17" ht="12.75">
      <c r="J115" s="80">
        <v>108</v>
      </c>
      <c r="L115" s="87" t="e">
        <f t="shared" si="13"/>
        <v>#VALUE!</v>
      </c>
      <c r="M115" s="88" t="e">
        <f t="shared" si="8"/>
        <v>#VALUE!</v>
      </c>
      <c r="N115" s="88" t="e">
        <f t="shared" si="9"/>
        <v>#VALUE!</v>
      </c>
      <c r="O115" s="88" t="e">
        <f t="shared" si="10"/>
        <v>#VALUE!</v>
      </c>
      <c r="P115" s="88" t="e">
        <f t="shared" si="11"/>
        <v>#VALUE!</v>
      </c>
      <c r="Q115" s="88" t="e">
        <f t="shared" si="12"/>
        <v>#VALUE!</v>
      </c>
    </row>
    <row r="116" spans="10:17" ht="12.75">
      <c r="J116" s="80">
        <v>109</v>
      </c>
      <c r="L116" s="87" t="e">
        <f t="shared" si="13"/>
        <v>#VALUE!</v>
      </c>
      <c r="M116" s="88" t="e">
        <f t="shared" si="8"/>
        <v>#VALUE!</v>
      </c>
      <c r="N116" s="88" t="e">
        <f t="shared" si="9"/>
        <v>#VALUE!</v>
      </c>
      <c r="O116" s="88" t="e">
        <f t="shared" si="10"/>
        <v>#VALUE!</v>
      </c>
      <c r="P116" s="88" t="e">
        <f t="shared" si="11"/>
        <v>#VALUE!</v>
      </c>
      <c r="Q116" s="88" t="e">
        <f t="shared" si="12"/>
        <v>#VALUE!</v>
      </c>
    </row>
    <row r="117" spans="10:17" ht="12.75">
      <c r="J117" s="80">
        <v>110</v>
      </c>
      <c r="L117" s="87" t="e">
        <f t="shared" si="13"/>
        <v>#VALUE!</v>
      </c>
      <c r="M117" s="88" t="e">
        <f t="shared" si="8"/>
        <v>#VALUE!</v>
      </c>
      <c r="N117" s="88" t="e">
        <f t="shared" si="9"/>
        <v>#VALUE!</v>
      </c>
      <c r="O117" s="88" t="e">
        <f t="shared" si="10"/>
        <v>#VALUE!</v>
      </c>
      <c r="P117" s="88" t="e">
        <f t="shared" si="11"/>
        <v>#VALUE!</v>
      </c>
      <c r="Q117" s="88" t="e">
        <f t="shared" si="12"/>
        <v>#VALUE!</v>
      </c>
    </row>
    <row r="118" spans="10:17" ht="12.75">
      <c r="J118" s="80">
        <v>111</v>
      </c>
      <c r="L118" s="87" t="e">
        <f t="shared" si="13"/>
        <v>#VALUE!</v>
      </c>
      <c r="M118" s="88" t="e">
        <f t="shared" si="8"/>
        <v>#VALUE!</v>
      </c>
      <c r="N118" s="88" t="e">
        <f t="shared" si="9"/>
        <v>#VALUE!</v>
      </c>
      <c r="O118" s="88" t="e">
        <f t="shared" si="10"/>
        <v>#VALUE!</v>
      </c>
      <c r="P118" s="88" t="e">
        <f t="shared" si="11"/>
        <v>#VALUE!</v>
      </c>
      <c r="Q118" s="88" t="e">
        <f t="shared" si="12"/>
        <v>#VALUE!</v>
      </c>
    </row>
    <row r="119" spans="10:17" ht="12.75">
      <c r="J119" s="80">
        <v>112</v>
      </c>
      <c r="L119" s="87" t="e">
        <f t="shared" si="13"/>
        <v>#VALUE!</v>
      </c>
      <c r="M119" s="88" t="e">
        <f t="shared" si="8"/>
        <v>#VALUE!</v>
      </c>
      <c r="N119" s="88" t="e">
        <f t="shared" si="9"/>
        <v>#VALUE!</v>
      </c>
      <c r="O119" s="88" t="e">
        <f t="shared" si="10"/>
        <v>#VALUE!</v>
      </c>
      <c r="P119" s="88" t="e">
        <f t="shared" si="11"/>
        <v>#VALUE!</v>
      </c>
      <c r="Q119" s="88" t="e">
        <f t="shared" si="12"/>
        <v>#VALUE!</v>
      </c>
    </row>
    <row r="120" spans="10:17" ht="12.75">
      <c r="J120" s="80">
        <v>113</v>
      </c>
      <c r="L120" s="87" t="e">
        <f t="shared" si="13"/>
        <v>#VALUE!</v>
      </c>
      <c r="M120" s="88" t="e">
        <f t="shared" si="8"/>
        <v>#VALUE!</v>
      </c>
      <c r="N120" s="88" t="e">
        <f t="shared" si="9"/>
        <v>#VALUE!</v>
      </c>
      <c r="O120" s="88" t="e">
        <f t="shared" si="10"/>
        <v>#VALUE!</v>
      </c>
      <c r="P120" s="88" t="e">
        <f t="shared" si="11"/>
        <v>#VALUE!</v>
      </c>
      <c r="Q120" s="88" t="e">
        <f t="shared" si="12"/>
        <v>#VALUE!</v>
      </c>
    </row>
    <row r="121" spans="10:17" ht="12.75">
      <c r="J121" s="80">
        <v>114</v>
      </c>
      <c r="L121" s="87" t="e">
        <f t="shared" si="13"/>
        <v>#VALUE!</v>
      </c>
      <c r="M121" s="88" t="e">
        <f t="shared" si="8"/>
        <v>#VALUE!</v>
      </c>
      <c r="N121" s="88" t="e">
        <f t="shared" si="9"/>
        <v>#VALUE!</v>
      </c>
      <c r="O121" s="88" t="e">
        <f t="shared" si="10"/>
        <v>#VALUE!</v>
      </c>
      <c r="P121" s="88" t="e">
        <f t="shared" si="11"/>
        <v>#VALUE!</v>
      </c>
      <c r="Q121" s="88" t="e">
        <f t="shared" si="12"/>
        <v>#VALUE!</v>
      </c>
    </row>
    <row r="122" spans="10:17" ht="12.75">
      <c r="J122" s="80">
        <v>115</v>
      </c>
      <c r="L122" s="87" t="e">
        <f t="shared" si="13"/>
        <v>#VALUE!</v>
      </c>
      <c r="M122" s="88" t="e">
        <f t="shared" si="8"/>
        <v>#VALUE!</v>
      </c>
      <c r="N122" s="88" t="e">
        <f t="shared" si="9"/>
        <v>#VALUE!</v>
      </c>
      <c r="O122" s="88" t="e">
        <f t="shared" si="10"/>
        <v>#VALUE!</v>
      </c>
      <c r="P122" s="88" t="e">
        <f t="shared" si="11"/>
        <v>#VALUE!</v>
      </c>
      <c r="Q122" s="88" t="e">
        <f t="shared" si="12"/>
        <v>#VALUE!</v>
      </c>
    </row>
    <row r="123" spans="10:17" ht="12.75">
      <c r="J123" s="80">
        <v>116</v>
      </c>
      <c r="L123" s="87" t="e">
        <f t="shared" si="13"/>
        <v>#VALUE!</v>
      </c>
      <c r="M123" s="88" t="e">
        <f t="shared" si="8"/>
        <v>#VALUE!</v>
      </c>
      <c r="N123" s="88" t="e">
        <f t="shared" si="9"/>
        <v>#VALUE!</v>
      </c>
      <c r="O123" s="88" t="e">
        <f t="shared" si="10"/>
        <v>#VALUE!</v>
      </c>
      <c r="P123" s="88" t="e">
        <f t="shared" si="11"/>
        <v>#VALUE!</v>
      </c>
      <c r="Q123" s="88" t="e">
        <f t="shared" si="12"/>
        <v>#VALUE!</v>
      </c>
    </row>
    <row r="124" spans="10:17" ht="12.75">
      <c r="J124" s="80">
        <v>117</v>
      </c>
      <c r="L124" s="87" t="e">
        <f t="shared" si="13"/>
        <v>#VALUE!</v>
      </c>
      <c r="M124" s="88" t="e">
        <f t="shared" si="8"/>
        <v>#VALUE!</v>
      </c>
      <c r="N124" s="88" t="e">
        <f t="shared" si="9"/>
        <v>#VALUE!</v>
      </c>
      <c r="O124" s="88" t="e">
        <f t="shared" si="10"/>
        <v>#VALUE!</v>
      </c>
      <c r="P124" s="88" t="e">
        <f t="shared" si="11"/>
        <v>#VALUE!</v>
      </c>
      <c r="Q124" s="88" t="e">
        <f t="shared" si="12"/>
        <v>#VALUE!</v>
      </c>
    </row>
    <row r="125" spans="10:17" ht="12.75">
      <c r="J125" s="80">
        <v>118</v>
      </c>
      <c r="L125" s="87" t="e">
        <f t="shared" si="13"/>
        <v>#VALUE!</v>
      </c>
      <c r="M125" s="88" t="e">
        <f t="shared" si="8"/>
        <v>#VALUE!</v>
      </c>
      <c r="N125" s="88" t="e">
        <f t="shared" si="9"/>
        <v>#VALUE!</v>
      </c>
      <c r="O125" s="88" t="e">
        <f t="shared" si="10"/>
        <v>#VALUE!</v>
      </c>
      <c r="P125" s="88" t="e">
        <f t="shared" si="11"/>
        <v>#VALUE!</v>
      </c>
      <c r="Q125" s="88" t="e">
        <f t="shared" si="12"/>
        <v>#VALUE!</v>
      </c>
    </row>
    <row r="126" spans="10:17" ht="12.75">
      <c r="J126" s="80">
        <v>119</v>
      </c>
      <c r="L126" s="87" t="e">
        <f t="shared" si="13"/>
        <v>#VALUE!</v>
      </c>
      <c r="M126" s="88" t="e">
        <f t="shared" si="8"/>
        <v>#VALUE!</v>
      </c>
      <c r="N126" s="88" t="e">
        <f t="shared" si="9"/>
        <v>#VALUE!</v>
      </c>
      <c r="O126" s="88" t="e">
        <f t="shared" si="10"/>
        <v>#VALUE!</v>
      </c>
      <c r="P126" s="88" t="e">
        <f t="shared" si="11"/>
        <v>#VALUE!</v>
      </c>
      <c r="Q126" s="88" t="e">
        <f t="shared" si="12"/>
        <v>#VALUE!</v>
      </c>
    </row>
    <row r="127" spans="10:17" ht="12.75">
      <c r="J127" s="80">
        <v>120</v>
      </c>
      <c r="L127" s="87" t="e">
        <f t="shared" si="13"/>
        <v>#VALUE!</v>
      </c>
      <c r="M127" s="88" t="e">
        <f t="shared" si="8"/>
        <v>#VALUE!</v>
      </c>
      <c r="N127" s="88" t="e">
        <f t="shared" si="9"/>
        <v>#VALUE!</v>
      </c>
      <c r="O127" s="88" t="e">
        <f t="shared" si="10"/>
        <v>#VALUE!</v>
      </c>
      <c r="P127" s="88" t="e">
        <f t="shared" si="11"/>
        <v>#VALUE!</v>
      </c>
      <c r="Q127" s="88" t="e">
        <f t="shared" si="12"/>
        <v>#VALUE!</v>
      </c>
    </row>
    <row r="128" spans="10:17" ht="12.75">
      <c r="J128" s="80">
        <v>121</v>
      </c>
      <c r="L128" s="87" t="e">
        <f t="shared" si="13"/>
        <v>#VALUE!</v>
      </c>
      <c r="M128" s="88" t="e">
        <f t="shared" si="8"/>
        <v>#VALUE!</v>
      </c>
      <c r="N128" s="88" t="e">
        <f t="shared" si="9"/>
        <v>#VALUE!</v>
      </c>
      <c r="O128" s="88" t="e">
        <f t="shared" si="10"/>
        <v>#VALUE!</v>
      </c>
      <c r="P128" s="88" t="e">
        <f t="shared" si="11"/>
        <v>#VALUE!</v>
      </c>
      <c r="Q128" s="88" t="e">
        <f t="shared" si="12"/>
        <v>#VALUE!</v>
      </c>
    </row>
    <row r="129" spans="10:17" ht="12.75">
      <c r="J129" s="80">
        <v>122</v>
      </c>
      <c r="L129" s="87" t="e">
        <f t="shared" si="13"/>
        <v>#VALUE!</v>
      </c>
      <c r="M129" s="88" t="e">
        <f t="shared" si="8"/>
        <v>#VALUE!</v>
      </c>
      <c r="N129" s="88" t="e">
        <f t="shared" si="9"/>
        <v>#VALUE!</v>
      </c>
      <c r="O129" s="88" t="e">
        <f t="shared" si="10"/>
        <v>#VALUE!</v>
      </c>
      <c r="P129" s="88" t="e">
        <f t="shared" si="11"/>
        <v>#VALUE!</v>
      </c>
      <c r="Q129" s="88" t="e">
        <f t="shared" si="12"/>
        <v>#VALUE!</v>
      </c>
    </row>
    <row r="130" spans="10:17" ht="12.75">
      <c r="J130" s="80">
        <v>123</v>
      </c>
      <c r="L130" s="87" t="e">
        <f t="shared" si="13"/>
        <v>#VALUE!</v>
      </c>
      <c r="M130" s="88" t="e">
        <f t="shared" si="8"/>
        <v>#VALUE!</v>
      </c>
      <c r="N130" s="88" t="e">
        <f t="shared" si="9"/>
        <v>#VALUE!</v>
      </c>
      <c r="O130" s="88" t="e">
        <f t="shared" si="10"/>
        <v>#VALUE!</v>
      </c>
      <c r="P130" s="88" t="e">
        <f t="shared" si="11"/>
        <v>#VALUE!</v>
      </c>
      <c r="Q130" s="88" t="e">
        <f t="shared" si="12"/>
        <v>#VALUE!</v>
      </c>
    </row>
    <row r="131" spans="10:17" ht="12.75">
      <c r="J131" s="80">
        <v>124</v>
      </c>
      <c r="L131" s="87" t="e">
        <f t="shared" si="13"/>
        <v>#VALUE!</v>
      </c>
      <c r="M131" s="88" t="e">
        <f t="shared" si="8"/>
        <v>#VALUE!</v>
      </c>
      <c r="N131" s="88" t="e">
        <f t="shared" si="9"/>
        <v>#VALUE!</v>
      </c>
      <c r="O131" s="88" t="e">
        <f t="shared" si="10"/>
        <v>#VALUE!</v>
      </c>
      <c r="P131" s="88" t="e">
        <f t="shared" si="11"/>
        <v>#VALUE!</v>
      </c>
      <c r="Q131" s="88" t="e">
        <f t="shared" si="12"/>
        <v>#VALUE!</v>
      </c>
    </row>
    <row r="132" spans="10:17" ht="12.75">
      <c r="J132" s="80">
        <v>125</v>
      </c>
      <c r="L132" s="87" t="e">
        <f t="shared" si="13"/>
        <v>#VALUE!</v>
      </c>
      <c r="M132" s="88" t="e">
        <f t="shared" si="8"/>
        <v>#VALUE!</v>
      </c>
      <c r="N132" s="88" t="e">
        <f t="shared" si="9"/>
        <v>#VALUE!</v>
      </c>
      <c r="O132" s="88" t="e">
        <f t="shared" si="10"/>
        <v>#VALUE!</v>
      </c>
      <c r="P132" s="88" t="e">
        <f t="shared" si="11"/>
        <v>#VALUE!</v>
      </c>
      <c r="Q132" s="88" t="e">
        <f t="shared" si="12"/>
        <v>#VALUE!</v>
      </c>
    </row>
    <row r="133" spans="10:17" ht="12.75">
      <c r="J133" s="80">
        <v>126</v>
      </c>
      <c r="L133" s="87" t="e">
        <f t="shared" si="13"/>
        <v>#VALUE!</v>
      </c>
      <c r="M133" s="88" t="e">
        <f t="shared" si="8"/>
        <v>#VALUE!</v>
      </c>
      <c r="N133" s="88" t="e">
        <f t="shared" si="9"/>
        <v>#VALUE!</v>
      </c>
      <c r="O133" s="88" t="e">
        <f t="shared" si="10"/>
        <v>#VALUE!</v>
      </c>
      <c r="P133" s="88" t="e">
        <f t="shared" si="11"/>
        <v>#VALUE!</v>
      </c>
      <c r="Q133" s="88" t="e">
        <f t="shared" si="12"/>
        <v>#VALUE!</v>
      </c>
    </row>
    <row r="134" spans="10:17" ht="12.75">
      <c r="J134" s="80">
        <v>127</v>
      </c>
      <c r="L134" s="87" t="e">
        <f t="shared" si="13"/>
        <v>#VALUE!</v>
      </c>
      <c r="M134" s="88" t="e">
        <f t="shared" si="8"/>
        <v>#VALUE!</v>
      </c>
      <c r="N134" s="88" t="e">
        <f t="shared" si="9"/>
        <v>#VALUE!</v>
      </c>
      <c r="O134" s="88" t="e">
        <f t="shared" si="10"/>
        <v>#VALUE!</v>
      </c>
      <c r="P134" s="88" t="e">
        <f t="shared" si="11"/>
        <v>#VALUE!</v>
      </c>
      <c r="Q134" s="88" t="e">
        <f t="shared" si="12"/>
        <v>#VALUE!</v>
      </c>
    </row>
    <row r="135" spans="10:17" ht="12.75">
      <c r="J135" s="80">
        <v>128</v>
      </c>
      <c r="L135" s="87" t="e">
        <f t="shared" si="13"/>
        <v>#VALUE!</v>
      </c>
      <c r="M135" s="88" t="e">
        <f t="shared" si="8"/>
        <v>#VALUE!</v>
      </c>
      <c r="N135" s="88" t="e">
        <f t="shared" si="9"/>
        <v>#VALUE!</v>
      </c>
      <c r="O135" s="88" t="e">
        <f t="shared" si="10"/>
        <v>#VALUE!</v>
      </c>
      <c r="P135" s="88" t="e">
        <f t="shared" si="11"/>
        <v>#VALUE!</v>
      </c>
      <c r="Q135" s="88" t="e">
        <f t="shared" si="12"/>
        <v>#VALUE!</v>
      </c>
    </row>
    <row r="136" spans="10:17" ht="12.75">
      <c r="J136" s="80">
        <v>129</v>
      </c>
      <c r="L136" s="87" t="e">
        <f t="shared" si="13"/>
        <v>#VALUE!</v>
      </c>
      <c r="M136" s="88" t="e">
        <f aca="true" t="shared" si="14" ref="M136:M199">IF(AND($L136&gt;=$M$3,$L136&lt;=$M$4),$M$6,0)</f>
        <v>#VALUE!</v>
      </c>
      <c r="N136" s="88" t="e">
        <f aca="true" t="shared" si="15" ref="N136:N199">IF(AND($L136&gt;=$N$3,$L136&lt;=$N$4),$N$6,0)</f>
        <v>#VALUE!</v>
      </c>
      <c r="O136" s="88" t="e">
        <f aca="true" t="shared" si="16" ref="O136:O199">IF(AND($L136&gt;=$O$3,$L136&lt;=$O$4),$O$6,0)</f>
        <v>#VALUE!</v>
      </c>
      <c r="P136" s="88" t="e">
        <f aca="true" t="shared" si="17" ref="P136:P199">IF(AND($L136&gt;=$P$3,$L136&lt;=$P$4),$P$6,0)</f>
        <v>#VALUE!</v>
      </c>
      <c r="Q136" s="88" t="e">
        <f t="shared" si="12"/>
        <v>#VALUE!</v>
      </c>
    </row>
    <row r="137" spans="10:17" ht="12.75">
      <c r="J137" s="80">
        <v>130</v>
      </c>
      <c r="L137" s="87" t="e">
        <f t="shared" si="13"/>
        <v>#VALUE!</v>
      </c>
      <c r="M137" s="88" t="e">
        <f t="shared" si="14"/>
        <v>#VALUE!</v>
      </c>
      <c r="N137" s="88" t="e">
        <f t="shared" si="15"/>
        <v>#VALUE!</v>
      </c>
      <c r="O137" s="88" t="e">
        <f t="shared" si="16"/>
        <v>#VALUE!</v>
      </c>
      <c r="P137" s="88" t="e">
        <f t="shared" si="17"/>
        <v>#VALUE!</v>
      </c>
      <c r="Q137" s="88" t="e">
        <f aca="true" t="shared" si="18" ref="Q137:Q200">IF(AND($L137&gt;=$Q$3,$L137&lt;=$Q$4),$Q$6,0)</f>
        <v>#VALUE!</v>
      </c>
    </row>
    <row r="138" spans="10:17" ht="12.75">
      <c r="J138" s="80">
        <v>131</v>
      </c>
      <c r="L138" s="87" t="e">
        <f t="shared" si="13"/>
        <v>#VALUE!</v>
      </c>
      <c r="M138" s="88" t="e">
        <f t="shared" si="14"/>
        <v>#VALUE!</v>
      </c>
      <c r="N138" s="88" t="e">
        <f t="shared" si="15"/>
        <v>#VALUE!</v>
      </c>
      <c r="O138" s="88" t="e">
        <f t="shared" si="16"/>
        <v>#VALUE!</v>
      </c>
      <c r="P138" s="88" t="e">
        <f t="shared" si="17"/>
        <v>#VALUE!</v>
      </c>
      <c r="Q138" s="88" t="e">
        <f t="shared" si="18"/>
        <v>#VALUE!</v>
      </c>
    </row>
    <row r="139" spans="10:17" ht="12.75">
      <c r="J139" s="80">
        <v>132</v>
      </c>
      <c r="L139" s="87" t="e">
        <f t="shared" si="13"/>
        <v>#VALUE!</v>
      </c>
      <c r="M139" s="88" t="e">
        <f t="shared" si="14"/>
        <v>#VALUE!</v>
      </c>
      <c r="N139" s="88" t="e">
        <f t="shared" si="15"/>
        <v>#VALUE!</v>
      </c>
      <c r="O139" s="88" t="e">
        <f t="shared" si="16"/>
        <v>#VALUE!</v>
      </c>
      <c r="P139" s="88" t="e">
        <f t="shared" si="17"/>
        <v>#VALUE!</v>
      </c>
      <c r="Q139" s="88" t="e">
        <f t="shared" si="18"/>
        <v>#VALUE!</v>
      </c>
    </row>
    <row r="140" spans="10:17" ht="12.75">
      <c r="J140" s="80">
        <v>133</v>
      </c>
      <c r="L140" s="87" t="e">
        <f t="shared" si="13"/>
        <v>#VALUE!</v>
      </c>
      <c r="M140" s="88" t="e">
        <f t="shared" si="14"/>
        <v>#VALUE!</v>
      </c>
      <c r="N140" s="88" t="e">
        <f t="shared" si="15"/>
        <v>#VALUE!</v>
      </c>
      <c r="O140" s="88" t="e">
        <f t="shared" si="16"/>
        <v>#VALUE!</v>
      </c>
      <c r="P140" s="88" t="e">
        <f t="shared" si="17"/>
        <v>#VALUE!</v>
      </c>
      <c r="Q140" s="88" t="e">
        <f t="shared" si="18"/>
        <v>#VALUE!</v>
      </c>
    </row>
    <row r="141" spans="10:17" ht="12.75">
      <c r="J141" s="80">
        <v>134</v>
      </c>
      <c r="L141" s="87" t="e">
        <f t="shared" si="13"/>
        <v>#VALUE!</v>
      </c>
      <c r="M141" s="88" t="e">
        <f t="shared" si="14"/>
        <v>#VALUE!</v>
      </c>
      <c r="N141" s="88" t="e">
        <f t="shared" si="15"/>
        <v>#VALUE!</v>
      </c>
      <c r="O141" s="88" t="e">
        <f t="shared" si="16"/>
        <v>#VALUE!</v>
      </c>
      <c r="P141" s="88" t="e">
        <f t="shared" si="17"/>
        <v>#VALUE!</v>
      </c>
      <c r="Q141" s="88" t="e">
        <f t="shared" si="18"/>
        <v>#VALUE!</v>
      </c>
    </row>
    <row r="142" spans="10:17" ht="12.75">
      <c r="J142" s="80">
        <v>135</v>
      </c>
      <c r="L142" s="87" t="e">
        <f t="shared" si="13"/>
        <v>#VALUE!</v>
      </c>
      <c r="M142" s="88" t="e">
        <f t="shared" si="14"/>
        <v>#VALUE!</v>
      </c>
      <c r="N142" s="88" t="e">
        <f t="shared" si="15"/>
        <v>#VALUE!</v>
      </c>
      <c r="O142" s="88" t="e">
        <f t="shared" si="16"/>
        <v>#VALUE!</v>
      </c>
      <c r="P142" s="88" t="e">
        <f t="shared" si="17"/>
        <v>#VALUE!</v>
      </c>
      <c r="Q142" s="88" t="e">
        <f t="shared" si="18"/>
        <v>#VALUE!</v>
      </c>
    </row>
    <row r="143" spans="10:17" ht="12.75">
      <c r="J143" s="80">
        <v>136</v>
      </c>
      <c r="L143" s="87" t="e">
        <f t="shared" si="13"/>
        <v>#VALUE!</v>
      </c>
      <c r="M143" s="88" t="e">
        <f t="shared" si="14"/>
        <v>#VALUE!</v>
      </c>
      <c r="N143" s="88" t="e">
        <f t="shared" si="15"/>
        <v>#VALUE!</v>
      </c>
      <c r="O143" s="88" t="e">
        <f t="shared" si="16"/>
        <v>#VALUE!</v>
      </c>
      <c r="P143" s="88" t="e">
        <f t="shared" si="17"/>
        <v>#VALUE!</v>
      </c>
      <c r="Q143" s="88" t="e">
        <f t="shared" si="18"/>
        <v>#VALUE!</v>
      </c>
    </row>
    <row r="144" spans="10:17" ht="12.75">
      <c r="J144" s="80">
        <v>137</v>
      </c>
      <c r="L144" s="87" t="e">
        <f aca="true" t="shared" si="19" ref="L144:L207">+L143+30.4375</f>
        <v>#VALUE!</v>
      </c>
      <c r="M144" s="88" t="e">
        <f t="shared" si="14"/>
        <v>#VALUE!</v>
      </c>
      <c r="N144" s="88" t="e">
        <f t="shared" si="15"/>
        <v>#VALUE!</v>
      </c>
      <c r="O144" s="88" t="e">
        <f t="shared" si="16"/>
        <v>#VALUE!</v>
      </c>
      <c r="P144" s="88" t="e">
        <f t="shared" si="17"/>
        <v>#VALUE!</v>
      </c>
      <c r="Q144" s="88" t="e">
        <f t="shared" si="18"/>
        <v>#VALUE!</v>
      </c>
    </row>
    <row r="145" spans="10:17" ht="12.75">
      <c r="J145" s="80">
        <v>138</v>
      </c>
      <c r="L145" s="87" t="e">
        <f t="shared" si="19"/>
        <v>#VALUE!</v>
      </c>
      <c r="M145" s="88" t="e">
        <f t="shared" si="14"/>
        <v>#VALUE!</v>
      </c>
      <c r="N145" s="88" t="e">
        <f t="shared" si="15"/>
        <v>#VALUE!</v>
      </c>
      <c r="O145" s="88" t="e">
        <f t="shared" si="16"/>
        <v>#VALUE!</v>
      </c>
      <c r="P145" s="88" t="e">
        <f t="shared" si="17"/>
        <v>#VALUE!</v>
      </c>
      <c r="Q145" s="88" t="e">
        <f t="shared" si="18"/>
        <v>#VALUE!</v>
      </c>
    </row>
    <row r="146" spans="10:17" ht="12.75">
      <c r="J146" s="80">
        <v>139</v>
      </c>
      <c r="L146" s="87" t="e">
        <f t="shared" si="19"/>
        <v>#VALUE!</v>
      </c>
      <c r="M146" s="88" t="e">
        <f t="shared" si="14"/>
        <v>#VALUE!</v>
      </c>
      <c r="N146" s="88" t="e">
        <f t="shared" si="15"/>
        <v>#VALUE!</v>
      </c>
      <c r="O146" s="88" t="e">
        <f t="shared" si="16"/>
        <v>#VALUE!</v>
      </c>
      <c r="P146" s="88" t="e">
        <f t="shared" si="17"/>
        <v>#VALUE!</v>
      </c>
      <c r="Q146" s="88" t="e">
        <f t="shared" si="18"/>
        <v>#VALUE!</v>
      </c>
    </row>
    <row r="147" spans="10:17" ht="12.75">
      <c r="J147" s="80">
        <v>140</v>
      </c>
      <c r="L147" s="87" t="e">
        <f t="shared" si="19"/>
        <v>#VALUE!</v>
      </c>
      <c r="M147" s="88" t="e">
        <f t="shared" si="14"/>
        <v>#VALUE!</v>
      </c>
      <c r="N147" s="88" t="e">
        <f t="shared" si="15"/>
        <v>#VALUE!</v>
      </c>
      <c r="O147" s="88" t="e">
        <f t="shared" si="16"/>
        <v>#VALUE!</v>
      </c>
      <c r="P147" s="88" t="e">
        <f t="shared" si="17"/>
        <v>#VALUE!</v>
      </c>
      <c r="Q147" s="88" t="e">
        <f t="shared" si="18"/>
        <v>#VALUE!</v>
      </c>
    </row>
    <row r="148" spans="10:17" ht="12.75">
      <c r="J148" s="80">
        <v>141</v>
      </c>
      <c r="L148" s="87" t="e">
        <f t="shared" si="19"/>
        <v>#VALUE!</v>
      </c>
      <c r="M148" s="88" t="e">
        <f t="shared" si="14"/>
        <v>#VALUE!</v>
      </c>
      <c r="N148" s="88" t="e">
        <f t="shared" si="15"/>
        <v>#VALUE!</v>
      </c>
      <c r="O148" s="88" t="e">
        <f t="shared" si="16"/>
        <v>#VALUE!</v>
      </c>
      <c r="P148" s="88" t="e">
        <f t="shared" si="17"/>
        <v>#VALUE!</v>
      </c>
      <c r="Q148" s="88" t="e">
        <f t="shared" si="18"/>
        <v>#VALUE!</v>
      </c>
    </row>
    <row r="149" spans="10:17" ht="12.75">
      <c r="J149" s="80">
        <v>142</v>
      </c>
      <c r="L149" s="87" t="e">
        <f t="shared" si="19"/>
        <v>#VALUE!</v>
      </c>
      <c r="M149" s="88" t="e">
        <f t="shared" si="14"/>
        <v>#VALUE!</v>
      </c>
      <c r="N149" s="88" t="e">
        <f t="shared" si="15"/>
        <v>#VALUE!</v>
      </c>
      <c r="O149" s="88" t="e">
        <f t="shared" si="16"/>
        <v>#VALUE!</v>
      </c>
      <c r="P149" s="88" t="e">
        <f t="shared" si="17"/>
        <v>#VALUE!</v>
      </c>
      <c r="Q149" s="88" t="e">
        <f t="shared" si="18"/>
        <v>#VALUE!</v>
      </c>
    </row>
    <row r="150" spans="10:17" ht="12.75">
      <c r="J150" s="80">
        <v>143</v>
      </c>
      <c r="L150" s="87" t="e">
        <f t="shared" si="19"/>
        <v>#VALUE!</v>
      </c>
      <c r="M150" s="88" t="e">
        <f t="shared" si="14"/>
        <v>#VALUE!</v>
      </c>
      <c r="N150" s="88" t="e">
        <f t="shared" si="15"/>
        <v>#VALUE!</v>
      </c>
      <c r="O150" s="88" t="e">
        <f t="shared" si="16"/>
        <v>#VALUE!</v>
      </c>
      <c r="P150" s="88" t="e">
        <f t="shared" si="17"/>
        <v>#VALUE!</v>
      </c>
      <c r="Q150" s="88" t="e">
        <f t="shared" si="18"/>
        <v>#VALUE!</v>
      </c>
    </row>
    <row r="151" spans="10:17" ht="12.75">
      <c r="J151" s="80">
        <v>144</v>
      </c>
      <c r="L151" s="87" t="e">
        <f t="shared" si="19"/>
        <v>#VALUE!</v>
      </c>
      <c r="M151" s="88" t="e">
        <f t="shared" si="14"/>
        <v>#VALUE!</v>
      </c>
      <c r="N151" s="88" t="e">
        <f t="shared" si="15"/>
        <v>#VALUE!</v>
      </c>
      <c r="O151" s="88" t="e">
        <f t="shared" si="16"/>
        <v>#VALUE!</v>
      </c>
      <c r="P151" s="88" t="e">
        <f t="shared" si="17"/>
        <v>#VALUE!</v>
      </c>
      <c r="Q151" s="88" t="e">
        <f t="shared" si="18"/>
        <v>#VALUE!</v>
      </c>
    </row>
    <row r="152" spans="10:17" ht="12.75">
      <c r="J152" s="80">
        <v>145</v>
      </c>
      <c r="L152" s="87" t="e">
        <f t="shared" si="19"/>
        <v>#VALUE!</v>
      </c>
      <c r="M152" s="88" t="e">
        <f t="shared" si="14"/>
        <v>#VALUE!</v>
      </c>
      <c r="N152" s="88" t="e">
        <f t="shared" si="15"/>
        <v>#VALUE!</v>
      </c>
      <c r="O152" s="88" t="e">
        <f t="shared" si="16"/>
        <v>#VALUE!</v>
      </c>
      <c r="P152" s="88" t="e">
        <f t="shared" si="17"/>
        <v>#VALUE!</v>
      </c>
      <c r="Q152" s="88" t="e">
        <f t="shared" si="18"/>
        <v>#VALUE!</v>
      </c>
    </row>
    <row r="153" spans="10:17" ht="12.75">
      <c r="J153" s="80">
        <v>146</v>
      </c>
      <c r="L153" s="87" t="e">
        <f t="shared" si="19"/>
        <v>#VALUE!</v>
      </c>
      <c r="M153" s="88" t="e">
        <f t="shared" si="14"/>
        <v>#VALUE!</v>
      </c>
      <c r="N153" s="88" t="e">
        <f t="shared" si="15"/>
        <v>#VALUE!</v>
      </c>
      <c r="O153" s="88" t="e">
        <f t="shared" si="16"/>
        <v>#VALUE!</v>
      </c>
      <c r="P153" s="88" t="e">
        <f t="shared" si="17"/>
        <v>#VALUE!</v>
      </c>
      <c r="Q153" s="88" t="e">
        <f t="shared" si="18"/>
        <v>#VALUE!</v>
      </c>
    </row>
    <row r="154" spans="10:17" ht="12.75">
      <c r="J154" s="80">
        <v>147</v>
      </c>
      <c r="L154" s="87" t="e">
        <f t="shared" si="19"/>
        <v>#VALUE!</v>
      </c>
      <c r="M154" s="88" t="e">
        <f t="shared" si="14"/>
        <v>#VALUE!</v>
      </c>
      <c r="N154" s="88" t="e">
        <f t="shared" si="15"/>
        <v>#VALUE!</v>
      </c>
      <c r="O154" s="88" t="e">
        <f t="shared" si="16"/>
        <v>#VALUE!</v>
      </c>
      <c r="P154" s="88" t="e">
        <f t="shared" si="17"/>
        <v>#VALUE!</v>
      </c>
      <c r="Q154" s="88" t="e">
        <f t="shared" si="18"/>
        <v>#VALUE!</v>
      </c>
    </row>
    <row r="155" spans="10:17" ht="12.75">
      <c r="J155" s="80">
        <v>148</v>
      </c>
      <c r="L155" s="87" t="e">
        <f t="shared" si="19"/>
        <v>#VALUE!</v>
      </c>
      <c r="M155" s="88" t="e">
        <f t="shared" si="14"/>
        <v>#VALUE!</v>
      </c>
      <c r="N155" s="88" t="e">
        <f t="shared" si="15"/>
        <v>#VALUE!</v>
      </c>
      <c r="O155" s="88" t="e">
        <f t="shared" si="16"/>
        <v>#VALUE!</v>
      </c>
      <c r="P155" s="88" t="e">
        <f t="shared" si="17"/>
        <v>#VALUE!</v>
      </c>
      <c r="Q155" s="88" t="e">
        <f t="shared" si="18"/>
        <v>#VALUE!</v>
      </c>
    </row>
    <row r="156" spans="10:17" ht="12.75">
      <c r="J156" s="80">
        <v>149</v>
      </c>
      <c r="L156" s="87" t="e">
        <f t="shared" si="19"/>
        <v>#VALUE!</v>
      </c>
      <c r="M156" s="88" t="e">
        <f t="shared" si="14"/>
        <v>#VALUE!</v>
      </c>
      <c r="N156" s="88" t="e">
        <f t="shared" si="15"/>
        <v>#VALUE!</v>
      </c>
      <c r="O156" s="88" t="e">
        <f t="shared" si="16"/>
        <v>#VALUE!</v>
      </c>
      <c r="P156" s="88" t="e">
        <f t="shared" si="17"/>
        <v>#VALUE!</v>
      </c>
      <c r="Q156" s="88" t="e">
        <f t="shared" si="18"/>
        <v>#VALUE!</v>
      </c>
    </row>
    <row r="157" spans="10:17" ht="12.75">
      <c r="J157" s="80">
        <v>150</v>
      </c>
      <c r="L157" s="87" t="e">
        <f t="shared" si="19"/>
        <v>#VALUE!</v>
      </c>
      <c r="M157" s="88" t="e">
        <f t="shared" si="14"/>
        <v>#VALUE!</v>
      </c>
      <c r="N157" s="88" t="e">
        <f t="shared" si="15"/>
        <v>#VALUE!</v>
      </c>
      <c r="O157" s="88" t="e">
        <f t="shared" si="16"/>
        <v>#VALUE!</v>
      </c>
      <c r="P157" s="88" t="e">
        <f t="shared" si="17"/>
        <v>#VALUE!</v>
      </c>
      <c r="Q157" s="88" t="e">
        <f t="shared" si="18"/>
        <v>#VALUE!</v>
      </c>
    </row>
    <row r="158" spans="10:17" ht="12.75">
      <c r="J158" s="80">
        <v>151</v>
      </c>
      <c r="L158" s="87" t="e">
        <f t="shared" si="19"/>
        <v>#VALUE!</v>
      </c>
      <c r="M158" s="88" t="e">
        <f t="shared" si="14"/>
        <v>#VALUE!</v>
      </c>
      <c r="N158" s="88" t="e">
        <f t="shared" si="15"/>
        <v>#VALUE!</v>
      </c>
      <c r="O158" s="88" t="e">
        <f t="shared" si="16"/>
        <v>#VALUE!</v>
      </c>
      <c r="P158" s="88" t="e">
        <f t="shared" si="17"/>
        <v>#VALUE!</v>
      </c>
      <c r="Q158" s="88" t="e">
        <f t="shared" si="18"/>
        <v>#VALUE!</v>
      </c>
    </row>
    <row r="159" spans="10:17" ht="12.75">
      <c r="J159" s="80">
        <v>152</v>
      </c>
      <c r="L159" s="87" t="e">
        <f t="shared" si="19"/>
        <v>#VALUE!</v>
      </c>
      <c r="M159" s="88" t="e">
        <f t="shared" si="14"/>
        <v>#VALUE!</v>
      </c>
      <c r="N159" s="88" t="e">
        <f t="shared" si="15"/>
        <v>#VALUE!</v>
      </c>
      <c r="O159" s="88" t="e">
        <f t="shared" si="16"/>
        <v>#VALUE!</v>
      </c>
      <c r="P159" s="88" t="e">
        <f t="shared" si="17"/>
        <v>#VALUE!</v>
      </c>
      <c r="Q159" s="88" t="e">
        <f t="shared" si="18"/>
        <v>#VALUE!</v>
      </c>
    </row>
    <row r="160" spans="10:17" ht="12.75">
      <c r="J160" s="80">
        <v>153</v>
      </c>
      <c r="L160" s="87" t="e">
        <f t="shared" si="19"/>
        <v>#VALUE!</v>
      </c>
      <c r="M160" s="88" t="e">
        <f t="shared" si="14"/>
        <v>#VALUE!</v>
      </c>
      <c r="N160" s="88" t="e">
        <f t="shared" si="15"/>
        <v>#VALUE!</v>
      </c>
      <c r="O160" s="88" t="e">
        <f t="shared" si="16"/>
        <v>#VALUE!</v>
      </c>
      <c r="P160" s="88" t="e">
        <f t="shared" si="17"/>
        <v>#VALUE!</v>
      </c>
      <c r="Q160" s="88" t="e">
        <f t="shared" si="18"/>
        <v>#VALUE!</v>
      </c>
    </row>
    <row r="161" spans="10:17" ht="12.75">
      <c r="J161" s="80">
        <v>154</v>
      </c>
      <c r="L161" s="87" t="e">
        <f t="shared" si="19"/>
        <v>#VALUE!</v>
      </c>
      <c r="M161" s="88" t="e">
        <f t="shared" si="14"/>
        <v>#VALUE!</v>
      </c>
      <c r="N161" s="88" t="e">
        <f t="shared" si="15"/>
        <v>#VALUE!</v>
      </c>
      <c r="O161" s="88" t="e">
        <f t="shared" si="16"/>
        <v>#VALUE!</v>
      </c>
      <c r="P161" s="88" t="e">
        <f t="shared" si="17"/>
        <v>#VALUE!</v>
      </c>
      <c r="Q161" s="88" t="e">
        <f t="shared" si="18"/>
        <v>#VALUE!</v>
      </c>
    </row>
    <row r="162" spans="10:17" ht="12.75">
      <c r="J162" s="80">
        <v>155</v>
      </c>
      <c r="L162" s="87" t="e">
        <f t="shared" si="19"/>
        <v>#VALUE!</v>
      </c>
      <c r="M162" s="88" t="e">
        <f t="shared" si="14"/>
        <v>#VALUE!</v>
      </c>
      <c r="N162" s="88" t="e">
        <f t="shared" si="15"/>
        <v>#VALUE!</v>
      </c>
      <c r="O162" s="88" t="e">
        <f t="shared" si="16"/>
        <v>#VALUE!</v>
      </c>
      <c r="P162" s="88" t="e">
        <f t="shared" si="17"/>
        <v>#VALUE!</v>
      </c>
      <c r="Q162" s="88" t="e">
        <f t="shared" si="18"/>
        <v>#VALUE!</v>
      </c>
    </row>
    <row r="163" spans="10:17" ht="12.75">
      <c r="J163" s="80">
        <v>156</v>
      </c>
      <c r="L163" s="87" t="e">
        <f t="shared" si="19"/>
        <v>#VALUE!</v>
      </c>
      <c r="M163" s="88" t="e">
        <f t="shared" si="14"/>
        <v>#VALUE!</v>
      </c>
      <c r="N163" s="88" t="e">
        <f t="shared" si="15"/>
        <v>#VALUE!</v>
      </c>
      <c r="O163" s="88" t="e">
        <f t="shared" si="16"/>
        <v>#VALUE!</v>
      </c>
      <c r="P163" s="88" t="e">
        <f t="shared" si="17"/>
        <v>#VALUE!</v>
      </c>
      <c r="Q163" s="88" t="e">
        <f t="shared" si="18"/>
        <v>#VALUE!</v>
      </c>
    </row>
    <row r="164" spans="10:17" ht="12.75">
      <c r="J164" s="80">
        <v>157</v>
      </c>
      <c r="L164" s="87" t="e">
        <f t="shared" si="19"/>
        <v>#VALUE!</v>
      </c>
      <c r="M164" s="88" t="e">
        <f t="shared" si="14"/>
        <v>#VALUE!</v>
      </c>
      <c r="N164" s="88" t="e">
        <f t="shared" si="15"/>
        <v>#VALUE!</v>
      </c>
      <c r="O164" s="88" t="e">
        <f t="shared" si="16"/>
        <v>#VALUE!</v>
      </c>
      <c r="P164" s="88" t="e">
        <f t="shared" si="17"/>
        <v>#VALUE!</v>
      </c>
      <c r="Q164" s="88" t="e">
        <f t="shared" si="18"/>
        <v>#VALUE!</v>
      </c>
    </row>
    <row r="165" spans="10:17" ht="12.75">
      <c r="J165" s="80">
        <v>158</v>
      </c>
      <c r="L165" s="87" t="e">
        <f t="shared" si="19"/>
        <v>#VALUE!</v>
      </c>
      <c r="M165" s="88" t="e">
        <f t="shared" si="14"/>
        <v>#VALUE!</v>
      </c>
      <c r="N165" s="88" t="e">
        <f t="shared" si="15"/>
        <v>#VALUE!</v>
      </c>
      <c r="O165" s="88" t="e">
        <f t="shared" si="16"/>
        <v>#VALUE!</v>
      </c>
      <c r="P165" s="88" t="e">
        <f t="shared" si="17"/>
        <v>#VALUE!</v>
      </c>
      <c r="Q165" s="88" t="e">
        <f t="shared" si="18"/>
        <v>#VALUE!</v>
      </c>
    </row>
    <row r="166" spans="10:17" ht="12.75">
      <c r="J166" s="80">
        <v>159</v>
      </c>
      <c r="L166" s="87" t="e">
        <f t="shared" si="19"/>
        <v>#VALUE!</v>
      </c>
      <c r="M166" s="88" t="e">
        <f t="shared" si="14"/>
        <v>#VALUE!</v>
      </c>
      <c r="N166" s="88" t="e">
        <f t="shared" si="15"/>
        <v>#VALUE!</v>
      </c>
      <c r="O166" s="88" t="e">
        <f t="shared" si="16"/>
        <v>#VALUE!</v>
      </c>
      <c r="P166" s="88" t="e">
        <f t="shared" si="17"/>
        <v>#VALUE!</v>
      </c>
      <c r="Q166" s="88" t="e">
        <f t="shared" si="18"/>
        <v>#VALUE!</v>
      </c>
    </row>
    <row r="167" spans="10:17" ht="12.75">
      <c r="J167" s="80">
        <v>160</v>
      </c>
      <c r="L167" s="87" t="e">
        <f t="shared" si="19"/>
        <v>#VALUE!</v>
      </c>
      <c r="M167" s="88" t="e">
        <f t="shared" si="14"/>
        <v>#VALUE!</v>
      </c>
      <c r="N167" s="88" t="e">
        <f t="shared" si="15"/>
        <v>#VALUE!</v>
      </c>
      <c r="O167" s="88" t="e">
        <f t="shared" si="16"/>
        <v>#VALUE!</v>
      </c>
      <c r="P167" s="88" t="e">
        <f t="shared" si="17"/>
        <v>#VALUE!</v>
      </c>
      <c r="Q167" s="88" t="e">
        <f t="shared" si="18"/>
        <v>#VALUE!</v>
      </c>
    </row>
    <row r="168" spans="10:17" ht="12.75">
      <c r="J168" s="80">
        <v>161</v>
      </c>
      <c r="L168" s="87" t="e">
        <f t="shared" si="19"/>
        <v>#VALUE!</v>
      </c>
      <c r="M168" s="88" t="e">
        <f t="shared" si="14"/>
        <v>#VALUE!</v>
      </c>
      <c r="N168" s="88" t="e">
        <f t="shared" si="15"/>
        <v>#VALUE!</v>
      </c>
      <c r="O168" s="88" t="e">
        <f t="shared" si="16"/>
        <v>#VALUE!</v>
      </c>
      <c r="P168" s="88" t="e">
        <f t="shared" si="17"/>
        <v>#VALUE!</v>
      </c>
      <c r="Q168" s="88" t="e">
        <f t="shared" si="18"/>
        <v>#VALUE!</v>
      </c>
    </row>
    <row r="169" spans="10:17" ht="12.75">
      <c r="J169" s="80">
        <v>162</v>
      </c>
      <c r="L169" s="87" t="e">
        <f t="shared" si="19"/>
        <v>#VALUE!</v>
      </c>
      <c r="M169" s="88" t="e">
        <f t="shared" si="14"/>
        <v>#VALUE!</v>
      </c>
      <c r="N169" s="88" t="e">
        <f t="shared" si="15"/>
        <v>#VALUE!</v>
      </c>
      <c r="O169" s="88" t="e">
        <f t="shared" si="16"/>
        <v>#VALUE!</v>
      </c>
      <c r="P169" s="88" t="e">
        <f t="shared" si="17"/>
        <v>#VALUE!</v>
      </c>
      <c r="Q169" s="88" t="e">
        <f t="shared" si="18"/>
        <v>#VALUE!</v>
      </c>
    </row>
    <row r="170" spans="10:17" ht="12.75">
      <c r="J170" s="80">
        <v>163</v>
      </c>
      <c r="L170" s="87" t="e">
        <f t="shared" si="19"/>
        <v>#VALUE!</v>
      </c>
      <c r="M170" s="88" t="e">
        <f t="shared" si="14"/>
        <v>#VALUE!</v>
      </c>
      <c r="N170" s="88" t="e">
        <f t="shared" si="15"/>
        <v>#VALUE!</v>
      </c>
      <c r="O170" s="88" t="e">
        <f t="shared" si="16"/>
        <v>#VALUE!</v>
      </c>
      <c r="P170" s="88" t="e">
        <f t="shared" si="17"/>
        <v>#VALUE!</v>
      </c>
      <c r="Q170" s="88" t="e">
        <f t="shared" si="18"/>
        <v>#VALUE!</v>
      </c>
    </row>
    <row r="171" spans="10:17" ht="12.75">
      <c r="J171" s="80">
        <v>164</v>
      </c>
      <c r="L171" s="87" t="e">
        <f t="shared" si="19"/>
        <v>#VALUE!</v>
      </c>
      <c r="M171" s="88" t="e">
        <f t="shared" si="14"/>
        <v>#VALUE!</v>
      </c>
      <c r="N171" s="88" t="e">
        <f t="shared" si="15"/>
        <v>#VALUE!</v>
      </c>
      <c r="O171" s="88" t="e">
        <f t="shared" si="16"/>
        <v>#VALUE!</v>
      </c>
      <c r="P171" s="88" t="e">
        <f t="shared" si="17"/>
        <v>#VALUE!</v>
      </c>
      <c r="Q171" s="88" t="e">
        <f t="shared" si="18"/>
        <v>#VALUE!</v>
      </c>
    </row>
    <row r="172" spans="10:17" ht="12.75">
      <c r="J172" s="80">
        <v>165</v>
      </c>
      <c r="L172" s="87" t="e">
        <f t="shared" si="19"/>
        <v>#VALUE!</v>
      </c>
      <c r="M172" s="88" t="e">
        <f t="shared" si="14"/>
        <v>#VALUE!</v>
      </c>
      <c r="N172" s="88" t="e">
        <f t="shared" si="15"/>
        <v>#VALUE!</v>
      </c>
      <c r="O172" s="88" t="e">
        <f t="shared" si="16"/>
        <v>#VALUE!</v>
      </c>
      <c r="P172" s="88" t="e">
        <f t="shared" si="17"/>
        <v>#VALUE!</v>
      </c>
      <c r="Q172" s="88" t="e">
        <f t="shared" si="18"/>
        <v>#VALUE!</v>
      </c>
    </row>
    <row r="173" spans="10:17" ht="12.75">
      <c r="J173" s="80">
        <v>166</v>
      </c>
      <c r="L173" s="87" t="e">
        <f t="shared" si="19"/>
        <v>#VALUE!</v>
      </c>
      <c r="M173" s="88" t="e">
        <f t="shared" si="14"/>
        <v>#VALUE!</v>
      </c>
      <c r="N173" s="88" t="e">
        <f t="shared" si="15"/>
        <v>#VALUE!</v>
      </c>
      <c r="O173" s="88" t="e">
        <f t="shared" si="16"/>
        <v>#VALUE!</v>
      </c>
      <c r="P173" s="88" t="e">
        <f t="shared" si="17"/>
        <v>#VALUE!</v>
      </c>
      <c r="Q173" s="88" t="e">
        <f t="shared" si="18"/>
        <v>#VALUE!</v>
      </c>
    </row>
    <row r="174" spans="10:17" ht="12.75">
      <c r="J174" s="80">
        <v>167</v>
      </c>
      <c r="L174" s="87" t="e">
        <f t="shared" si="19"/>
        <v>#VALUE!</v>
      </c>
      <c r="M174" s="88" t="e">
        <f t="shared" si="14"/>
        <v>#VALUE!</v>
      </c>
      <c r="N174" s="88" t="e">
        <f t="shared" si="15"/>
        <v>#VALUE!</v>
      </c>
      <c r="O174" s="88" t="e">
        <f t="shared" si="16"/>
        <v>#VALUE!</v>
      </c>
      <c r="P174" s="88" t="e">
        <f t="shared" si="17"/>
        <v>#VALUE!</v>
      </c>
      <c r="Q174" s="88" t="e">
        <f t="shared" si="18"/>
        <v>#VALUE!</v>
      </c>
    </row>
    <row r="175" spans="10:17" ht="12.75">
      <c r="J175" s="80">
        <v>168</v>
      </c>
      <c r="L175" s="87" t="e">
        <f t="shared" si="19"/>
        <v>#VALUE!</v>
      </c>
      <c r="M175" s="88" t="e">
        <f t="shared" si="14"/>
        <v>#VALUE!</v>
      </c>
      <c r="N175" s="88" t="e">
        <f t="shared" si="15"/>
        <v>#VALUE!</v>
      </c>
      <c r="O175" s="88" t="e">
        <f t="shared" si="16"/>
        <v>#VALUE!</v>
      </c>
      <c r="P175" s="88" t="e">
        <f t="shared" si="17"/>
        <v>#VALUE!</v>
      </c>
      <c r="Q175" s="88" t="e">
        <f t="shared" si="18"/>
        <v>#VALUE!</v>
      </c>
    </row>
    <row r="176" spans="10:17" ht="12.75">
      <c r="J176" s="80">
        <v>169</v>
      </c>
      <c r="L176" s="87" t="e">
        <f t="shared" si="19"/>
        <v>#VALUE!</v>
      </c>
      <c r="M176" s="88" t="e">
        <f t="shared" si="14"/>
        <v>#VALUE!</v>
      </c>
      <c r="N176" s="88" t="e">
        <f t="shared" si="15"/>
        <v>#VALUE!</v>
      </c>
      <c r="O176" s="88" t="e">
        <f t="shared" si="16"/>
        <v>#VALUE!</v>
      </c>
      <c r="P176" s="88" t="e">
        <f t="shared" si="17"/>
        <v>#VALUE!</v>
      </c>
      <c r="Q176" s="88" t="e">
        <f t="shared" si="18"/>
        <v>#VALUE!</v>
      </c>
    </row>
    <row r="177" spans="10:17" ht="12.75">
      <c r="J177" s="80">
        <v>170</v>
      </c>
      <c r="L177" s="87" t="e">
        <f t="shared" si="19"/>
        <v>#VALUE!</v>
      </c>
      <c r="M177" s="88" t="e">
        <f t="shared" si="14"/>
        <v>#VALUE!</v>
      </c>
      <c r="N177" s="88" t="e">
        <f t="shared" si="15"/>
        <v>#VALUE!</v>
      </c>
      <c r="O177" s="88" t="e">
        <f t="shared" si="16"/>
        <v>#VALUE!</v>
      </c>
      <c r="P177" s="88" t="e">
        <f t="shared" si="17"/>
        <v>#VALUE!</v>
      </c>
      <c r="Q177" s="88" t="e">
        <f t="shared" si="18"/>
        <v>#VALUE!</v>
      </c>
    </row>
    <row r="178" spans="10:17" ht="12.75">
      <c r="J178" s="80">
        <v>171</v>
      </c>
      <c r="L178" s="87" t="e">
        <f t="shared" si="19"/>
        <v>#VALUE!</v>
      </c>
      <c r="M178" s="88" t="e">
        <f t="shared" si="14"/>
        <v>#VALUE!</v>
      </c>
      <c r="N178" s="88" t="e">
        <f t="shared" si="15"/>
        <v>#VALUE!</v>
      </c>
      <c r="O178" s="88" t="e">
        <f t="shared" si="16"/>
        <v>#VALUE!</v>
      </c>
      <c r="P178" s="88" t="e">
        <f t="shared" si="17"/>
        <v>#VALUE!</v>
      </c>
      <c r="Q178" s="88" t="e">
        <f t="shared" si="18"/>
        <v>#VALUE!</v>
      </c>
    </row>
    <row r="179" spans="10:17" ht="12.75">
      <c r="J179" s="80">
        <v>172</v>
      </c>
      <c r="L179" s="87" t="e">
        <f t="shared" si="19"/>
        <v>#VALUE!</v>
      </c>
      <c r="M179" s="88" t="e">
        <f t="shared" si="14"/>
        <v>#VALUE!</v>
      </c>
      <c r="N179" s="88" t="e">
        <f t="shared" si="15"/>
        <v>#VALUE!</v>
      </c>
      <c r="O179" s="88" t="e">
        <f t="shared" si="16"/>
        <v>#VALUE!</v>
      </c>
      <c r="P179" s="88" t="e">
        <f t="shared" si="17"/>
        <v>#VALUE!</v>
      </c>
      <c r="Q179" s="88" t="e">
        <f t="shared" si="18"/>
        <v>#VALUE!</v>
      </c>
    </row>
    <row r="180" spans="10:17" ht="12.75">
      <c r="J180" s="80">
        <v>173</v>
      </c>
      <c r="L180" s="87" t="e">
        <f t="shared" si="19"/>
        <v>#VALUE!</v>
      </c>
      <c r="M180" s="88" t="e">
        <f t="shared" si="14"/>
        <v>#VALUE!</v>
      </c>
      <c r="N180" s="88" t="e">
        <f t="shared" si="15"/>
        <v>#VALUE!</v>
      </c>
      <c r="O180" s="88" t="e">
        <f t="shared" si="16"/>
        <v>#VALUE!</v>
      </c>
      <c r="P180" s="88" t="e">
        <f t="shared" si="17"/>
        <v>#VALUE!</v>
      </c>
      <c r="Q180" s="88" t="e">
        <f t="shared" si="18"/>
        <v>#VALUE!</v>
      </c>
    </row>
    <row r="181" spans="10:17" ht="12.75">
      <c r="J181" s="80">
        <v>174</v>
      </c>
      <c r="L181" s="87" t="e">
        <f t="shared" si="19"/>
        <v>#VALUE!</v>
      </c>
      <c r="M181" s="88" t="e">
        <f t="shared" si="14"/>
        <v>#VALUE!</v>
      </c>
      <c r="N181" s="88" t="e">
        <f t="shared" si="15"/>
        <v>#VALUE!</v>
      </c>
      <c r="O181" s="88" t="e">
        <f t="shared" si="16"/>
        <v>#VALUE!</v>
      </c>
      <c r="P181" s="88" t="e">
        <f t="shared" si="17"/>
        <v>#VALUE!</v>
      </c>
      <c r="Q181" s="88" t="e">
        <f t="shared" si="18"/>
        <v>#VALUE!</v>
      </c>
    </row>
    <row r="182" spans="10:17" ht="12.75">
      <c r="J182" s="80">
        <v>175</v>
      </c>
      <c r="L182" s="87" t="e">
        <f t="shared" si="19"/>
        <v>#VALUE!</v>
      </c>
      <c r="M182" s="88" t="e">
        <f t="shared" si="14"/>
        <v>#VALUE!</v>
      </c>
      <c r="N182" s="88" t="e">
        <f t="shared" si="15"/>
        <v>#VALUE!</v>
      </c>
      <c r="O182" s="88" t="e">
        <f t="shared" si="16"/>
        <v>#VALUE!</v>
      </c>
      <c r="P182" s="88" t="e">
        <f t="shared" si="17"/>
        <v>#VALUE!</v>
      </c>
      <c r="Q182" s="88" t="e">
        <f t="shared" si="18"/>
        <v>#VALUE!</v>
      </c>
    </row>
    <row r="183" spans="10:17" ht="12.75">
      <c r="J183" s="80">
        <v>176</v>
      </c>
      <c r="L183" s="87" t="e">
        <f t="shared" si="19"/>
        <v>#VALUE!</v>
      </c>
      <c r="M183" s="88" t="e">
        <f t="shared" si="14"/>
        <v>#VALUE!</v>
      </c>
      <c r="N183" s="88" t="e">
        <f t="shared" si="15"/>
        <v>#VALUE!</v>
      </c>
      <c r="O183" s="88" t="e">
        <f t="shared" si="16"/>
        <v>#VALUE!</v>
      </c>
      <c r="P183" s="88" t="e">
        <f t="shared" si="17"/>
        <v>#VALUE!</v>
      </c>
      <c r="Q183" s="88" t="e">
        <f t="shared" si="18"/>
        <v>#VALUE!</v>
      </c>
    </row>
    <row r="184" spans="10:17" ht="12.75">
      <c r="J184" s="80">
        <v>177</v>
      </c>
      <c r="L184" s="87" t="e">
        <f t="shared" si="19"/>
        <v>#VALUE!</v>
      </c>
      <c r="M184" s="88" t="e">
        <f t="shared" si="14"/>
        <v>#VALUE!</v>
      </c>
      <c r="N184" s="88" t="e">
        <f t="shared" si="15"/>
        <v>#VALUE!</v>
      </c>
      <c r="O184" s="88" t="e">
        <f t="shared" si="16"/>
        <v>#VALUE!</v>
      </c>
      <c r="P184" s="88" t="e">
        <f t="shared" si="17"/>
        <v>#VALUE!</v>
      </c>
      <c r="Q184" s="88" t="e">
        <f t="shared" si="18"/>
        <v>#VALUE!</v>
      </c>
    </row>
    <row r="185" spans="10:17" ht="12.75">
      <c r="J185" s="80">
        <v>178</v>
      </c>
      <c r="L185" s="87" t="e">
        <f t="shared" si="19"/>
        <v>#VALUE!</v>
      </c>
      <c r="M185" s="88" t="e">
        <f t="shared" si="14"/>
        <v>#VALUE!</v>
      </c>
      <c r="N185" s="88" t="e">
        <f t="shared" si="15"/>
        <v>#VALUE!</v>
      </c>
      <c r="O185" s="88" t="e">
        <f t="shared" si="16"/>
        <v>#VALUE!</v>
      </c>
      <c r="P185" s="88" t="e">
        <f t="shared" si="17"/>
        <v>#VALUE!</v>
      </c>
      <c r="Q185" s="88" t="e">
        <f t="shared" si="18"/>
        <v>#VALUE!</v>
      </c>
    </row>
    <row r="186" spans="10:17" ht="12.75">
      <c r="J186" s="80">
        <v>179</v>
      </c>
      <c r="L186" s="87" t="e">
        <f t="shared" si="19"/>
        <v>#VALUE!</v>
      </c>
      <c r="M186" s="88" t="e">
        <f t="shared" si="14"/>
        <v>#VALUE!</v>
      </c>
      <c r="N186" s="88" t="e">
        <f t="shared" si="15"/>
        <v>#VALUE!</v>
      </c>
      <c r="O186" s="88" t="e">
        <f t="shared" si="16"/>
        <v>#VALUE!</v>
      </c>
      <c r="P186" s="88" t="e">
        <f t="shared" si="17"/>
        <v>#VALUE!</v>
      </c>
      <c r="Q186" s="88" t="e">
        <f t="shared" si="18"/>
        <v>#VALUE!</v>
      </c>
    </row>
    <row r="187" spans="10:17" ht="12.75">
      <c r="J187" s="80">
        <v>180</v>
      </c>
      <c r="L187" s="87" t="e">
        <f t="shared" si="19"/>
        <v>#VALUE!</v>
      </c>
      <c r="M187" s="88" t="e">
        <f t="shared" si="14"/>
        <v>#VALUE!</v>
      </c>
      <c r="N187" s="88" t="e">
        <f t="shared" si="15"/>
        <v>#VALUE!</v>
      </c>
      <c r="O187" s="88" t="e">
        <f t="shared" si="16"/>
        <v>#VALUE!</v>
      </c>
      <c r="P187" s="88" t="e">
        <f t="shared" si="17"/>
        <v>#VALUE!</v>
      </c>
      <c r="Q187" s="88" t="e">
        <f t="shared" si="18"/>
        <v>#VALUE!</v>
      </c>
    </row>
    <row r="188" spans="10:17" ht="12.75">
      <c r="J188" s="80">
        <v>181</v>
      </c>
      <c r="L188" s="87" t="e">
        <f t="shared" si="19"/>
        <v>#VALUE!</v>
      </c>
      <c r="M188" s="88" t="e">
        <f t="shared" si="14"/>
        <v>#VALUE!</v>
      </c>
      <c r="N188" s="88" t="e">
        <f t="shared" si="15"/>
        <v>#VALUE!</v>
      </c>
      <c r="O188" s="88" t="e">
        <f t="shared" si="16"/>
        <v>#VALUE!</v>
      </c>
      <c r="P188" s="88" t="e">
        <f t="shared" si="17"/>
        <v>#VALUE!</v>
      </c>
      <c r="Q188" s="88" t="e">
        <f t="shared" si="18"/>
        <v>#VALUE!</v>
      </c>
    </row>
    <row r="189" spans="10:17" ht="12.75">
      <c r="J189" s="80">
        <v>182</v>
      </c>
      <c r="L189" s="87" t="e">
        <f t="shared" si="19"/>
        <v>#VALUE!</v>
      </c>
      <c r="M189" s="88" t="e">
        <f t="shared" si="14"/>
        <v>#VALUE!</v>
      </c>
      <c r="N189" s="88" t="e">
        <f t="shared" si="15"/>
        <v>#VALUE!</v>
      </c>
      <c r="O189" s="88" t="e">
        <f t="shared" si="16"/>
        <v>#VALUE!</v>
      </c>
      <c r="P189" s="88" t="e">
        <f t="shared" si="17"/>
        <v>#VALUE!</v>
      </c>
      <c r="Q189" s="88" t="e">
        <f t="shared" si="18"/>
        <v>#VALUE!</v>
      </c>
    </row>
    <row r="190" spans="10:17" ht="12.75">
      <c r="J190" s="80">
        <v>183</v>
      </c>
      <c r="L190" s="87" t="e">
        <f t="shared" si="19"/>
        <v>#VALUE!</v>
      </c>
      <c r="M190" s="88" t="e">
        <f t="shared" si="14"/>
        <v>#VALUE!</v>
      </c>
      <c r="N190" s="88" t="e">
        <f t="shared" si="15"/>
        <v>#VALUE!</v>
      </c>
      <c r="O190" s="88" t="e">
        <f t="shared" si="16"/>
        <v>#VALUE!</v>
      </c>
      <c r="P190" s="88" t="e">
        <f t="shared" si="17"/>
        <v>#VALUE!</v>
      </c>
      <c r="Q190" s="88" t="e">
        <f t="shared" si="18"/>
        <v>#VALUE!</v>
      </c>
    </row>
    <row r="191" spans="10:17" ht="12.75">
      <c r="J191" s="80">
        <v>184</v>
      </c>
      <c r="L191" s="87" t="e">
        <f t="shared" si="19"/>
        <v>#VALUE!</v>
      </c>
      <c r="M191" s="88" t="e">
        <f t="shared" si="14"/>
        <v>#VALUE!</v>
      </c>
      <c r="N191" s="88" t="e">
        <f t="shared" si="15"/>
        <v>#VALUE!</v>
      </c>
      <c r="O191" s="88" t="e">
        <f t="shared" si="16"/>
        <v>#VALUE!</v>
      </c>
      <c r="P191" s="88" t="e">
        <f t="shared" si="17"/>
        <v>#VALUE!</v>
      </c>
      <c r="Q191" s="88" t="e">
        <f t="shared" si="18"/>
        <v>#VALUE!</v>
      </c>
    </row>
    <row r="192" spans="10:17" ht="12.75">
      <c r="J192" s="80">
        <v>185</v>
      </c>
      <c r="L192" s="87" t="e">
        <f t="shared" si="19"/>
        <v>#VALUE!</v>
      </c>
      <c r="M192" s="88" t="e">
        <f t="shared" si="14"/>
        <v>#VALUE!</v>
      </c>
      <c r="N192" s="88" t="e">
        <f t="shared" si="15"/>
        <v>#VALUE!</v>
      </c>
      <c r="O192" s="88" t="e">
        <f t="shared" si="16"/>
        <v>#VALUE!</v>
      </c>
      <c r="P192" s="88" t="e">
        <f t="shared" si="17"/>
        <v>#VALUE!</v>
      </c>
      <c r="Q192" s="88" t="e">
        <f t="shared" si="18"/>
        <v>#VALUE!</v>
      </c>
    </row>
    <row r="193" spans="10:17" ht="12.75">
      <c r="J193" s="80">
        <v>186</v>
      </c>
      <c r="L193" s="87" t="e">
        <f t="shared" si="19"/>
        <v>#VALUE!</v>
      </c>
      <c r="M193" s="88" t="e">
        <f t="shared" si="14"/>
        <v>#VALUE!</v>
      </c>
      <c r="N193" s="88" t="e">
        <f t="shared" si="15"/>
        <v>#VALUE!</v>
      </c>
      <c r="O193" s="88" t="e">
        <f t="shared" si="16"/>
        <v>#VALUE!</v>
      </c>
      <c r="P193" s="88" t="e">
        <f t="shared" si="17"/>
        <v>#VALUE!</v>
      </c>
      <c r="Q193" s="88" t="e">
        <f t="shared" si="18"/>
        <v>#VALUE!</v>
      </c>
    </row>
    <row r="194" spans="10:17" ht="12.75">
      <c r="J194" s="80">
        <v>187</v>
      </c>
      <c r="L194" s="87" t="e">
        <f t="shared" si="19"/>
        <v>#VALUE!</v>
      </c>
      <c r="M194" s="88" t="e">
        <f t="shared" si="14"/>
        <v>#VALUE!</v>
      </c>
      <c r="N194" s="88" t="e">
        <f t="shared" si="15"/>
        <v>#VALUE!</v>
      </c>
      <c r="O194" s="88" t="e">
        <f t="shared" si="16"/>
        <v>#VALUE!</v>
      </c>
      <c r="P194" s="88" t="e">
        <f t="shared" si="17"/>
        <v>#VALUE!</v>
      </c>
      <c r="Q194" s="88" t="e">
        <f t="shared" si="18"/>
        <v>#VALUE!</v>
      </c>
    </row>
    <row r="195" spans="10:17" ht="12.75">
      <c r="J195" s="80">
        <v>188</v>
      </c>
      <c r="L195" s="87" t="e">
        <f t="shared" si="19"/>
        <v>#VALUE!</v>
      </c>
      <c r="M195" s="88" t="e">
        <f t="shared" si="14"/>
        <v>#VALUE!</v>
      </c>
      <c r="N195" s="88" t="e">
        <f t="shared" si="15"/>
        <v>#VALUE!</v>
      </c>
      <c r="O195" s="88" t="e">
        <f t="shared" si="16"/>
        <v>#VALUE!</v>
      </c>
      <c r="P195" s="88" t="e">
        <f t="shared" si="17"/>
        <v>#VALUE!</v>
      </c>
      <c r="Q195" s="88" t="e">
        <f t="shared" si="18"/>
        <v>#VALUE!</v>
      </c>
    </row>
    <row r="196" spans="10:17" ht="12.75">
      <c r="J196" s="80">
        <v>189</v>
      </c>
      <c r="L196" s="87" t="e">
        <f t="shared" si="19"/>
        <v>#VALUE!</v>
      </c>
      <c r="M196" s="88" t="e">
        <f t="shared" si="14"/>
        <v>#VALUE!</v>
      </c>
      <c r="N196" s="88" t="e">
        <f t="shared" si="15"/>
        <v>#VALUE!</v>
      </c>
      <c r="O196" s="88" t="e">
        <f t="shared" si="16"/>
        <v>#VALUE!</v>
      </c>
      <c r="P196" s="88" t="e">
        <f t="shared" si="17"/>
        <v>#VALUE!</v>
      </c>
      <c r="Q196" s="88" t="e">
        <f t="shared" si="18"/>
        <v>#VALUE!</v>
      </c>
    </row>
    <row r="197" spans="10:17" ht="12.75">
      <c r="J197" s="80">
        <v>190</v>
      </c>
      <c r="L197" s="87" t="e">
        <f t="shared" si="19"/>
        <v>#VALUE!</v>
      </c>
      <c r="M197" s="88" t="e">
        <f t="shared" si="14"/>
        <v>#VALUE!</v>
      </c>
      <c r="N197" s="88" t="e">
        <f t="shared" si="15"/>
        <v>#VALUE!</v>
      </c>
      <c r="O197" s="88" t="e">
        <f t="shared" si="16"/>
        <v>#VALUE!</v>
      </c>
      <c r="P197" s="88" t="e">
        <f t="shared" si="17"/>
        <v>#VALUE!</v>
      </c>
      <c r="Q197" s="88" t="e">
        <f t="shared" si="18"/>
        <v>#VALUE!</v>
      </c>
    </row>
    <row r="198" spans="10:17" ht="12.75">
      <c r="J198" s="80">
        <v>191</v>
      </c>
      <c r="L198" s="87" t="e">
        <f t="shared" si="19"/>
        <v>#VALUE!</v>
      </c>
      <c r="M198" s="88" t="e">
        <f t="shared" si="14"/>
        <v>#VALUE!</v>
      </c>
      <c r="N198" s="88" t="e">
        <f t="shared" si="15"/>
        <v>#VALUE!</v>
      </c>
      <c r="O198" s="88" t="e">
        <f t="shared" si="16"/>
        <v>#VALUE!</v>
      </c>
      <c r="P198" s="88" t="e">
        <f t="shared" si="17"/>
        <v>#VALUE!</v>
      </c>
      <c r="Q198" s="88" t="e">
        <f t="shared" si="18"/>
        <v>#VALUE!</v>
      </c>
    </row>
    <row r="199" spans="10:17" ht="12.75">
      <c r="J199" s="80">
        <v>192</v>
      </c>
      <c r="L199" s="87" t="e">
        <f t="shared" si="19"/>
        <v>#VALUE!</v>
      </c>
      <c r="M199" s="88" t="e">
        <f t="shared" si="14"/>
        <v>#VALUE!</v>
      </c>
      <c r="N199" s="88" t="e">
        <f t="shared" si="15"/>
        <v>#VALUE!</v>
      </c>
      <c r="O199" s="88" t="e">
        <f t="shared" si="16"/>
        <v>#VALUE!</v>
      </c>
      <c r="P199" s="88" t="e">
        <f t="shared" si="17"/>
        <v>#VALUE!</v>
      </c>
      <c r="Q199" s="88" t="e">
        <f t="shared" si="18"/>
        <v>#VALUE!</v>
      </c>
    </row>
    <row r="200" spans="10:17" ht="12.75">
      <c r="J200" s="80">
        <v>193</v>
      </c>
      <c r="L200" s="87" t="e">
        <f t="shared" si="19"/>
        <v>#VALUE!</v>
      </c>
      <c r="M200" s="88" t="e">
        <f aca="true" t="shared" si="20" ref="M200:M263">IF(AND($L200&gt;=$M$3,$L200&lt;=$M$4),$M$6,0)</f>
        <v>#VALUE!</v>
      </c>
      <c r="N200" s="88" t="e">
        <f aca="true" t="shared" si="21" ref="N200:N263">IF(AND($L200&gt;=$N$3,$L200&lt;=$N$4),$N$6,0)</f>
        <v>#VALUE!</v>
      </c>
      <c r="O200" s="88" t="e">
        <f aca="true" t="shared" si="22" ref="O200:O263">IF(AND($L200&gt;=$O$3,$L200&lt;=$O$4),$O$6,0)</f>
        <v>#VALUE!</v>
      </c>
      <c r="P200" s="88" t="e">
        <f aca="true" t="shared" si="23" ref="P200:P263">IF(AND($L200&gt;=$P$3,$L200&lt;=$P$4),$P$6,0)</f>
        <v>#VALUE!</v>
      </c>
      <c r="Q200" s="88" t="e">
        <f t="shared" si="18"/>
        <v>#VALUE!</v>
      </c>
    </row>
    <row r="201" spans="10:17" ht="12.75">
      <c r="J201" s="80">
        <v>194</v>
      </c>
      <c r="L201" s="87" t="e">
        <f t="shared" si="19"/>
        <v>#VALUE!</v>
      </c>
      <c r="M201" s="88" t="e">
        <f t="shared" si="20"/>
        <v>#VALUE!</v>
      </c>
      <c r="N201" s="88" t="e">
        <f t="shared" si="21"/>
        <v>#VALUE!</v>
      </c>
      <c r="O201" s="88" t="e">
        <f t="shared" si="22"/>
        <v>#VALUE!</v>
      </c>
      <c r="P201" s="88" t="e">
        <f t="shared" si="23"/>
        <v>#VALUE!</v>
      </c>
      <c r="Q201" s="88" t="e">
        <f aca="true" t="shared" si="24" ref="Q201:Q264">IF(AND($L201&gt;=$Q$3,$L201&lt;=$Q$4),$Q$6,0)</f>
        <v>#VALUE!</v>
      </c>
    </row>
    <row r="202" spans="10:17" ht="12.75">
      <c r="J202" s="80">
        <v>195</v>
      </c>
      <c r="L202" s="87" t="e">
        <f t="shared" si="19"/>
        <v>#VALUE!</v>
      </c>
      <c r="M202" s="88" t="e">
        <f t="shared" si="20"/>
        <v>#VALUE!</v>
      </c>
      <c r="N202" s="88" t="e">
        <f t="shared" si="21"/>
        <v>#VALUE!</v>
      </c>
      <c r="O202" s="88" t="e">
        <f t="shared" si="22"/>
        <v>#VALUE!</v>
      </c>
      <c r="P202" s="88" t="e">
        <f t="shared" si="23"/>
        <v>#VALUE!</v>
      </c>
      <c r="Q202" s="88" t="e">
        <f t="shared" si="24"/>
        <v>#VALUE!</v>
      </c>
    </row>
    <row r="203" spans="10:17" ht="12.75">
      <c r="J203" s="80">
        <v>196</v>
      </c>
      <c r="L203" s="87" t="e">
        <f t="shared" si="19"/>
        <v>#VALUE!</v>
      </c>
      <c r="M203" s="88" t="e">
        <f t="shared" si="20"/>
        <v>#VALUE!</v>
      </c>
      <c r="N203" s="88" t="e">
        <f t="shared" si="21"/>
        <v>#VALUE!</v>
      </c>
      <c r="O203" s="88" t="e">
        <f t="shared" si="22"/>
        <v>#VALUE!</v>
      </c>
      <c r="P203" s="88" t="e">
        <f t="shared" si="23"/>
        <v>#VALUE!</v>
      </c>
      <c r="Q203" s="88" t="e">
        <f t="shared" si="24"/>
        <v>#VALUE!</v>
      </c>
    </row>
    <row r="204" spans="10:17" ht="12.75">
      <c r="J204" s="80">
        <v>197</v>
      </c>
      <c r="L204" s="87" t="e">
        <f t="shared" si="19"/>
        <v>#VALUE!</v>
      </c>
      <c r="M204" s="88" t="e">
        <f t="shared" si="20"/>
        <v>#VALUE!</v>
      </c>
      <c r="N204" s="88" t="e">
        <f t="shared" si="21"/>
        <v>#VALUE!</v>
      </c>
      <c r="O204" s="88" t="e">
        <f t="shared" si="22"/>
        <v>#VALUE!</v>
      </c>
      <c r="P204" s="88" t="e">
        <f t="shared" si="23"/>
        <v>#VALUE!</v>
      </c>
      <c r="Q204" s="88" t="e">
        <f t="shared" si="24"/>
        <v>#VALUE!</v>
      </c>
    </row>
    <row r="205" spans="10:17" ht="12.75">
      <c r="J205" s="80">
        <v>198</v>
      </c>
      <c r="L205" s="87" t="e">
        <f t="shared" si="19"/>
        <v>#VALUE!</v>
      </c>
      <c r="M205" s="88" t="e">
        <f t="shared" si="20"/>
        <v>#VALUE!</v>
      </c>
      <c r="N205" s="88" t="e">
        <f t="shared" si="21"/>
        <v>#VALUE!</v>
      </c>
      <c r="O205" s="88" t="e">
        <f t="shared" si="22"/>
        <v>#VALUE!</v>
      </c>
      <c r="P205" s="88" t="e">
        <f t="shared" si="23"/>
        <v>#VALUE!</v>
      </c>
      <c r="Q205" s="88" t="e">
        <f t="shared" si="24"/>
        <v>#VALUE!</v>
      </c>
    </row>
    <row r="206" spans="10:17" ht="12.75">
      <c r="J206" s="80">
        <v>199</v>
      </c>
      <c r="L206" s="87" t="e">
        <f t="shared" si="19"/>
        <v>#VALUE!</v>
      </c>
      <c r="M206" s="88" t="e">
        <f t="shared" si="20"/>
        <v>#VALUE!</v>
      </c>
      <c r="N206" s="88" t="e">
        <f t="shared" si="21"/>
        <v>#VALUE!</v>
      </c>
      <c r="O206" s="88" t="e">
        <f t="shared" si="22"/>
        <v>#VALUE!</v>
      </c>
      <c r="P206" s="88" t="e">
        <f t="shared" si="23"/>
        <v>#VALUE!</v>
      </c>
      <c r="Q206" s="88" t="e">
        <f t="shared" si="24"/>
        <v>#VALUE!</v>
      </c>
    </row>
    <row r="207" spans="10:17" ht="12.75">
      <c r="J207" s="80">
        <v>200</v>
      </c>
      <c r="L207" s="87" t="e">
        <f t="shared" si="19"/>
        <v>#VALUE!</v>
      </c>
      <c r="M207" s="88" t="e">
        <f t="shared" si="20"/>
        <v>#VALUE!</v>
      </c>
      <c r="N207" s="88" t="e">
        <f t="shared" si="21"/>
        <v>#VALUE!</v>
      </c>
      <c r="O207" s="88" t="e">
        <f t="shared" si="22"/>
        <v>#VALUE!</v>
      </c>
      <c r="P207" s="88" t="e">
        <f t="shared" si="23"/>
        <v>#VALUE!</v>
      </c>
      <c r="Q207" s="88" t="e">
        <f t="shared" si="24"/>
        <v>#VALUE!</v>
      </c>
    </row>
    <row r="208" spans="10:17" ht="12.75">
      <c r="J208" s="80">
        <v>201</v>
      </c>
      <c r="L208" s="87" t="e">
        <f aca="true" t="shared" si="25" ref="L208:L259">+L207+30.4375</f>
        <v>#VALUE!</v>
      </c>
      <c r="M208" s="88" t="e">
        <f t="shared" si="20"/>
        <v>#VALUE!</v>
      </c>
      <c r="N208" s="88" t="e">
        <f t="shared" si="21"/>
        <v>#VALUE!</v>
      </c>
      <c r="O208" s="88" t="e">
        <f t="shared" si="22"/>
        <v>#VALUE!</v>
      </c>
      <c r="P208" s="88" t="e">
        <f t="shared" si="23"/>
        <v>#VALUE!</v>
      </c>
      <c r="Q208" s="88" t="e">
        <f t="shared" si="24"/>
        <v>#VALUE!</v>
      </c>
    </row>
    <row r="209" spans="10:17" ht="12.75">
      <c r="J209" s="80">
        <v>202</v>
      </c>
      <c r="L209" s="87" t="e">
        <f t="shared" si="25"/>
        <v>#VALUE!</v>
      </c>
      <c r="M209" s="88" t="e">
        <f t="shared" si="20"/>
        <v>#VALUE!</v>
      </c>
      <c r="N209" s="88" t="e">
        <f t="shared" si="21"/>
        <v>#VALUE!</v>
      </c>
      <c r="O209" s="88" t="e">
        <f t="shared" si="22"/>
        <v>#VALUE!</v>
      </c>
      <c r="P209" s="88" t="e">
        <f t="shared" si="23"/>
        <v>#VALUE!</v>
      </c>
      <c r="Q209" s="88" t="e">
        <f t="shared" si="24"/>
        <v>#VALUE!</v>
      </c>
    </row>
    <row r="210" spans="10:17" ht="12.75">
      <c r="J210" s="80">
        <v>203</v>
      </c>
      <c r="L210" s="87" t="e">
        <f t="shared" si="25"/>
        <v>#VALUE!</v>
      </c>
      <c r="M210" s="88" t="e">
        <f t="shared" si="20"/>
        <v>#VALUE!</v>
      </c>
      <c r="N210" s="88" t="e">
        <f t="shared" si="21"/>
        <v>#VALUE!</v>
      </c>
      <c r="O210" s="88" t="e">
        <f t="shared" si="22"/>
        <v>#VALUE!</v>
      </c>
      <c r="P210" s="88" t="e">
        <f t="shared" si="23"/>
        <v>#VALUE!</v>
      </c>
      <c r="Q210" s="88" t="e">
        <f t="shared" si="24"/>
        <v>#VALUE!</v>
      </c>
    </row>
    <row r="211" spans="10:17" ht="12.75">
      <c r="J211" s="80">
        <v>204</v>
      </c>
      <c r="L211" s="87" t="e">
        <f t="shared" si="25"/>
        <v>#VALUE!</v>
      </c>
      <c r="M211" s="88" t="e">
        <f t="shared" si="20"/>
        <v>#VALUE!</v>
      </c>
      <c r="N211" s="88" t="e">
        <f t="shared" si="21"/>
        <v>#VALUE!</v>
      </c>
      <c r="O211" s="88" t="e">
        <f t="shared" si="22"/>
        <v>#VALUE!</v>
      </c>
      <c r="P211" s="88" t="e">
        <f t="shared" si="23"/>
        <v>#VALUE!</v>
      </c>
      <c r="Q211" s="88" t="e">
        <f t="shared" si="24"/>
        <v>#VALUE!</v>
      </c>
    </row>
    <row r="212" spans="10:17" ht="12.75">
      <c r="J212" s="80">
        <v>205</v>
      </c>
      <c r="L212" s="87" t="e">
        <f t="shared" si="25"/>
        <v>#VALUE!</v>
      </c>
      <c r="M212" s="88" t="e">
        <f t="shared" si="20"/>
        <v>#VALUE!</v>
      </c>
      <c r="N212" s="88" t="e">
        <f t="shared" si="21"/>
        <v>#VALUE!</v>
      </c>
      <c r="O212" s="88" t="e">
        <f t="shared" si="22"/>
        <v>#VALUE!</v>
      </c>
      <c r="P212" s="88" t="e">
        <f t="shared" si="23"/>
        <v>#VALUE!</v>
      </c>
      <c r="Q212" s="88" t="e">
        <f t="shared" si="24"/>
        <v>#VALUE!</v>
      </c>
    </row>
    <row r="213" spans="10:17" ht="12.75">
      <c r="J213" s="80">
        <v>206</v>
      </c>
      <c r="L213" s="87" t="e">
        <f t="shared" si="25"/>
        <v>#VALUE!</v>
      </c>
      <c r="M213" s="88" t="e">
        <f t="shared" si="20"/>
        <v>#VALUE!</v>
      </c>
      <c r="N213" s="88" t="e">
        <f t="shared" si="21"/>
        <v>#VALUE!</v>
      </c>
      <c r="O213" s="88" t="e">
        <f t="shared" si="22"/>
        <v>#VALUE!</v>
      </c>
      <c r="P213" s="88" t="e">
        <f t="shared" si="23"/>
        <v>#VALUE!</v>
      </c>
      <c r="Q213" s="88" t="e">
        <f t="shared" si="24"/>
        <v>#VALUE!</v>
      </c>
    </row>
    <row r="214" spans="10:17" ht="12.75">
      <c r="J214" s="80">
        <v>207</v>
      </c>
      <c r="L214" s="87" t="e">
        <f t="shared" si="25"/>
        <v>#VALUE!</v>
      </c>
      <c r="M214" s="88" t="e">
        <f t="shared" si="20"/>
        <v>#VALUE!</v>
      </c>
      <c r="N214" s="88" t="e">
        <f t="shared" si="21"/>
        <v>#VALUE!</v>
      </c>
      <c r="O214" s="88" t="e">
        <f t="shared" si="22"/>
        <v>#VALUE!</v>
      </c>
      <c r="P214" s="88" t="e">
        <f t="shared" si="23"/>
        <v>#VALUE!</v>
      </c>
      <c r="Q214" s="88" t="e">
        <f t="shared" si="24"/>
        <v>#VALUE!</v>
      </c>
    </row>
    <row r="215" spans="10:17" ht="12.75">
      <c r="J215" s="80">
        <v>208</v>
      </c>
      <c r="L215" s="87" t="e">
        <f t="shared" si="25"/>
        <v>#VALUE!</v>
      </c>
      <c r="M215" s="88" t="e">
        <f t="shared" si="20"/>
        <v>#VALUE!</v>
      </c>
      <c r="N215" s="88" t="e">
        <f t="shared" si="21"/>
        <v>#VALUE!</v>
      </c>
      <c r="O215" s="88" t="e">
        <f t="shared" si="22"/>
        <v>#VALUE!</v>
      </c>
      <c r="P215" s="88" t="e">
        <f t="shared" si="23"/>
        <v>#VALUE!</v>
      </c>
      <c r="Q215" s="88" t="e">
        <f t="shared" si="24"/>
        <v>#VALUE!</v>
      </c>
    </row>
    <row r="216" spans="10:17" ht="12.75">
      <c r="J216" s="80">
        <v>209</v>
      </c>
      <c r="L216" s="87" t="e">
        <f t="shared" si="25"/>
        <v>#VALUE!</v>
      </c>
      <c r="M216" s="88" t="e">
        <f t="shared" si="20"/>
        <v>#VALUE!</v>
      </c>
      <c r="N216" s="88" t="e">
        <f t="shared" si="21"/>
        <v>#VALUE!</v>
      </c>
      <c r="O216" s="88" t="e">
        <f t="shared" si="22"/>
        <v>#VALUE!</v>
      </c>
      <c r="P216" s="88" t="e">
        <f t="shared" si="23"/>
        <v>#VALUE!</v>
      </c>
      <c r="Q216" s="88" t="e">
        <f t="shared" si="24"/>
        <v>#VALUE!</v>
      </c>
    </row>
    <row r="217" spans="10:17" ht="12.75">
      <c r="J217" s="80">
        <v>210</v>
      </c>
      <c r="L217" s="87" t="e">
        <f t="shared" si="25"/>
        <v>#VALUE!</v>
      </c>
      <c r="M217" s="88" t="e">
        <f t="shared" si="20"/>
        <v>#VALUE!</v>
      </c>
      <c r="N217" s="88" t="e">
        <f t="shared" si="21"/>
        <v>#VALUE!</v>
      </c>
      <c r="O217" s="88" t="e">
        <f t="shared" si="22"/>
        <v>#VALUE!</v>
      </c>
      <c r="P217" s="88" t="e">
        <f t="shared" si="23"/>
        <v>#VALUE!</v>
      </c>
      <c r="Q217" s="88" t="e">
        <f t="shared" si="24"/>
        <v>#VALUE!</v>
      </c>
    </row>
    <row r="218" spans="10:17" ht="12.75">
      <c r="J218" s="80">
        <v>211</v>
      </c>
      <c r="L218" s="87" t="e">
        <f t="shared" si="25"/>
        <v>#VALUE!</v>
      </c>
      <c r="M218" s="88" t="e">
        <f t="shared" si="20"/>
        <v>#VALUE!</v>
      </c>
      <c r="N218" s="88" t="e">
        <f t="shared" si="21"/>
        <v>#VALUE!</v>
      </c>
      <c r="O218" s="88" t="e">
        <f t="shared" si="22"/>
        <v>#VALUE!</v>
      </c>
      <c r="P218" s="88" t="e">
        <f t="shared" si="23"/>
        <v>#VALUE!</v>
      </c>
      <c r="Q218" s="88" t="e">
        <f t="shared" si="24"/>
        <v>#VALUE!</v>
      </c>
    </row>
    <row r="219" spans="10:17" ht="12.75">
      <c r="J219" s="80">
        <v>212</v>
      </c>
      <c r="L219" s="87" t="e">
        <f t="shared" si="25"/>
        <v>#VALUE!</v>
      </c>
      <c r="M219" s="88" t="e">
        <f t="shared" si="20"/>
        <v>#VALUE!</v>
      </c>
      <c r="N219" s="88" t="e">
        <f t="shared" si="21"/>
        <v>#VALUE!</v>
      </c>
      <c r="O219" s="88" t="e">
        <f t="shared" si="22"/>
        <v>#VALUE!</v>
      </c>
      <c r="P219" s="88" t="e">
        <f t="shared" si="23"/>
        <v>#VALUE!</v>
      </c>
      <c r="Q219" s="88" t="e">
        <f t="shared" si="24"/>
        <v>#VALUE!</v>
      </c>
    </row>
    <row r="220" spans="10:17" ht="12.75">
      <c r="J220" s="80">
        <v>213</v>
      </c>
      <c r="L220" s="87" t="e">
        <f t="shared" si="25"/>
        <v>#VALUE!</v>
      </c>
      <c r="M220" s="88" t="e">
        <f t="shared" si="20"/>
        <v>#VALUE!</v>
      </c>
      <c r="N220" s="88" t="e">
        <f t="shared" si="21"/>
        <v>#VALUE!</v>
      </c>
      <c r="O220" s="88" t="e">
        <f t="shared" si="22"/>
        <v>#VALUE!</v>
      </c>
      <c r="P220" s="88" t="e">
        <f t="shared" si="23"/>
        <v>#VALUE!</v>
      </c>
      <c r="Q220" s="88" t="e">
        <f t="shared" si="24"/>
        <v>#VALUE!</v>
      </c>
    </row>
    <row r="221" spans="10:17" ht="12.75">
      <c r="J221" s="80">
        <v>214</v>
      </c>
      <c r="L221" s="87" t="e">
        <f t="shared" si="25"/>
        <v>#VALUE!</v>
      </c>
      <c r="M221" s="88" t="e">
        <f t="shared" si="20"/>
        <v>#VALUE!</v>
      </c>
      <c r="N221" s="88" t="e">
        <f t="shared" si="21"/>
        <v>#VALUE!</v>
      </c>
      <c r="O221" s="88" t="e">
        <f t="shared" si="22"/>
        <v>#VALUE!</v>
      </c>
      <c r="P221" s="88" t="e">
        <f t="shared" si="23"/>
        <v>#VALUE!</v>
      </c>
      <c r="Q221" s="88" t="e">
        <f t="shared" si="24"/>
        <v>#VALUE!</v>
      </c>
    </row>
    <row r="222" spans="10:17" ht="12.75">
      <c r="J222" s="80">
        <v>215</v>
      </c>
      <c r="L222" s="87" t="e">
        <f t="shared" si="25"/>
        <v>#VALUE!</v>
      </c>
      <c r="M222" s="88" t="e">
        <f t="shared" si="20"/>
        <v>#VALUE!</v>
      </c>
      <c r="N222" s="88" t="e">
        <f t="shared" si="21"/>
        <v>#VALUE!</v>
      </c>
      <c r="O222" s="88" t="e">
        <f t="shared" si="22"/>
        <v>#VALUE!</v>
      </c>
      <c r="P222" s="88" t="e">
        <f t="shared" si="23"/>
        <v>#VALUE!</v>
      </c>
      <c r="Q222" s="88" t="e">
        <f t="shared" si="24"/>
        <v>#VALUE!</v>
      </c>
    </row>
    <row r="223" spans="10:17" ht="12.75">
      <c r="J223" s="80">
        <v>216</v>
      </c>
      <c r="L223" s="87" t="e">
        <f t="shared" si="25"/>
        <v>#VALUE!</v>
      </c>
      <c r="M223" s="88" t="e">
        <f t="shared" si="20"/>
        <v>#VALUE!</v>
      </c>
      <c r="N223" s="88" t="e">
        <f t="shared" si="21"/>
        <v>#VALUE!</v>
      </c>
      <c r="O223" s="88" t="e">
        <f t="shared" si="22"/>
        <v>#VALUE!</v>
      </c>
      <c r="P223" s="88" t="e">
        <f t="shared" si="23"/>
        <v>#VALUE!</v>
      </c>
      <c r="Q223" s="88" t="e">
        <f t="shared" si="24"/>
        <v>#VALUE!</v>
      </c>
    </row>
    <row r="224" spans="10:17" ht="12.75">
      <c r="J224" s="80">
        <v>217</v>
      </c>
      <c r="L224" s="87" t="e">
        <f t="shared" si="25"/>
        <v>#VALUE!</v>
      </c>
      <c r="M224" s="88" t="e">
        <f t="shared" si="20"/>
        <v>#VALUE!</v>
      </c>
      <c r="N224" s="88" t="e">
        <f t="shared" si="21"/>
        <v>#VALUE!</v>
      </c>
      <c r="O224" s="88" t="e">
        <f t="shared" si="22"/>
        <v>#VALUE!</v>
      </c>
      <c r="P224" s="88" t="e">
        <f t="shared" si="23"/>
        <v>#VALUE!</v>
      </c>
      <c r="Q224" s="88" t="e">
        <f t="shared" si="24"/>
        <v>#VALUE!</v>
      </c>
    </row>
    <row r="225" spans="10:17" ht="12.75">
      <c r="J225" s="80">
        <v>218</v>
      </c>
      <c r="L225" s="87" t="e">
        <f t="shared" si="25"/>
        <v>#VALUE!</v>
      </c>
      <c r="M225" s="88" t="e">
        <f t="shared" si="20"/>
        <v>#VALUE!</v>
      </c>
      <c r="N225" s="88" t="e">
        <f t="shared" si="21"/>
        <v>#VALUE!</v>
      </c>
      <c r="O225" s="88" t="e">
        <f t="shared" si="22"/>
        <v>#VALUE!</v>
      </c>
      <c r="P225" s="88" t="e">
        <f t="shared" si="23"/>
        <v>#VALUE!</v>
      </c>
      <c r="Q225" s="88" t="e">
        <f t="shared" si="24"/>
        <v>#VALUE!</v>
      </c>
    </row>
    <row r="226" spans="10:17" ht="12.75">
      <c r="J226" s="80">
        <v>219</v>
      </c>
      <c r="L226" s="87" t="e">
        <f t="shared" si="25"/>
        <v>#VALUE!</v>
      </c>
      <c r="M226" s="88" t="e">
        <f t="shared" si="20"/>
        <v>#VALUE!</v>
      </c>
      <c r="N226" s="88" t="e">
        <f t="shared" si="21"/>
        <v>#VALUE!</v>
      </c>
      <c r="O226" s="88" t="e">
        <f t="shared" si="22"/>
        <v>#VALUE!</v>
      </c>
      <c r="P226" s="88" t="e">
        <f t="shared" si="23"/>
        <v>#VALUE!</v>
      </c>
      <c r="Q226" s="88" t="e">
        <f t="shared" si="24"/>
        <v>#VALUE!</v>
      </c>
    </row>
    <row r="227" spans="10:17" ht="12.75">
      <c r="J227" s="80">
        <v>220</v>
      </c>
      <c r="L227" s="87" t="e">
        <f t="shared" si="25"/>
        <v>#VALUE!</v>
      </c>
      <c r="M227" s="88" t="e">
        <f t="shared" si="20"/>
        <v>#VALUE!</v>
      </c>
      <c r="N227" s="88" t="e">
        <f t="shared" si="21"/>
        <v>#VALUE!</v>
      </c>
      <c r="O227" s="88" t="e">
        <f t="shared" si="22"/>
        <v>#VALUE!</v>
      </c>
      <c r="P227" s="88" t="e">
        <f t="shared" si="23"/>
        <v>#VALUE!</v>
      </c>
      <c r="Q227" s="88" t="e">
        <f t="shared" si="24"/>
        <v>#VALUE!</v>
      </c>
    </row>
    <row r="228" spans="10:17" ht="12.75">
      <c r="J228" s="80">
        <v>221</v>
      </c>
      <c r="L228" s="87" t="e">
        <f t="shared" si="25"/>
        <v>#VALUE!</v>
      </c>
      <c r="M228" s="88" t="e">
        <f t="shared" si="20"/>
        <v>#VALUE!</v>
      </c>
      <c r="N228" s="88" t="e">
        <f t="shared" si="21"/>
        <v>#VALUE!</v>
      </c>
      <c r="O228" s="88" t="e">
        <f t="shared" si="22"/>
        <v>#VALUE!</v>
      </c>
      <c r="P228" s="88" t="e">
        <f t="shared" si="23"/>
        <v>#VALUE!</v>
      </c>
      <c r="Q228" s="88" t="e">
        <f t="shared" si="24"/>
        <v>#VALUE!</v>
      </c>
    </row>
    <row r="229" spans="10:17" ht="12.75">
      <c r="J229" s="80">
        <v>222</v>
      </c>
      <c r="L229" s="87" t="e">
        <f t="shared" si="25"/>
        <v>#VALUE!</v>
      </c>
      <c r="M229" s="88" t="e">
        <f t="shared" si="20"/>
        <v>#VALUE!</v>
      </c>
      <c r="N229" s="88" t="e">
        <f t="shared" si="21"/>
        <v>#VALUE!</v>
      </c>
      <c r="O229" s="88" t="e">
        <f t="shared" si="22"/>
        <v>#VALUE!</v>
      </c>
      <c r="P229" s="88" t="e">
        <f t="shared" si="23"/>
        <v>#VALUE!</v>
      </c>
      <c r="Q229" s="88" t="e">
        <f t="shared" si="24"/>
        <v>#VALUE!</v>
      </c>
    </row>
    <row r="230" spans="10:17" ht="12.75">
      <c r="J230" s="80">
        <v>223</v>
      </c>
      <c r="L230" s="87" t="e">
        <f t="shared" si="25"/>
        <v>#VALUE!</v>
      </c>
      <c r="M230" s="88" t="e">
        <f t="shared" si="20"/>
        <v>#VALUE!</v>
      </c>
      <c r="N230" s="88" t="e">
        <f t="shared" si="21"/>
        <v>#VALUE!</v>
      </c>
      <c r="O230" s="88" t="e">
        <f t="shared" si="22"/>
        <v>#VALUE!</v>
      </c>
      <c r="P230" s="88" t="e">
        <f t="shared" si="23"/>
        <v>#VALUE!</v>
      </c>
      <c r="Q230" s="88" t="e">
        <f t="shared" si="24"/>
        <v>#VALUE!</v>
      </c>
    </row>
    <row r="231" spans="10:17" ht="12.75">
      <c r="J231" s="80">
        <v>224</v>
      </c>
      <c r="L231" s="87" t="e">
        <f t="shared" si="25"/>
        <v>#VALUE!</v>
      </c>
      <c r="M231" s="88" t="e">
        <f t="shared" si="20"/>
        <v>#VALUE!</v>
      </c>
      <c r="N231" s="88" t="e">
        <f t="shared" si="21"/>
        <v>#VALUE!</v>
      </c>
      <c r="O231" s="88" t="e">
        <f t="shared" si="22"/>
        <v>#VALUE!</v>
      </c>
      <c r="P231" s="88" t="e">
        <f t="shared" si="23"/>
        <v>#VALUE!</v>
      </c>
      <c r="Q231" s="88" t="e">
        <f t="shared" si="24"/>
        <v>#VALUE!</v>
      </c>
    </row>
    <row r="232" spans="10:17" ht="12.75">
      <c r="J232" s="80">
        <v>225</v>
      </c>
      <c r="L232" s="87" t="e">
        <f t="shared" si="25"/>
        <v>#VALUE!</v>
      </c>
      <c r="M232" s="88" t="e">
        <f t="shared" si="20"/>
        <v>#VALUE!</v>
      </c>
      <c r="N232" s="88" t="e">
        <f t="shared" si="21"/>
        <v>#VALUE!</v>
      </c>
      <c r="O232" s="88" t="e">
        <f t="shared" si="22"/>
        <v>#VALUE!</v>
      </c>
      <c r="P232" s="88" t="e">
        <f t="shared" si="23"/>
        <v>#VALUE!</v>
      </c>
      <c r="Q232" s="88" t="e">
        <f t="shared" si="24"/>
        <v>#VALUE!</v>
      </c>
    </row>
    <row r="233" spans="10:17" ht="12.75">
      <c r="J233" s="80">
        <v>226</v>
      </c>
      <c r="L233" s="87" t="e">
        <f t="shared" si="25"/>
        <v>#VALUE!</v>
      </c>
      <c r="M233" s="88" t="e">
        <f t="shared" si="20"/>
        <v>#VALUE!</v>
      </c>
      <c r="N233" s="88" t="e">
        <f t="shared" si="21"/>
        <v>#VALUE!</v>
      </c>
      <c r="O233" s="88" t="e">
        <f t="shared" si="22"/>
        <v>#VALUE!</v>
      </c>
      <c r="P233" s="88" t="e">
        <f t="shared" si="23"/>
        <v>#VALUE!</v>
      </c>
      <c r="Q233" s="88" t="e">
        <f t="shared" si="24"/>
        <v>#VALUE!</v>
      </c>
    </row>
    <row r="234" spans="10:17" ht="12.75">
      <c r="J234" s="80">
        <v>227</v>
      </c>
      <c r="L234" s="87" t="e">
        <f t="shared" si="25"/>
        <v>#VALUE!</v>
      </c>
      <c r="M234" s="88" t="e">
        <f t="shared" si="20"/>
        <v>#VALUE!</v>
      </c>
      <c r="N234" s="88" t="e">
        <f t="shared" si="21"/>
        <v>#VALUE!</v>
      </c>
      <c r="O234" s="88" t="e">
        <f t="shared" si="22"/>
        <v>#VALUE!</v>
      </c>
      <c r="P234" s="88" t="e">
        <f t="shared" si="23"/>
        <v>#VALUE!</v>
      </c>
      <c r="Q234" s="88" t="e">
        <f t="shared" si="24"/>
        <v>#VALUE!</v>
      </c>
    </row>
    <row r="235" spans="10:17" ht="12.75">
      <c r="J235" s="80">
        <v>228</v>
      </c>
      <c r="L235" s="87" t="e">
        <f t="shared" si="25"/>
        <v>#VALUE!</v>
      </c>
      <c r="M235" s="88" t="e">
        <f t="shared" si="20"/>
        <v>#VALUE!</v>
      </c>
      <c r="N235" s="88" t="e">
        <f t="shared" si="21"/>
        <v>#VALUE!</v>
      </c>
      <c r="O235" s="88" t="e">
        <f t="shared" si="22"/>
        <v>#VALUE!</v>
      </c>
      <c r="P235" s="88" t="e">
        <f t="shared" si="23"/>
        <v>#VALUE!</v>
      </c>
      <c r="Q235" s="88" t="e">
        <f t="shared" si="24"/>
        <v>#VALUE!</v>
      </c>
    </row>
    <row r="236" spans="10:17" ht="12.75">
      <c r="J236" s="80">
        <v>229</v>
      </c>
      <c r="L236" s="87" t="e">
        <f t="shared" si="25"/>
        <v>#VALUE!</v>
      </c>
      <c r="M236" s="88" t="e">
        <f t="shared" si="20"/>
        <v>#VALUE!</v>
      </c>
      <c r="N236" s="88" t="e">
        <f t="shared" si="21"/>
        <v>#VALUE!</v>
      </c>
      <c r="O236" s="88" t="e">
        <f t="shared" si="22"/>
        <v>#VALUE!</v>
      </c>
      <c r="P236" s="88" t="e">
        <f t="shared" si="23"/>
        <v>#VALUE!</v>
      </c>
      <c r="Q236" s="88" t="e">
        <f t="shared" si="24"/>
        <v>#VALUE!</v>
      </c>
    </row>
    <row r="237" spans="10:17" ht="12.75">
      <c r="J237" s="80">
        <v>230</v>
      </c>
      <c r="L237" s="87" t="e">
        <f t="shared" si="25"/>
        <v>#VALUE!</v>
      </c>
      <c r="M237" s="88" t="e">
        <f t="shared" si="20"/>
        <v>#VALUE!</v>
      </c>
      <c r="N237" s="88" t="e">
        <f t="shared" si="21"/>
        <v>#VALUE!</v>
      </c>
      <c r="O237" s="88" t="e">
        <f t="shared" si="22"/>
        <v>#VALUE!</v>
      </c>
      <c r="P237" s="88" t="e">
        <f t="shared" si="23"/>
        <v>#VALUE!</v>
      </c>
      <c r="Q237" s="88" t="e">
        <f t="shared" si="24"/>
        <v>#VALUE!</v>
      </c>
    </row>
    <row r="238" spans="10:17" ht="12.75">
      <c r="J238" s="80">
        <v>231</v>
      </c>
      <c r="L238" s="87" t="e">
        <f t="shared" si="25"/>
        <v>#VALUE!</v>
      </c>
      <c r="M238" s="88" t="e">
        <f t="shared" si="20"/>
        <v>#VALUE!</v>
      </c>
      <c r="N238" s="88" t="e">
        <f t="shared" si="21"/>
        <v>#VALUE!</v>
      </c>
      <c r="O238" s="88" t="e">
        <f t="shared" si="22"/>
        <v>#VALUE!</v>
      </c>
      <c r="P238" s="88" t="e">
        <f t="shared" si="23"/>
        <v>#VALUE!</v>
      </c>
      <c r="Q238" s="88" t="e">
        <f t="shared" si="24"/>
        <v>#VALUE!</v>
      </c>
    </row>
    <row r="239" spans="10:17" ht="12.75">
      <c r="J239" s="80">
        <v>232</v>
      </c>
      <c r="L239" s="87" t="e">
        <f t="shared" si="25"/>
        <v>#VALUE!</v>
      </c>
      <c r="M239" s="88" t="e">
        <f t="shared" si="20"/>
        <v>#VALUE!</v>
      </c>
      <c r="N239" s="88" t="e">
        <f t="shared" si="21"/>
        <v>#VALUE!</v>
      </c>
      <c r="O239" s="88" t="e">
        <f t="shared" si="22"/>
        <v>#VALUE!</v>
      </c>
      <c r="P239" s="88" t="e">
        <f t="shared" si="23"/>
        <v>#VALUE!</v>
      </c>
      <c r="Q239" s="88" t="e">
        <f t="shared" si="24"/>
        <v>#VALUE!</v>
      </c>
    </row>
    <row r="240" spans="10:17" ht="12.75">
      <c r="J240" s="80">
        <v>233</v>
      </c>
      <c r="L240" s="87" t="e">
        <f t="shared" si="25"/>
        <v>#VALUE!</v>
      </c>
      <c r="M240" s="88" t="e">
        <f t="shared" si="20"/>
        <v>#VALUE!</v>
      </c>
      <c r="N240" s="88" t="e">
        <f t="shared" si="21"/>
        <v>#VALUE!</v>
      </c>
      <c r="O240" s="88" t="e">
        <f t="shared" si="22"/>
        <v>#VALUE!</v>
      </c>
      <c r="P240" s="88" t="e">
        <f t="shared" si="23"/>
        <v>#VALUE!</v>
      </c>
      <c r="Q240" s="88" t="e">
        <f t="shared" si="24"/>
        <v>#VALUE!</v>
      </c>
    </row>
    <row r="241" spans="10:17" ht="12.75">
      <c r="J241" s="80">
        <v>234</v>
      </c>
      <c r="L241" s="87" t="e">
        <f t="shared" si="25"/>
        <v>#VALUE!</v>
      </c>
      <c r="M241" s="88" t="e">
        <f t="shared" si="20"/>
        <v>#VALUE!</v>
      </c>
      <c r="N241" s="88" t="e">
        <f t="shared" si="21"/>
        <v>#VALUE!</v>
      </c>
      <c r="O241" s="88" t="e">
        <f t="shared" si="22"/>
        <v>#VALUE!</v>
      </c>
      <c r="P241" s="88" t="e">
        <f t="shared" si="23"/>
        <v>#VALUE!</v>
      </c>
      <c r="Q241" s="88" t="e">
        <f t="shared" si="24"/>
        <v>#VALUE!</v>
      </c>
    </row>
    <row r="242" spans="10:17" ht="12.75">
      <c r="J242" s="80">
        <v>235</v>
      </c>
      <c r="L242" s="87" t="e">
        <f t="shared" si="25"/>
        <v>#VALUE!</v>
      </c>
      <c r="M242" s="88" t="e">
        <f t="shared" si="20"/>
        <v>#VALUE!</v>
      </c>
      <c r="N242" s="88" t="e">
        <f t="shared" si="21"/>
        <v>#VALUE!</v>
      </c>
      <c r="O242" s="88" t="e">
        <f t="shared" si="22"/>
        <v>#VALUE!</v>
      </c>
      <c r="P242" s="88" t="e">
        <f t="shared" si="23"/>
        <v>#VALUE!</v>
      </c>
      <c r="Q242" s="88" t="e">
        <f t="shared" si="24"/>
        <v>#VALUE!</v>
      </c>
    </row>
    <row r="243" spans="10:17" ht="12.75">
      <c r="J243" s="80">
        <v>236</v>
      </c>
      <c r="L243" s="87" t="e">
        <f t="shared" si="25"/>
        <v>#VALUE!</v>
      </c>
      <c r="M243" s="88" t="e">
        <f t="shared" si="20"/>
        <v>#VALUE!</v>
      </c>
      <c r="N243" s="88" t="e">
        <f t="shared" si="21"/>
        <v>#VALUE!</v>
      </c>
      <c r="O243" s="88" t="e">
        <f t="shared" si="22"/>
        <v>#VALUE!</v>
      </c>
      <c r="P243" s="88" t="e">
        <f t="shared" si="23"/>
        <v>#VALUE!</v>
      </c>
      <c r="Q243" s="88" t="e">
        <f t="shared" si="24"/>
        <v>#VALUE!</v>
      </c>
    </row>
    <row r="244" spans="10:17" ht="12.75">
      <c r="J244" s="80">
        <v>237</v>
      </c>
      <c r="L244" s="87" t="e">
        <f t="shared" si="25"/>
        <v>#VALUE!</v>
      </c>
      <c r="M244" s="88" t="e">
        <f t="shared" si="20"/>
        <v>#VALUE!</v>
      </c>
      <c r="N244" s="88" t="e">
        <f t="shared" si="21"/>
        <v>#VALUE!</v>
      </c>
      <c r="O244" s="88" t="e">
        <f t="shared" si="22"/>
        <v>#VALUE!</v>
      </c>
      <c r="P244" s="88" t="e">
        <f t="shared" si="23"/>
        <v>#VALUE!</v>
      </c>
      <c r="Q244" s="88" t="e">
        <f t="shared" si="24"/>
        <v>#VALUE!</v>
      </c>
    </row>
    <row r="245" spans="10:17" ht="12.75">
      <c r="J245" s="80">
        <v>238</v>
      </c>
      <c r="L245" s="87" t="e">
        <f t="shared" si="25"/>
        <v>#VALUE!</v>
      </c>
      <c r="M245" s="88" t="e">
        <f t="shared" si="20"/>
        <v>#VALUE!</v>
      </c>
      <c r="N245" s="88" t="e">
        <f t="shared" si="21"/>
        <v>#VALUE!</v>
      </c>
      <c r="O245" s="88" t="e">
        <f t="shared" si="22"/>
        <v>#VALUE!</v>
      </c>
      <c r="P245" s="88" t="e">
        <f t="shared" si="23"/>
        <v>#VALUE!</v>
      </c>
      <c r="Q245" s="88" t="e">
        <f t="shared" si="24"/>
        <v>#VALUE!</v>
      </c>
    </row>
    <row r="246" spans="10:17" ht="12.75">
      <c r="J246" s="80">
        <v>239</v>
      </c>
      <c r="L246" s="87" t="e">
        <f t="shared" si="25"/>
        <v>#VALUE!</v>
      </c>
      <c r="M246" s="88" t="e">
        <f t="shared" si="20"/>
        <v>#VALUE!</v>
      </c>
      <c r="N246" s="88" t="e">
        <f t="shared" si="21"/>
        <v>#VALUE!</v>
      </c>
      <c r="O246" s="88" t="e">
        <f t="shared" si="22"/>
        <v>#VALUE!</v>
      </c>
      <c r="P246" s="88" t="e">
        <f t="shared" si="23"/>
        <v>#VALUE!</v>
      </c>
      <c r="Q246" s="88" t="e">
        <f t="shared" si="24"/>
        <v>#VALUE!</v>
      </c>
    </row>
    <row r="247" spans="10:17" ht="12.75">
      <c r="J247" s="80">
        <v>240</v>
      </c>
      <c r="L247" s="87" t="e">
        <f t="shared" si="25"/>
        <v>#VALUE!</v>
      </c>
      <c r="M247" s="88" t="e">
        <f t="shared" si="20"/>
        <v>#VALUE!</v>
      </c>
      <c r="N247" s="88" t="e">
        <f t="shared" si="21"/>
        <v>#VALUE!</v>
      </c>
      <c r="O247" s="88" t="e">
        <f t="shared" si="22"/>
        <v>#VALUE!</v>
      </c>
      <c r="P247" s="88" t="e">
        <f t="shared" si="23"/>
        <v>#VALUE!</v>
      </c>
      <c r="Q247" s="88" t="e">
        <f t="shared" si="24"/>
        <v>#VALUE!</v>
      </c>
    </row>
    <row r="248" spans="10:17" ht="12.75">
      <c r="J248" s="80">
        <v>241</v>
      </c>
      <c r="L248" s="87" t="e">
        <f t="shared" si="25"/>
        <v>#VALUE!</v>
      </c>
      <c r="M248" s="88" t="e">
        <f t="shared" si="20"/>
        <v>#VALUE!</v>
      </c>
      <c r="N248" s="88" t="e">
        <f t="shared" si="21"/>
        <v>#VALUE!</v>
      </c>
      <c r="O248" s="88" t="e">
        <f t="shared" si="22"/>
        <v>#VALUE!</v>
      </c>
      <c r="P248" s="88" t="e">
        <f t="shared" si="23"/>
        <v>#VALUE!</v>
      </c>
      <c r="Q248" s="88" t="e">
        <f t="shared" si="24"/>
        <v>#VALUE!</v>
      </c>
    </row>
    <row r="249" spans="10:17" ht="12.75">
      <c r="J249" s="80">
        <v>242</v>
      </c>
      <c r="L249" s="87" t="e">
        <f t="shared" si="25"/>
        <v>#VALUE!</v>
      </c>
      <c r="M249" s="88" t="e">
        <f t="shared" si="20"/>
        <v>#VALUE!</v>
      </c>
      <c r="N249" s="88" t="e">
        <f t="shared" si="21"/>
        <v>#VALUE!</v>
      </c>
      <c r="O249" s="88" t="e">
        <f t="shared" si="22"/>
        <v>#VALUE!</v>
      </c>
      <c r="P249" s="88" t="e">
        <f t="shared" si="23"/>
        <v>#VALUE!</v>
      </c>
      <c r="Q249" s="88" t="e">
        <f t="shared" si="24"/>
        <v>#VALUE!</v>
      </c>
    </row>
    <row r="250" spans="10:17" ht="12.75">
      <c r="J250" s="80">
        <v>243</v>
      </c>
      <c r="L250" s="87" t="e">
        <f t="shared" si="25"/>
        <v>#VALUE!</v>
      </c>
      <c r="M250" s="88" t="e">
        <f t="shared" si="20"/>
        <v>#VALUE!</v>
      </c>
      <c r="N250" s="88" t="e">
        <f t="shared" si="21"/>
        <v>#VALUE!</v>
      </c>
      <c r="O250" s="88" t="e">
        <f t="shared" si="22"/>
        <v>#VALUE!</v>
      </c>
      <c r="P250" s="88" t="e">
        <f t="shared" si="23"/>
        <v>#VALUE!</v>
      </c>
      <c r="Q250" s="88" t="e">
        <f t="shared" si="24"/>
        <v>#VALUE!</v>
      </c>
    </row>
    <row r="251" spans="10:17" ht="12.75">
      <c r="J251" s="80">
        <v>244</v>
      </c>
      <c r="L251" s="87" t="e">
        <f t="shared" si="25"/>
        <v>#VALUE!</v>
      </c>
      <c r="M251" s="88" t="e">
        <f t="shared" si="20"/>
        <v>#VALUE!</v>
      </c>
      <c r="N251" s="88" t="e">
        <f t="shared" si="21"/>
        <v>#VALUE!</v>
      </c>
      <c r="O251" s="88" t="e">
        <f t="shared" si="22"/>
        <v>#VALUE!</v>
      </c>
      <c r="P251" s="88" t="e">
        <f t="shared" si="23"/>
        <v>#VALUE!</v>
      </c>
      <c r="Q251" s="88" t="e">
        <f t="shared" si="24"/>
        <v>#VALUE!</v>
      </c>
    </row>
    <row r="252" spans="10:17" ht="12.75">
      <c r="J252" s="80">
        <v>245</v>
      </c>
      <c r="L252" s="87" t="e">
        <f t="shared" si="25"/>
        <v>#VALUE!</v>
      </c>
      <c r="M252" s="88" t="e">
        <f t="shared" si="20"/>
        <v>#VALUE!</v>
      </c>
      <c r="N252" s="88" t="e">
        <f t="shared" si="21"/>
        <v>#VALUE!</v>
      </c>
      <c r="O252" s="88" t="e">
        <f t="shared" si="22"/>
        <v>#VALUE!</v>
      </c>
      <c r="P252" s="88" t="e">
        <f t="shared" si="23"/>
        <v>#VALUE!</v>
      </c>
      <c r="Q252" s="88" t="e">
        <f t="shared" si="24"/>
        <v>#VALUE!</v>
      </c>
    </row>
    <row r="253" spans="10:17" ht="12.75">
      <c r="J253" s="80">
        <v>246</v>
      </c>
      <c r="L253" s="87" t="e">
        <f t="shared" si="25"/>
        <v>#VALUE!</v>
      </c>
      <c r="M253" s="88" t="e">
        <f t="shared" si="20"/>
        <v>#VALUE!</v>
      </c>
      <c r="N253" s="88" t="e">
        <f t="shared" si="21"/>
        <v>#VALUE!</v>
      </c>
      <c r="O253" s="88" t="e">
        <f t="shared" si="22"/>
        <v>#VALUE!</v>
      </c>
      <c r="P253" s="88" t="e">
        <f t="shared" si="23"/>
        <v>#VALUE!</v>
      </c>
      <c r="Q253" s="88" t="e">
        <f t="shared" si="24"/>
        <v>#VALUE!</v>
      </c>
    </row>
    <row r="254" spans="10:17" ht="12.75">
      <c r="J254" s="80">
        <v>247</v>
      </c>
      <c r="L254" s="87" t="e">
        <f t="shared" si="25"/>
        <v>#VALUE!</v>
      </c>
      <c r="M254" s="88" t="e">
        <f t="shared" si="20"/>
        <v>#VALUE!</v>
      </c>
      <c r="N254" s="88" t="e">
        <f t="shared" si="21"/>
        <v>#VALUE!</v>
      </c>
      <c r="O254" s="88" t="e">
        <f t="shared" si="22"/>
        <v>#VALUE!</v>
      </c>
      <c r="P254" s="88" t="e">
        <f t="shared" si="23"/>
        <v>#VALUE!</v>
      </c>
      <c r="Q254" s="88" t="e">
        <f t="shared" si="24"/>
        <v>#VALUE!</v>
      </c>
    </row>
    <row r="255" spans="10:17" ht="12.75">
      <c r="J255" s="80">
        <v>248</v>
      </c>
      <c r="L255" s="87" t="e">
        <f t="shared" si="25"/>
        <v>#VALUE!</v>
      </c>
      <c r="M255" s="88" t="e">
        <f t="shared" si="20"/>
        <v>#VALUE!</v>
      </c>
      <c r="N255" s="88" t="e">
        <f t="shared" si="21"/>
        <v>#VALUE!</v>
      </c>
      <c r="O255" s="88" t="e">
        <f t="shared" si="22"/>
        <v>#VALUE!</v>
      </c>
      <c r="P255" s="88" t="e">
        <f t="shared" si="23"/>
        <v>#VALUE!</v>
      </c>
      <c r="Q255" s="88" t="e">
        <f t="shared" si="24"/>
        <v>#VALUE!</v>
      </c>
    </row>
    <row r="256" spans="10:17" ht="12.75">
      <c r="J256" s="80">
        <v>249</v>
      </c>
      <c r="L256" s="87" t="e">
        <f t="shared" si="25"/>
        <v>#VALUE!</v>
      </c>
      <c r="M256" s="88" t="e">
        <f t="shared" si="20"/>
        <v>#VALUE!</v>
      </c>
      <c r="N256" s="88" t="e">
        <f t="shared" si="21"/>
        <v>#VALUE!</v>
      </c>
      <c r="O256" s="88" t="e">
        <f t="shared" si="22"/>
        <v>#VALUE!</v>
      </c>
      <c r="P256" s="88" t="e">
        <f t="shared" si="23"/>
        <v>#VALUE!</v>
      </c>
      <c r="Q256" s="88" t="e">
        <f t="shared" si="24"/>
        <v>#VALUE!</v>
      </c>
    </row>
    <row r="257" spans="10:17" ht="12.75">
      <c r="J257" s="80">
        <v>250</v>
      </c>
      <c r="L257" s="87" t="e">
        <f t="shared" si="25"/>
        <v>#VALUE!</v>
      </c>
      <c r="M257" s="88" t="e">
        <f t="shared" si="20"/>
        <v>#VALUE!</v>
      </c>
      <c r="N257" s="88" t="e">
        <f t="shared" si="21"/>
        <v>#VALUE!</v>
      </c>
      <c r="O257" s="88" t="e">
        <f t="shared" si="22"/>
        <v>#VALUE!</v>
      </c>
      <c r="P257" s="88" t="e">
        <f t="shared" si="23"/>
        <v>#VALUE!</v>
      </c>
      <c r="Q257" s="88" t="e">
        <f t="shared" si="24"/>
        <v>#VALUE!</v>
      </c>
    </row>
    <row r="258" spans="10:17" ht="12.75">
      <c r="J258" s="80">
        <v>251</v>
      </c>
      <c r="L258" s="87" t="e">
        <f t="shared" si="25"/>
        <v>#VALUE!</v>
      </c>
      <c r="M258" s="88" t="e">
        <f t="shared" si="20"/>
        <v>#VALUE!</v>
      </c>
      <c r="N258" s="88" t="e">
        <f t="shared" si="21"/>
        <v>#VALUE!</v>
      </c>
      <c r="O258" s="88" t="e">
        <f t="shared" si="22"/>
        <v>#VALUE!</v>
      </c>
      <c r="P258" s="88" t="e">
        <f t="shared" si="23"/>
        <v>#VALUE!</v>
      </c>
      <c r="Q258" s="88" t="e">
        <f t="shared" si="24"/>
        <v>#VALUE!</v>
      </c>
    </row>
    <row r="259" spans="10:17" ht="12.75">
      <c r="J259" s="80">
        <v>252</v>
      </c>
      <c r="L259" s="87" t="e">
        <f t="shared" si="25"/>
        <v>#VALUE!</v>
      </c>
      <c r="M259" s="88" t="e">
        <f t="shared" si="20"/>
        <v>#VALUE!</v>
      </c>
      <c r="N259" s="88" t="e">
        <f t="shared" si="21"/>
        <v>#VALUE!</v>
      </c>
      <c r="O259" s="88" t="e">
        <f t="shared" si="22"/>
        <v>#VALUE!</v>
      </c>
      <c r="P259" s="88" t="e">
        <f t="shared" si="23"/>
        <v>#VALUE!</v>
      </c>
      <c r="Q259" s="88" t="e">
        <f t="shared" si="24"/>
        <v>#VALUE!</v>
      </c>
    </row>
    <row r="260" spans="10:17" ht="12.75">
      <c r="J260" s="80">
        <v>253</v>
      </c>
      <c r="L260" s="87" t="e">
        <f aca="true" t="shared" si="26" ref="L260:L307">+L259+30.4375</f>
        <v>#VALUE!</v>
      </c>
      <c r="M260" s="88" t="e">
        <f t="shared" si="20"/>
        <v>#VALUE!</v>
      </c>
      <c r="N260" s="88" t="e">
        <f t="shared" si="21"/>
        <v>#VALUE!</v>
      </c>
      <c r="O260" s="88" t="e">
        <f t="shared" si="22"/>
        <v>#VALUE!</v>
      </c>
      <c r="P260" s="88" t="e">
        <f t="shared" si="23"/>
        <v>#VALUE!</v>
      </c>
      <c r="Q260" s="88" t="e">
        <f t="shared" si="24"/>
        <v>#VALUE!</v>
      </c>
    </row>
    <row r="261" spans="10:17" ht="12.75">
      <c r="J261" s="80">
        <v>254</v>
      </c>
      <c r="L261" s="87" t="e">
        <f t="shared" si="26"/>
        <v>#VALUE!</v>
      </c>
      <c r="M261" s="88" t="e">
        <f t="shared" si="20"/>
        <v>#VALUE!</v>
      </c>
      <c r="N261" s="88" t="e">
        <f t="shared" si="21"/>
        <v>#VALUE!</v>
      </c>
      <c r="O261" s="88" t="e">
        <f t="shared" si="22"/>
        <v>#VALUE!</v>
      </c>
      <c r="P261" s="88" t="e">
        <f t="shared" si="23"/>
        <v>#VALUE!</v>
      </c>
      <c r="Q261" s="88" t="e">
        <f t="shared" si="24"/>
        <v>#VALUE!</v>
      </c>
    </row>
    <row r="262" spans="10:17" ht="12.75">
      <c r="J262" s="80">
        <v>255</v>
      </c>
      <c r="L262" s="87" t="e">
        <f t="shared" si="26"/>
        <v>#VALUE!</v>
      </c>
      <c r="M262" s="88" t="e">
        <f t="shared" si="20"/>
        <v>#VALUE!</v>
      </c>
      <c r="N262" s="88" t="e">
        <f t="shared" si="21"/>
        <v>#VALUE!</v>
      </c>
      <c r="O262" s="88" t="e">
        <f t="shared" si="22"/>
        <v>#VALUE!</v>
      </c>
      <c r="P262" s="88" t="e">
        <f t="shared" si="23"/>
        <v>#VALUE!</v>
      </c>
      <c r="Q262" s="88" t="e">
        <f t="shared" si="24"/>
        <v>#VALUE!</v>
      </c>
    </row>
    <row r="263" spans="10:17" ht="12.75">
      <c r="J263" s="80">
        <v>256</v>
      </c>
      <c r="L263" s="87" t="e">
        <f t="shared" si="26"/>
        <v>#VALUE!</v>
      </c>
      <c r="M263" s="88" t="e">
        <f t="shared" si="20"/>
        <v>#VALUE!</v>
      </c>
      <c r="N263" s="88" t="e">
        <f t="shared" si="21"/>
        <v>#VALUE!</v>
      </c>
      <c r="O263" s="88" t="e">
        <f t="shared" si="22"/>
        <v>#VALUE!</v>
      </c>
      <c r="P263" s="88" t="e">
        <f t="shared" si="23"/>
        <v>#VALUE!</v>
      </c>
      <c r="Q263" s="88" t="e">
        <f t="shared" si="24"/>
        <v>#VALUE!</v>
      </c>
    </row>
    <row r="264" spans="10:17" ht="12.75">
      <c r="J264" s="80">
        <v>257</v>
      </c>
      <c r="L264" s="87" t="e">
        <f t="shared" si="26"/>
        <v>#VALUE!</v>
      </c>
      <c r="M264" s="88" t="e">
        <f aca="true" t="shared" si="27" ref="M264:M307">IF(AND($L264&gt;=$M$3,$L264&lt;=$M$4),$M$6,0)</f>
        <v>#VALUE!</v>
      </c>
      <c r="N264" s="88" t="e">
        <f aca="true" t="shared" si="28" ref="N264:N307">IF(AND($L264&gt;=$N$3,$L264&lt;=$N$4),$N$6,0)</f>
        <v>#VALUE!</v>
      </c>
      <c r="O264" s="88" t="e">
        <f aca="true" t="shared" si="29" ref="O264:O307">IF(AND($L264&gt;=$O$3,$L264&lt;=$O$4),$O$6,0)</f>
        <v>#VALUE!</v>
      </c>
      <c r="P264" s="88" t="e">
        <f aca="true" t="shared" si="30" ref="P264:P307">IF(AND($L264&gt;=$P$3,$L264&lt;=$P$4),$P$6,0)</f>
        <v>#VALUE!</v>
      </c>
      <c r="Q264" s="88" t="e">
        <f t="shared" si="24"/>
        <v>#VALUE!</v>
      </c>
    </row>
    <row r="265" spans="10:17" ht="12.75">
      <c r="J265" s="80">
        <v>258</v>
      </c>
      <c r="L265" s="87" t="e">
        <f t="shared" si="26"/>
        <v>#VALUE!</v>
      </c>
      <c r="M265" s="88" t="e">
        <f t="shared" si="27"/>
        <v>#VALUE!</v>
      </c>
      <c r="N265" s="88" t="e">
        <f t="shared" si="28"/>
        <v>#VALUE!</v>
      </c>
      <c r="O265" s="88" t="e">
        <f t="shared" si="29"/>
        <v>#VALUE!</v>
      </c>
      <c r="P265" s="88" t="e">
        <f t="shared" si="30"/>
        <v>#VALUE!</v>
      </c>
      <c r="Q265" s="88" t="e">
        <f aca="true" t="shared" si="31" ref="Q265:Q307">IF(AND($L265&gt;=$Q$3,$L265&lt;=$Q$4),$Q$6,0)</f>
        <v>#VALUE!</v>
      </c>
    </row>
    <row r="266" spans="10:17" ht="12.75">
      <c r="J266" s="80">
        <v>259</v>
      </c>
      <c r="L266" s="87" t="e">
        <f t="shared" si="26"/>
        <v>#VALUE!</v>
      </c>
      <c r="M266" s="88" t="e">
        <f t="shared" si="27"/>
        <v>#VALUE!</v>
      </c>
      <c r="N266" s="88" t="e">
        <f t="shared" si="28"/>
        <v>#VALUE!</v>
      </c>
      <c r="O266" s="88" t="e">
        <f t="shared" si="29"/>
        <v>#VALUE!</v>
      </c>
      <c r="P266" s="88" t="e">
        <f t="shared" si="30"/>
        <v>#VALUE!</v>
      </c>
      <c r="Q266" s="88" t="e">
        <f t="shared" si="31"/>
        <v>#VALUE!</v>
      </c>
    </row>
    <row r="267" spans="10:17" ht="12.75">
      <c r="J267" s="80">
        <v>260</v>
      </c>
      <c r="L267" s="87" t="e">
        <f t="shared" si="26"/>
        <v>#VALUE!</v>
      </c>
      <c r="M267" s="88" t="e">
        <f t="shared" si="27"/>
        <v>#VALUE!</v>
      </c>
      <c r="N267" s="88" t="e">
        <f t="shared" si="28"/>
        <v>#VALUE!</v>
      </c>
      <c r="O267" s="88" t="e">
        <f t="shared" si="29"/>
        <v>#VALUE!</v>
      </c>
      <c r="P267" s="88" t="e">
        <f t="shared" si="30"/>
        <v>#VALUE!</v>
      </c>
      <c r="Q267" s="88" t="e">
        <f t="shared" si="31"/>
        <v>#VALUE!</v>
      </c>
    </row>
    <row r="268" spans="10:17" ht="12.75">
      <c r="J268" s="80">
        <v>261</v>
      </c>
      <c r="L268" s="87" t="e">
        <f t="shared" si="26"/>
        <v>#VALUE!</v>
      </c>
      <c r="M268" s="88" t="e">
        <f t="shared" si="27"/>
        <v>#VALUE!</v>
      </c>
      <c r="N268" s="88" t="e">
        <f t="shared" si="28"/>
        <v>#VALUE!</v>
      </c>
      <c r="O268" s="88" t="e">
        <f t="shared" si="29"/>
        <v>#VALUE!</v>
      </c>
      <c r="P268" s="88" t="e">
        <f t="shared" si="30"/>
        <v>#VALUE!</v>
      </c>
      <c r="Q268" s="88" t="e">
        <f t="shared" si="31"/>
        <v>#VALUE!</v>
      </c>
    </row>
    <row r="269" spans="10:17" ht="12.75">
      <c r="J269" s="80">
        <v>262</v>
      </c>
      <c r="L269" s="87" t="e">
        <f t="shared" si="26"/>
        <v>#VALUE!</v>
      </c>
      <c r="M269" s="88" t="e">
        <f t="shared" si="27"/>
        <v>#VALUE!</v>
      </c>
      <c r="N269" s="88" t="e">
        <f t="shared" si="28"/>
        <v>#VALUE!</v>
      </c>
      <c r="O269" s="88" t="e">
        <f t="shared" si="29"/>
        <v>#VALUE!</v>
      </c>
      <c r="P269" s="88" t="e">
        <f t="shared" si="30"/>
        <v>#VALUE!</v>
      </c>
      <c r="Q269" s="88" t="e">
        <f t="shared" si="31"/>
        <v>#VALUE!</v>
      </c>
    </row>
    <row r="270" spans="10:17" ht="12.75">
      <c r="J270" s="80">
        <v>263</v>
      </c>
      <c r="L270" s="87" t="e">
        <f t="shared" si="26"/>
        <v>#VALUE!</v>
      </c>
      <c r="M270" s="88" t="e">
        <f t="shared" si="27"/>
        <v>#VALUE!</v>
      </c>
      <c r="N270" s="88" t="e">
        <f t="shared" si="28"/>
        <v>#VALUE!</v>
      </c>
      <c r="O270" s="88" t="e">
        <f t="shared" si="29"/>
        <v>#VALUE!</v>
      </c>
      <c r="P270" s="88" t="e">
        <f t="shared" si="30"/>
        <v>#VALUE!</v>
      </c>
      <c r="Q270" s="88" t="e">
        <f t="shared" si="31"/>
        <v>#VALUE!</v>
      </c>
    </row>
    <row r="271" spans="10:17" ht="12.75">
      <c r="J271" s="80">
        <v>264</v>
      </c>
      <c r="L271" s="87" t="e">
        <f t="shared" si="26"/>
        <v>#VALUE!</v>
      </c>
      <c r="M271" s="88" t="e">
        <f t="shared" si="27"/>
        <v>#VALUE!</v>
      </c>
      <c r="N271" s="88" t="e">
        <f t="shared" si="28"/>
        <v>#VALUE!</v>
      </c>
      <c r="O271" s="88" t="e">
        <f t="shared" si="29"/>
        <v>#VALUE!</v>
      </c>
      <c r="P271" s="88" t="e">
        <f t="shared" si="30"/>
        <v>#VALUE!</v>
      </c>
      <c r="Q271" s="88" t="e">
        <f t="shared" si="31"/>
        <v>#VALUE!</v>
      </c>
    </row>
    <row r="272" spans="10:17" ht="12.75">
      <c r="J272" s="80">
        <v>265</v>
      </c>
      <c r="L272" s="87" t="e">
        <f t="shared" si="26"/>
        <v>#VALUE!</v>
      </c>
      <c r="M272" s="88" t="e">
        <f t="shared" si="27"/>
        <v>#VALUE!</v>
      </c>
      <c r="N272" s="88" t="e">
        <f t="shared" si="28"/>
        <v>#VALUE!</v>
      </c>
      <c r="O272" s="88" t="e">
        <f t="shared" si="29"/>
        <v>#VALUE!</v>
      </c>
      <c r="P272" s="88" t="e">
        <f t="shared" si="30"/>
        <v>#VALUE!</v>
      </c>
      <c r="Q272" s="88" t="e">
        <f t="shared" si="31"/>
        <v>#VALUE!</v>
      </c>
    </row>
    <row r="273" spans="10:17" ht="12.75">
      <c r="J273" s="80">
        <v>266</v>
      </c>
      <c r="L273" s="87" t="e">
        <f t="shared" si="26"/>
        <v>#VALUE!</v>
      </c>
      <c r="M273" s="88" t="e">
        <f t="shared" si="27"/>
        <v>#VALUE!</v>
      </c>
      <c r="N273" s="88" t="e">
        <f t="shared" si="28"/>
        <v>#VALUE!</v>
      </c>
      <c r="O273" s="88" t="e">
        <f t="shared" si="29"/>
        <v>#VALUE!</v>
      </c>
      <c r="P273" s="88" t="e">
        <f t="shared" si="30"/>
        <v>#VALUE!</v>
      </c>
      <c r="Q273" s="88" t="e">
        <f t="shared" si="31"/>
        <v>#VALUE!</v>
      </c>
    </row>
    <row r="274" spans="10:17" ht="12.75">
      <c r="J274" s="80">
        <v>267</v>
      </c>
      <c r="L274" s="87" t="e">
        <f t="shared" si="26"/>
        <v>#VALUE!</v>
      </c>
      <c r="M274" s="88" t="e">
        <f t="shared" si="27"/>
        <v>#VALUE!</v>
      </c>
      <c r="N274" s="88" t="e">
        <f t="shared" si="28"/>
        <v>#VALUE!</v>
      </c>
      <c r="O274" s="88" t="e">
        <f t="shared" si="29"/>
        <v>#VALUE!</v>
      </c>
      <c r="P274" s="88" t="e">
        <f t="shared" si="30"/>
        <v>#VALUE!</v>
      </c>
      <c r="Q274" s="88" t="e">
        <f t="shared" si="31"/>
        <v>#VALUE!</v>
      </c>
    </row>
    <row r="275" spans="10:17" ht="12.75">
      <c r="J275" s="80">
        <v>268</v>
      </c>
      <c r="L275" s="87" t="e">
        <f t="shared" si="26"/>
        <v>#VALUE!</v>
      </c>
      <c r="M275" s="88" t="e">
        <f t="shared" si="27"/>
        <v>#VALUE!</v>
      </c>
      <c r="N275" s="88" t="e">
        <f t="shared" si="28"/>
        <v>#VALUE!</v>
      </c>
      <c r="O275" s="88" t="e">
        <f t="shared" si="29"/>
        <v>#VALUE!</v>
      </c>
      <c r="P275" s="88" t="e">
        <f t="shared" si="30"/>
        <v>#VALUE!</v>
      </c>
      <c r="Q275" s="88" t="e">
        <f t="shared" si="31"/>
        <v>#VALUE!</v>
      </c>
    </row>
    <row r="276" spans="10:17" ht="12.75">
      <c r="J276" s="80">
        <v>269</v>
      </c>
      <c r="L276" s="87" t="e">
        <f t="shared" si="26"/>
        <v>#VALUE!</v>
      </c>
      <c r="M276" s="88" t="e">
        <f t="shared" si="27"/>
        <v>#VALUE!</v>
      </c>
      <c r="N276" s="88" t="e">
        <f t="shared" si="28"/>
        <v>#VALUE!</v>
      </c>
      <c r="O276" s="88" t="e">
        <f t="shared" si="29"/>
        <v>#VALUE!</v>
      </c>
      <c r="P276" s="88" t="e">
        <f t="shared" si="30"/>
        <v>#VALUE!</v>
      </c>
      <c r="Q276" s="88" t="e">
        <f t="shared" si="31"/>
        <v>#VALUE!</v>
      </c>
    </row>
    <row r="277" spans="10:17" ht="12.75">
      <c r="J277" s="80">
        <v>270</v>
      </c>
      <c r="L277" s="87" t="e">
        <f t="shared" si="26"/>
        <v>#VALUE!</v>
      </c>
      <c r="M277" s="88" t="e">
        <f t="shared" si="27"/>
        <v>#VALUE!</v>
      </c>
      <c r="N277" s="88" t="e">
        <f t="shared" si="28"/>
        <v>#VALUE!</v>
      </c>
      <c r="O277" s="88" t="e">
        <f t="shared" si="29"/>
        <v>#VALUE!</v>
      </c>
      <c r="P277" s="88" t="e">
        <f t="shared" si="30"/>
        <v>#VALUE!</v>
      </c>
      <c r="Q277" s="88" t="e">
        <f t="shared" si="31"/>
        <v>#VALUE!</v>
      </c>
    </row>
    <row r="278" spans="10:17" ht="12.75">
      <c r="J278" s="80">
        <v>271</v>
      </c>
      <c r="L278" s="87" t="e">
        <f t="shared" si="26"/>
        <v>#VALUE!</v>
      </c>
      <c r="M278" s="88" t="e">
        <f t="shared" si="27"/>
        <v>#VALUE!</v>
      </c>
      <c r="N278" s="88" t="e">
        <f t="shared" si="28"/>
        <v>#VALUE!</v>
      </c>
      <c r="O278" s="88" t="e">
        <f t="shared" si="29"/>
        <v>#VALUE!</v>
      </c>
      <c r="P278" s="88" t="e">
        <f t="shared" si="30"/>
        <v>#VALUE!</v>
      </c>
      <c r="Q278" s="88" t="e">
        <f t="shared" si="31"/>
        <v>#VALUE!</v>
      </c>
    </row>
    <row r="279" spans="10:17" ht="12.75">
      <c r="J279" s="80">
        <v>272</v>
      </c>
      <c r="L279" s="87" t="e">
        <f t="shared" si="26"/>
        <v>#VALUE!</v>
      </c>
      <c r="M279" s="88" t="e">
        <f t="shared" si="27"/>
        <v>#VALUE!</v>
      </c>
      <c r="N279" s="88" t="e">
        <f t="shared" si="28"/>
        <v>#VALUE!</v>
      </c>
      <c r="O279" s="88" t="e">
        <f t="shared" si="29"/>
        <v>#VALUE!</v>
      </c>
      <c r="P279" s="88" t="e">
        <f t="shared" si="30"/>
        <v>#VALUE!</v>
      </c>
      <c r="Q279" s="88" t="e">
        <f t="shared" si="31"/>
        <v>#VALUE!</v>
      </c>
    </row>
    <row r="280" spans="10:17" ht="12.75">
      <c r="J280" s="80">
        <v>273</v>
      </c>
      <c r="L280" s="87" t="e">
        <f t="shared" si="26"/>
        <v>#VALUE!</v>
      </c>
      <c r="M280" s="88" t="e">
        <f t="shared" si="27"/>
        <v>#VALUE!</v>
      </c>
      <c r="N280" s="88" t="e">
        <f t="shared" si="28"/>
        <v>#VALUE!</v>
      </c>
      <c r="O280" s="88" t="e">
        <f t="shared" si="29"/>
        <v>#VALUE!</v>
      </c>
      <c r="P280" s="88" t="e">
        <f t="shared" si="30"/>
        <v>#VALUE!</v>
      </c>
      <c r="Q280" s="88" t="e">
        <f t="shared" si="31"/>
        <v>#VALUE!</v>
      </c>
    </row>
    <row r="281" spans="10:17" ht="12.75">
      <c r="J281" s="80">
        <v>274</v>
      </c>
      <c r="L281" s="87" t="e">
        <f t="shared" si="26"/>
        <v>#VALUE!</v>
      </c>
      <c r="M281" s="88" t="e">
        <f t="shared" si="27"/>
        <v>#VALUE!</v>
      </c>
      <c r="N281" s="88" t="e">
        <f t="shared" si="28"/>
        <v>#VALUE!</v>
      </c>
      <c r="O281" s="88" t="e">
        <f t="shared" si="29"/>
        <v>#VALUE!</v>
      </c>
      <c r="P281" s="88" t="e">
        <f t="shared" si="30"/>
        <v>#VALUE!</v>
      </c>
      <c r="Q281" s="88" t="e">
        <f t="shared" si="31"/>
        <v>#VALUE!</v>
      </c>
    </row>
    <row r="282" spans="10:17" ht="12.75">
      <c r="J282" s="80">
        <v>275</v>
      </c>
      <c r="L282" s="87" t="e">
        <f t="shared" si="26"/>
        <v>#VALUE!</v>
      </c>
      <c r="M282" s="88" t="e">
        <f t="shared" si="27"/>
        <v>#VALUE!</v>
      </c>
      <c r="N282" s="88" t="e">
        <f t="shared" si="28"/>
        <v>#VALUE!</v>
      </c>
      <c r="O282" s="88" t="e">
        <f t="shared" si="29"/>
        <v>#VALUE!</v>
      </c>
      <c r="P282" s="88" t="e">
        <f t="shared" si="30"/>
        <v>#VALUE!</v>
      </c>
      <c r="Q282" s="88" t="e">
        <f t="shared" si="31"/>
        <v>#VALUE!</v>
      </c>
    </row>
    <row r="283" spans="10:17" ht="12.75">
      <c r="J283" s="80">
        <v>276</v>
      </c>
      <c r="L283" s="87" t="e">
        <f t="shared" si="26"/>
        <v>#VALUE!</v>
      </c>
      <c r="M283" s="88" t="e">
        <f t="shared" si="27"/>
        <v>#VALUE!</v>
      </c>
      <c r="N283" s="88" t="e">
        <f t="shared" si="28"/>
        <v>#VALUE!</v>
      </c>
      <c r="O283" s="88" t="e">
        <f t="shared" si="29"/>
        <v>#VALUE!</v>
      </c>
      <c r="P283" s="88" t="e">
        <f t="shared" si="30"/>
        <v>#VALUE!</v>
      </c>
      <c r="Q283" s="88" t="e">
        <f t="shared" si="31"/>
        <v>#VALUE!</v>
      </c>
    </row>
    <row r="284" spans="10:17" ht="12.75">
      <c r="J284" s="80">
        <v>277</v>
      </c>
      <c r="L284" s="87" t="e">
        <f t="shared" si="26"/>
        <v>#VALUE!</v>
      </c>
      <c r="M284" s="88" t="e">
        <f t="shared" si="27"/>
        <v>#VALUE!</v>
      </c>
      <c r="N284" s="88" t="e">
        <f t="shared" si="28"/>
        <v>#VALUE!</v>
      </c>
      <c r="O284" s="88" t="e">
        <f t="shared" si="29"/>
        <v>#VALUE!</v>
      </c>
      <c r="P284" s="88" t="e">
        <f t="shared" si="30"/>
        <v>#VALUE!</v>
      </c>
      <c r="Q284" s="88" t="e">
        <f t="shared" si="31"/>
        <v>#VALUE!</v>
      </c>
    </row>
    <row r="285" spans="10:17" ht="12.75">
      <c r="J285" s="80">
        <v>278</v>
      </c>
      <c r="L285" s="87" t="e">
        <f t="shared" si="26"/>
        <v>#VALUE!</v>
      </c>
      <c r="M285" s="88" t="e">
        <f t="shared" si="27"/>
        <v>#VALUE!</v>
      </c>
      <c r="N285" s="88" t="e">
        <f t="shared" si="28"/>
        <v>#VALUE!</v>
      </c>
      <c r="O285" s="88" t="e">
        <f t="shared" si="29"/>
        <v>#VALUE!</v>
      </c>
      <c r="P285" s="88" t="e">
        <f t="shared" si="30"/>
        <v>#VALUE!</v>
      </c>
      <c r="Q285" s="88" t="e">
        <f t="shared" si="31"/>
        <v>#VALUE!</v>
      </c>
    </row>
    <row r="286" spans="10:17" ht="12.75">
      <c r="J286" s="80">
        <v>279</v>
      </c>
      <c r="L286" s="87" t="e">
        <f t="shared" si="26"/>
        <v>#VALUE!</v>
      </c>
      <c r="M286" s="88" t="e">
        <f t="shared" si="27"/>
        <v>#VALUE!</v>
      </c>
      <c r="N286" s="88" t="e">
        <f t="shared" si="28"/>
        <v>#VALUE!</v>
      </c>
      <c r="O286" s="88" t="e">
        <f t="shared" si="29"/>
        <v>#VALUE!</v>
      </c>
      <c r="P286" s="88" t="e">
        <f t="shared" si="30"/>
        <v>#VALUE!</v>
      </c>
      <c r="Q286" s="88" t="e">
        <f t="shared" si="31"/>
        <v>#VALUE!</v>
      </c>
    </row>
    <row r="287" spans="10:17" ht="12.75">
      <c r="J287" s="80">
        <v>280</v>
      </c>
      <c r="L287" s="87" t="e">
        <f t="shared" si="26"/>
        <v>#VALUE!</v>
      </c>
      <c r="M287" s="88" t="e">
        <f t="shared" si="27"/>
        <v>#VALUE!</v>
      </c>
      <c r="N287" s="88" t="e">
        <f t="shared" si="28"/>
        <v>#VALUE!</v>
      </c>
      <c r="O287" s="88" t="e">
        <f t="shared" si="29"/>
        <v>#VALUE!</v>
      </c>
      <c r="P287" s="88" t="e">
        <f t="shared" si="30"/>
        <v>#VALUE!</v>
      </c>
      <c r="Q287" s="88" t="e">
        <f t="shared" si="31"/>
        <v>#VALUE!</v>
      </c>
    </row>
    <row r="288" spans="10:17" ht="12.75">
      <c r="J288" s="80">
        <v>281</v>
      </c>
      <c r="L288" s="87" t="e">
        <f t="shared" si="26"/>
        <v>#VALUE!</v>
      </c>
      <c r="M288" s="88" t="e">
        <f t="shared" si="27"/>
        <v>#VALUE!</v>
      </c>
      <c r="N288" s="88" t="e">
        <f t="shared" si="28"/>
        <v>#VALUE!</v>
      </c>
      <c r="O288" s="88" t="e">
        <f t="shared" si="29"/>
        <v>#VALUE!</v>
      </c>
      <c r="P288" s="88" t="e">
        <f t="shared" si="30"/>
        <v>#VALUE!</v>
      </c>
      <c r="Q288" s="88" t="e">
        <f t="shared" si="31"/>
        <v>#VALUE!</v>
      </c>
    </row>
    <row r="289" spans="10:17" ht="12.75">
      <c r="J289" s="80">
        <v>282</v>
      </c>
      <c r="L289" s="87" t="e">
        <f t="shared" si="26"/>
        <v>#VALUE!</v>
      </c>
      <c r="M289" s="88" t="e">
        <f t="shared" si="27"/>
        <v>#VALUE!</v>
      </c>
      <c r="N289" s="88" t="e">
        <f t="shared" si="28"/>
        <v>#VALUE!</v>
      </c>
      <c r="O289" s="88" t="e">
        <f t="shared" si="29"/>
        <v>#VALUE!</v>
      </c>
      <c r="P289" s="88" t="e">
        <f t="shared" si="30"/>
        <v>#VALUE!</v>
      </c>
      <c r="Q289" s="88" t="e">
        <f t="shared" si="31"/>
        <v>#VALUE!</v>
      </c>
    </row>
    <row r="290" spans="10:17" ht="12.75">
      <c r="J290" s="80">
        <v>283</v>
      </c>
      <c r="L290" s="87" t="e">
        <f t="shared" si="26"/>
        <v>#VALUE!</v>
      </c>
      <c r="M290" s="88" t="e">
        <f t="shared" si="27"/>
        <v>#VALUE!</v>
      </c>
      <c r="N290" s="88" t="e">
        <f t="shared" si="28"/>
        <v>#VALUE!</v>
      </c>
      <c r="O290" s="88" t="e">
        <f t="shared" si="29"/>
        <v>#VALUE!</v>
      </c>
      <c r="P290" s="88" t="e">
        <f t="shared" si="30"/>
        <v>#VALUE!</v>
      </c>
      <c r="Q290" s="88" t="e">
        <f t="shared" si="31"/>
        <v>#VALUE!</v>
      </c>
    </row>
    <row r="291" spans="10:17" ht="12.75">
      <c r="J291" s="80">
        <v>284</v>
      </c>
      <c r="L291" s="87" t="e">
        <f t="shared" si="26"/>
        <v>#VALUE!</v>
      </c>
      <c r="M291" s="88" t="e">
        <f t="shared" si="27"/>
        <v>#VALUE!</v>
      </c>
      <c r="N291" s="88" t="e">
        <f t="shared" si="28"/>
        <v>#VALUE!</v>
      </c>
      <c r="O291" s="88" t="e">
        <f t="shared" si="29"/>
        <v>#VALUE!</v>
      </c>
      <c r="P291" s="88" t="e">
        <f t="shared" si="30"/>
        <v>#VALUE!</v>
      </c>
      <c r="Q291" s="88" t="e">
        <f t="shared" si="31"/>
        <v>#VALUE!</v>
      </c>
    </row>
    <row r="292" spans="10:17" ht="12.75">
      <c r="J292" s="80">
        <v>285</v>
      </c>
      <c r="L292" s="87" t="e">
        <f t="shared" si="26"/>
        <v>#VALUE!</v>
      </c>
      <c r="M292" s="88" t="e">
        <f t="shared" si="27"/>
        <v>#VALUE!</v>
      </c>
      <c r="N292" s="88" t="e">
        <f t="shared" si="28"/>
        <v>#VALUE!</v>
      </c>
      <c r="O292" s="88" t="e">
        <f t="shared" si="29"/>
        <v>#VALUE!</v>
      </c>
      <c r="P292" s="88" t="e">
        <f t="shared" si="30"/>
        <v>#VALUE!</v>
      </c>
      <c r="Q292" s="88" t="e">
        <f t="shared" si="31"/>
        <v>#VALUE!</v>
      </c>
    </row>
    <row r="293" spans="10:17" ht="12.75">
      <c r="J293" s="80">
        <v>286</v>
      </c>
      <c r="L293" s="87" t="e">
        <f t="shared" si="26"/>
        <v>#VALUE!</v>
      </c>
      <c r="M293" s="88" t="e">
        <f t="shared" si="27"/>
        <v>#VALUE!</v>
      </c>
      <c r="N293" s="88" t="e">
        <f t="shared" si="28"/>
        <v>#VALUE!</v>
      </c>
      <c r="O293" s="88" t="e">
        <f t="shared" si="29"/>
        <v>#VALUE!</v>
      </c>
      <c r="P293" s="88" t="e">
        <f t="shared" si="30"/>
        <v>#VALUE!</v>
      </c>
      <c r="Q293" s="88" t="e">
        <f t="shared" si="31"/>
        <v>#VALUE!</v>
      </c>
    </row>
    <row r="294" spans="10:17" ht="12.75">
      <c r="J294" s="80">
        <v>287</v>
      </c>
      <c r="L294" s="87" t="e">
        <f t="shared" si="26"/>
        <v>#VALUE!</v>
      </c>
      <c r="M294" s="88" t="e">
        <f t="shared" si="27"/>
        <v>#VALUE!</v>
      </c>
      <c r="N294" s="88" t="e">
        <f t="shared" si="28"/>
        <v>#VALUE!</v>
      </c>
      <c r="O294" s="88" t="e">
        <f t="shared" si="29"/>
        <v>#VALUE!</v>
      </c>
      <c r="P294" s="88" t="e">
        <f t="shared" si="30"/>
        <v>#VALUE!</v>
      </c>
      <c r="Q294" s="88" t="e">
        <f t="shared" si="31"/>
        <v>#VALUE!</v>
      </c>
    </row>
    <row r="295" spans="10:17" ht="12.75">
      <c r="J295" s="80">
        <v>288</v>
      </c>
      <c r="L295" s="87" t="e">
        <f t="shared" si="26"/>
        <v>#VALUE!</v>
      </c>
      <c r="M295" s="88" t="e">
        <f t="shared" si="27"/>
        <v>#VALUE!</v>
      </c>
      <c r="N295" s="88" t="e">
        <f t="shared" si="28"/>
        <v>#VALUE!</v>
      </c>
      <c r="O295" s="88" t="e">
        <f t="shared" si="29"/>
        <v>#VALUE!</v>
      </c>
      <c r="P295" s="88" t="e">
        <f t="shared" si="30"/>
        <v>#VALUE!</v>
      </c>
      <c r="Q295" s="88" t="e">
        <f t="shared" si="31"/>
        <v>#VALUE!</v>
      </c>
    </row>
    <row r="296" spans="10:17" ht="12.75">
      <c r="J296" s="80">
        <v>289</v>
      </c>
      <c r="L296" s="87" t="e">
        <f t="shared" si="26"/>
        <v>#VALUE!</v>
      </c>
      <c r="M296" s="88" t="e">
        <f t="shared" si="27"/>
        <v>#VALUE!</v>
      </c>
      <c r="N296" s="88" t="e">
        <f t="shared" si="28"/>
        <v>#VALUE!</v>
      </c>
      <c r="O296" s="88" t="e">
        <f t="shared" si="29"/>
        <v>#VALUE!</v>
      </c>
      <c r="P296" s="88" t="e">
        <f t="shared" si="30"/>
        <v>#VALUE!</v>
      </c>
      <c r="Q296" s="88" t="e">
        <f t="shared" si="31"/>
        <v>#VALUE!</v>
      </c>
    </row>
    <row r="297" spans="10:17" ht="12.75">
      <c r="J297" s="80">
        <v>290</v>
      </c>
      <c r="L297" s="87" t="e">
        <f t="shared" si="26"/>
        <v>#VALUE!</v>
      </c>
      <c r="M297" s="88" t="e">
        <f t="shared" si="27"/>
        <v>#VALUE!</v>
      </c>
      <c r="N297" s="88" t="e">
        <f t="shared" si="28"/>
        <v>#VALUE!</v>
      </c>
      <c r="O297" s="88" t="e">
        <f t="shared" si="29"/>
        <v>#VALUE!</v>
      </c>
      <c r="P297" s="88" t="e">
        <f t="shared" si="30"/>
        <v>#VALUE!</v>
      </c>
      <c r="Q297" s="88" t="e">
        <f t="shared" si="31"/>
        <v>#VALUE!</v>
      </c>
    </row>
    <row r="298" spans="10:17" ht="12.75">
      <c r="J298" s="80">
        <v>291</v>
      </c>
      <c r="L298" s="87" t="e">
        <f t="shared" si="26"/>
        <v>#VALUE!</v>
      </c>
      <c r="M298" s="88" t="e">
        <f t="shared" si="27"/>
        <v>#VALUE!</v>
      </c>
      <c r="N298" s="88" t="e">
        <f t="shared" si="28"/>
        <v>#VALUE!</v>
      </c>
      <c r="O298" s="88" t="e">
        <f t="shared" si="29"/>
        <v>#VALUE!</v>
      </c>
      <c r="P298" s="88" t="e">
        <f t="shared" si="30"/>
        <v>#VALUE!</v>
      </c>
      <c r="Q298" s="88" t="e">
        <f t="shared" si="31"/>
        <v>#VALUE!</v>
      </c>
    </row>
    <row r="299" spans="10:17" ht="12.75">
      <c r="J299" s="80">
        <v>292</v>
      </c>
      <c r="L299" s="87" t="e">
        <f t="shared" si="26"/>
        <v>#VALUE!</v>
      </c>
      <c r="M299" s="88" t="e">
        <f t="shared" si="27"/>
        <v>#VALUE!</v>
      </c>
      <c r="N299" s="88" t="e">
        <f t="shared" si="28"/>
        <v>#VALUE!</v>
      </c>
      <c r="O299" s="88" t="e">
        <f t="shared" si="29"/>
        <v>#VALUE!</v>
      </c>
      <c r="P299" s="88" t="e">
        <f t="shared" si="30"/>
        <v>#VALUE!</v>
      </c>
      <c r="Q299" s="88" t="e">
        <f t="shared" si="31"/>
        <v>#VALUE!</v>
      </c>
    </row>
    <row r="300" spans="10:17" ht="12.75">
      <c r="J300" s="80">
        <v>293</v>
      </c>
      <c r="L300" s="87" t="e">
        <f t="shared" si="26"/>
        <v>#VALUE!</v>
      </c>
      <c r="M300" s="88" t="e">
        <f t="shared" si="27"/>
        <v>#VALUE!</v>
      </c>
      <c r="N300" s="88" t="e">
        <f t="shared" si="28"/>
        <v>#VALUE!</v>
      </c>
      <c r="O300" s="88" t="e">
        <f t="shared" si="29"/>
        <v>#VALUE!</v>
      </c>
      <c r="P300" s="88" t="e">
        <f t="shared" si="30"/>
        <v>#VALUE!</v>
      </c>
      <c r="Q300" s="88" t="e">
        <f t="shared" si="31"/>
        <v>#VALUE!</v>
      </c>
    </row>
    <row r="301" spans="10:17" ht="12.75">
      <c r="J301" s="80">
        <v>294</v>
      </c>
      <c r="L301" s="87" t="e">
        <f t="shared" si="26"/>
        <v>#VALUE!</v>
      </c>
      <c r="M301" s="88" t="e">
        <f t="shared" si="27"/>
        <v>#VALUE!</v>
      </c>
      <c r="N301" s="88" t="e">
        <f t="shared" si="28"/>
        <v>#VALUE!</v>
      </c>
      <c r="O301" s="88" t="e">
        <f t="shared" si="29"/>
        <v>#VALUE!</v>
      </c>
      <c r="P301" s="88" t="e">
        <f t="shared" si="30"/>
        <v>#VALUE!</v>
      </c>
      <c r="Q301" s="88" t="e">
        <f t="shared" si="31"/>
        <v>#VALUE!</v>
      </c>
    </row>
    <row r="302" spans="10:17" ht="12.75">
      <c r="J302" s="80">
        <v>295</v>
      </c>
      <c r="L302" s="87" t="e">
        <f t="shared" si="26"/>
        <v>#VALUE!</v>
      </c>
      <c r="M302" s="88" t="e">
        <f t="shared" si="27"/>
        <v>#VALUE!</v>
      </c>
      <c r="N302" s="88" t="e">
        <f t="shared" si="28"/>
        <v>#VALUE!</v>
      </c>
      <c r="O302" s="88" t="e">
        <f t="shared" si="29"/>
        <v>#VALUE!</v>
      </c>
      <c r="P302" s="88" t="e">
        <f t="shared" si="30"/>
        <v>#VALUE!</v>
      </c>
      <c r="Q302" s="88" t="e">
        <f t="shared" si="31"/>
        <v>#VALUE!</v>
      </c>
    </row>
    <row r="303" spans="10:17" ht="12.75">
      <c r="J303" s="80">
        <v>296</v>
      </c>
      <c r="L303" s="87" t="e">
        <f t="shared" si="26"/>
        <v>#VALUE!</v>
      </c>
      <c r="M303" s="88" t="e">
        <f t="shared" si="27"/>
        <v>#VALUE!</v>
      </c>
      <c r="N303" s="88" t="e">
        <f t="shared" si="28"/>
        <v>#VALUE!</v>
      </c>
      <c r="O303" s="88" t="e">
        <f t="shared" si="29"/>
        <v>#VALUE!</v>
      </c>
      <c r="P303" s="88" t="e">
        <f t="shared" si="30"/>
        <v>#VALUE!</v>
      </c>
      <c r="Q303" s="88" t="e">
        <f t="shared" si="31"/>
        <v>#VALUE!</v>
      </c>
    </row>
    <row r="304" spans="10:17" ht="12.75">
      <c r="J304" s="80">
        <v>297</v>
      </c>
      <c r="L304" s="87" t="e">
        <f t="shared" si="26"/>
        <v>#VALUE!</v>
      </c>
      <c r="M304" s="88" t="e">
        <f t="shared" si="27"/>
        <v>#VALUE!</v>
      </c>
      <c r="N304" s="88" t="e">
        <f t="shared" si="28"/>
        <v>#VALUE!</v>
      </c>
      <c r="O304" s="88" t="e">
        <f t="shared" si="29"/>
        <v>#VALUE!</v>
      </c>
      <c r="P304" s="88" t="e">
        <f t="shared" si="30"/>
        <v>#VALUE!</v>
      </c>
      <c r="Q304" s="88" t="e">
        <f t="shared" si="31"/>
        <v>#VALUE!</v>
      </c>
    </row>
    <row r="305" spans="10:17" ht="12.75">
      <c r="J305" s="80">
        <v>298</v>
      </c>
      <c r="L305" s="87" t="e">
        <f t="shared" si="26"/>
        <v>#VALUE!</v>
      </c>
      <c r="M305" s="88" t="e">
        <f t="shared" si="27"/>
        <v>#VALUE!</v>
      </c>
      <c r="N305" s="88" t="e">
        <f t="shared" si="28"/>
        <v>#VALUE!</v>
      </c>
      <c r="O305" s="88" t="e">
        <f t="shared" si="29"/>
        <v>#VALUE!</v>
      </c>
      <c r="P305" s="88" t="e">
        <f t="shared" si="30"/>
        <v>#VALUE!</v>
      </c>
      <c r="Q305" s="88" t="e">
        <f t="shared" si="31"/>
        <v>#VALUE!</v>
      </c>
    </row>
    <row r="306" spans="10:17" ht="12.75">
      <c r="J306" s="80">
        <v>299</v>
      </c>
      <c r="L306" s="87" t="e">
        <f t="shared" si="26"/>
        <v>#VALUE!</v>
      </c>
      <c r="M306" s="88" t="e">
        <f t="shared" si="27"/>
        <v>#VALUE!</v>
      </c>
      <c r="N306" s="88" t="e">
        <f t="shared" si="28"/>
        <v>#VALUE!</v>
      </c>
      <c r="O306" s="88" t="e">
        <f t="shared" si="29"/>
        <v>#VALUE!</v>
      </c>
      <c r="P306" s="88" t="e">
        <f t="shared" si="30"/>
        <v>#VALUE!</v>
      </c>
      <c r="Q306" s="88" t="e">
        <f t="shared" si="31"/>
        <v>#VALUE!</v>
      </c>
    </row>
    <row r="307" spans="10:17" ht="12.75">
      <c r="J307" s="80">
        <v>300</v>
      </c>
      <c r="L307" s="87" t="e">
        <f t="shared" si="26"/>
        <v>#VALUE!</v>
      </c>
      <c r="M307" s="88" t="e">
        <f t="shared" si="27"/>
        <v>#VALUE!</v>
      </c>
      <c r="N307" s="88" t="e">
        <f t="shared" si="28"/>
        <v>#VALUE!</v>
      </c>
      <c r="O307" s="88" t="e">
        <f t="shared" si="29"/>
        <v>#VALUE!</v>
      </c>
      <c r="P307" s="88" t="e">
        <f t="shared" si="30"/>
        <v>#VALUE!</v>
      </c>
      <c r="Q307" s="88" t="e">
        <f t="shared" si="31"/>
        <v>#VALUE!</v>
      </c>
    </row>
    <row r="308" ht="12.75">
      <c r="L308" s="87"/>
    </row>
  </sheetData>
  <sheetProtection password="CF7A" sheet="1" objects="1" scenarios="1"/>
  <printOptions/>
  <pageMargins left="0.34" right="0.41" top="1" bottom="1" header="0.49" footer="0.5"/>
  <pageSetup fitToHeight="1" fitToWidth="1" orientation="portrait" scale="1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C38">
      <selection activeCell="E57" sqref="E57"/>
    </sheetView>
  </sheetViews>
  <sheetFormatPr defaultColWidth="9.140625" defaultRowHeight="12.75"/>
  <cols>
    <col min="1" max="1" width="3.00390625" style="0" bestFit="1" customWidth="1"/>
    <col min="2" max="2" width="7.7109375" style="0" customWidth="1"/>
    <col min="3" max="3" width="14.00390625" style="0" customWidth="1"/>
    <col min="4" max="6" width="12.28125" style="0" bestFit="1" customWidth="1"/>
    <col min="7" max="7" width="12.28125" style="0" customWidth="1"/>
    <col min="8" max="8" width="10.57421875" style="0" customWidth="1"/>
    <col min="9" max="9" width="11.28125" style="0" bestFit="1" customWidth="1"/>
    <col min="10" max="10" width="11.7109375" style="0" customWidth="1"/>
    <col min="11" max="11" width="10.28125" style="0" bestFit="1" customWidth="1"/>
  </cols>
  <sheetData>
    <row r="1" spans="2:10" ht="12.75">
      <c r="B1" s="93" t="s">
        <v>42</v>
      </c>
      <c r="C1" s="93"/>
      <c r="D1" s="99">
        <f>+'Entry Screen'!C4</f>
        <v>0</v>
      </c>
      <c r="E1" s="99"/>
      <c r="H1" s="93" t="s">
        <v>41</v>
      </c>
      <c r="I1" s="93"/>
      <c r="J1" s="2">
        <f>+'Entry Screen'!I10</f>
        <v>0</v>
      </c>
    </row>
    <row r="2" spans="2:10" ht="12.75">
      <c r="B2" s="93" t="s">
        <v>43</v>
      </c>
      <c r="C2" s="93"/>
      <c r="D2" s="99">
        <f>+'Entry Screen'!C5</f>
        <v>0</v>
      </c>
      <c r="E2" s="99"/>
      <c r="I2" s="13" t="s">
        <v>44</v>
      </c>
      <c r="J2" s="2">
        <f>+'Entry Screen'!C10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4" spans="2:5" ht="12.75">
      <c r="B4" s="13"/>
      <c r="C4" s="13"/>
      <c r="D4" s="16"/>
      <c r="E4" s="16"/>
    </row>
    <row r="5" spans="2:5" ht="12.75">
      <c r="B5" s="13"/>
      <c r="C5" s="13"/>
      <c r="D5" s="16"/>
      <c r="E5" s="16"/>
    </row>
    <row r="6" spans="2:5" ht="12.75">
      <c r="B6" s="13"/>
      <c r="C6" s="13"/>
      <c r="D6" s="16"/>
      <c r="E6" s="16"/>
    </row>
    <row r="7" spans="2:5" ht="12.75">
      <c r="B7" s="13"/>
      <c r="C7" s="13"/>
      <c r="D7" s="16"/>
      <c r="E7" s="16"/>
    </row>
    <row r="8" spans="2:8" ht="12.75">
      <c r="B8" s="6" t="s">
        <v>56</v>
      </c>
      <c r="H8" s="9" t="s">
        <v>9</v>
      </c>
    </row>
    <row r="9" spans="3:10" ht="12.75">
      <c r="C9" s="6"/>
      <c r="D9" s="9" t="s">
        <v>20</v>
      </c>
      <c r="E9" s="9" t="s">
        <v>3</v>
      </c>
      <c r="F9" s="9" t="s">
        <v>3</v>
      </c>
      <c r="G9" s="9" t="s">
        <v>7</v>
      </c>
      <c r="H9" s="9" t="s">
        <v>10</v>
      </c>
      <c r="I9" s="9" t="s">
        <v>26</v>
      </c>
      <c r="J9" s="6" t="s">
        <v>134</v>
      </c>
    </row>
    <row r="10" spans="2:10" ht="12.75">
      <c r="B10" s="6" t="s">
        <v>136</v>
      </c>
      <c r="C10" s="6" t="s">
        <v>1</v>
      </c>
      <c r="D10" s="9" t="s">
        <v>192</v>
      </c>
      <c r="E10" s="9" t="s">
        <v>2</v>
      </c>
      <c r="F10" s="9" t="s">
        <v>4</v>
      </c>
      <c r="G10" s="9" t="s">
        <v>8</v>
      </c>
      <c r="H10" s="9" t="s">
        <v>21</v>
      </c>
      <c r="I10" s="9" t="s">
        <v>23</v>
      </c>
      <c r="J10" s="9" t="s">
        <v>57</v>
      </c>
    </row>
    <row r="11" spans="2:10" ht="12.75">
      <c r="B11">
        <v>1</v>
      </c>
      <c r="C11" t="str">
        <f>VLOOKUP(Lookup!F2,Lookup!A8:C62,2)</f>
        <v>(Blank)</v>
      </c>
      <c r="D11" s="2">
        <f>+'Entry Screen'!E15</f>
        <v>0</v>
      </c>
      <c r="E11" s="2" t="str">
        <f>IF(ISBLANK('Entry Screen'!F15)," ",'Entry Screen'!F15)</f>
        <v> </v>
      </c>
      <c r="F11" s="2" t="str">
        <f>IF(ISBLANK('Entry Screen'!G15)," ",'Entry Screen'!G15)</f>
        <v> </v>
      </c>
      <c r="G11" s="2" t="str">
        <f>VLOOKUP(Lookup!F3,Lookup!D8:E12,2)</f>
        <v>(Blank)</v>
      </c>
      <c r="H11" s="3">
        <f>+'Entry Screen'!J19</f>
        <v>0</v>
      </c>
      <c r="I11" s="40">
        <f>IF(ISBLANK('Entry Screen'!J15)," ",'Entry Screen'!J15)</f>
        <v>0</v>
      </c>
      <c r="J11" s="3">
        <f>+'Entry Screen'!H19</f>
        <v>0</v>
      </c>
    </row>
    <row r="12" spans="2:10" ht="12.75">
      <c r="B12">
        <v>2</v>
      </c>
      <c r="C12" t="str">
        <f>VLOOKUP(Lookup!G2,Lookup!A8:C62,2)</f>
        <v>(Blank)</v>
      </c>
      <c r="D12" s="2">
        <f>+'Entry Screen'!E24</f>
        <v>0</v>
      </c>
      <c r="E12" s="2" t="str">
        <f>IF(ISBLANK('Entry Screen'!F24)," ",'Entry Screen'!F24)</f>
        <v> </v>
      </c>
      <c r="F12" s="2" t="str">
        <f>IF(ISBLANK('Entry Screen'!G24)," ",'Entry Screen'!G24)</f>
        <v> </v>
      </c>
      <c r="G12" s="2" t="str">
        <f>VLOOKUP(Lookup!G3,Lookup!D8:E12,2)</f>
        <v>(Blank)</v>
      </c>
      <c r="H12" s="3">
        <f>+'Entry Screen'!J28</f>
        <v>0</v>
      </c>
      <c r="I12" s="40">
        <f>IF(ISBLANK('Entry Screen'!J24)," ",'Entry Screen'!J24)</f>
        <v>0</v>
      </c>
      <c r="J12" s="3">
        <f>+'Entry Screen'!H28</f>
        <v>0</v>
      </c>
    </row>
    <row r="13" spans="2:10" ht="12.75">
      <c r="B13">
        <v>3</v>
      </c>
      <c r="C13" t="str">
        <f>VLOOKUP(Lookup!H2,Lookup!A8:C62,2)</f>
        <v>(Blank)</v>
      </c>
      <c r="D13" s="2">
        <f>+'Entry Screen'!E33</f>
        <v>0</v>
      </c>
      <c r="E13" s="2" t="str">
        <f>IF(ISBLANK('Entry Screen'!F33)," ",'Entry Screen'!F33)</f>
        <v> </v>
      </c>
      <c r="F13" s="2" t="str">
        <f>IF(ISBLANK('Entry Screen'!G33)," ",'Entry Screen'!G33)</f>
        <v> </v>
      </c>
      <c r="G13" s="2" t="str">
        <f>VLOOKUP(Lookup!H3,Lookup!D8:E12,2)</f>
        <v>(Blank)</v>
      </c>
      <c r="H13" s="3">
        <f>+'Entry Screen'!J37</f>
        <v>0</v>
      </c>
      <c r="I13" s="40">
        <f>IF(ISBLANK('Entry Screen'!J33)," ",'Entry Screen'!J33)</f>
        <v>0</v>
      </c>
      <c r="J13" s="3">
        <f>+'Entry Screen'!H37</f>
        <v>0</v>
      </c>
    </row>
    <row r="14" spans="2:10" ht="12.75">
      <c r="B14">
        <v>4</v>
      </c>
      <c r="C14" t="str">
        <f>VLOOKUP(Lookup!I2,Lookup!A8:C62,2)</f>
        <v>(Blank)</v>
      </c>
      <c r="D14" s="2">
        <f>+'Entry Screen'!E42</f>
        <v>0</v>
      </c>
      <c r="E14" s="2" t="str">
        <f>IF(ISBLANK('Entry Screen'!F42)," ",'Entry Screen'!F42)</f>
        <v> </v>
      </c>
      <c r="F14" s="2" t="str">
        <f>IF(ISBLANK('Entry Screen'!G42)," ",'Entry Screen'!G42)</f>
        <v> </v>
      </c>
      <c r="G14" s="2" t="str">
        <f>VLOOKUP(Lookup!I3,Lookup!D8:E12,2)</f>
        <v>(Blank)</v>
      </c>
      <c r="H14" s="3">
        <f>+'Entry Screen'!J46</f>
        <v>0</v>
      </c>
      <c r="I14" s="40">
        <f>IF(ISBLANK('Entry Screen'!J42)," ",'Entry Screen'!J42)</f>
        <v>0</v>
      </c>
      <c r="J14" s="3">
        <f>+'Entry Screen'!H46</f>
        <v>0</v>
      </c>
    </row>
    <row r="15" spans="2:10" ht="12.75">
      <c r="B15">
        <v>5</v>
      </c>
      <c r="C15" t="str">
        <f>VLOOKUP(Lookup!J2,Lookup!A8:C62,2)</f>
        <v>(Blank)</v>
      </c>
      <c r="D15" s="2">
        <f>+'Entry Screen'!E51</f>
        <v>0</v>
      </c>
      <c r="E15" s="2" t="str">
        <f>IF(ISBLANK('Entry Screen'!F51)," ",'Entry Screen'!F51)</f>
        <v> </v>
      </c>
      <c r="F15" s="2" t="str">
        <f>IF(ISBLANK('Entry Screen'!G51)," ",'Entry Screen'!G51)</f>
        <v> </v>
      </c>
      <c r="G15" s="2" t="str">
        <f>VLOOKUP(Lookup!J3,Lookup!D8:E12,2)</f>
        <v>(Blank)</v>
      </c>
      <c r="H15" s="3">
        <f>+'Entry Screen'!J55</f>
        <v>0</v>
      </c>
      <c r="I15" s="40">
        <f>IF(ISBLANK('Entry Screen'!J51)," ",'Entry Screen'!J51)</f>
        <v>0</v>
      </c>
      <c r="J15" s="3">
        <f>+'Entry Screen'!H55</f>
        <v>0</v>
      </c>
    </row>
    <row r="16" spans="7:10" ht="12.75">
      <c r="G16" s="3"/>
      <c r="I16" s="3"/>
      <c r="J16" s="12"/>
    </row>
    <row r="17" spans="2:10" ht="12.75">
      <c r="B17" s="6" t="s">
        <v>32</v>
      </c>
      <c r="G17" s="3"/>
      <c r="I17" s="3"/>
      <c r="J17" s="12"/>
    </row>
    <row r="19" spans="3:11" ht="12.75">
      <c r="C19" s="9" t="s">
        <v>195</v>
      </c>
      <c r="D19" s="9" t="s">
        <v>195</v>
      </c>
      <c r="H19" s="9" t="s">
        <v>26</v>
      </c>
      <c r="J19" s="9"/>
      <c r="K19" s="9"/>
    </row>
    <row r="20" spans="3:10" ht="12.75">
      <c r="C20" s="9" t="s">
        <v>20</v>
      </c>
      <c r="D20" s="9" t="s">
        <v>20</v>
      </c>
      <c r="E20" s="9" t="s">
        <v>26</v>
      </c>
      <c r="F20" s="9" t="s">
        <v>27</v>
      </c>
      <c r="G20" s="9" t="s">
        <v>26</v>
      </c>
      <c r="H20" s="9" t="s">
        <v>185</v>
      </c>
      <c r="I20" s="6" t="s">
        <v>134</v>
      </c>
      <c r="J20" s="9"/>
    </row>
    <row r="21" spans="1:10" ht="12.75">
      <c r="A21" s="60" t="s">
        <v>19</v>
      </c>
      <c r="C21" s="9" t="s">
        <v>21</v>
      </c>
      <c r="D21" s="9" t="s">
        <v>22</v>
      </c>
      <c r="E21" s="9" t="s">
        <v>16</v>
      </c>
      <c r="F21" s="9" t="s">
        <v>16</v>
      </c>
      <c r="G21" s="9" t="s">
        <v>23</v>
      </c>
      <c r="H21" s="9" t="s">
        <v>18</v>
      </c>
      <c r="I21" s="9" t="s">
        <v>57</v>
      </c>
      <c r="J21" s="9" t="s">
        <v>65</v>
      </c>
    </row>
    <row r="22" spans="1:10" ht="12.75">
      <c r="A22">
        <v>1</v>
      </c>
      <c r="B22">
        <f>+'Year 1'!C5</f>
        <v>1900</v>
      </c>
      <c r="C22" s="8" t="e">
        <f>+'Year 1'!$I$21</f>
        <v>#VALUE!</v>
      </c>
      <c r="D22" s="8">
        <f>+Payments!M13</f>
        <v>0</v>
      </c>
      <c r="E22" s="8" t="e">
        <f>+C22-D22</f>
        <v>#VALUE!</v>
      </c>
      <c r="F22" s="8" t="e">
        <f>IF(B22&gt;YEAR($J$2),0,'Year 1'!$I$30)</f>
        <v>#VALUE!</v>
      </c>
      <c r="G22" s="8" t="e">
        <f>IF(B22&gt;YEAR($J$2),0,'Year 1'!$I$33)</f>
        <v>#VALUE!</v>
      </c>
      <c r="H22" s="8">
        <f>+Fees!N13</f>
        <v>0</v>
      </c>
      <c r="I22" s="3">
        <f>IF(ISNUMBER('Year 1'!$I$28),'Year 1'!$I$28," ")</f>
        <v>0</v>
      </c>
      <c r="J22" s="42" t="str">
        <f>IF(I22&gt;0,"Lump/TANF Added to Arrears"," ")</f>
        <v> </v>
      </c>
    </row>
    <row r="23" spans="1:10" ht="12.75">
      <c r="A23">
        <v>2</v>
      </c>
      <c r="B23">
        <f>+B22+1</f>
        <v>1901</v>
      </c>
      <c r="C23" s="8" t="e">
        <f>+'Year 2'!$I$21</f>
        <v>#VALUE!</v>
      </c>
      <c r="D23" s="8">
        <f>+Payments!M14</f>
        <v>0</v>
      </c>
      <c r="E23" s="8" t="e">
        <f>+C23-D23</f>
        <v>#VALUE!</v>
      </c>
      <c r="F23" s="8">
        <f>IF(B23&gt;YEAR($J$2),0,'Year 2'!$I$30)</f>
        <v>0</v>
      </c>
      <c r="G23" s="8">
        <f>IF(B23&gt;YEAR($J$2),0,'Year 2'!$I$33)</f>
        <v>0</v>
      </c>
      <c r="H23" s="8">
        <f>+Fees!N14</f>
        <v>0</v>
      </c>
      <c r="I23" s="3">
        <f>IF(ISNUMBER('Year 2'!$I$28),'Year 2'!$I$28," ")</f>
        <v>0</v>
      </c>
      <c r="J23" s="42" t="str">
        <f>IF(I23&gt;0,"Added to Arrears"," ")</f>
        <v> </v>
      </c>
    </row>
    <row r="24" spans="1:10" ht="12.75">
      <c r="A24">
        <v>3</v>
      </c>
      <c r="B24">
        <f aca="true" t="shared" si="0" ref="B24:B42">+B23+1</f>
        <v>1902</v>
      </c>
      <c r="C24" s="8" t="e">
        <f>+'Year 3'!$I$21</f>
        <v>#VALUE!</v>
      </c>
      <c r="D24" s="8">
        <f>+Payments!M15</f>
        <v>0</v>
      </c>
      <c r="E24" s="8" t="e">
        <f>+C24-D24</f>
        <v>#VALUE!</v>
      </c>
      <c r="F24" s="8">
        <f>IF(B24&gt;YEAR($J$2),0,'Year 3'!$I$30)</f>
        <v>0</v>
      </c>
      <c r="G24" s="8">
        <f>IF(B24&gt;YEAR($J$2),0,'Year 3'!$I$33)</f>
        <v>0</v>
      </c>
      <c r="H24" s="8">
        <f>+Fees!N15</f>
        <v>0</v>
      </c>
      <c r="I24" s="3">
        <f>IF(ISNUMBER('Year 3'!$I$28),'Year 3'!$I$28," ")</f>
        <v>0</v>
      </c>
      <c r="J24" s="42" t="str">
        <f aca="true" t="shared" si="1" ref="J24:J46">IF(I24&gt;0,"Added to Arrears"," ")</f>
        <v> </v>
      </c>
    </row>
    <row r="25" spans="1:10" ht="12.75">
      <c r="A25">
        <v>4</v>
      </c>
      <c r="B25">
        <f t="shared" si="0"/>
        <v>1903</v>
      </c>
      <c r="C25" s="8" t="e">
        <f>+'Year 4'!$I$21</f>
        <v>#VALUE!</v>
      </c>
      <c r="D25" s="8">
        <f>+Payments!M16</f>
        <v>0</v>
      </c>
      <c r="E25" s="8" t="e">
        <f>+C25-D25</f>
        <v>#VALUE!</v>
      </c>
      <c r="F25" s="8">
        <f>IF(B25&gt;YEAR($J$2),0,'Year 4'!$I$30)</f>
        <v>0</v>
      </c>
      <c r="G25" s="8">
        <f>IF(B25&gt;YEAR($J$2),0,'Year 4'!$I$33)</f>
        <v>0</v>
      </c>
      <c r="H25" s="8">
        <f>+Fees!N16</f>
        <v>0</v>
      </c>
      <c r="I25" s="3">
        <f>IF(ISNUMBER('Year 4'!$I$28),'Year 4'!$I$28," ")</f>
        <v>0</v>
      </c>
      <c r="J25" s="42" t="str">
        <f t="shared" si="1"/>
        <v> </v>
      </c>
    </row>
    <row r="26" spans="1:10" ht="12.75">
      <c r="A26">
        <v>5</v>
      </c>
      <c r="B26">
        <f t="shared" si="0"/>
        <v>1904</v>
      </c>
      <c r="C26" s="8" t="e">
        <f>+'Year 5'!$I$21</f>
        <v>#VALUE!</v>
      </c>
      <c r="D26" s="8">
        <f>+Payments!M17</f>
        <v>0</v>
      </c>
      <c r="E26" s="8" t="e">
        <f aca="true" t="shared" si="2" ref="E26:E42">+C26-D26</f>
        <v>#VALUE!</v>
      </c>
      <c r="F26" s="8">
        <f>IF(B26&gt;YEAR($J$2),0,'Year 5'!$I$30)</f>
        <v>0</v>
      </c>
      <c r="G26" s="8">
        <f>IF(B26&gt;YEAR($J$2),0,'Year 5'!$I$33)</f>
        <v>0</v>
      </c>
      <c r="H26" s="8">
        <f>+Fees!N17</f>
        <v>0</v>
      </c>
      <c r="I26" s="3">
        <f>IF(ISNUMBER('Year 5'!$I$28),'Year 5'!$I$28," ")</f>
        <v>0</v>
      </c>
      <c r="J26" s="42" t="str">
        <f t="shared" si="1"/>
        <v> </v>
      </c>
    </row>
    <row r="27" spans="1:10" ht="12.75">
      <c r="A27">
        <v>6</v>
      </c>
      <c r="B27">
        <f t="shared" si="0"/>
        <v>1905</v>
      </c>
      <c r="C27" s="8" t="e">
        <f>+'Year 6'!$I$21</f>
        <v>#VALUE!</v>
      </c>
      <c r="D27" s="8">
        <f>+Payments!M18</f>
        <v>0</v>
      </c>
      <c r="E27" s="8" t="e">
        <f t="shared" si="2"/>
        <v>#VALUE!</v>
      </c>
      <c r="F27" s="8">
        <f>IF(B27&gt;YEAR($J$2),0,'Year 6'!$I$30)</f>
        <v>0</v>
      </c>
      <c r="G27" s="8">
        <f>IF(B27&gt;YEAR($J$2),0,'Year 6'!$I$33)</f>
        <v>0</v>
      </c>
      <c r="H27" s="8">
        <f>+Fees!N18</f>
        <v>0</v>
      </c>
      <c r="I27" s="3">
        <f>IF(ISNUMBER('Year 6'!$I$28),'Year 6'!$I$28," ")</f>
        <v>0</v>
      </c>
      <c r="J27" s="42" t="str">
        <f t="shared" si="1"/>
        <v> </v>
      </c>
    </row>
    <row r="28" spans="1:10" ht="12.75">
      <c r="A28">
        <v>7</v>
      </c>
      <c r="B28">
        <f t="shared" si="0"/>
        <v>1906</v>
      </c>
      <c r="C28" s="8" t="e">
        <f>+'Year 7'!$I$21</f>
        <v>#VALUE!</v>
      </c>
      <c r="D28" s="8">
        <f>+Payments!M19</f>
        <v>0</v>
      </c>
      <c r="E28" s="8" t="e">
        <f t="shared" si="2"/>
        <v>#VALUE!</v>
      </c>
      <c r="F28" s="8">
        <f>IF(B28&gt;YEAR($J$2),0,'Year 7'!$I$30)</f>
        <v>0</v>
      </c>
      <c r="G28" s="8">
        <f>IF(B28&gt;YEAR($J$2),0,'Year 7'!$I$33)</f>
        <v>0</v>
      </c>
      <c r="H28" s="8">
        <f>+Fees!N19</f>
        <v>0</v>
      </c>
      <c r="I28" s="3">
        <f>IF(ISNUMBER('Year 7'!$I$28),'Year 7'!$I$28," ")</f>
        <v>0</v>
      </c>
      <c r="J28" s="42" t="str">
        <f t="shared" si="1"/>
        <v> </v>
      </c>
    </row>
    <row r="29" spans="1:10" ht="12.75">
      <c r="A29">
        <v>8</v>
      </c>
      <c r="B29">
        <f t="shared" si="0"/>
        <v>1907</v>
      </c>
      <c r="C29" s="8" t="e">
        <f>+'Year 8'!$I$21</f>
        <v>#VALUE!</v>
      </c>
      <c r="D29" s="8">
        <f>+Payments!M20</f>
        <v>0</v>
      </c>
      <c r="E29" s="8" t="e">
        <f t="shared" si="2"/>
        <v>#VALUE!</v>
      </c>
      <c r="F29" s="8">
        <f>IF(B29&gt;YEAR($J$2),0,'Year 8'!$I$30)</f>
        <v>0</v>
      </c>
      <c r="G29" s="8">
        <f>IF(B29&gt;YEAR($J$2),0,'Year 8'!$I$33)</f>
        <v>0</v>
      </c>
      <c r="H29" s="8">
        <f>+Fees!N20</f>
        <v>0</v>
      </c>
      <c r="I29" s="3">
        <f>IF(ISNUMBER('Year 8'!$I$28),'Year 8'!$I$28," ")</f>
        <v>0</v>
      </c>
      <c r="J29" s="42" t="str">
        <f t="shared" si="1"/>
        <v> </v>
      </c>
    </row>
    <row r="30" spans="1:10" ht="12.75">
      <c r="A30">
        <v>9</v>
      </c>
      <c r="B30">
        <f t="shared" si="0"/>
        <v>1908</v>
      </c>
      <c r="C30" s="8" t="e">
        <f>+'Year 9'!$I$21</f>
        <v>#VALUE!</v>
      </c>
      <c r="D30" s="8">
        <f>+Payments!M21</f>
        <v>0</v>
      </c>
      <c r="E30" s="8" t="e">
        <f t="shared" si="2"/>
        <v>#VALUE!</v>
      </c>
      <c r="F30" s="8">
        <f>IF(B30&gt;YEAR($J$2),0,'Year 9'!$I$30)</f>
        <v>0</v>
      </c>
      <c r="G30" s="8">
        <f>IF(B30&gt;YEAR($J$2),0,'Year 9'!$I$33)</f>
        <v>0</v>
      </c>
      <c r="H30" s="8">
        <f>+Fees!N21</f>
        <v>0</v>
      </c>
      <c r="I30" s="3">
        <f>IF(ISNUMBER('Year 9'!$I$28),'Year 9'!$I$28," ")</f>
        <v>0</v>
      </c>
      <c r="J30" s="42" t="str">
        <f t="shared" si="1"/>
        <v> </v>
      </c>
    </row>
    <row r="31" spans="1:10" ht="12.75">
      <c r="A31">
        <v>10</v>
      </c>
      <c r="B31">
        <f t="shared" si="0"/>
        <v>1909</v>
      </c>
      <c r="C31" s="8" t="e">
        <f>+'Year 10'!$I$21</f>
        <v>#VALUE!</v>
      </c>
      <c r="D31" s="8">
        <f>+Payments!M22</f>
        <v>0</v>
      </c>
      <c r="E31" s="8" t="e">
        <f t="shared" si="2"/>
        <v>#VALUE!</v>
      </c>
      <c r="F31" s="8">
        <f>IF(B31&gt;YEAR($J$2),0,'Year 10'!$I$30)</f>
        <v>0</v>
      </c>
      <c r="G31" s="8">
        <f>IF(B31&gt;YEAR($J$2),0,'Year 10'!$I$33)</f>
        <v>0</v>
      </c>
      <c r="H31" s="8">
        <f>+Fees!N22</f>
        <v>0</v>
      </c>
      <c r="I31" s="3">
        <f>IF(ISNUMBER('Year 10'!$I$28),'Year 10'!$I$28," ")</f>
        <v>0</v>
      </c>
      <c r="J31" s="42" t="str">
        <f t="shared" si="1"/>
        <v> </v>
      </c>
    </row>
    <row r="32" spans="1:10" ht="12.75">
      <c r="A32">
        <v>11</v>
      </c>
      <c r="B32">
        <f t="shared" si="0"/>
        <v>1910</v>
      </c>
      <c r="C32" s="8" t="e">
        <f>+'Year 11'!$I$21</f>
        <v>#VALUE!</v>
      </c>
      <c r="D32" s="8">
        <f>+Payments!M23</f>
        <v>0</v>
      </c>
      <c r="E32" s="8" t="e">
        <f t="shared" si="2"/>
        <v>#VALUE!</v>
      </c>
      <c r="F32" s="8">
        <f>IF(B32&gt;YEAR($J$2),0,'Year 11'!$I$30)</f>
        <v>0</v>
      </c>
      <c r="G32" s="8">
        <f>IF(B32&gt;YEAR($J$2),0,'Year 11'!$I$33)</f>
        <v>0</v>
      </c>
      <c r="H32" s="8">
        <f>+Fees!N23</f>
        <v>0</v>
      </c>
      <c r="I32" s="3">
        <f>IF(ISNUMBER('Year 11'!$I$28),'Year 11'!$I$28," ")</f>
        <v>0</v>
      </c>
      <c r="J32" s="42" t="str">
        <f t="shared" si="1"/>
        <v> </v>
      </c>
    </row>
    <row r="33" spans="1:10" ht="12.75">
      <c r="A33">
        <v>12</v>
      </c>
      <c r="B33">
        <f t="shared" si="0"/>
        <v>1911</v>
      </c>
      <c r="C33" s="8" t="e">
        <f>+'Year 12'!$I$21</f>
        <v>#VALUE!</v>
      </c>
      <c r="D33" s="8">
        <f>+Payments!M24</f>
        <v>0</v>
      </c>
      <c r="E33" s="8" t="e">
        <f t="shared" si="2"/>
        <v>#VALUE!</v>
      </c>
      <c r="F33" s="8">
        <f>IF(B33&gt;YEAR($J$2),0,'Year 12'!$I$30)</f>
        <v>0</v>
      </c>
      <c r="G33" s="8">
        <f>IF(B33&gt;YEAR($J$2),0,'Year 12'!$I$33)</f>
        <v>0</v>
      </c>
      <c r="H33" s="8">
        <f>+Fees!N24</f>
        <v>0</v>
      </c>
      <c r="I33" s="3">
        <f>IF(ISNUMBER('Year 12'!$I$28),'Year 12'!$I$28," ")</f>
        <v>0</v>
      </c>
      <c r="J33" s="42" t="str">
        <f t="shared" si="1"/>
        <v> </v>
      </c>
    </row>
    <row r="34" spans="1:10" ht="12.75">
      <c r="A34">
        <v>13</v>
      </c>
      <c r="B34">
        <f t="shared" si="0"/>
        <v>1912</v>
      </c>
      <c r="C34" s="8" t="e">
        <f>+'Year 13'!$I$21</f>
        <v>#VALUE!</v>
      </c>
      <c r="D34" s="8">
        <f>+Payments!M25</f>
        <v>0</v>
      </c>
      <c r="E34" s="8" t="e">
        <f t="shared" si="2"/>
        <v>#VALUE!</v>
      </c>
      <c r="F34" s="8">
        <f>IF(B34&gt;YEAR($J$2),0,'Year 13'!$I$30)</f>
        <v>0</v>
      </c>
      <c r="G34" s="8">
        <f>IF(B34&gt;YEAR($J$2),0,'Year 13'!$I$33)</f>
        <v>0</v>
      </c>
      <c r="H34" s="8">
        <f>+Fees!N25</f>
        <v>0</v>
      </c>
      <c r="I34" s="3">
        <f>IF(ISNUMBER('Year 13'!$I$28),'Year 13'!$I$28," ")</f>
        <v>0</v>
      </c>
      <c r="J34" s="42" t="str">
        <f t="shared" si="1"/>
        <v> </v>
      </c>
    </row>
    <row r="35" spans="1:10" ht="12.75">
      <c r="A35">
        <v>14</v>
      </c>
      <c r="B35">
        <f t="shared" si="0"/>
        <v>1913</v>
      </c>
      <c r="C35" s="8" t="e">
        <f>+'Year 14'!$I$21</f>
        <v>#VALUE!</v>
      </c>
      <c r="D35" s="8">
        <f>+Payments!M26</f>
        <v>0</v>
      </c>
      <c r="E35" s="8" t="e">
        <f>+C35-D35</f>
        <v>#VALUE!</v>
      </c>
      <c r="F35" s="8">
        <f>IF(B35&gt;YEAR($J$2),0,'Year 14'!$I$30)</f>
        <v>0</v>
      </c>
      <c r="G35" s="8">
        <f>IF(B35&gt;YEAR($J$2),0,'Year 14'!$I$33)</f>
        <v>0</v>
      </c>
      <c r="H35" s="8">
        <f>+Fees!N26</f>
        <v>0</v>
      </c>
      <c r="I35" s="3">
        <f>IF(ISNUMBER('Year 14'!$I$28),'Year 14'!$I$28," ")</f>
        <v>0</v>
      </c>
      <c r="J35" s="42" t="str">
        <f t="shared" si="1"/>
        <v> </v>
      </c>
    </row>
    <row r="36" spans="1:10" ht="12.75">
      <c r="A36">
        <v>15</v>
      </c>
      <c r="B36">
        <f t="shared" si="0"/>
        <v>1914</v>
      </c>
      <c r="C36" s="8" t="e">
        <f>+'Year 15'!$I$21</f>
        <v>#VALUE!</v>
      </c>
      <c r="D36" s="8">
        <f>+Payments!M27</f>
        <v>0</v>
      </c>
      <c r="E36" s="8" t="e">
        <f t="shared" si="2"/>
        <v>#VALUE!</v>
      </c>
      <c r="F36" s="8">
        <f>IF(B36&gt;YEAR($J$2),0,'Year 15'!$I$30)</f>
        <v>0</v>
      </c>
      <c r="G36" s="8">
        <f>IF(B36&gt;YEAR($J$2),0,'Year 15'!$I$33)</f>
        <v>0</v>
      </c>
      <c r="H36" s="8">
        <f>+Fees!N27</f>
        <v>0</v>
      </c>
      <c r="I36" s="3">
        <f>IF(ISNUMBER('Year 15'!$I$28),'Year 15'!$I$28," ")</f>
        <v>0</v>
      </c>
      <c r="J36" s="42" t="str">
        <f t="shared" si="1"/>
        <v> </v>
      </c>
    </row>
    <row r="37" spans="1:10" ht="12.75">
      <c r="A37">
        <v>16</v>
      </c>
      <c r="B37">
        <f t="shared" si="0"/>
        <v>1915</v>
      </c>
      <c r="C37" s="8" t="e">
        <f>+'Year 16'!$I$21</f>
        <v>#VALUE!</v>
      </c>
      <c r="D37" s="8">
        <f>+Payments!M28</f>
        <v>0</v>
      </c>
      <c r="E37" s="8" t="e">
        <f t="shared" si="2"/>
        <v>#VALUE!</v>
      </c>
      <c r="F37" s="8">
        <f>IF(B37&gt;YEAR($J$2),0,'Year 16'!$I$30)</f>
        <v>0</v>
      </c>
      <c r="G37" s="8">
        <f>IF(B37&gt;YEAR($J$2),0,'Year 16'!$I$33)</f>
        <v>0</v>
      </c>
      <c r="H37" s="8">
        <f>+Fees!N28</f>
        <v>0</v>
      </c>
      <c r="I37" s="3">
        <f>IF(ISNUMBER('Year 16'!$I$28),'Year 16'!$I$28," ")</f>
        <v>0</v>
      </c>
      <c r="J37" s="42" t="str">
        <f t="shared" si="1"/>
        <v> </v>
      </c>
    </row>
    <row r="38" spans="1:10" ht="12.75">
      <c r="A38">
        <v>17</v>
      </c>
      <c r="B38">
        <f t="shared" si="0"/>
        <v>1916</v>
      </c>
      <c r="C38" s="8" t="e">
        <f>+'Year 17'!$I$21</f>
        <v>#VALUE!</v>
      </c>
      <c r="D38" s="8">
        <f>+Payments!M29</f>
        <v>0</v>
      </c>
      <c r="E38" s="8" t="e">
        <f t="shared" si="2"/>
        <v>#VALUE!</v>
      </c>
      <c r="F38" s="8">
        <f>IF(B38&gt;YEAR($J$2),0,'Year 17'!$I$30)</f>
        <v>0</v>
      </c>
      <c r="G38" s="8">
        <f>IF(B38&gt;YEAR($J$2),0,'Year 17'!$I$33)</f>
        <v>0</v>
      </c>
      <c r="H38" s="8">
        <f>+Fees!N29</f>
        <v>0</v>
      </c>
      <c r="I38" s="3">
        <f>IF(ISNUMBER('Year 17'!$I$28),'Year 17'!$I$28," ")</f>
        <v>0</v>
      </c>
      <c r="J38" s="42" t="str">
        <f t="shared" si="1"/>
        <v> </v>
      </c>
    </row>
    <row r="39" spans="1:10" ht="12.75">
      <c r="A39">
        <v>18</v>
      </c>
      <c r="B39">
        <f t="shared" si="0"/>
        <v>1917</v>
      </c>
      <c r="C39" s="8" t="e">
        <f>+'Year 18'!$I$21</f>
        <v>#VALUE!</v>
      </c>
      <c r="D39" s="8">
        <f>+Payments!M30</f>
        <v>0</v>
      </c>
      <c r="E39" s="8" t="e">
        <f t="shared" si="2"/>
        <v>#VALUE!</v>
      </c>
      <c r="F39" s="8">
        <f>IF(B39&gt;YEAR($J$2),0,'Year 18'!$I$30)</f>
        <v>0</v>
      </c>
      <c r="G39" s="8">
        <f>IF(B39&gt;YEAR($J$2),0,'Year 18'!$I$33)</f>
        <v>0</v>
      </c>
      <c r="H39" s="8">
        <f>+Fees!N30</f>
        <v>0</v>
      </c>
      <c r="I39" s="3">
        <f>IF(ISNUMBER('Year 18'!$I$28),'Year 18'!$I$28," ")</f>
        <v>0</v>
      </c>
      <c r="J39" s="42" t="str">
        <f t="shared" si="1"/>
        <v> </v>
      </c>
    </row>
    <row r="40" spans="1:10" ht="12.75">
      <c r="A40">
        <v>19</v>
      </c>
      <c r="B40">
        <f t="shared" si="0"/>
        <v>1918</v>
      </c>
      <c r="C40" s="8" t="e">
        <f>+'Year 19'!$I$21</f>
        <v>#VALUE!</v>
      </c>
      <c r="D40" s="8">
        <f>+Payments!M31</f>
        <v>0</v>
      </c>
      <c r="E40" s="8" t="e">
        <f t="shared" si="2"/>
        <v>#VALUE!</v>
      </c>
      <c r="F40" s="8">
        <f>IF(B40&gt;YEAR($J$2),0,'Year 19'!$I$30)</f>
        <v>0</v>
      </c>
      <c r="G40" s="8">
        <f>IF(B40&gt;YEAR($J$2),0,'Year 19'!$I$33)</f>
        <v>0</v>
      </c>
      <c r="H40" s="8">
        <f>+Fees!N31</f>
        <v>0</v>
      </c>
      <c r="I40" s="3">
        <f>IF(ISNUMBER('Year 19'!$I$28),'Year 19'!$I$28," ")</f>
        <v>0</v>
      </c>
      <c r="J40" s="42" t="str">
        <f t="shared" si="1"/>
        <v> </v>
      </c>
    </row>
    <row r="41" spans="1:10" ht="12.75">
      <c r="A41">
        <v>20</v>
      </c>
      <c r="B41">
        <f t="shared" si="0"/>
        <v>1919</v>
      </c>
      <c r="C41" s="8" t="e">
        <f>+'Year 20'!$I$21</f>
        <v>#VALUE!</v>
      </c>
      <c r="D41" s="8">
        <f>+Payments!M32</f>
        <v>0</v>
      </c>
      <c r="E41" s="8" t="e">
        <f t="shared" si="2"/>
        <v>#VALUE!</v>
      </c>
      <c r="F41" s="8">
        <f>IF(B41&gt;YEAR($J$2),0,'Year 20'!$I$30)</f>
        <v>0</v>
      </c>
      <c r="G41" s="8">
        <f>IF(B41&gt;YEAR($J$2),0,'Year 20'!$I$33)</f>
        <v>0</v>
      </c>
      <c r="H41" s="8">
        <f>+Fees!N32</f>
        <v>0</v>
      </c>
      <c r="I41" s="3">
        <f>IF(ISNUMBER('Year 20'!$I$28),'Year 20'!$I$28," ")</f>
        <v>0</v>
      </c>
      <c r="J41" s="42" t="str">
        <f t="shared" si="1"/>
        <v> </v>
      </c>
    </row>
    <row r="42" spans="1:10" ht="12.75">
      <c r="A42">
        <v>21</v>
      </c>
      <c r="B42">
        <f t="shared" si="0"/>
        <v>1920</v>
      </c>
      <c r="C42" s="8" t="e">
        <f>+'Year 21'!$I$21</f>
        <v>#VALUE!</v>
      </c>
      <c r="D42" s="8">
        <f>+Payments!M33</f>
        <v>0</v>
      </c>
      <c r="E42" s="8" t="e">
        <f t="shared" si="2"/>
        <v>#VALUE!</v>
      </c>
      <c r="F42" s="8">
        <f>IF(B42&gt;YEAR($J$2),0,'Year 21'!$I$30)</f>
        <v>0</v>
      </c>
      <c r="G42" s="8">
        <f>IF(B42&gt;YEAR($J$2),0,'Year 21'!$I$33)</f>
        <v>0</v>
      </c>
      <c r="H42" s="8">
        <f>+Fees!N33</f>
        <v>0</v>
      </c>
      <c r="I42" s="3">
        <f>IF(ISNUMBER('Year 21'!$I$28),'Year 21'!$I$28," ")</f>
        <v>0</v>
      </c>
      <c r="J42" s="42" t="str">
        <f t="shared" si="1"/>
        <v> </v>
      </c>
    </row>
    <row r="43" spans="1:10" ht="12.75">
      <c r="A43">
        <v>22</v>
      </c>
      <c r="B43">
        <f>+B42+1</f>
        <v>1921</v>
      </c>
      <c r="C43" s="8" t="e">
        <f>+'Year 22'!$I$21</f>
        <v>#VALUE!</v>
      </c>
      <c r="D43" s="8">
        <f>+Payments!M34</f>
        <v>0</v>
      </c>
      <c r="E43" s="8" t="e">
        <f>+C43-D43</f>
        <v>#VALUE!</v>
      </c>
      <c r="F43" s="8">
        <f>IF(B43&gt;YEAR($J$2),0,'Year 22'!$I$30)</f>
        <v>0</v>
      </c>
      <c r="G43" s="8">
        <f>IF(B43&gt;YEAR($J$2),0,'Year 22'!$I$33)</f>
        <v>0</v>
      </c>
      <c r="H43" s="8">
        <f>+Fees!N34</f>
        <v>0</v>
      </c>
      <c r="I43" s="3">
        <f>IF(ISNUMBER('Year 22'!$I$28),'Year 22'!$I$28," ")</f>
        <v>0</v>
      </c>
      <c r="J43" s="42" t="str">
        <f t="shared" si="1"/>
        <v> </v>
      </c>
    </row>
    <row r="44" spans="1:10" ht="12.75">
      <c r="A44">
        <v>23</v>
      </c>
      <c r="B44">
        <f>+B43+1</f>
        <v>1922</v>
      </c>
      <c r="C44" s="8" t="e">
        <f>+'Year 23'!$I$21</f>
        <v>#VALUE!</v>
      </c>
      <c r="D44" s="8">
        <f>+Payments!M35</f>
        <v>0</v>
      </c>
      <c r="E44" s="8" t="e">
        <f>+C44-D44</f>
        <v>#VALUE!</v>
      </c>
      <c r="F44" s="8">
        <f>IF(B44&gt;YEAR($J$2),0,'Year 23'!$I$30)</f>
        <v>0</v>
      </c>
      <c r="G44" s="8">
        <f>IF(B44&gt;YEAR($J$2),0,'Year 23'!$I$33)</f>
        <v>0</v>
      </c>
      <c r="H44" s="8">
        <f>+Fees!N35</f>
        <v>0</v>
      </c>
      <c r="I44" s="3">
        <f>IF(ISNUMBER('Year 23'!$I$28),'Year 23'!$I$28," ")</f>
        <v>0</v>
      </c>
      <c r="J44" s="42" t="str">
        <f t="shared" si="1"/>
        <v> </v>
      </c>
    </row>
    <row r="45" spans="1:10" ht="12.75">
      <c r="A45">
        <v>24</v>
      </c>
      <c r="B45">
        <f>+B44+1</f>
        <v>1923</v>
      </c>
      <c r="C45" s="8" t="e">
        <f>+'Year 24'!$I$21</f>
        <v>#VALUE!</v>
      </c>
      <c r="D45" s="8">
        <f>+Payments!M36</f>
        <v>0</v>
      </c>
      <c r="E45" s="8" t="e">
        <f>+C45-D45</f>
        <v>#VALUE!</v>
      </c>
      <c r="F45" s="8">
        <f>IF(B45&gt;YEAR($J$2),0,'Year 24'!$I$30)</f>
        <v>0</v>
      </c>
      <c r="G45" s="8">
        <f>IF(B45&gt;YEAR($J$2),0,'Year 24'!$I$33)</f>
        <v>0</v>
      </c>
      <c r="H45" s="8">
        <f>+Fees!N36</f>
        <v>0</v>
      </c>
      <c r="I45" s="3">
        <f>IF(ISNUMBER('Year 24'!$I$28),'Year 24'!$I$28," ")</f>
        <v>0</v>
      </c>
      <c r="J45" s="42" t="str">
        <f t="shared" si="1"/>
        <v> </v>
      </c>
    </row>
    <row r="46" spans="1:10" ht="12.75">
      <c r="A46">
        <v>25</v>
      </c>
      <c r="B46">
        <f>+B45+1</f>
        <v>1924</v>
      </c>
      <c r="C46" s="8" t="e">
        <f>+'Year 25'!$I$21</f>
        <v>#VALUE!</v>
      </c>
      <c r="D46" s="8">
        <f>+Payments!M37</f>
        <v>0</v>
      </c>
      <c r="E46" s="8" t="e">
        <f>+C46-D46</f>
        <v>#VALUE!</v>
      </c>
      <c r="F46" s="8">
        <f>IF(B46&gt;YEAR($J$2),0,'Year 25'!$I$30)</f>
        <v>0</v>
      </c>
      <c r="G46" s="8">
        <f>IF(B46&gt;YEAR($J$2),0,'Year 25'!$I$33)</f>
        <v>0</v>
      </c>
      <c r="H46" s="8">
        <f>+Fees!N37</f>
        <v>0</v>
      </c>
      <c r="I46" s="3">
        <f>IF(ISNUMBER('Year 25'!$I$28),'Year 25'!$I$28," ")</f>
        <v>0</v>
      </c>
      <c r="J46" s="42" t="str">
        <f t="shared" si="1"/>
        <v> </v>
      </c>
    </row>
    <row r="48" spans="2:10" s="6" customFormat="1" ht="12.75">
      <c r="B48" s="6" t="s">
        <v>24</v>
      </c>
      <c r="C48" s="7" t="e">
        <f>SUM(C22:C46)</f>
        <v>#VALUE!</v>
      </c>
      <c r="D48" s="7">
        <f>SUM(D22:D46)</f>
        <v>0</v>
      </c>
      <c r="E48" s="7"/>
      <c r="F48" s="7"/>
      <c r="G48" s="7" t="e">
        <f>SUM(G22:G46)</f>
        <v>#VALUE!</v>
      </c>
      <c r="H48" s="7">
        <f>SUM(H22:H46)</f>
        <v>0</v>
      </c>
      <c r="I48" s="7">
        <f>SUM(I22:I46)</f>
        <v>0</v>
      </c>
      <c r="J48" s="7"/>
    </row>
    <row r="50" ht="13.5" thickBot="1"/>
    <row r="51" spans="2:8" ht="13.5" thickTop="1">
      <c r="B51" s="32"/>
      <c r="C51" s="33"/>
      <c r="D51" s="33"/>
      <c r="E51" s="33"/>
      <c r="F51" s="33"/>
      <c r="G51" s="33"/>
      <c r="H51" s="34"/>
    </row>
    <row r="52" spans="2:8" ht="12.75">
      <c r="B52" s="35"/>
      <c r="C52" s="24" t="s">
        <v>39</v>
      </c>
      <c r="D52" s="25"/>
      <c r="E52" s="25"/>
      <c r="F52" s="25"/>
      <c r="G52" s="25"/>
      <c r="H52" s="36"/>
    </row>
    <row r="53" spans="2:10" ht="12.75">
      <c r="B53" s="35"/>
      <c r="C53" s="24" t="s">
        <v>33</v>
      </c>
      <c r="D53" s="25"/>
      <c r="E53" s="25"/>
      <c r="F53" s="26" t="s">
        <v>10</v>
      </c>
      <c r="G53" s="25"/>
      <c r="H53" s="36"/>
      <c r="J53" s="6"/>
    </row>
    <row r="54" spans="2:10" ht="12.75">
      <c r="B54" s="35"/>
      <c r="C54" s="25"/>
      <c r="D54" s="25"/>
      <c r="E54" s="26" t="s">
        <v>31</v>
      </c>
      <c r="F54" s="26" t="s">
        <v>22</v>
      </c>
      <c r="G54" s="26" t="s">
        <v>29</v>
      </c>
      <c r="H54" s="36"/>
      <c r="J54" s="6"/>
    </row>
    <row r="55" spans="2:10" ht="12.75">
      <c r="B55" s="35"/>
      <c r="C55" s="6" t="s">
        <v>135</v>
      </c>
      <c r="D55" s="25"/>
      <c r="E55" s="27">
        <f>+I48</f>
        <v>0</v>
      </c>
      <c r="F55" s="28"/>
      <c r="G55" s="28"/>
      <c r="H55" s="36"/>
      <c r="J55" s="6"/>
    </row>
    <row r="56" spans="2:10" ht="12.75">
      <c r="B56" s="35"/>
      <c r="C56" s="24" t="s">
        <v>196</v>
      </c>
      <c r="D56" s="25"/>
      <c r="E56" s="27" t="e">
        <f>+C48</f>
        <v>#VALUE!</v>
      </c>
      <c r="F56" s="29"/>
      <c r="G56" s="29"/>
      <c r="H56" s="36"/>
      <c r="J56" s="7"/>
    </row>
    <row r="57" spans="2:10" ht="12.75">
      <c r="B57" s="35"/>
      <c r="C57" s="24" t="s">
        <v>197</v>
      </c>
      <c r="D57" s="25"/>
      <c r="E57" s="27" t="e">
        <f>SUM(E55:E56)</f>
        <v>#VALUE!</v>
      </c>
      <c r="F57" s="27">
        <f>+D48</f>
        <v>0</v>
      </c>
      <c r="G57" s="27" t="e">
        <f>+E57-F57</f>
        <v>#VALUE!</v>
      </c>
      <c r="H57" s="36"/>
      <c r="J57" s="7"/>
    </row>
    <row r="58" spans="2:8" ht="12.75">
      <c r="B58" s="35"/>
      <c r="C58" s="24" t="s">
        <v>23</v>
      </c>
      <c r="D58" s="25"/>
      <c r="E58" s="27" t="e">
        <f>+G48</f>
        <v>#VALUE!</v>
      </c>
      <c r="F58" s="69"/>
      <c r="G58" s="27" t="e">
        <f>+E58-F58</f>
        <v>#VALUE!</v>
      </c>
      <c r="H58" s="36"/>
    </row>
    <row r="59" spans="2:10" ht="12.75">
      <c r="B59" s="35"/>
      <c r="C59" s="24" t="s">
        <v>18</v>
      </c>
      <c r="D59" s="25"/>
      <c r="E59" s="27">
        <f>Fees!C39+Fees!E39+Fees!G39+Fees!I39+Fees!K39</f>
        <v>0</v>
      </c>
      <c r="F59" s="27">
        <f>Fees!D39+Fees!F39+Fees!H39+Fees!J39+Fees!L39</f>
        <v>0</v>
      </c>
      <c r="G59" s="27">
        <f>+E59-F59</f>
        <v>0</v>
      </c>
      <c r="H59" s="36"/>
      <c r="I59" s="13"/>
      <c r="J59" s="6"/>
    </row>
    <row r="60" spans="2:10" ht="12.75">
      <c r="B60" s="35"/>
      <c r="C60" s="25"/>
      <c r="D60" s="25"/>
      <c r="E60" s="25"/>
      <c r="F60" s="25"/>
      <c r="G60" s="25"/>
      <c r="H60" s="36"/>
      <c r="I60" s="13"/>
      <c r="J60" s="6"/>
    </row>
    <row r="61" spans="2:10" ht="12.75">
      <c r="B61" s="35"/>
      <c r="C61" s="25"/>
      <c r="D61" s="30" t="s">
        <v>30</v>
      </c>
      <c r="E61" s="31" t="e">
        <f>SUM(E57:E59)</f>
        <v>#VALUE!</v>
      </c>
      <c r="F61" s="31">
        <f>SUM(F57:F59)</f>
        <v>0</v>
      </c>
      <c r="G61" s="31" t="e">
        <f>SUM(G57:G59)</f>
        <v>#VALUE!</v>
      </c>
      <c r="H61" s="36"/>
      <c r="J61" s="7"/>
    </row>
    <row r="62" spans="2:8" ht="13.5" thickBot="1">
      <c r="B62" s="37"/>
      <c r="C62" s="38"/>
      <c r="D62" s="38"/>
      <c r="E62" s="38"/>
      <c r="F62" s="38"/>
      <c r="G62" s="38"/>
      <c r="H62" s="39"/>
    </row>
    <row r="63" ht="13.5" thickTop="1"/>
    <row r="67" ht="12.75">
      <c r="B67" s="6"/>
    </row>
  </sheetData>
  <sheetProtection password="CF7A" sheet="1" objects="1" scenarios="1"/>
  <mergeCells count="7">
    <mergeCell ref="H1:I1"/>
    <mergeCell ref="D2:E2"/>
    <mergeCell ref="D3:E3"/>
    <mergeCell ref="B3:C3"/>
    <mergeCell ref="B1:C1"/>
    <mergeCell ref="D1:E1"/>
    <mergeCell ref="B2:C2"/>
  </mergeCells>
  <printOptions/>
  <pageMargins left="0.34" right="0.41" top="0.5" bottom="0.5" header="0.49" footer="0.5"/>
  <pageSetup fitToHeight="1" fitToWidth="1" horizontalDpi="300" verticalDpi="300" orientation="portrait" scale="85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7">
      <selection activeCell="F4" sqref="F4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8" max="8" width="7.5742187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75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75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4" spans="2:5" ht="12.75">
      <c r="B4" s="13"/>
      <c r="C4" s="13"/>
      <c r="D4" s="16"/>
      <c r="E4" s="16"/>
    </row>
    <row r="5" spans="2:3" ht="12.75">
      <c r="B5" s="13" t="s">
        <v>150</v>
      </c>
      <c r="C5" s="60">
        <f>YEAR('Entry Screen'!F15)</f>
        <v>1900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>
        <v>1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>
        <v>2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>
        <v>3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>
        <v>4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>
        <v>5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>
        <v>6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>
        <v>7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>
        <v>8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>
        <v>9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>
        <v>10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>
        <v>11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>
        <v>12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5">
        <f>+Payments!C13</f>
        <v>0</v>
      </c>
      <c r="D23" s="65">
        <f>+Payments!E13</f>
        <v>0</v>
      </c>
      <c r="E23" s="65">
        <f>+Payments!G13</f>
        <v>0</v>
      </c>
      <c r="F23" s="65">
        <f>+Payments!I13</f>
        <v>0</v>
      </c>
      <c r="G23" s="65">
        <f>+Payments!K13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>
        <v>0</v>
      </c>
    </row>
    <row r="28" spans="2:9" ht="12.75">
      <c r="B28" s="4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SUM(I28:I29)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10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  <c r="J33" s="43"/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+Fees!C13</f>
        <v>0</v>
      </c>
      <c r="D35" s="10">
        <f>+Fees!E13</f>
        <v>0</v>
      </c>
      <c r="E35" s="10">
        <f>+Fees!G13</f>
        <v>0</v>
      </c>
      <c r="F35" s="10">
        <f>+Fees!I13</f>
        <v>0</v>
      </c>
      <c r="G35" s="10">
        <f>+Fees!K13</f>
        <v>0</v>
      </c>
      <c r="I35" s="18">
        <f>SUM(C35:G35)</f>
        <v>0</v>
      </c>
    </row>
    <row r="36" spans="2:9" ht="12.75">
      <c r="B36" s="4" t="s">
        <v>58</v>
      </c>
      <c r="C36" s="65">
        <f>+Fees!D13</f>
        <v>0</v>
      </c>
      <c r="D36" s="65">
        <f>+Fees!F13</f>
        <v>0</v>
      </c>
      <c r="E36" s="65">
        <f>+Fees!H13</f>
        <v>0</v>
      </c>
      <c r="F36" s="65">
        <f>+Fees!J13</f>
        <v>0</v>
      </c>
      <c r="G36" s="65">
        <f>+Fees!L13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  <row r="38" spans="2:3" ht="12.75">
      <c r="B38" s="1"/>
      <c r="C38" s="10"/>
    </row>
    <row r="39" spans="2:3" ht="12.75">
      <c r="B39" s="1"/>
      <c r="C39" s="10"/>
    </row>
    <row r="40" spans="2:3" ht="12.75">
      <c r="B40" s="1"/>
      <c r="C40" s="10"/>
    </row>
  </sheetData>
  <sheetProtection password="CF7A" sheet="1" objects="1" scenarios="1"/>
  <mergeCells count="8">
    <mergeCell ref="G1:H1"/>
    <mergeCell ref="C6:F6"/>
    <mergeCell ref="B1:C1"/>
    <mergeCell ref="D1:E1"/>
    <mergeCell ref="B2:C2"/>
    <mergeCell ref="D2:E2"/>
    <mergeCell ref="B3:C3"/>
    <mergeCell ref="D3:E3"/>
  </mergeCells>
  <printOptions/>
  <pageMargins left="0.5" right="0.41" top="1" bottom="1" header="0.49" footer="0.5"/>
  <pageSetup fitToHeight="1" fitToWidth="1" horizontalDpi="300" verticalDpi="300" orientation="portrait" scale="8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7">
      <selection activeCell="C32" sqref="C32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8" max="8" width="10.28125" style="0" bestFit="1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158</v>
      </c>
      <c r="C5" s="62">
        <f>1+YEAR('Entry Screen'!F15)</f>
        <v>1901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 s="61">
        <v>13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 s="61">
        <v>14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 s="61">
        <v>15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 s="61">
        <v>16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 s="61">
        <v>17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 s="61">
        <v>18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 s="61">
        <v>19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 s="61">
        <v>20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 s="61">
        <v>21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 s="61">
        <v>22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 s="61">
        <v>23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 s="61">
        <v>24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5">
        <f>+Payments!C14</f>
        <v>0</v>
      </c>
      <c r="D23" s="65">
        <f>+Payments!E14</f>
        <v>0</v>
      </c>
      <c r="E23" s="65">
        <f>+Payments!G14</f>
        <v>0</v>
      </c>
      <c r="F23" s="65">
        <f>+Payments!I14</f>
        <v>0</v>
      </c>
      <c r="G23" s="65">
        <f>+Payments!K14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1'!I30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10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  <c r="J33" s="43"/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+Fees!C14</f>
        <v>0</v>
      </c>
      <c r="D35" s="10">
        <f>+Fees!E14</f>
        <v>0</v>
      </c>
      <c r="E35" s="10">
        <f>+Fees!G14</f>
        <v>0</v>
      </c>
      <c r="F35" s="10">
        <f>+Fees!I14</f>
        <v>0</v>
      </c>
      <c r="G35" s="10">
        <f>+Fees!K14</f>
        <v>0</v>
      </c>
      <c r="I35" s="18">
        <f>SUM(C35:G35)</f>
        <v>0</v>
      </c>
    </row>
    <row r="36" spans="2:9" ht="12.75">
      <c r="B36" s="4" t="s">
        <v>58</v>
      </c>
      <c r="C36" s="65">
        <f>+Fees!D14</f>
        <v>0</v>
      </c>
      <c r="D36" s="65">
        <f>+Fees!F14</f>
        <v>0</v>
      </c>
      <c r="E36" s="65">
        <f>+Fees!H14</f>
        <v>0</v>
      </c>
      <c r="F36" s="65">
        <f>+Fees!J14</f>
        <v>0</v>
      </c>
      <c r="G36" s="65">
        <f>+Fees!L14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scale="93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9">
      <selection activeCell="N17" sqref="N17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159</v>
      </c>
      <c r="C5" s="63">
        <f>2+YEAR('Entry Screen'!F15)</f>
        <v>1902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 s="61">
        <v>25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 s="61">
        <v>26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 s="61">
        <v>27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 s="61">
        <v>28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 s="61">
        <v>29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 s="61">
        <v>30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 s="61">
        <v>31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 s="61">
        <v>32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 s="61">
        <v>33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 s="61">
        <v>34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 s="61">
        <v>35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 s="61">
        <v>36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3"/>
      <c r="I22" s="20"/>
    </row>
    <row r="23" spans="2:9" ht="12.75">
      <c r="B23" s="4" t="s">
        <v>15</v>
      </c>
      <c r="C23" s="66">
        <f>+Payments!C15</f>
        <v>0</v>
      </c>
      <c r="D23" s="65">
        <f>+Payments!E15</f>
        <v>0</v>
      </c>
      <c r="E23" s="65">
        <f>+Payments!G15</f>
        <v>0</v>
      </c>
      <c r="F23" s="65">
        <f>+Payments!I15</f>
        <v>0</v>
      </c>
      <c r="G23" s="65">
        <f>+Payments!K15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2'!I30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+Fees!C15</f>
        <v>0</v>
      </c>
      <c r="D35" s="10">
        <f>+Fees!E15</f>
        <v>0</v>
      </c>
      <c r="E35" s="10">
        <f>+Fees!G15</f>
        <v>0</v>
      </c>
      <c r="F35" s="10">
        <f>+Fees!I15</f>
        <v>0</v>
      </c>
      <c r="G35" s="10">
        <f>+Fees!K15</f>
        <v>0</v>
      </c>
      <c r="I35" s="18">
        <f>SUM(C35:G35)</f>
        <v>0</v>
      </c>
    </row>
    <row r="36" spans="2:9" ht="12.75">
      <c r="B36" s="4" t="s">
        <v>58</v>
      </c>
      <c r="C36" s="65">
        <f>+Fees!D15</f>
        <v>0</v>
      </c>
      <c r="D36" s="65">
        <f>+Fees!F15</f>
        <v>0</v>
      </c>
      <c r="E36" s="65">
        <f>+Fees!H15</f>
        <v>0</v>
      </c>
      <c r="F36" s="65">
        <f>+Fees!J15</f>
        <v>0</v>
      </c>
      <c r="G36" s="65">
        <f>+Fees!L15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7">
      <selection activeCell="K31" sqref="K31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160</v>
      </c>
      <c r="C5" s="63">
        <f>3+YEAR('Entry Screen'!F15)</f>
        <v>1903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 s="61">
        <v>37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 s="61">
        <v>38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 s="61">
        <v>39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 s="61">
        <v>40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 s="61">
        <v>41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 s="61">
        <v>42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 s="61">
        <v>43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 s="61">
        <v>44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 s="61">
        <v>45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 s="61">
        <v>46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 s="61">
        <v>47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 s="61">
        <v>48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+Payments!C16</f>
        <v>0</v>
      </c>
      <c r="D23" s="65">
        <f>+Payments!E16</f>
        <v>0</v>
      </c>
      <c r="E23" s="65">
        <f>+Payments!G16</f>
        <v>0</v>
      </c>
      <c r="F23" s="65">
        <f>+Payments!I16</f>
        <v>0</v>
      </c>
      <c r="G23" s="65">
        <f>+Payments!K16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3'!I30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+Fees!C16</f>
        <v>0</v>
      </c>
      <c r="D35" s="10">
        <f>+Fees!E16</f>
        <v>0</v>
      </c>
      <c r="E35" s="10">
        <f>+Fees!G16</f>
        <v>0</v>
      </c>
      <c r="F35" s="10">
        <f>+Fees!I16</f>
        <v>0</v>
      </c>
      <c r="G35" s="10">
        <f>+Fees!K16</f>
        <v>0</v>
      </c>
      <c r="I35" s="18">
        <f>SUM(C35:G35)</f>
        <v>0</v>
      </c>
    </row>
    <row r="36" spans="2:9" ht="12.75">
      <c r="B36" s="4" t="s">
        <v>58</v>
      </c>
      <c r="C36" s="65">
        <f>+Fees!D16</f>
        <v>0</v>
      </c>
      <c r="D36" s="65">
        <f>+Fees!F16</f>
        <v>0</v>
      </c>
      <c r="E36" s="65">
        <f>+Fees!H16</f>
        <v>0</v>
      </c>
      <c r="F36" s="65">
        <f>+Fees!J16</f>
        <v>0</v>
      </c>
      <c r="G36" s="65">
        <f>+Fees!L16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F8" sqref="F8"/>
    </sheetView>
  </sheetViews>
  <sheetFormatPr defaultColWidth="9.140625" defaultRowHeight="12.75"/>
  <cols>
    <col min="1" max="1" width="6.57421875" style="0" customWidth="1"/>
    <col min="2" max="2" width="12.8515625" style="0" bestFit="1" customWidth="1"/>
    <col min="3" max="7" width="11.28125" style="0" customWidth="1"/>
    <col min="9" max="9" width="12.28125" style="0" customWidth="1"/>
    <col min="11" max="11" width="10.140625" style="0" bestFit="1" customWidth="1"/>
    <col min="12" max="12" width="9.140625" style="0" hidden="1" customWidth="1"/>
  </cols>
  <sheetData>
    <row r="1" spans="2:9" ht="12.75">
      <c r="B1" s="93" t="s">
        <v>42</v>
      </c>
      <c r="C1" s="93"/>
      <c r="D1" s="99">
        <f>+'Entry Screen'!C4</f>
        <v>0</v>
      </c>
      <c r="E1" s="99"/>
      <c r="G1" s="93" t="s">
        <v>41</v>
      </c>
      <c r="H1" s="93"/>
      <c r="I1" s="2">
        <f>+'Entry Screen'!I10</f>
        <v>0</v>
      </c>
    </row>
    <row r="2" spans="2:9" ht="12.75">
      <c r="B2" s="93" t="s">
        <v>43</v>
      </c>
      <c r="C2" s="93"/>
      <c r="D2" s="99">
        <f>+'Entry Screen'!C5</f>
        <v>0</v>
      </c>
      <c r="E2" s="99"/>
      <c r="H2" s="13" t="s">
        <v>44</v>
      </c>
      <c r="I2" s="2">
        <f>+Summary!J2</f>
        <v>0</v>
      </c>
    </row>
    <row r="3" spans="2:5" ht="12.75">
      <c r="B3" s="93" t="s">
        <v>40</v>
      </c>
      <c r="C3" s="93"/>
      <c r="D3" s="99">
        <f>+'Entry Screen'!C6</f>
        <v>0</v>
      </c>
      <c r="E3" s="99"/>
    </row>
    <row r="5" spans="2:3" ht="12.75">
      <c r="B5" s="13" t="s">
        <v>161</v>
      </c>
      <c r="C5" s="63">
        <f>4+YEAR('Entry Screen'!F15)</f>
        <v>1904</v>
      </c>
    </row>
    <row r="6" spans="2:9" ht="12.75">
      <c r="B6" s="6"/>
      <c r="C6" s="110" t="s">
        <v>14</v>
      </c>
      <c r="D6" s="110"/>
      <c r="E6" s="110"/>
      <c r="F6" s="110"/>
      <c r="G6" s="9"/>
      <c r="I6" s="17" t="s">
        <v>60</v>
      </c>
    </row>
    <row r="7" spans="2:9" ht="12.75">
      <c r="B7" s="6"/>
      <c r="C7" s="9" t="str">
        <f>+Summary!C11</f>
        <v>(Blank)</v>
      </c>
      <c r="D7" s="9" t="str">
        <f>+Summary!C12</f>
        <v>(Blank)</v>
      </c>
      <c r="E7" s="9" t="str">
        <f>+Summary!C13</f>
        <v>(Blank)</v>
      </c>
      <c r="F7" s="9" t="str">
        <f>+Summary!C14</f>
        <v>(Blank)</v>
      </c>
      <c r="G7" s="9" t="str">
        <f>+Summary!C15</f>
        <v>(Blank)</v>
      </c>
      <c r="I7" s="17" t="s">
        <v>3</v>
      </c>
    </row>
    <row r="8" spans="1:9" ht="12.75">
      <c r="A8" s="6" t="s">
        <v>137</v>
      </c>
      <c r="B8" s="6"/>
      <c r="C8" s="6" t="s">
        <v>0</v>
      </c>
      <c r="D8" s="6" t="s">
        <v>11</v>
      </c>
      <c r="E8" s="6" t="s">
        <v>12</v>
      </c>
      <c r="F8" s="6" t="s">
        <v>13</v>
      </c>
      <c r="G8" s="6" t="s">
        <v>186</v>
      </c>
      <c r="I8" s="17" t="s">
        <v>62</v>
      </c>
    </row>
    <row r="9" spans="1:12" ht="12.75">
      <c r="A9" s="61">
        <v>49</v>
      </c>
      <c r="B9" s="1" t="s">
        <v>138</v>
      </c>
      <c r="C9" s="10" t="e">
        <f>VLOOKUP($A9,Lookup!$J$8:$Q$307,4)</f>
        <v>#VALUE!</v>
      </c>
      <c r="D9" s="10" t="e">
        <f>VLOOKUP($A9,Lookup!$J$8:$P$307,5)</f>
        <v>#VALUE!</v>
      </c>
      <c r="E9" s="10" t="e">
        <f>VLOOKUP($A9,Lookup!$J$8:$P$307,6)</f>
        <v>#VALUE!</v>
      </c>
      <c r="F9" s="10" t="e">
        <f>VLOOKUP($A9,Lookup!$J$8:$Q$307,7)</f>
        <v>#VALUE!</v>
      </c>
      <c r="G9" s="10" t="e">
        <f>VLOOKUP($A9,Lookup!$J$8:$Q$307,8)</f>
        <v>#VALUE!</v>
      </c>
      <c r="I9" s="18" t="e">
        <f>(LARGE(C9:G9,1))</f>
        <v>#VALUE!</v>
      </c>
      <c r="L9" t="e">
        <f>IF(I9=C9,$C$32,IF(I9=D9,$D$32,IF(I9=E9,$E$32,IF(I9=F9,$F$32,IF(I9=G9,$G$32)))))</f>
        <v>#VALUE!</v>
      </c>
    </row>
    <row r="10" spans="1:12" ht="12.75">
      <c r="A10" s="61">
        <v>50</v>
      </c>
      <c r="B10" s="1" t="s">
        <v>139</v>
      </c>
      <c r="C10" s="10" t="e">
        <f>VLOOKUP($A10,Lookup!$J$8:$Q$307,4)</f>
        <v>#VALUE!</v>
      </c>
      <c r="D10" s="10" t="e">
        <f>VLOOKUP($A10,Lookup!$J$8:$P$307,5)</f>
        <v>#VALUE!</v>
      </c>
      <c r="E10" s="10" t="e">
        <f>VLOOKUP($A10,Lookup!$J$8:$P$307,6)</f>
        <v>#VALUE!</v>
      </c>
      <c r="F10" s="10" t="e">
        <f>VLOOKUP($A10,Lookup!$J$8:$Q$307,7)</f>
        <v>#VALUE!</v>
      </c>
      <c r="G10" s="10" t="e">
        <f>VLOOKUP($A10,Lookup!$J$8:$Q$307,8)</f>
        <v>#VALUE!</v>
      </c>
      <c r="I10" s="18" t="e">
        <f aca="true" t="shared" si="0" ref="I10:I20">(LARGE(C10:G10,1))</f>
        <v>#VALUE!</v>
      </c>
      <c r="L10" t="e">
        <f aca="true" t="shared" si="1" ref="L10:L20">IF(I10=C10,$C$32,IF(I10=D10,$D$32,IF(I10=E10,$E$32,IF(I10=F10,$F$32,IF(I10=G10,$G$32)))))</f>
        <v>#VALUE!</v>
      </c>
    </row>
    <row r="11" spans="1:12" ht="12.75">
      <c r="A11" s="61">
        <v>51</v>
      </c>
      <c r="B11" s="1" t="s">
        <v>140</v>
      </c>
      <c r="C11" s="10" t="e">
        <f>VLOOKUP($A11,Lookup!$J$8:$Q$307,4)</f>
        <v>#VALUE!</v>
      </c>
      <c r="D11" s="10" t="e">
        <f>VLOOKUP($A11,Lookup!$J$8:$P$307,5)</f>
        <v>#VALUE!</v>
      </c>
      <c r="E11" s="10" t="e">
        <f>VLOOKUP($A11,Lookup!$J$8:$P$307,6)</f>
        <v>#VALUE!</v>
      </c>
      <c r="F11" s="10" t="e">
        <f>VLOOKUP($A11,Lookup!$J$8:$Q$307,7)</f>
        <v>#VALUE!</v>
      </c>
      <c r="G11" s="10" t="e">
        <f>VLOOKUP($A11,Lookup!$J$8:$Q$307,8)</f>
        <v>#VALUE!</v>
      </c>
      <c r="I11" s="18" t="e">
        <f t="shared" si="0"/>
        <v>#VALUE!</v>
      </c>
      <c r="L11" t="e">
        <f t="shared" si="1"/>
        <v>#VALUE!</v>
      </c>
    </row>
    <row r="12" spans="1:12" ht="12.75">
      <c r="A12" s="61">
        <v>52</v>
      </c>
      <c r="B12" s="1" t="s">
        <v>141</v>
      </c>
      <c r="C12" s="10" t="e">
        <f>VLOOKUP($A12,Lookup!$J$8:$Q$307,4)</f>
        <v>#VALUE!</v>
      </c>
      <c r="D12" s="10" t="e">
        <f>VLOOKUP($A12,Lookup!$J$8:$P$307,5)</f>
        <v>#VALUE!</v>
      </c>
      <c r="E12" s="10" t="e">
        <f>VLOOKUP($A12,Lookup!$J$8:$P$307,6)</f>
        <v>#VALUE!</v>
      </c>
      <c r="F12" s="10" t="e">
        <f>VLOOKUP($A12,Lookup!$J$8:$Q$307,7)</f>
        <v>#VALUE!</v>
      </c>
      <c r="G12" s="10" t="e">
        <f>VLOOKUP($A12,Lookup!$J$8:$Q$307,8)</f>
        <v>#VALUE!</v>
      </c>
      <c r="I12" s="18" t="e">
        <f t="shared" si="0"/>
        <v>#VALUE!</v>
      </c>
      <c r="L12" t="e">
        <f t="shared" si="1"/>
        <v>#VALUE!</v>
      </c>
    </row>
    <row r="13" spans="1:12" ht="12.75">
      <c r="A13" s="61">
        <v>53</v>
      </c>
      <c r="B13" s="1" t="s">
        <v>142</v>
      </c>
      <c r="C13" s="10" t="e">
        <f>VLOOKUP($A13,Lookup!$J$8:$Q$307,4)</f>
        <v>#VALUE!</v>
      </c>
      <c r="D13" s="10" t="e">
        <f>VLOOKUP($A13,Lookup!$J$8:$P$307,5)</f>
        <v>#VALUE!</v>
      </c>
      <c r="E13" s="10" t="e">
        <f>VLOOKUP($A13,Lookup!$J$8:$P$307,6)</f>
        <v>#VALUE!</v>
      </c>
      <c r="F13" s="10" t="e">
        <f>VLOOKUP($A13,Lookup!$J$8:$Q$307,7)</f>
        <v>#VALUE!</v>
      </c>
      <c r="G13" s="10" t="e">
        <f>VLOOKUP($A13,Lookup!$J$8:$Q$307,8)</f>
        <v>#VALUE!</v>
      </c>
      <c r="I13" s="18" t="e">
        <f t="shared" si="0"/>
        <v>#VALUE!</v>
      </c>
      <c r="L13" t="e">
        <f t="shared" si="1"/>
        <v>#VALUE!</v>
      </c>
    </row>
    <row r="14" spans="1:12" ht="12.75">
      <c r="A14" s="61">
        <v>54</v>
      </c>
      <c r="B14" s="1" t="s">
        <v>143</v>
      </c>
      <c r="C14" s="10" t="e">
        <f>VLOOKUP($A14,Lookup!$J$8:$Q$307,4)</f>
        <v>#VALUE!</v>
      </c>
      <c r="D14" s="10" t="e">
        <f>VLOOKUP($A14,Lookup!$J$8:$P$307,5)</f>
        <v>#VALUE!</v>
      </c>
      <c r="E14" s="10" t="e">
        <f>VLOOKUP($A14,Lookup!$J$8:$P$307,6)</f>
        <v>#VALUE!</v>
      </c>
      <c r="F14" s="10" t="e">
        <f>VLOOKUP($A14,Lookup!$J$8:$Q$307,7)</f>
        <v>#VALUE!</v>
      </c>
      <c r="G14" s="10" t="e">
        <f>VLOOKUP($A14,Lookup!$J$8:$Q$307,8)</f>
        <v>#VALUE!</v>
      </c>
      <c r="I14" s="18" t="e">
        <f t="shared" si="0"/>
        <v>#VALUE!</v>
      </c>
      <c r="L14" t="e">
        <f t="shared" si="1"/>
        <v>#VALUE!</v>
      </c>
    </row>
    <row r="15" spans="1:12" ht="12.75">
      <c r="A15" s="61">
        <v>55</v>
      </c>
      <c r="B15" s="1" t="s">
        <v>144</v>
      </c>
      <c r="C15" s="10" t="e">
        <f>VLOOKUP($A15,Lookup!$J$8:$Q$307,4)</f>
        <v>#VALUE!</v>
      </c>
      <c r="D15" s="10" t="e">
        <f>VLOOKUP($A15,Lookup!$J$8:$P$307,5)</f>
        <v>#VALUE!</v>
      </c>
      <c r="E15" s="10" t="e">
        <f>VLOOKUP($A15,Lookup!$J$8:$P$307,6)</f>
        <v>#VALUE!</v>
      </c>
      <c r="F15" s="10" t="e">
        <f>VLOOKUP($A15,Lookup!$J$8:$Q$307,7)</f>
        <v>#VALUE!</v>
      </c>
      <c r="G15" s="10" t="e">
        <f>VLOOKUP($A15,Lookup!$J$8:$Q$307,8)</f>
        <v>#VALUE!</v>
      </c>
      <c r="I15" s="18" t="e">
        <f t="shared" si="0"/>
        <v>#VALUE!</v>
      </c>
      <c r="L15" t="e">
        <f t="shared" si="1"/>
        <v>#VALUE!</v>
      </c>
    </row>
    <row r="16" spans="1:12" ht="12.75">
      <c r="A16" s="61">
        <v>56</v>
      </c>
      <c r="B16" s="1" t="s">
        <v>145</v>
      </c>
      <c r="C16" s="10" t="e">
        <f>VLOOKUP($A16,Lookup!$J$8:$Q$307,4)</f>
        <v>#VALUE!</v>
      </c>
      <c r="D16" s="10" t="e">
        <f>VLOOKUP($A16,Lookup!$J$8:$P$307,5)</f>
        <v>#VALUE!</v>
      </c>
      <c r="E16" s="10" t="e">
        <f>VLOOKUP($A16,Lookup!$J$8:$P$307,6)</f>
        <v>#VALUE!</v>
      </c>
      <c r="F16" s="10" t="e">
        <f>VLOOKUP($A16,Lookup!$J$8:$Q$307,7)</f>
        <v>#VALUE!</v>
      </c>
      <c r="G16" s="10" t="e">
        <f>VLOOKUP($A16,Lookup!$J$8:$Q$307,8)</f>
        <v>#VALUE!</v>
      </c>
      <c r="I16" s="18" t="e">
        <f t="shared" si="0"/>
        <v>#VALUE!</v>
      </c>
      <c r="L16" t="e">
        <f t="shared" si="1"/>
        <v>#VALUE!</v>
      </c>
    </row>
    <row r="17" spans="1:12" ht="12.75">
      <c r="A17" s="61">
        <v>57</v>
      </c>
      <c r="B17" s="1" t="s">
        <v>146</v>
      </c>
      <c r="C17" s="10" t="e">
        <f>VLOOKUP($A17,Lookup!$J$8:$Q$307,4)</f>
        <v>#VALUE!</v>
      </c>
      <c r="D17" s="10" t="e">
        <f>VLOOKUP($A17,Lookup!$J$8:$P$307,5)</f>
        <v>#VALUE!</v>
      </c>
      <c r="E17" s="10" t="e">
        <f>VLOOKUP($A17,Lookup!$J$8:$P$307,6)</f>
        <v>#VALUE!</v>
      </c>
      <c r="F17" s="10" t="e">
        <f>VLOOKUP($A17,Lookup!$J$8:$Q$307,7)</f>
        <v>#VALUE!</v>
      </c>
      <c r="G17" s="10" t="e">
        <f>VLOOKUP($A17,Lookup!$J$8:$Q$307,8)</f>
        <v>#VALUE!</v>
      </c>
      <c r="I17" s="18" t="e">
        <f t="shared" si="0"/>
        <v>#VALUE!</v>
      </c>
      <c r="L17" t="e">
        <f t="shared" si="1"/>
        <v>#VALUE!</v>
      </c>
    </row>
    <row r="18" spans="1:12" ht="12.75">
      <c r="A18" s="61">
        <v>58</v>
      </c>
      <c r="B18" s="1" t="s">
        <v>147</v>
      </c>
      <c r="C18" s="10" t="e">
        <f>VLOOKUP($A18,Lookup!$J$8:$Q$307,4)</f>
        <v>#VALUE!</v>
      </c>
      <c r="D18" s="10" t="e">
        <f>VLOOKUP($A18,Lookup!$J$8:$P$307,5)</f>
        <v>#VALUE!</v>
      </c>
      <c r="E18" s="10" t="e">
        <f>VLOOKUP($A18,Lookup!$J$8:$P$307,6)</f>
        <v>#VALUE!</v>
      </c>
      <c r="F18" s="10" t="e">
        <f>VLOOKUP($A18,Lookup!$J$8:$Q$307,7)</f>
        <v>#VALUE!</v>
      </c>
      <c r="G18" s="10" t="e">
        <f>VLOOKUP($A18,Lookup!$J$8:$Q$307,8)</f>
        <v>#VALUE!</v>
      </c>
      <c r="I18" s="18" t="e">
        <f t="shared" si="0"/>
        <v>#VALUE!</v>
      </c>
      <c r="L18" t="e">
        <f t="shared" si="1"/>
        <v>#VALUE!</v>
      </c>
    </row>
    <row r="19" spans="1:12" ht="12.75">
      <c r="A19" s="61">
        <v>59</v>
      </c>
      <c r="B19" s="1" t="s">
        <v>148</v>
      </c>
      <c r="C19" s="10" t="e">
        <f>VLOOKUP($A19,Lookup!$J$8:$Q$307,4)</f>
        <v>#VALUE!</v>
      </c>
      <c r="D19" s="10" t="e">
        <f>VLOOKUP($A19,Lookup!$J$8:$P$307,5)</f>
        <v>#VALUE!</v>
      </c>
      <c r="E19" s="10" t="e">
        <f>VLOOKUP($A19,Lookup!$J$8:$P$307,6)</f>
        <v>#VALUE!</v>
      </c>
      <c r="F19" s="10" t="e">
        <f>VLOOKUP($A19,Lookup!$J$8:$Q$307,7)</f>
        <v>#VALUE!</v>
      </c>
      <c r="G19" s="10" t="e">
        <f>VLOOKUP($A19,Lookup!$J$8:$Q$307,8)</f>
        <v>#VALUE!</v>
      </c>
      <c r="I19" s="18" t="e">
        <f t="shared" si="0"/>
        <v>#VALUE!</v>
      </c>
      <c r="L19" t="e">
        <f t="shared" si="1"/>
        <v>#VALUE!</v>
      </c>
    </row>
    <row r="20" spans="1:12" ht="12.75">
      <c r="A20" s="61">
        <v>60</v>
      </c>
      <c r="B20" s="1" t="s">
        <v>149</v>
      </c>
      <c r="C20" s="10" t="e">
        <f>VLOOKUP($A20,Lookup!$J$8:$Q$307,4)</f>
        <v>#VALUE!</v>
      </c>
      <c r="D20" s="10" t="e">
        <f>VLOOKUP($A20,Lookup!$J$8:$P$307,5)</f>
        <v>#VALUE!</v>
      </c>
      <c r="E20" s="10" t="e">
        <f>VLOOKUP($A20,Lookup!$J$8:$P$307,6)</f>
        <v>#VALUE!</v>
      </c>
      <c r="F20" s="10" t="e">
        <f>VLOOKUP($A20,Lookup!$J$8:$Q$307,7)</f>
        <v>#VALUE!</v>
      </c>
      <c r="G20" s="10" t="e">
        <f>VLOOKUP($A20,Lookup!$J$8:$Q$307,8)</f>
        <v>#VALUE!</v>
      </c>
      <c r="I20" s="18" t="e">
        <f t="shared" si="0"/>
        <v>#VALUE!</v>
      </c>
      <c r="L20" t="e">
        <f t="shared" si="1"/>
        <v>#VALUE!</v>
      </c>
    </row>
    <row r="21" spans="2:12" s="6" customFormat="1" ht="12.75">
      <c r="B21" s="4" t="s">
        <v>28</v>
      </c>
      <c r="C21" s="5" t="e">
        <f>SUM(C9:C20)</f>
        <v>#VALUE!</v>
      </c>
      <c r="D21" s="5" t="e">
        <f>SUM(D9:D20)</f>
        <v>#VALUE!</v>
      </c>
      <c r="E21" s="5" t="e">
        <f>SUM(E9:E20)</f>
        <v>#VALUE!</v>
      </c>
      <c r="F21" s="5" t="e">
        <f>SUM(F9:F20)</f>
        <v>#VALUE!</v>
      </c>
      <c r="G21" s="5" t="e">
        <f>SUM(G9:G20)</f>
        <v>#VALUE!</v>
      </c>
      <c r="I21" s="19" t="e">
        <f>SUM(I9:I20)</f>
        <v>#VALUE!</v>
      </c>
      <c r="L21" s="6" t="e">
        <f>AVERAGE(L9:L20)</f>
        <v>#VALUE!</v>
      </c>
    </row>
    <row r="22" spans="2:9" ht="12.75">
      <c r="B22" s="1"/>
      <c r="C22" s="10"/>
      <c r="I22" s="20"/>
    </row>
    <row r="23" spans="2:9" ht="12.75">
      <c r="B23" s="4" t="s">
        <v>15</v>
      </c>
      <c r="C23" s="66">
        <f>+Payments!C17</f>
        <v>0</v>
      </c>
      <c r="D23" s="65">
        <f>+Payments!E17</f>
        <v>0</v>
      </c>
      <c r="E23" s="65">
        <f>+Payments!G17</f>
        <v>0</v>
      </c>
      <c r="F23" s="65">
        <f>+Payments!I17</f>
        <v>0</v>
      </c>
      <c r="G23" s="65">
        <f>+Payments!K17</f>
        <v>0</v>
      </c>
      <c r="I23" s="21">
        <f>SUM(C23:G23)</f>
        <v>0</v>
      </c>
    </row>
    <row r="24" spans="2:9" ht="12.75">
      <c r="B24" s="4" t="s">
        <v>63</v>
      </c>
      <c r="C24" s="10"/>
      <c r="D24" s="10"/>
      <c r="E24" s="10"/>
      <c r="F24" s="10"/>
      <c r="G24" s="10"/>
      <c r="I24" s="19" t="e">
        <f>+I21-I23</f>
        <v>#VALUE!</v>
      </c>
    </row>
    <row r="25" spans="2:9" ht="12.75">
      <c r="B25" s="4"/>
      <c r="C25" s="10"/>
      <c r="D25" s="10"/>
      <c r="E25" s="10"/>
      <c r="F25" s="10"/>
      <c r="G25" s="10"/>
      <c r="H25" s="10"/>
      <c r="I25" s="21"/>
    </row>
    <row r="26" spans="2:9" ht="12.75">
      <c r="B26" s="4" t="s">
        <v>36</v>
      </c>
      <c r="C26" s="10"/>
      <c r="D26" s="10"/>
      <c r="E26" s="10"/>
      <c r="F26" s="10"/>
      <c r="G26" s="10"/>
      <c r="I26" s="21"/>
    </row>
    <row r="27" spans="2:9" ht="12.75">
      <c r="B27" s="4" t="s">
        <v>64</v>
      </c>
      <c r="C27" s="10"/>
      <c r="D27" s="10"/>
      <c r="E27" s="10"/>
      <c r="F27" s="10"/>
      <c r="G27" s="10"/>
      <c r="I27" s="21" t="e">
        <f>+'Year 4'!I30</f>
        <v>#VALUE!</v>
      </c>
    </row>
    <row r="28" spans="2:9" ht="12.75">
      <c r="B28" s="6" t="s">
        <v>59</v>
      </c>
      <c r="C28" s="65">
        <f>IF($C$5=YEAR('Entry Screen'!E15),'Entry Screen'!H19,0)</f>
        <v>0</v>
      </c>
      <c r="D28" s="65">
        <f>IF($C$5=YEAR('Entry Screen'!E24),'Entry Screen'!H28,0)</f>
        <v>0</v>
      </c>
      <c r="E28" s="65">
        <f>IF($C$5=YEAR('Entry Screen'!E33),'Entry Screen'!H37,0)</f>
        <v>0</v>
      </c>
      <c r="F28" s="65">
        <f>IF($C$5=YEAR('Entry Screen'!E42),'Entry Screen'!H46,0)</f>
        <v>0</v>
      </c>
      <c r="G28" s="65">
        <f>IF($C$5=YEAR('Entry Screen'!E51),'Entry Screen'!H55,0)</f>
        <v>0</v>
      </c>
      <c r="I28" s="21">
        <f>SUM(C28:G28)</f>
        <v>0</v>
      </c>
    </row>
    <row r="29" spans="2:9" ht="12.75">
      <c r="B29" s="4" t="s">
        <v>37</v>
      </c>
      <c r="C29" s="10"/>
      <c r="D29" s="10"/>
      <c r="E29" s="10"/>
      <c r="F29" s="10"/>
      <c r="G29" s="10"/>
      <c r="I29" s="21" t="e">
        <f>+I24</f>
        <v>#VALUE!</v>
      </c>
    </row>
    <row r="30" spans="2:9" ht="12.75">
      <c r="B30" s="14" t="s">
        <v>38</v>
      </c>
      <c r="C30" s="10"/>
      <c r="D30" s="10"/>
      <c r="E30" s="10"/>
      <c r="F30" s="10"/>
      <c r="G30" s="10"/>
      <c r="I30" s="19" t="e">
        <f>SUM(I27:I29)</f>
        <v>#VALUE!</v>
      </c>
    </row>
    <row r="31" spans="2:9" ht="12.75">
      <c r="B31" s="14"/>
      <c r="C31" s="10"/>
      <c r="D31" s="10"/>
      <c r="E31" s="10"/>
      <c r="F31" s="10"/>
      <c r="G31" s="10"/>
      <c r="I31" s="19"/>
    </row>
    <row r="32" spans="2:9" ht="12.75">
      <c r="B32" s="4" t="s">
        <v>17</v>
      </c>
      <c r="C32" s="11">
        <f>IF($C$5&gt;=YEAR(Summary!D11),Summary!I11,0)</f>
        <v>0</v>
      </c>
      <c r="D32" s="11">
        <f>IF($C$5&gt;=YEAR(Summary!D12),Summary!I12,0)</f>
        <v>0</v>
      </c>
      <c r="E32" s="11">
        <f>IF($C$5&gt;=YEAR(Summary!D13),Summary!I13,0)</f>
        <v>0</v>
      </c>
      <c r="F32" s="11">
        <f>IF($C$5&gt;=YEAR(Summary!D14),Summary!I14,0)</f>
        <v>0</v>
      </c>
      <c r="G32" s="11">
        <f>IF($C$5&gt;=YEAR(Summary!D15),Summary!I15,0)</f>
        <v>0</v>
      </c>
      <c r="I32" s="22" t="e">
        <f>+L21</f>
        <v>#VALUE!</v>
      </c>
    </row>
    <row r="33" spans="2:9" ht="12.75">
      <c r="B33" s="4" t="s">
        <v>34</v>
      </c>
      <c r="C33" s="10"/>
      <c r="D33" s="10"/>
      <c r="E33" s="10"/>
      <c r="F33" s="10"/>
      <c r="G33" s="10"/>
      <c r="I33" s="19" t="e">
        <f>IF(I30&lt;0,0,I30*I32)</f>
        <v>#VALUE!</v>
      </c>
    </row>
    <row r="34" spans="2:9" ht="12.75">
      <c r="B34" s="4"/>
      <c r="C34" s="10"/>
      <c r="D34" s="10"/>
      <c r="E34" s="10"/>
      <c r="F34" s="10"/>
      <c r="G34" s="10"/>
      <c r="I34" s="21"/>
    </row>
    <row r="35" spans="2:9" ht="12.75">
      <c r="B35" s="4" t="s">
        <v>35</v>
      </c>
      <c r="C35" s="10">
        <f>+Fees!C17</f>
        <v>0</v>
      </c>
      <c r="D35" s="10">
        <f>+Fees!E17</f>
        <v>0</v>
      </c>
      <c r="E35" s="10">
        <f>+Fees!G17</f>
        <v>0</v>
      </c>
      <c r="F35" s="10">
        <f>+Fees!I17</f>
        <v>0</v>
      </c>
      <c r="G35" s="10">
        <f>+Fees!K17</f>
        <v>0</v>
      </c>
      <c r="I35" s="18">
        <f>SUM(C35:G35)</f>
        <v>0</v>
      </c>
    </row>
    <row r="36" spans="2:9" ht="12.75">
      <c r="B36" s="4" t="s">
        <v>58</v>
      </c>
      <c r="C36" s="65">
        <f>+Fees!D17</f>
        <v>0</v>
      </c>
      <c r="D36" s="65">
        <f>+Fees!F17</f>
        <v>0</v>
      </c>
      <c r="E36" s="65">
        <f>+Fees!H17</f>
        <v>0</v>
      </c>
      <c r="F36" s="65">
        <f>+Fees!J17</f>
        <v>0</v>
      </c>
      <c r="G36" s="65">
        <f>+Fees!L17</f>
        <v>0</v>
      </c>
      <c r="I36" s="18">
        <f>SUM(C36:G36)</f>
        <v>0</v>
      </c>
    </row>
    <row r="37" spans="2:9" ht="12.75">
      <c r="B37" s="4" t="s">
        <v>61</v>
      </c>
      <c r="C37" s="10">
        <f>+C35-C36</f>
        <v>0</v>
      </c>
      <c r="D37" s="10">
        <f>+D35-D36</f>
        <v>0</v>
      </c>
      <c r="E37" s="10">
        <f>+E35-E36</f>
        <v>0</v>
      </c>
      <c r="F37" s="10">
        <f>+F35-F36</f>
        <v>0</v>
      </c>
      <c r="G37" s="10">
        <f>+G35-G36</f>
        <v>0</v>
      </c>
      <c r="I37" s="23">
        <f>+I35-I36</f>
        <v>0</v>
      </c>
    </row>
  </sheetData>
  <sheetProtection password="CF7A" sheet="1" objects="1" scenarios="1"/>
  <mergeCells count="8">
    <mergeCell ref="C6:F6"/>
    <mergeCell ref="B1:C1"/>
    <mergeCell ref="D1:E1"/>
    <mergeCell ref="G1:H1"/>
    <mergeCell ref="B2:C2"/>
    <mergeCell ref="D2:E2"/>
    <mergeCell ref="B3:C3"/>
    <mergeCell ref="D3:E3"/>
  </mergeCells>
  <printOptions/>
  <pageMargins left="0.34" right="0.41" top="1" bottom="1" header="0.49" footer="0.5"/>
  <pageSetup fitToHeight="1" fitToWidth="1" horizontalDpi="300" verticalDpi="30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Susan Paikin</cp:lastModifiedBy>
  <cp:lastPrinted>2003-03-10T06:00:21Z</cp:lastPrinted>
  <dcterms:created xsi:type="dcterms:W3CDTF">2002-03-14T18:18:45Z</dcterms:created>
  <dcterms:modified xsi:type="dcterms:W3CDTF">2003-09-11T18:50:40Z</dcterms:modified>
  <cp:category/>
  <cp:version/>
  <cp:contentType/>
  <cp:contentStatus/>
</cp:coreProperties>
</file>