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628" windowHeight="48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<sst xmlns="http://schemas.openxmlformats.org/spreadsheetml/2006/main" count="45" uniqueCount="35">
  <si>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$5,001 -</t>
  </si>
  <si>
    <t>$50,001 -</t>
  </si>
  <si>
    <t>$100,001 -</t>
  </si>
  <si>
    <t>$250,001 -</t>
  </si>
  <si>
    <t>$500,001 -</t>
  </si>
  <si>
    <t>Greater than</t>
  </si>
  <si>
    <t>$1-$5,000</t>
  </si>
  <si>
    <t>Total</t>
  </si>
  <si>
    <t>Corporate</t>
  </si>
  <si>
    <t xml:space="preserve">  No. of Cmte's</t>
  </si>
  <si>
    <t>% of Corp. Cmtes</t>
  </si>
  <si>
    <t>Dollars</t>
  </si>
  <si>
    <t>% of Corp Dollars</t>
  </si>
  <si>
    <t>Labor</t>
  </si>
  <si>
    <t>% of Labor Cmtes</t>
  </si>
  <si>
    <t>% of Labor Dollars</t>
  </si>
  <si>
    <t>Non Connected</t>
  </si>
  <si>
    <t>% of Non Connected Cmtes</t>
  </si>
  <si>
    <t>% of Non Connected Dollars</t>
  </si>
  <si>
    <t>Trade/Member/Health</t>
  </si>
  <si>
    <t>% of Trade Cmtes</t>
  </si>
  <si>
    <t>% of Trade Dollars</t>
  </si>
  <si>
    <t>Other</t>
  </si>
  <si>
    <t>% of Other Cmtes</t>
  </si>
  <si>
    <t>% of Other Dollars</t>
  </si>
  <si>
    <t>No. of Cmte's</t>
  </si>
  <si>
    <t>% of all Cmte's</t>
  </si>
  <si>
    <t>% of all Dollars</t>
  </si>
  <si>
    <t>Note: The first row for each type of committee contains the number of committees with disbursements within the column range.</t>
  </si>
  <si>
    <t xml:space="preserve">     The second row for each type is the percentage of all committees of that type who had disbursements in the column range.</t>
  </si>
  <si>
    <t xml:space="preserve">     The third row contains the total dollars spent by committees of that type in a particular range.</t>
  </si>
  <si>
    <t xml:space="preserve">     The fourth row represents the percentage of all dollars spent by that type of committee made by committees in the column range.</t>
  </si>
  <si>
    <t>For example, 259 corporate sponsored committees (14.75% of all corporate committees) made disbursements of between $50,001 and $100,000 during 2003-2004.</t>
  </si>
  <si>
    <t>Those 259 committees spent $18.961 million dollars, which was 8.56% of all corporate sponsored PAC disbursements.</t>
  </si>
  <si>
    <t>PAC's Grouped by Total Spent - 2005-2006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</si>
</sst>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10" fontId="1" fillId="0" borderId="0" xfId="0" applyNumberFormat="1" applyFont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5" fontId="0" fillId="0" borderId="1" xfId="0" applyNumberFormat="1" applyBorder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31">
      <selection activeCell="I38" sqref="I38"/>
    </sheetView>
  </sheetViews>
  <sheetFormatPr defaultColWidth="9.140625" defaultRowHeight="12.75"/>
  <cols>
    <col min="1" max="1" width="17.00390625" style="0" customWidth="1"/>
    <col min="3" max="3" width="11.28125" style="0" customWidth="1"/>
    <col min="4" max="4" width="11.7109375" style="0" bestFit="1" customWidth="1"/>
    <col min="5" max="5" width="12.8515625" style="0" customWidth="1"/>
    <col min="6" max="6" width="13.7109375" style="0" customWidth="1"/>
    <col min="7" max="9" width="12.7109375" style="0" bestFit="1" customWidth="1"/>
    <col min="10" max="10" width="14.421875" style="0" bestFit="1" customWidth="1"/>
  </cols>
  <sheetData>
    <row r="1" spans="1:10" ht="12.75">
      <c r="A1" s="1"/>
      <c r="B1" s="1"/>
      <c r="C1" s="1"/>
      <c r="D1" s="1"/>
      <c r="E1" s="1" t="s">
        <v>34</v>
      </c>
      <c r="F1" s="1"/>
      <c r="G1" s="1"/>
      <c r="H1" s="1"/>
      <c r="I1" s="1"/>
      <c r="J1" s="1"/>
    </row>
    <row r="2" spans="1:10" ht="12.75">
      <c r="A2" s="1"/>
      <c r="B2" s="2"/>
      <c r="C2" s="2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1"/>
    </row>
    <row r="3" spans="1:10" ht="12.75">
      <c r="A3" s="1"/>
      <c r="B3" s="3">
        <v>0</v>
      </c>
      <c r="C3" s="4" t="s">
        <v>6</v>
      </c>
      <c r="D3" s="3">
        <v>50000</v>
      </c>
      <c r="E3" s="3">
        <v>100000</v>
      </c>
      <c r="F3" s="3">
        <v>250000</v>
      </c>
      <c r="G3" s="3">
        <v>500000</v>
      </c>
      <c r="H3" s="3">
        <v>1000000</v>
      </c>
      <c r="I3" s="3">
        <v>1000000</v>
      </c>
      <c r="J3" s="5" t="s">
        <v>7</v>
      </c>
    </row>
    <row r="4" spans="1:9" ht="12.75">
      <c r="A4" s="1"/>
      <c r="B4" s="6"/>
      <c r="C4" s="6"/>
      <c r="D4" s="6"/>
      <c r="E4" s="6"/>
      <c r="F4" s="6"/>
      <c r="G4" s="6"/>
      <c r="H4" s="6"/>
      <c r="I4" s="6"/>
    </row>
    <row r="5" spans="1:9" ht="12.75">
      <c r="A5" s="1" t="s">
        <v>8</v>
      </c>
      <c r="B5" s="6"/>
      <c r="C5" s="6"/>
      <c r="D5" s="6"/>
      <c r="E5" s="6"/>
      <c r="F5" s="6"/>
      <c r="G5" s="6"/>
      <c r="H5" s="6"/>
      <c r="I5" s="6"/>
    </row>
    <row r="6" spans="1:10" ht="12.75">
      <c r="A6" s="1" t="s">
        <v>9</v>
      </c>
      <c r="B6" s="6">
        <v>171</v>
      </c>
      <c r="C6" s="6">
        <v>219</v>
      </c>
      <c r="D6" s="6">
        <v>655</v>
      </c>
      <c r="E6" s="6">
        <v>235</v>
      </c>
      <c r="F6" s="6">
        <v>269</v>
      </c>
      <c r="G6" s="6">
        <v>122</v>
      </c>
      <c r="H6" s="6">
        <v>81</v>
      </c>
      <c r="I6" s="6">
        <v>56</v>
      </c>
      <c r="J6">
        <f>B6+C6+D6+E6+F6+G6+H6+I6</f>
        <v>1808</v>
      </c>
    </row>
    <row r="7" spans="1:11" ht="12.75">
      <c r="A7" s="7" t="s">
        <v>10</v>
      </c>
      <c r="B7" s="8">
        <f>B6/$J$6</f>
        <v>0.09457964601769911</v>
      </c>
      <c r="C7" s="8">
        <f aca="true" t="shared" si="0" ref="C7:I7">C6/$J$6</f>
        <v>0.12112831858407079</v>
      </c>
      <c r="D7" s="8">
        <f t="shared" si="0"/>
        <v>0.3622787610619469</v>
      </c>
      <c r="E7" s="8">
        <f t="shared" si="0"/>
        <v>0.12997787610619468</v>
      </c>
      <c r="F7" s="8">
        <f t="shared" si="0"/>
        <v>0.14878318584070796</v>
      </c>
      <c r="G7" s="8">
        <f t="shared" si="0"/>
        <v>0.06747787610619468</v>
      </c>
      <c r="H7" s="8">
        <f t="shared" si="0"/>
        <v>0.04480088495575221</v>
      </c>
      <c r="I7" s="8">
        <f t="shared" si="0"/>
        <v>0.030973451327433628</v>
      </c>
      <c r="J7" s="9">
        <f aca="true" t="shared" si="1" ref="J7:J21">B7+C7+D7+E7+F7+G7+H7+I7</f>
        <v>1</v>
      </c>
      <c r="K7" s="9"/>
    </row>
    <row r="8" spans="1:11" ht="12.75">
      <c r="A8" s="10" t="s">
        <v>11</v>
      </c>
      <c r="B8" s="11">
        <v>-5629</v>
      </c>
      <c r="C8" s="11">
        <v>462573</v>
      </c>
      <c r="D8" s="11">
        <v>14785927</v>
      </c>
      <c r="E8" s="11">
        <v>16794717</v>
      </c>
      <c r="F8" s="11">
        <v>42865495</v>
      </c>
      <c r="G8" s="11">
        <v>43790328</v>
      </c>
      <c r="H8" s="11">
        <v>56337179</v>
      </c>
      <c r="I8" s="11">
        <v>102815619</v>
      </c>
      <c r="J8" s="12">
        <f t="shared" si="1"/>
        <v>277846209</v>
      </c>
      <c r="K8" s="12"/>
    </row>
    <row r="9" spans="1:11" ht="12.75">
      <c r="A9" s="7" t="s">
        <v>12</v>
      </c>
      <c r="B9" s="8">
        <f>B8/$J$8</f>
        <v>-2.0259409045958946E-05</v>
      </c>
      <c r="C9" s="8">
        <f aca="true" t="shared" si="2" ref="C9:I9">C8/$J$8</f>
        <v>0.0016648526595516731</v>
      </c>
      <c r="D9" s="8">
        <f t="shared" si="2"/>
        <v>0.05321622725469686</v>
      </c>
      <c r="E9" s="8">
        <f t="shared" si="2"/>
        <v>0.06044609016061832</v>
      </c>
      <c r="F9" s="8">
        <f t="shared" si="2"/>
        <v>0.15427777529978823</v>
      </c>
      <c r="G9" s="8">
        <f t="shared" si="2"/>
        <v>0.1576063540964131</v>
      </c>
      <c r="H9" s="8">
        <f t="shared" si="2"/>
        <v>0.20276389302831913</v>
      </c>
      <c r="I9" s="8">
        <f t="shared" si="2"/>
        <v>0.37004506690965866</v>
      </c>
      <c r="J9" s="9">
        <f t="shared" si="1"/>
        <v>1</v>
      </c>
      <c r="K9" s="9"/>
    </row>
    <row r="10" spans="1:9" ht="12.75">
      <c r="A10" s="1"/>
      <c r="B10" s="6"/>
      <c r="C10" s="6"/>
      <c r="D10" s="6"/>
      <c r="E10" s="6"/>
      <c r="F10" s="6"/>
      <c r="G10" s="6"/>
      <c r="H10" s="6"/>
      <c r="I10" s="6"/>
    </row>
    <row r="11" spans="1:9" ht="12.75">
      <c r="A11" s="1" t="s">
        <v>13</v>
      </c>
      <c r="B11" s="6"/>
      <c r="C11" s="6"/>
      <c r="D11" s="6"/>
      <c r="E11" s="6"/>
      <c r="F11" s="6"/>
      <c r="G11" s="6"/>
      <c r="H11" s="6"/>
      <c r="I11" s="6"/>
    </row>
    <row r="12" spans="1:10" ht="12.75">
      <c r="A12" s="1" t="s">
        <v>9</v>
      </c>
      <c r="B12" s="6">
        <v>28</v>
      </c>
      <c r="C12" s="6">
        <v>43</v>
      </c>
      <c r="D12" s="6">
        <v>85</v>
      </c>
      <c r="E12" s="6">
        <v>38</v>
      </c>
      <c r="F12" s="6">
        <v>35</v>
      </c>
      <c r="G12" s="6">
        <v>26</v>
      </c>
      <c r="H12" s="6">
        <v>14</v>
      </c>
      <c r="I12" s="6">
        <v>43</v>
      </c>
      <c r="J12">
        <f t="shared" si="1"/>
        <v>312</v>
      </c>
    </row>
    <row r="13" spans="1:11" ht="12.75">
      <c r="A13" s="7" t="s">
        <v>14</v>
      </c>
      <c r="B13" s="8">
        <f>B12/$J$12</f>
        <v>0.08974358974358974</v>
      </c>
      <c r="C13" s="8">
        <f aca="true" t="shared" si="3" ref="C13:I13">C12/$J$12</f>
        <v>0.13782051282051283</v>
      </c>
      <c r="D13" s="8">
        <f t="shared" si="3"/>
        <v>0.2724358974358974</v>
      </c>
      <c r="E13" s="8">
        <f t="shared" si="3"/>
        <v>0.12179487179487179</v>
      </c>
      <c r="F13" s="8">
        <f t="shared" si="3"/>
        <v>0.11217948717948718</v>
      </c>
      <c r="G13" s="8">
        <f t="shared" si="3"/>
        <v>0.08333333333333333</v>
      </c>
      <c r="H13" s="8">
        <f t="shared" si="3"/>
        <v>0.04487179487179487</v>
      </c>
      <c r="I13" s="8">
        <f t="shared" si="3"/>
        <v>0.13782051282051283</v>
      </c>
      <c r="J13" s="9">
        <f t="shared" si="1"/>
        <v>1</v>
      </c>
      <c r="K13" s="9"/>
    </row>
    <row r="14" spans="1:11" ht="12.75">
      <c r="A14" s="10" t="s">
        <v>11</v>
      </c>
      <c r="B14" s="11">
        <v>0</v>
      </c>
      <c r="C14" s="11">
        <v>79321</v>
      </c>
      <c r="D14" s="11">
        <v>2035542</v>
      </c>
      <c r="E14" s="11">
        <v>2727618</v>
      </c>
      <c r="F14" s="11">
        <v>6387631</v>
      </c>
      <c r="G14" s="11">
        <v>8849562</v>
      </c>
      <c r="H14" s="11">
        <v>10011539</v>
      </c>
      <c r="I14" s="11">
        <v>167294969</v>
      </c>
      <c r="J14" s="12">
        <f t="shared" si="1"/>
        <v>197386182</v>
      </c>
      <c r="K14" s="12"/>
    </row>
    <row r="15" spans="1:11" ht="12.75">
      <c r="A15" s="7" t="s">
        <v>15</v>
      </c>
      <c r="B15" s="8">
        <f>B14/$J$14</f>
        <v>0</v>
      </c>
      <c r="C15" s="8">
        <f aca="true" t="shared" si="4" ref="C15:I15">C14/$J$14</f>
        <v>0.00040185690404609983</v>
      </c>
      <c r="D15" s="8">
        <f t="shared" si="4"/>
        <v>0.010312484791868562</v>
      </c>
      <c r="E15" s="8">
        <f t="shared" si="4"/>
        <v>0.013818687672878744</v>
      </c>
      <c r="F15" s="8">
        <f t="shared" si="4"/>
        <v>0.032361084931466985</v>
      </c>
      <c r="G15" s="8">
        <f t="shared" si="4"/>
        <v>0.04483374626497411</v>
      </c>
      <c r="H15" s="8">
        <f t="shared" si="4"/>
        <v>0.05072056665040514</v>
      </c>
      <c r="I15" s="8">
        <f t="shared" si="4"/>
        <v>0.8475515727843603</v>
      </c>
      <c r="J15" s="9">
        <f t="shared" si="1"/>
        <v>1</v>
      </c>
      <c r="K15" s="9"/>
    </row>
    <row r="16" spans="1:9" ht="12.75">
      <c r="A16" s="1"/>
      <c r="B16" s="6"/>
      <c r="C16" s="6"/>
      <c r="D16" s="6"/>
      <c r="E16" s="6"/>
      <c r="F16" s="6"/>
      <c r="G16" s="6"/>
      <c r="H16" s="6"/>
      <c r="I16" s="6"/>
    </row>
    <row r="17" spans="1:9" ht="12.75">
      <c r="A17" s="1" t="s">
        <v>16</v>
      </c>
      <c r="B17" s="6"/>
      <c r="C17" s="6"/>
      <c r="D17" s="6"/>
      <c r="E17" s="6"/>
      <c r="F17" s="6"/>
      <c r="G17" s="6"/>
      <c r="H17" s="6"/>
      <c r="I17" s="6"/>
    </row>
    <row r="18" spans="1:10" ht="12.75">
      <c r="A18" s="1" t="s">
        <v>9</v>
      </c>
      <c r="B18" s="6">
        <v>391</v>
      </c>
      <c r="C18" s="6">
        <v>388</v>
      </c>
      <c r="D18" s="6">
        <v>499</v>
      </c>
      <c r="E18" s="6">
        <v>121</v>
      </c>
      <c r="F18" s="6">
        <v>183</v>
      </c>
      <c r="G18" s="6">
        <v>95</v>
      </c>
      <c r="H18" s="6">
        <v>59</v>
      </c>
      <c r="I18" s="6">
        <v>61</v>
      </c>
      <c r="J18">
        <f t="shared" si="1"/>
        <v>1797</v>
      </c>
    </row>
    <row r="19" spans="1:11" ht="12.75">
      <c r="A19" s="7" t="s">
        <v>17</v>
      </c>
      <c r="B19" s="8">
        <f>B18/$J$18</f>
        <v>0.21758486366165833</v>
      </c>
      <c r="C19" s="8">
        <f aca="true" t="shared" si="5" ref="C19:I19">C18/$J$18</f>
        <v>0.2159154145798553</v>
      </c>
      <c r="D19" s="8">
        <f t="shared" si="5"/>
        <v>0.2776850306065665</v>
      </c>
      <c r="E19" s="8">
        <f t="shared" si="5"/>
        <v>0.06733444629938787</v>
      </c>
      <c r="F19" s="8">
        <f t="shared" si="5"/>
        <v>0.1018363939899833</v>
      </c>
      <c r="G19" s="8">
        <f t="shared" si="5"/>
        <v>0.05286588759042849</v>
      </c>
      <c r="H19" s="8">
        <f t="shared" si="5"/>
        <v>0.032832498608792435</v>
      </c>
      <c r="I19" s="8">
        <f t="shared" si="5"/>
        <v>0.03394546466332777</v>
      </c>
      <c r="J19" s="9">
        <f t="shared" si="1"/>
        <v>1.0000000000000002</v>
      </c>
      <c r="K19" s="9"/>
    </row>
    <row r="20" spans="1:11" ht="12.75">
      <c r="A20" s="10" t="s">
        <v>11</v>
      </c>
      <c r="B20" s="11">
        <v>0</v>
      </c>
      <c r="C20" s="11">
        <v>584477</v>
      </c>
      <c r="D20" s="11">
        <v>10241647</v>
      </c>
      <c r="E20" s="11">
        <v>8447664</v>
      </c>
      <c r="F20" s="11">
        <v>29531328</v>
      </c>
      <c r="G20" s="11">
        <v>32417017</v>
      </c>
      <c r="H20" s="11">
        <v>43162928</v>
      </c>
      <c r="I20" s="11">
        <v>230146942</v>
      </c>
      <c r="J20" s="12">
        <f t="shared" si="1"/>
        <v>354532003</v>
      </c>
      <c r="K20" s="12"/>
    </row>
    <row r="21" spans="1:11" ht="12.75">
      <c r="A21" s="7" t="s">
        <v>18</v>
      </c>
      <c r="B21" s="8">
        <f>B20/$J$20</f>
        <v>0</v>
      </c>
      <c r="C21" s="8">
        <f aca="true" t="shared" si="6" ref="C21:I21">C20/$J$20</f>
        <v>0.0016485874196242871</v>
      </c>
      <c r="D21" s="8">
        <f t="shared" si="6"/>
        <v>0.028887792676927957</v>
      </c>
      <c r="E21" s="8">
        <f t="shared" si="6"/>
        <v>0.023827648642483764</v>
      </c>
      <c r="F21" s="8">
        <f t="shared" si="6"/>
        <v>0.0832966495270104</v>
      </c>
      <c r="G21" s="8">
        <f t="shared" si="6"/>
        <v>0.0914360811596464</v>
      </c>
      <c r="H21" s="8">
        <f t="shared" si="6"/>
        <v>0.12174621087732945</v>
      </c>
      <c r="I21" s="8">
        <f t="shared" si="6"/>
        <v>0.6491570296969777</v>
      </c>
      <c r="J21" s="9">
        <f t="shared" si="1"/>
        <v>1</v>
      </c>
      <c r="K21" s="9"/>
    </row>
    <row r="22" spans="1:9" ht="12.75">
      <c r="A22" s="1"/>
      <c r="B22" s="6"/>
      <c r="C22" s="6"/>
      <c r="D22" s="6"/>
      <c r="E22" s="6"/>
      <c r="F22" s="6"/>
      <c r="G22" s="6"/>
      <c r="H22" s="6"/>
      <c r="I22" s="6"/>
    </row>
    <row r="23" spans="1:9" ht="12.75">
      <c r="A23" s="1" t="s">
        <v>19</v>
      </c>
      <c r="B23" s="6"/>
      <c r="C23" s="6"/>
      <c r="D23" s="6"/>
      <c r="E23" s="6"/>
      <c r="F23" s="6"/>
      <c r="G23" s="6"/>
      <c r="H23" s="6"/>
      <c r="I23" s="6"/>
    </row>
    <row r="24" spans="1:10" ht="12.75">
      <c r="A24" s="1" t="s">
        <v>9</v>
      </c>
      <c r="B24" s="6">
        <v>100</v>
      </c>
      <c r="C24" s="6">
        <v>161</v>
      </c>
      <c r="D24" s="6">
        <v>356</v>
      </c>
      <c r="E24" s="6">
        <v>121</v>
      </c>
      <c r="F24" s="6">
        <v>132</v>
      </c>
      <c r="G24" s="6">
        <v>62</v>
      </c>
      <c r="H24" s="6">
        <v>32</v>
      </c>
      <c r="I24" s="6">
        <v>55</v>
      </c>
      <c r="J24">
        <f aca="true" t="shared" si="7" ref="J24:J33">B24+C24+D24+E24+F24+G24+H24+I24</f>
        <v>1019</v>
      </c>
    </row>
    <row r="25" spans="1:11" ht="12.75">
      <c r="A25" s="7" t="s">
        <v>20</v>
      </c>
      <c r="B25" s="8">
        <f>B24/$J$24</f>
        <v>0.09813542688910697</v>
      </c>
      <c r="C25" s="8">
        <f aca="true" t="shared" si="8" ref="C25:I25">C24/$J$24</f>
        <v>0.15799803729146222</v>
      </c>
      <c r="D25" s="8">
        <f t="shared" si="8"/>
        <v>0.3493621197252208</v>
      </c>
      <c r="E25" s="8">
        <f t="shared" si="8"/>
        <v>0.11874386653581943</v>
      </c>
      <c r="F25" s="8">
        <f t="shared" si="8"/>
        <v>0.1295387634936212</v>
      </c>
      <c r="G25" s="8">
        <f t="shared" si="8"/>
        <v>0.06084396467124632</v>
      </c>
      <c r="H25" s="8">
        <f t="shared" si="8"/>
        <v>0.03140333660451423</v>
      </c>
      <c r="I25" s="8">
        <f t="shared" si="8"/>
        <v>0.053974484789008834</v>
      </c>
      <c r="J25" s="9">
        <f t="shared" si="7"/>
        <v>1.0000000000000002</v>
      </c>
      <c r="K25" s="9"/>
    </row>
    <row r="26" spans="1:11" ht="12.75">
      <c r="A26" s="10" t="s">
        <v>11</v>
      </c>
      <c r="B26" s="11">
        <v>-850</v>
      </c>
      <c r="C26" s="11">
        <v>316963</v>
      </c>
      <c r="D26" s="11">
        <v>7366774</v>
      </c>
      <c r="E26" s="11">
        <v>9015858</v>
      </c>
      <c r="F26" s="11">
        <v>20873330</v>
      </c>
      <c r="G26" s="11">
        <v>22005987</v>
      </c>
      <c r="H26" s="11">
        <v>22249229</v>
      </c>
      <c r="I26" s="11">
        <v>127035433</v>
      </c>
      <c r="J26" s="12">
        <f t="shared" si="7"/>
        <v>208862724</v>
      </c>
      <c r="K26" s="12"/>
    </row>
    <row r="27" spans="1:11" ht="12.75">
      <c r="A27" s="7" t="s">
        <v>21</v>
      </c>
      <c r="B27" s="8">
        <f>B26/$J$26</f>
        <v>-4.069658691227258E-06</v>
      </c>
      <c r="C27" s="8">
        <f aca="true" t="shared" si="9" ref="C27:I27">C26/$J$26</f>
        <v>0.0015175661502911358</v>
      </c>
      <c r="D27" s="8">
        <f t="shared" si="9"/>
        <v>0.03527088921812587</v>
      </c>
      <c r="E27" s="8">
        <f t="shared" si="9"/>
        <v>0.04316642925714212</v>
      </c>
      <c r="F27" s="8">
        <f t="shared" si="9"/>
        <v>0.09993803394041725</v>
      </c>
      <c r="G27" s="8">
        <f t="shared" si="9"/>
        <v>0.10536100735715771</v>
      </c>
      <c r="H27" s="8">
        <f t="shared" si="9"/>
        <v>0.10652560961524182</v>
      </c>
      <c r="I27" s="8">
        <f t="shared" si="9"/>
        <v>0.6082245341203153</v>
      </c>
      <c r="J27" s="9">
        <f t="shared" si="7"/>
        <v>1</v>
      </c>
      <c r="K27" s="9"/>
    </row>
    <row r="28" spans="1:9" ht="12.75">
      <c r="A28" s="1"/>
      <c r="B28" s="6"/>
      <c r="C28" s="6"/>
      <c r="D28" s="6"/>
      <c r="E28" s="6"/>
      <c r="F28" s="6"/>
      <c r="G28" s="6"/>
      <c r="H28" s="6"/>
      <c r="I28" s="6"/>
    </row>
    <row r="29" spans="1:9" ht="12.75">
      <c r="A29" s="1" t="s">
        <v>22</v>
      </c>
      <c r="B29" s="6"/>
      <c r="C29" s="6"/>
      <c r="D29" s="6"/>
      <c r="E29" s="6"/>
      <c r="F29" s="6"/>
      <c r="G29" s="6"/>
      <c r="H29" s="6"/>
      <c r="I29" s="6"/>
    </row>
    <row r="30" spans="1:10" ht="12.75">
      <c r="A30" s="1" t="s">
        <v>9</v>
      </c>
      <c r="B30" s="6">
        <v>11</v>
      </c>
      <c r="C30" s="6">
        <v>30</v>
      </c>
      <c r="D30" s="6">
        <v>56</v>
      </c>
      <c r="E30" s="6">
        <v>25</v>
      </c>
      <c r="F30" s="6">
        <v>16</v>
      </c>
      <c r="G30" s="6">
        <v>8</v>
      </c>
      <c r="H30" s="6">
        <v>5</v>
      </c>
      <c r="I30" s="6">
        <v>4</v>
      </c>
      <c r="J30">
        <f t="shared" si="7"/>
        <v>155</v>
      </c>
    </row>
    <row r="31" spans="1:11" ht="12.75">
      <c r="A31" s="7" t="s">
        <v>23</v>
      </c>
      <c r="B31" s="8">
        <f>B30/$J$30</f>
        <v>0.07096774193548387</v>
      </c>
      <c r="C31" s="8">
        <f aca="true" t="shared" si="10" ref="C31:I31">C30/$J$30</f>
        <v>0.1935483870967742</v>
      </c>
      <c r="D31" s="8">
        <f t="shared" si="10"/>
        <v>0.36129032258064514</v>
      </c>
      <c r="E31" s="8">
        <f t="shared" si="10"/>
        <v>0.16129032258064516</v>
      </c>
      <c r="F31" s="8">
        <f t="shared" si="10"/>
        <v>0.1032258064516129</v>
      </c>
      <c r="G31" s="8">
        <f t="shared" si="10"/>
        <v>0.05161290322580645</v>
      </c>
      <c r="H31" s="8">
        <f t="shared" si="10"/>
        <v>0.03225806451612903</v>
      </c>
      <c r="I31" s="8">
        <f t="shared" si="10"/>
        <v>0.025806451612903226</v>
      </c>
      <c r="J31" s="9">
        <f t="shared" si="7"/>
        <v>0.9999999999999999</v>
      </c>
      <c r="K31" s="9"/>
    </row>
    <row r="32" spans="1:11" ht="12.75">
      <c r="A32" s="10" t="s">
        <v>11</v>
      </c>
      <c r="B32" s="11">
        <v>0</v>
      </c>
      <c r="C32" s="11">
        <f>10209+51496</f>
        <v>61705</v>
      </c>
      <c r="D32" s="11">
        <f>416106+765281</f>
        <v>1181387</v>
      </c>
      <c r="E32" s="11">
        <f>565540+1321719</f>
        <v>1887259</v>
      </c>
      <c r="F32" s="11">
        <f>331893+2159700</f>
        <v>2491593</v>
      </c>
      <c r="G32" s="11">
        <f>1192119+1178456</f>
        <v>2370575</v>
      </c>
      <c r="H32" s="11">
        <f>1862694+1734319</f>
        <v>3597013</v>
      </c>
      <c r="I32" s="11">
        <f>1245339+3852148</f>
        <v>5097487</v>
      </c>
      <c r="J32" s="12">
        <f t="shared" si="7"/>
        <v>16687019</v>
      </c>
      <c r="K32" s="12"/>
    </row>
    <row r="33" spans="1:11" ht="12.75">
      <c r="A33" s="7" t="s">
        <v>24</v>
      </c>
      <c r="B33" s="8">
        <f>B32/$J$32</f>
        <v>0</v>
      </c>
      <c r="C33" s="8">
        <f aca="true" t="shared" si="11" ref="C33:I33">C32/$J$32</f>
        <v>0.003697784487450994</v>
      </c>
      <c r="D33" s="8">
        <f t="shared" si="11"/>
        <v>0.07079676723565785</v>
      </c>
      <c r="E33" s="8">
        <f t="shared" si="11"/>
        <v>0.11309743220164128</v>
      </c>
      <c r="F33" s="8">
        <f t="shared" si="11"/>
        <v>0.14931324762080034</v>
      </c>
      <c r="G33" s="8">
        <f t="shared" si="11"/>
        <v>0.1420610236016391</v>
      </c>
      <c r="H33" s="8">
        <f t="shared" si="11"/>
        <v>0.21555755404844928</v>
      </c>
      <c r="I33" s="8">
        <f t="shared" si="11"/>
        <v>0.30547619080436117</v>
      </c>
      <c r="J33" s="9">
        <f t="shared" si="7"/>
        <v>1</v>
      </c>
      <c r="K33" s="9"/>
    </row>
    <row r="34" spans="1:9" ht="12.75">
      <c r="A34" s="1"/>
      <c r="B34" s="6"/>
      <c r="C34" s="6"/>
      <c r="D34" s="6"/>
      <c r="E34" s="6"/>
      <c r="F34" s="6"/>
      <c r="G34" s="6"/>
      <c r="H34" s="6"/>
      <c r="I34" s="6"/>
    </row>
    <row r="35" spans="1:9" ht="12.75">
      <c r="A35" s="1" t="s">
        <v>7</v>
      </c>
      <c r="B35" s="6"/>
      <c r="C35" s="6"/>
      <c r="D35" s="6"/>
      <c r="E35" s="6"/>
      <c r="F35" s="6"/>
      <c r="G35" s="6"/>
      <c r="H35" s="6"/>
      <c r="I35" s="6"/>
    </row>
    <row r="36" spans="1:10" ht="12.75">
      <c r="A36" s="1" t="s">
        <v>25</v>
      </c>
      <c r="B36" s="6">
        <f>B6+B12+B18+B24+B30</f>
        <v>701</v>
      </c>
      <c r="C36" s="6">
        <f aca="true" t="shared" si="12" ref="C36:I36">C6+C12+C18+C24+C30</f>
        <v>841</v>
      </c>
      <c r="D36" s="6">
        <f t="shared" si="12"/>
        <v>1651</v>
      </c>
      <c r="E36" s="6">
        <f t="shared" si="12"/>
        <v>540</v>
      </c>
      <c r="F36" s="6">
        <f t="shared" si="12"/>
        <v>635</v>
      </c>
      <c r="G36" s="6">
        <f t="shared" si="12"/>
        <v>313</v>
      </c>
      <c r="H36" s="6">
        <f t="shared" si="12"/>
        <v>191</v>
      </c>
      <c r="I36" s="6">
        <f t="shared" si="12"/>
        <v>219</v>
      </c>
      <c r="J36">
        <f>B36+C36+D36+E36+F36+G36+H36+I36</f>
        <v>5091</v>
      </c>
    </row>
    <row r="37" spans="1:11" ht="12.75">
      <c r="A37" s="7" t="s">
        <v>26</v>
      </c>
      <c r="B37" s="8">
        <f>B36/$J$36</f>
        <v>0.13769396975054016</v>
      </c>
      <c r="C37" s="8">
        <f aca="true" t="shared" si="13" ref="C37:I37">C36/$J$36</f>
        <v>0.16519347868788056</v>
      </c>
      <c r="D37" s="8">
        <f t="shared" si="13"/>
        <v>0.32429778039677865</v>
      </c>
      <c r="E37" s="8">
        <f t="shared" si="13"/>
        <v>0.1060695344725987</v>
      </c>
      <c r="F37" s="8">
        <f t="shared" si="13"/>
        <v>0.12472991553722255</v>
      </c>
      <c r="G37" s="8">
        <f t="shared" si="13"/>
        <v>0.06148104498133962</v>
      </c>
      <c r="H37" s="8">
        <f t="shared" si="13"/>
        <v>0.03751718719308584</v>
      </c>
      <c r="I37" s="8">
        <f t="shared" si="13"/>
        <v>0.04301708898055392</v>
      </c>
      <c r="J37" s="9">
        <f>B37+C37+D37+E37+F37+G37+H37+I37</f>
        <v>1</v>
      </c>
      <c r="K37" s="9"/>
    </row>
    <row r="38" spans="1:11" ht="12.75">
      <c r="A38" s="10" t="s">
        <v>11</v>
      </c>
      <c r="B38" s="11">
        <f>B8+B14+B20+B26+B32</f>
        <v>-6479</v>
      </c>
      <c r="C38" s="11">
        <f aca="true" t="shared" si="14" ref="C38:I38">C8+C14+C20+C26+C32</f>
        <v>1505039</v>
      </c>
      <c r="D38" s="11">
        <f t="shared" si="14"/>
        <v>35611277</v>
      </c>
      <c r="E38" s="11">
        <f t="shared" si="14"/>
        <v>38873116</v>
      </c>
      <c r="F38" s="11">
        <f t="shared" si="14"/>
        <v>102149377</v>
      </c>
      <c r="G38" s="11">
        <f t="shared" si="14"/>
        <v>109433469</v>
      </c>
      <c r="H38" s="11">
        <f t="shared" si="14"/>
        <v>135357888</v>
      </c>
      <c r="I38" s="11">
        <f t="shared" si="14"/>
        <v>632390450</v>
      </c>
      <c r="J38" s="12">
        <f>B38+C38+D38+E38+F38+G38+H38+I38</f>
        <v>1055314137</v>
      </c>
      <c r="K38" s="12"/>
    </row>
    <row r="39" spans="1:11" ht="12.75">
      <c r="A39" s="7" t="s">
        <v>27</v>
      </c>
      <c r="B39" s="8">
        <f>B38/$J$38</f>
        <v>-6.139404157342393E-06</v>
      </c>
      <c r="C39" s="8">
        <f aca="true" t="shared" si="15" ref="C39:I39">C38/$J$38</f>
        <v>0.001426152599716382</v>
      </c>
      <c r="D39" s="8">
        <f t="shared" si="15"/>
        <v>0.03374471709555048</v>
      </c>
      <c r="E39" s="8">
        <f t="shared" si="15"/>
        <v>0.03683558727878579</v>
      </c>
      <c r="F39" s="8">
        <f t="shared" si="15"/>
        <v>0.09679523226172795</v>
      </c>
      <c r="G39" s="8">
        <f t="shared" si="15"/>
        <v>0.10369752963898748</v>
      </c>
      <c r="H39" s="8">
        <f t="shared" si="15"/>
        <v>0.12826312398769657</v>
      </c>
      <c r="I39" s="8">
        <f t="shared" si="15"/>
        <v>0.5992437965416927</v>
      </c>
      <c r="J39" s="9">
        <f>B39+C39+D39+E39+F39+G39+H39+I39</f>
        <v>1</v>
      </c>
      <c r="K39" s="9"/>
    </row>
    <row r="40" ht="12.75">
      <c r="A40" s="13" t="s">
        <v>28</v>
      </c>
    </row>
    <row r="41" ht="12.75">
      <c r="A41" s="13" t="s">
        <v>29</v>
      </c>
    </row>
    <row r="42" ht="12.75">
      <c r="A42" s="13" t="s">
        <v>30</v>
      </c>
    </row>
    <row r="43" ht="12.75">
      <c r="A43" s="13" t="s">
        <v>31</v>
      </c>
    </row>
    <row r="44" ht="12.75">
      <c r="A44" s="13" t="s">
        <v>32</v>
      </c>
    </row>
    <row r="45" ht="12.75">
      <c r="A45" s="13" t="s">
        <v>33</v>
      </c>
    </row>
  </sheetData>
  <printOptions/>
  <pageMargins left="0.25" right="0.25" top="0.5" bottom="0.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2005-04-07T18:22:20Z</cp:lastPrinted>
  <dcterms:created xsi:type="dcterms:W3CDTF">2003-03-26T19:15:00Z</dcterms:created>
  <dcterms:modified xsi:type="dcterms:W3CDTF">2007-09-19T19:09:12Z</dcterms:modified>
  <cp:category/>
  <cp:version/>
  <cp:contentType/>
  <cp:contentStatus/>
</cp:coreProperties>
</file>