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<sst xmlns="http://schemas.openxmlformats.org/spreadsheetml/2006/main" count="67" uniqueCount="60">
  <si>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SAMPLE #3: BUDGET FOLLOWING CHART OF ACCOUNTS</t>
  </si>
  <si>
    <t>OPERATING BUDGET 1996</t>
  </si>
  <si>
    <t>YTD ACTUAL</t>
  </si>
  <si>
    <t>YTD BUDGET</t>
  </si>
  <si>
    <t>1996 ANNUAL</t>
  </si>
  <si>
    <t>VARIANCE</t>
  </si>
  <si>
    <t>BUDGET</t>
  </si>
  <si>
    <t>INCOME</t>
  </si>
  <si>
    <t>CONTRIBUTIONS</t>
  </si>
  <si>
    <t>Foundations</t>
  </si>
  <si>
    <t>Friends</t>
  </si>
  <si>
    <t>Events</t>
  </si>
  <si>
    <t>SUBTOTAL CONTRIBUTED INCOME</t>
  </si>
  <si>
    <t>MANAGEMENT FEES</t>
  </si>
  <si>
    <t>Grantmaking/Scholarship Funds</t>
  </si>
  <si>
    <t>Agency Funds</t>
  </si>
  <si>
    <t>Donor Advised Funds</t>
  </si>
  <si>
    <t>Administrative Endowed Funds</t>
  </si>
  <si>
    <t>Other</t>
  </si>
  <si>
    <t>SUBTOTAL MANAGEMENT FEES</t>
  </si>
  <si>
    <t>INTEREST/DIVIDEND INCOME</t>
  </si>
  <si>
    <t>Interest Income - Operating Fund</t>
  </si>
  <si>
    <t>SUBTOTAL INTEREST/DIVIDEND INCOME</t>
  </si>
  <si>
    <t>OTHER INCOME</t>
  </si>
  <si>
    <t>TOTAL INCOME</t>
  </si>
  <si>
    <t>EXPENSES</t>
  </si>
  <si>
    <t>PERSONNEL</t>
  </si>
  <si>
    <t xml:space="preserve">Salaries  </t>
  </si>
  <si>
    <t>Payroll Taxes, Benefits</t>
  </si>
  <si>
    <t>Recruitment</t>
  </si>
  <si>
    <t xml:space="preserve"> - </t>
  </si>
  <si>
    <t>Consultants</t>
  </si>
  <si>
    <t>SUBTOTAL PERSONNEL</t>
  </si>
  <si>
    <t>OCCUPANCY</t>
  </si>
  <si>
    <t>Rent</t>
  </si>
  <si>
    <t>Utilities</t>
  </si>
  <si>
    <t>Janitorial</t>
  </si>
  <si>
    <t>SUBTOTAL OCCUPANCY</t>
  </si>
  <si>
    <t>MARKETING/DEVELOPMENT</t>
  </si>
  <si>
    <t>Annual Report</t>
  </si>
  <si>
    <t>Newsletter</t>
  </si>
  <si>
    <t>Publications</t>
  </si>
  <si>
    <t>Travel</t>
  </si>
  <si>
    <t>Conferences</t>
  </si>
  <si>
    <t>Memberships, Dues</t>
  </si>
  <si>
    <t>Other Marketing/Development</t>
  </si>
  <si>
    <t>SUBTOTAL MARKETING/DEVELOPMENT</t>
  </si>
  <si>
    <t>OTHER EXPENSES</t>
  </si>
  <si>
    <t>Audit</t>
  </si>
  <si>
    <t>Board of Directors</t>
  </si>
  <si>
    <t>Telephone</t>
  </si>
  <si>
    <t>Supplies</t>
  </si>
  <si>
    <t>Printing/Copying</t>
  </si>
  <si>
    <t>Postage</t>
  </si>
  <si>
    <t>Insurance</t>
  </si>
  <si>
    <t>Equipment repair, maintenance</t>
  </si>
  <si>
    <t>Miscellaneous</t>
  </si>
  <si>
    <t>SUBTOTAL OTHER EXPENSES</t>
  </si>
  <si>
    <t>TOTAL EXPENSES</t>
  </si>
  <si>
    <t>NET CHANGES TO INCOME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</si>
</sst>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7">
    <font>
      <sz val="10"/>
      <name val="Arial"/>
      <family val="0"/>
    </font>
    <font>
      <b/>
      <sz val="14"/>
      <name val="Tms Rmn"/>
      <family val="0"/>
    </font>
    <font>
      <b/>
      <sz val="12"/>
      <name val="Tms Rmn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4" fontId="5" fillId="0" borderId="2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/>
    </xf>
    <xf numFmtId="164" fontId="6" fillId="0" borderId="0" xfId="17" applyNumberFormat="1" applyFont="1" applyAlignment="1">
      <alignment/>
    </xf>
    <xf numFmtId="164" fontId="6" fillId="0" borderId="1" xfId="17" applyNumberFormat="1" applyFont="1" applyBorder="1" applyAlignment="1">
      <alignment/>
    </xf>
    <xf numFmtId="44" fontId="6" fillId="0" borderId="2" xfId="17" applyFont="1" applyBorder="1" applyAlignment="1">
      <alignment/>
    </xf>
    <xf numFmtId="164" fontId="6" fillId="0" borderId="2" xfId="17" applyNumberFormat="1" applyFont="1" applyBorder="1" applyAlignment="1">
      <alignment/>
    </xf>
    <xf numFmtId="164" fontId="6" fillId="0" borderId="3" xfId="17" applyNumberFormat="1" applyFont="1" applyBorder="1" applyAlignment="1">
      <alignment/>
    </xf>
    <xf numFmtId="164" fontId="6" fillId="0" borderId="4" xfId="17" applyNumberFormat="1" applyFont="1" applyBorder="1" applyAlignment="1">
      <alignment/>
    </xf>
    <xf numFmtId="164" fontId="5" fillId="0" borderId="0" xfId="17" applyNumberFormat="1" applyFont="1" applyAlignment="1">
      <alignment/>
    </xf>
    <xf numFmtId="164" fontId="5" fillId="0" borderId="4" xfId="17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workbookViewId="0" topLeftCell="A12">
      <selection activeCell="B7" sqref="B7"/>
    </sheetView>
  </sheetViews>
  <sheetFormatPr defaultColWidth="9.140625" defaultRowHeight="12.75"/>
  <cols>
    <col min="1" max="1" width="37.421875" style="0" bestFit="1" customWidth="1"/>
    <col min="2" max="2" width="24.00390625" style="0" customWidth="1"/>
    <col min="3" max="3" width="19.00390625" style="0" customWidth="1"/>
    <col min="4" max="4" width="16.00390625" style="0" customWidth="1"/>
    <col min="5" max="5" width="18.00390625" style="0" bestFit="1" customWidth="1"/>
  </cols>
  <sheetData>
    <row r="1" spans="1:2" ht="18">
      <c r="A1" s="1"/>
      <c r="B1" s="1" t="s">
        <v>0</v>
      </c>
    </row>
    <row r="2" spans="1:2" ht="18">
      <c r="A2" s="1"/>
      <c r="B2" s="1"/>
    </row>
    <row r="3" ht="18.75">
      <c r="A3" s="3" t="s">
        <v>1</v>
      </c>
    </row>
    <row r="4" spans="1:5" ht="12.75">
      <c r="A4" s="4"/>
      <c r="B4" s="4"/>
      <c r="C4" s="4"/>
      <c r="D4" s="4"/>
      <c r="E4" s="4"/>
    </row>
    <row r="5" spans="1:5" ht="15.75">
      <c r="A5" s="4"/>
      <c r="B5" s="5" t="s">
        <v>2</v>
      </c>
      <c r="C5" s="5" t="s">
        <v>3</v>
      </c>
      <c r="D5" s="6"/>
      <c r="E5" s="5" t="s">
        <v>4</v>
      </c>
    </row>
    <row r="6" spans="1:5" ht="15.75">
      <c r="A6" s="4"/>
      <c r="B6" s="7">
        <v>33937</v>
      </c>
      <c r="C6" s="7">
        <v>33937</v>
      </c>
      <c r="D6" s="8" t="s">
        <v>5</v>
      </c>
      <c r="E6" s="9" t="s">
        <v>6</v>
      </c>
    </row>
    <row r="7" spans="1:5" ht="15.75">
      <c r="A7" s="5" t="s">
        <v>7</v>
      </c>
      <c r="B7" s="4"/>
      <c r="C7" s="4"/>
      <c r="D7" s="10"/>
      <c r="E7" s="4"/>
    </row>
    <row r="8" spans="1:5" ht="12.75">
      <c r="A8" s="4" t="s">
        <v>8</v>
      </c>
      <c r="B8" s="4"/>
      <c r="C8" s="4"/>
      <c r="D8" s="10"/>
      <c r="E8" s="4"/>
    </row>
    <row r="9" spans="1:5" ht="15.75">
      <c r="A9" s="4" t="s">
        <v>9</v>
      </c>
      <c r="B9" s="11">
        <v>110000</v>
      </c>
      <c r="C9" s="11">
        <v>130000</v>
      </c>
      <c r="D9" s="12">
        <f>SUM(B9-C9)</f>
        <v>-20000</v>
      </c>
      <c r="E9" s="11">
        <v>130000</v>
      </c>
    </row>
    <row r="10" spans="1:5" ht="15.75">
      <c r="A10" s="4" t="s">
        <v>10</v>
      </c>
      <c r="B10" s="11">
        <v>31330</v>
      </c>
      <c r="C10" s="11">
        <v>40000</v>
      </c>
      <c r="D10" s="12">
        <f>SUM(B10-C10)</f>
        <v>-8670</v>
      </c>
      <c r="E10" s="11">
        <v>60000</v>
      </c>
    </row>
    <row r="11" spans="1:5" ht="15.75">
      <c r="A11" s="4" t="s">
        <v>11</v>
      </c>
      <c r="B11" s="13">
        <v>0</v>
      </c>
      <c r="C11" s="14">
        <v>8000</v>
      </c>
      <c r="D11" s="15">
        <f>SUM(B11-C11)</f>
        <v>-8000</v>
      </c>
      <c r="E11" s="14">
        <v>8000</v>
      </c>
    </row>
    <row r="12" spans="1:5" ht="15.75">
      <c r="A12" s="4" t="s">
        <v>12</v>
      </c>
      <c r="B12" s="11">
        <f>SUM(B9:B11)</f>
        <v>141330</v>
      </c>
      <c r="C12" s="16">
        <f>SUM(C9:C11)</f>
        <v>178000</v>
      </c>
      <c r="D12" s="16">
        <f>SUM(D9:D11)</f>
        <v>-36670</v>
      </c>
      <c r="E12" s="11">
        <f>SUM(E9:E11)</f>
        <v>198000</v>
      </c>
    </row>
    <row r="13" spans="1:5" ht="15.75">
      <c r="A13" s="4"/>
      <c r="B13" s="11"/>
      <c r="C13" s="11"/>
      <c r="D13" s="12"/>
      <c r="E13" s="11"/>
    </row>
    <row r="14" spans="1:5" ht="15.75">
      <c r="A14" s="4" t="s">
        <v>13</v>
      </c>
      <c r="B14" s="11"/>
      <c r="C14" s="11"/>
      <c r="D14" s="12"/>
      <c r="E14" s="11"/>
    </row>
    <row r="15" spans="1:5" ht="15.75">
      <c r="A15" s="4" t="s">
        <v>14</v>
      </c>
      <c r="B15" s="11">
        <v>76770.41</v>
      </c>
      <c r="C15" s="11">
        <f>SUM(E15/12)*11</f>
        <v>69446.66666666666</v>
      </c>
      <c r="D15" s="12">
        <f aca="true" t="shared" si="0" ref="D15:D20">SUM(B15-C15)</f>
        <v>7323.7433333333465</v>
      </c>
      <c r="E15" s="11">
        <v>75760</v>
      </c>
    </row>
    <row r="16" spans="1:5" ht="15.75">
      <c r="A16" s="4" t="s">
        <v>15</v>
      </c>
      <c r="B16" s="11">
        <v>1751.03</v>
      </c>
      <c r="C16" s="11">
        <f>SUM(E16/12)*11</f>
        <v>2648.25</v>
      </c>
      <c r="D16" s="12">
        <f t="shared" si="0"/>
        <v>-897.22</v>
      </c>
      <c r="E16" s="11">
        <v>2889</v>
      </c>
    </row>
    <row r="17" spans="1:5" ht="15.75">
      <c r="A17" s="4" t="s">
        <v>16</v>
      </c>
      <c r="B17" s="11">
        <f>2797.83+4723.22</f>
        <v>7521.05</v>
      </c>
      <c r="C17" s="11">
        <f>SUM(E17/12)*11</f>
        <v>3955.4166666666665</v>
      </c>
      <c r="D17" s="12">
        <f t="shared" si="0"/>
        <v>3565.6333333333337</v>
      </c>
      <c r="E17" s="11">
        <v>4315</v>
      </c>
    </row>
    <row r="18" spans="1:5" ht="15.75">
      <c r="A18" s="4" t="s">
        <v>17</v>
      </c>
      <c r="B18" s="11">
        <v>26703.41</v>
      </c>
      <c r="C18" s="11">
        <f>SUM(E18/12)*11</f>
        <v>24361.333333333332</v>
      </c>
      <c r="D18" s="12">
        <f t="shared" si="0"/>
        <v>2342.0766666666677</v>
      </c>
      <c r="E18" s="11">
        <v>26576</v>
      </c>
    </row>
    <row r="19" spans="1:5" ht="15.75">
      <c r="A19" s="4" t="s">
        <v>18</v>
      </c>
      <c r="B19" s="14">
        <v>1811</v>
      </c>
      <c r="C19" s="14">
        <v>1500</v>
      </c>
      <c r="D19" s="15">
        <f t="shared" si="0"/>
        <v>311</v>
      </c>
      <c r="E19" s="14">
        <v>2000</v>
      </c>
    </row>
    <row r="20" spans="1:5" ht="15.75">
      <c r="A20" s="4" t="s">
        <v>19</v>
      </c>
      <c r="B20" s="11">
        <f>SUM(B15:B19)</f>
        <v>114556.90000000001</v>
      </c>
      <c r="C20" s="16">
        <f>SUM(C15:C19)</f>
        <v>101911.66666666666</v>
      </c>
      <c r="D20" s="12">
        <f t="shared" si="0"/>
        <v>12645.233333333352</v>
      </c>
      <c r="E20" s="11">
        <f>SUM(E15:E19)</f>
        <v>111540</v>
      </c>
    </row>
    <row r="21" spans="1:5" ht="15.75">
      <c r="A21" s="4"/>
      <c r="B21" s="11"/>
      <c r="C21" s="11"/>
      <c r="D21" s="12"/>
      <c r="E21" s="11"/>
    </row>
    <row r="22" spans="1:5" ht="15.75">
      <c r="A22" s="4" t="s">
        <v>20</v>
      </c>
      <c r="B22" s="11"/>
      <c r="C22" s="11"/>
      <c r="D22" s="12"/>
      <c r="E22" s="11"/>
    </row>
    <row r="23" spans="1:5" ht="15.75">
      <c r="A23" s="4" t="s">
        <v>21</v>
      </c>
      <c r="B23" s="14">
        <v>6847.18</v>
      </c>
      <c r="C23" s="14">
        <f>SUM(E23/12)*11</f>
        <v>8250</v>
      </c>
      <c r="D23" s="15">
        <f>SUM(B23-C23)</f>
        <v>-1402.8199999999997</v>
      </c>
      <c r="E23" s="14">
        <v>9000</v>
      </c>
    </row>
    <row r="24" spans="1:5" ht="15.75">
      <c r="A24" s="4" t="s">
        <v>22</v>
      </c>
      <c r="B24" s="11">
        <f>B23</f>
        <v>6847.18</v>
      </c>
      <c r="C24" s="16">
        <f>C23</f>
        <v>8250</v>
      </c>
      <c r="D24" s="16">
        <f>D23</f>
        <v>-1402.8199999999997</v>
      </c>
      <c r="E24" s="11">
        <f>E23</f>
        <v>9000</v>
      </c>
    </row>
    <row r="25" spans="1:5" ht="15.75">
      <c r="A25" s="4"/>
      <c r="B25" s="11"/>
      <c r="C25" s="11"/>
      <c r="D25" s="12"/>
      <c r="E25" s="11"/>
    </row>
    <row r="26" spans="1:5" ht="15.75">
      <c r="A26" s="4" t="s">
        <v>23</v>
      </c>
      <c r="B26" s="14">
        <v>3500</v>
      </c>
      <c r="C26" s="14">
        <v>1400</v>
      </c>
      <c r="D26" s="15">
        <f>SUM(B26-C26)</f>
        <v>2100</v>
      </c>
      <c r="E26" s="14">
        <v>1400</v>
      </c>
    </row>
    <row r="27" spans="1:5" ht="15.75">
      <c r="A27" s="5" t="s">
        <v>24</v>
      </c>
      <c r="B27" s="17">
        <f>SUM(B12+B20+B24+B26)</f>
        <v>266234.08</v>
      </c>
      <c r="C27" s="18">
        <f>SUM(C12+C20+C24+C26)</f>
        <v>289561.6666666666</v>
      </c>
      <c r="D27" s="18">
        <f>SUM(D12+D20+D24+D26)</f>
        <v>-23327.586666666648</v>
      </c>
      <c r="E27" s="17">
        <f>SUM(E12+E20+E24+E26)</f>
        <v>319940</v>
      </c>
    </row>
    <row r="28" spans="1:5" ht="15.75">
      <c r="A28" s="4"/>
      <c r="B28" s="11"/>
      <c r="C28" s="11"/>
      <c r="D28" s="12"/>
      <c r="E28" s="11"/>
    </row>
    <row r="29" spans="1:5" ht="15.75">
      <c r="A29" s="5" t="s">
        <v>25</v>
      </c>
      <c r="B29" s="11"/>
      <c r="C29" s="11"/>
      <c r="D29" s="12"/>
      <c r="E29" s="11"/>
    </row>
    <row r="30" spans="1:5" ht="15.75">
      <c r="A30" s="4" t="s">
        <v>26</v>
      </c>
      <c r="B30" s="11"/>
      <c r="C30" s="11"/>
      <c r="D30" s="12"/>
      <c r="E30" s="11"/>
    </row>
    <row r="31" spans="1:5" ht="15.75">
      <c r="A31" s="4" t="s">
        <v>27</v>
      </c>
      <c r="B31" s="11">
        <v>147190.28</v>
      </c>
      <c r="C31" s="11">
        <f>SUM(E31/12)*11</f>
        <v>150608.3333333333</v>
      </c>
      <c r="D31" s="12">
        <f>SUM(C31-B31)</f>
        <v>3418.053333333315</v>
      </c>
      <c r="E31" s="11">
        <v>164300</v>
      </c>
    </row>
    <row r="32" spans="1:5" ht="15.75">
      <c r="A32" s="4" t="s">
        <v>28</v>
      </c>
      <c r="B32" s="11">
        <v>31314.36</v>
      </c>
      <c r="C32" s="11">
        <f>SUM(E32/12)*11</f>
        <v>33133.83333333333</v>
      </c>
      <c r="D32" s="12">
        <f>SUM(C32-B32)</f>
        <v>1819.473333333328</v>
      </c>
      <c r="E32" s="11">
        <v>36146</v>
      </c>
    </row>
    <row r="33" spans="1:5" ht="15.75">
      <c r="A33" s="4" t="s">
        <v>29</v>
      </c>
      <c r="B33" s="11" t="s">
        <v>30</v>
      </c>
      <c r="C33" s="11" t="s">
        <v>30</v>
      </c>
      <c r="D33" s="12">
        <v>0</v>
      </c>
      <c r="E33" s="11">
        <v>300</v>
      </c>
    </row>
    <row r="34" spans="1:5" ht="15.75">
      <c r="A34" s="4" t="s">
        <v>31</v>
      </c>
      <c r="B34" s="14">
        <v>30941.27</v>
      </c>
      <c r="C34" s="14">
        <v>30000</v>
      </c>
      <c r="D34" s="15">
        <f>SUM(C34-B34)</f>
        <v>-941.2700000000004</v>
      </c>
      <c r="E34" s="14">
        <v>31500</v>
      </c>
    </row>
    <row r="35" spans="1:5" ht="15.75">
      <c r="A35" s="4" t="s">
        <v>32</v>
      </c>
      <c r="B35" s="11">
        <f>SUM(B31:B34)</f>
        <v>209445.91</v>
      </c>
      <c r="C35" s="16">
        <f>SUM(C31:C34)</f>
        <v>213742.16666666663</v>
      </c>
      <c r="D35" s="16">
        <f>SUM(D31:D34)</f>
        <v>4296.256666666643</v>
      </c>
      <c r="E35" s="11">
        <f>SUM(E31:E34)</f>
        <v>232246</v>
      </c>
    </row>
    <row r="36" spans="1:5" ht="15.75">
      <c r="A36" s="4"/>
      <c r="B36" s="11"/>
      <c r="C36" s="11"/>
      <c r="D36" s="12"/>
      <c r="E36" s="11"/>
    </row>
    <row r="37" spans="1:5" ht="15.75">
      <c r="A37" s="4" t="s">
        <v>33</v>
      </c>
      <c r="B37" s="11"/>
      <c r="C37" s="11"/>
      <c r="D37" s="12"/>
      <c r="E37" s="11"/>
    </row>
    <row r="38" spans="1:5" ht="15.75">
      <c r="A38" s="4" t="s">
        <v>34</v>
      </c>
      <c r="B38" s="11">
        <v>26073</v>
      </c>
      <c r="C38" s="11">
        <f>SUM(E38/12)*11</f>
        <v>23283.333333333332</v>
      </c>
      <c r="D38" s="12">
        <f>SUM(C38-B38)</f>
        <v>-2789.666666666668</v>
      </c>
      <c r="E38" s="11">
        <v>25400</v>
      </c>
    </row>
    <row r="39" spans="1:5" ht="15.75">
      <c r="A39" s="4" t="s">
        <v>35</v>
      </c>
      <c r="B39" s="11">
        <v>1645.88</v>
      </c>
      <c r="C39" s="11">
        <f>SUM(E39/12)*11</f>
        <v>1833.3333333333333</v>
      </c>
      <c r="D39" s="12">
        <f>SUM(C39-B39)</f>
        <v>187.45333333333315</v>
      </c>
      <c r="E39" s="11">
        <v>2000</v>
      </c>
    </row>
    <row r="40" spans="1:5" ht="15.75">
      <c r="A40" s="4" t="s">
        <v>36</v>
      </c>
      <c r="B40" s="14">
        <v>620</v>
      </c>
      <c r="C40" s="14">
        <f>SUM(E40/12)*11</f>
        <v>825</v>
      </c>
      <c r="D40" s="15">
        <f>SUM(C40-B40)</f>
        <v>205</v>
      </c>
      <c r="E40" s="14">
        <v>900</v>
      </c>
    </row>
    <row r="41" spans="1:5" ht="15.75">
      <c r="A41" s="4" t="s">
        <v>37</v>
      </c>
      <c r="B41" s="11">
        <f>SUM(B38:B40)</f>
        <v>28338.88</v>
      </c>
      <c r="C41" s="16">
        <f>SUM(C38:C40)</f>
        <v>25941.666666666664</v>
      </c>
      <c r="D41" s="16">
        <f>SUM(D38:D40)</f>
        <v>-2397.213333333335</v>
      </c>
      <c r="E41" s="11">
        <f>SUM(E38:E40)</f>
        <v>28300</v>
      </c>
    </row>
    <row r="42" spans="1:5" ht="15.75">
      <c r="A42" s="4"/>
      <c r="B42" s="11"/>
      <c r="C42" s="11"/>
      <c r="D42" s="12"/>
      <c r="E42" s="11"/>
    </row>
    <row r="43" spans="1:5" ht="15.75">
      <c r="A43" s="4" t="s">
        <v>38</v>
      </c>
      <c r="B43" s="11"/>
      <c r="C43" s="11"/>
      <c r="D43" s="12"/>
      <c r="E43" s="11"/>
    </row>
    <row r="44" spans="1:5" ht="15.75">
      <c r="A44" s="4" t="s">
        <v>39</v>
      </c>
      <c r="B44" s="11" t="s">
        <v>30</v>
      </c>
      <c r="C44" s="11" t="s">
        <v>30</v>
      </c>
      <c r="D44" s="12" t="s">
        <v>30</v>
      </c>
      <c r="E44" s="11">
        <v>9000</v>
      </c>
    </row>
    <row r="45" spans="1:5" ht="15.75">
      <c r="A45" s="4" t="s">
        <v>40</v>
      </c>
      <c r="B45" s="11"/>
      <c r="C45" s="11" t="s">
        <v>30</v>
      </c>
      <c r="D45" s="12" t="s">
        <v>30</v>
      </c>
      <c r="E45" s="11">
        <v>4800</v>
      </c>
    </row>
    <row r="46" spans="1:5" ht="15.75">
      <c r="A46" s="4" t="s">
        <v>11</v>
      </c>
      <c r="B46" s="11">
        <v>4650.5</v>
      </c>
      <c r="C46" s="11">
        <v>8840</v>
      </c>
      <c r="D46" s="12">
        <f aca="true" t="shared" si="1" ref="D46:D51">SUM(C46-B46)</f>
        <v>4189.5</v>
      </c>
      <c r="E46" s="11">
        <v>8840</v>
      </c>
    </row>
    <row r="47" spans="1:5" ht="15.75">
      <c r="A47" s="4" t="s">
        <v>41</v>
      </c>
      <c r="B47" s="11">
        <v>1467.31</v>
      </c>
      <c r="C47" s="11">
        <f>SUM(E47/12)*11</f>
        <v>916.6666666666666</v>
      </c>
      <c r="D47" s="12">
        <f t="shared" si="1"/>
        <v>-550.6433333333333</v>
      </c>
      <c r="E47" s="11">
        <v>1000</v>
      </c>
    </row>
    <row r="48" spans="1:5" ht="15.75">
      <c r="A48" s="4" t="s">
        <v>42</v>
      </c>
      <c r="B48" s="11">
        <v>1709.2</v>
      </c>
      <c r="C48" s="11">
        <f>SUM(E48/12)*11</f>
        <v>1375</v>
      </c>
      <c r="D48" s="12">
        <f t="shared" si="1"/>
        <v>-334.20000000000005</v>
      </c>
      <c r="E48" s="11">
        <v>1500</v>
      </c>
    </row>
    <row r="49" spans="1:5" ht="15.75">
      <c r="A49" s="4" t="s">
        <v>43</v>
      </c>
      <c r="B49" s="11">
        <v>2284</v>
      </c>
      <c r="C49" s="11">
        <v>2500</v>
      </c>
      <c r="D49" s="12">
        <f t="shared" si="1"/>
        <v>216</v>
      </c>
      <c r="E49" s="11">
        <v>2500</v>
      </c>
    </row>
    <row r="50" spans="1:5" ht="15.75">
      <c r="A50" s="4" t="s">
        <v>44</v>
      </c>
      <c r="B50" s="11">
        <v>3052</v>
      </c>
      <c r="C50" s="11">
        <v>1200</v>
      </c>
      <c r="D50" s="12">
        <f t="shared" si="1"/>
        <v>-1852</v>
      </c>
      <c r="E50" s="11">
        <v>1200</v>
      </c>
    </row>
    <row r="51" spans="1:5" ht="15.75">
      <c r="A51" s="4" t="s">
        <v>45</v>
      </c>
      <c r="B51" s="14">
        <v>3314</v>
      </c>
      <c r="C51" s="14">
        <f>SUM(E51/12)*11</f>
        <v>3070.8333333333335</v>
      </c>
      <c r="D51" s="15">
        <f t="shared" si="1"/>
        <v>-243.16666666666652</v>
      </c>
      <c r="E51" s="14">
        <v>3350</v>
      </c>
    </row>
    <row r="52" spans="1:5" ht="15.75">
      <c r="A52" s="4" t="s">
        <v>46</v>
      </c>
      <c r="B52" s="11">
        <f>SUM(B44:B51)</f>
        <v>16477.01</v>
      </c>
      <c r="C52" s="16">
        <f>SUM(C44:C51)</f>
        <v>17902.5</v>
      </c>
      <c r="D52" s="16">
        <f>SUM(D44:D51)</f>
        <v>1425.4900000000002</v>
      </c>
      <c r="E52" s="11">
        <f>SUM(E44:E51)</f>
        <v>32190</v>
      </c>
    </row>
    <row r="53" spans="1:5" ht="15.75">
      <c r="A53" s="4"/>
      <c r="B53" s="11"/>
      <c r="C53" s="11"/>
      <c r="D53" s="12"/>
      <c r="E53" s="11"/>
    </row>
    <row r="54" spans="1:5" ht="15.75">
      <c r="A54" s="4" t="s">
        <v>47</v>
      </c>
      <c r="B54" s="11"/>
      <c r="C54" s="11"/>
      <c r="D54" s="12"/>
      <c r="E54" s="11"/>
    </row>
    <row r="55" spans="1:5" ht="15.75">
      <c r="A55" s="4" t="s">
        <v>48</v>
      </c>
      <c r="B55" s="11">
        <v>5824</v>
      </c>
      <c r="C55" s="11">
        <v>6500</v>
      </c>
      <c r="D55" s="12">
        <f aca="true" t="shared" si="2" ref="D55:D63">SUM(C55-B55)</f>
        <v>676</v>
      </c>
      <c r="E55" s="11">
        <v>6500</v>
      </c>
    </row>
    <row r="56" spans="1:5" ht="15.75">
      <c r="A56" s="4" t="s">
        <v>49</v>
      </c>
      <c r="B56" s="11">
        <v>2825.72</v>
      </c>
      <c r="C56" s="11">
        <f>SUM(E56/12)*11</f>
        <v>1375</v>
      </c>
      <c r="D56" s="12">
        <f t="shared" si="2"/>
        <v>-1450.7199999999998</v>
      </c>
      <c r="E56" s="11">
        <v>1500</v>
      </c>
    </row>
    <row r="57" spans="1:5" ht="15.75">
      <c r="A57" s="4" t="s">
        <v>50</v>
      </c>
      <c r="B57" s="11">
        <v>5055.61</v>
      </c>
      <c r="C57" s="11">
        <f>SUM(E57/12)*11</f>
        <v>4125</v>
      </c>
      <c r="D57" s="12">
        <f t="shared" si="2"/>
        <v>-930.6099999999997</v>
      </c>
      <c r="E57" s="11">
        <v>4500</v>
      </c>
    </row>
    <row r="58" spans="1:5" ht="15.75">
      <c r="A58" s="4" t="s">
        <v>51</v>
      </c>
      <c r="B58" s="11">
        <v>5219.52</v>
      </c>
      <c r="C58" s="11">
        <f>SUM(E58/12)*11</f>
        <v>2750</v>
      </c>
      <c r="D58" s="12">
        <f t="shared" si="2"/>
        <v>-2469.5200000000004</v>
      </c>
      <c r="E58" s="11">
        <v>3000</v>
      </c>
    </row>
    <row r="59" spans="1:5" ht="15.75">
      <c r="A59" s="4" t="s">
        <v>52</v>
      </c>
      <c r="B59" s="11">
        <v>3646.43</v>
      </c>
      <c r="C59" s="11">
        <f>SUM(E59/12)*11</f>
        <v>1925</v>
      </c>
      <c r="D59" s="12">
        <f t="shared" si="2"/>
        <v>-1721.4299999999998</v>
      </c>
      <c r="E59" s="11">
        <v>2100</v>
      </c>
    </row>
    <row r="60" spans="1:5" ht="15.75">
      <c r="A60" s="4" t="s">
        <v>53</v>
      </c>
      <c r="B60" s="11">
        <v>2424.76</v>
      </c>
      <c r="C60" s="11">
        <f>SUM(E60/12)*11</f>
        <v>2750</v>
      </c>
      <c r="D60" s="12">
        <f t="shared" si="2"/>
        <v>325.2399999999998</v>
      </c>
      <c r="E60" s="11">
        <v>3000</v>
      </c>
    </row>
    <row r="61" spans="1:5" ht="15.75">
      <c r="A61" s="4" t="s">
        <v>54</v>
      </c>
      <c r="B61" s="11">
        <v>2776.46</v>
      </c>
      <c r="C61" s="11">
        <v>3000</v>
      </c>
      <c r="D61" s="12">
        <f t="shared" si="2"/>
        <v>223.53999999999996</v>
      </c>
      <c r="E61" s="11">
        <v>3000</v>
      </c>
    </row>
    <row r="62" spans="1:5" ht="15.75">
      <c r="A62" s="4" t="s">
        <v>55</v>
      </c>
      <c r="B62" s="11">
        <v>2075</v>
      </c>
      <c r="C62" s="11">
        <f>SUM(E62/12)*11</f>
        <v>1375</v>
      </c>
      <c r="D62" s="12">
        <f t="shared" si="2"/>
        <v>-700</v>
      </c>
      <c r="E62" s="11">
        <v>1500</v>
      </c>
    </row>
    <row r="63" spans="1:5" ht="15.75">
      <c r="A63" s="4" t="s">
        <v>56</v>
      </c>
      <c r="B63" s="14">
        <v>1897</v>
      </c>
      <c r="C63" s="14">
        <f>SUM(E63/12)*11</f>
        <v>1833.3333333333333</v>
      </c>
      <c r="D63" s="15">
        <f t="shared" si="2"/>
        <v>-63.66666666666674</v>
      </c>
      <c r="E63" s="14">
        <v>2000</v>
      </c>
    </row>
    <row r="64" spans="1:5" ht="15.75">
      <c r="A64" s="4" t="s">
        <v>57</v>
      </c>
      <c r="B64" s="11">
        <f>SUM(B55:B63)</f>
        <v>31744.5</v>
      </c>
      <c r="C64" s="16">
        <f>SUM(C55:C63)</f>
        <v>25633.333333333332</v>
      </c>
      <c r="D64" s="16">
        <f>SUM(D55:D63)</f>
        <v>-6111.166666666668</v>
      </c>
      <c r="E64" s="11">
        <f>SUM(E55:E63)</f>
        <v>27100</v>
      </c>
    </row>
    <row r="65" spans="1:5" ht="15.75">
      <c r="A65" s="4"/>
      <c r="B65" s="14"/>
      <c r="C65" s="14"/>
      <c r="D65" s="15"/>
      <c r="E65" s="14"/>
    </row>
    <row r="66" spans="1:5" ht="15.75">
      <c r="A66" s="2" t="s">
        <v>58</v>
      </c>
      <c r="B66" s="17">
        <f>SUM(B64+B52+B41+B35)</f>
        <v>286006.3</v>
      </c>
      <c r="C66" s="18">
        <f>SUM(C64+C52+C41+C35)</f>
        <v>283219.6666666666</v>
      </c>
      <c r="D66" s="18">
        <f>SUM(D64+D52+D41+D35)</f>
        <v>-2786.6333333333605</v>
      </c>
      <c r="E66" s="17">
        <f>SUM(E64+E52+E41+E35)</f>
        <v>319836</v>
      </c>
    </row>
    <row r="67" spans="2:5" ht="15.75">
      <c r="B67" s="11"/>
      <c r="C67" s="11"/>
      <c r="D67" s="12"/>
      <c r="E67" s="11"/>
    </row>
    <row r="68" spans="1:5" ht="15.75">
      <c r="A68" s="2" t="s">
        <v>59</v>
      </c>
      <c r="B68" s="17">
        <f>SUM(B27-B66)</f>
        <v>-19772.219999999972</v>
      </c>
      <c r="C68" s="18">
        <f>SUM(C27-C66)</f>
        <v>6342</v>
      </c>
      <c r="D68" s="18">
        <f>SUM(D27+D66)</f>
        <v>-26114.22000000001</v>
      </c>
      <c r="E68" s="17">
        <f>SUM(E27-E66)</f>
        <v>104</v>
      </c>
    </row>
    <row r="69" spans="2:5" ht="12.75">
      <c r="B69" s="4"/>
      <c r="C69" s="4"/>
      <c r="D69" s="4"/>
      <c r="E69" s="4"/>
    </row>
    <row r="70" spans="2:5" ht="12.75">
      <c r="B70" s="4"/>
      <c r="C70" s="4"/>
      <c r="D70" s="4"/>
      <c r="E70" s="4"/>
    </row>
    <row r="71" spans="2:5" ht="12.75">
      <c r="B71" s="4"/>
      <c r="C71" s="4"/>
      <c r="D71" s="4"/>
      <c r="E71" s="4"/>
    </row>
  </sheetData>
  <printOptions/>
  <pageMargins left="0.75" right="0.75" top="1" bottom="1" header="0.5" footer="0.5"/>
  <pageSetup fitToHeight="1" fitToWidth="1" horizontalDpi="300" verticalDpi="3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Morrie Warshawski</dc:creator>
  <cp:keywords/>
  <dc:description/>
  <cp:lastModifiedBy>Morrie Warshawski</cp:lastModifiedBy>
  <cp:lastPrinted>1998-02-19T21:14:07Z</cp:lastPrinted>
  <dcterms:created xsi:type="dcterms:W3CDTF">1998-02-19T21:08:51Z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