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35" windowWidth="12120" windowHeight="8760" activeTab="0"/>
  </bookViews>
  <sheets>
    <sheet name="SRSA" sheetId="1" r:id="rId1"/>
    <sheet name="All" sheetId="2" r:id="rId2"/>
  </sheets>
  <definedNames>
    <definedName name="_xlnm.Print_Area" localSheetId="1">'All'!$A$1:$AF$140</definedName>
    <definedName name="_xlnm.Print_Area" localSheetId="0">'SRSA'!$A$1:$AF$14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<sst xmlns="http://schemas.openxmlformats.org/spreadsheetml/2006/main" count="1294" uniqueCount="452">
  <si>
    <t>UNION COUNTY SCHOOL DISTRICT</t>
  </si>
  <si>
    <t>CARTHAGE</t>
  </si>
  <si>
    <t>PO BOX 306</t>
  </si>
  <si>
    <t>Tennessee School Districts</t>
  </si>
  <si>
    <t>HAMBLEN COUNTY SCHOOL DISTRICT</t>
  </si>
  <si>
    <t>210 EAST MORRIS BOULEVARD</t>
  </si>
  <si>
    <t>ALAMO CITY SCHOOL DISTRICT</t>
  </si>
  <si>
    <t>264 EAST PARK STREET</t>
  </si>
  <si>
    <t>ALAMO</t>
  </si>
  <si>
    <t>ALCOA CITY SCHOOL DISTRICT</t>
  </si>
  <si>
    <t>EDUCATION BLDG, 524 FARADAY ST</t>
  </si>
  <si>
    <t>ALCOA</t>
  </si>
  <si>
    <t>ANDERSON COUNTY SCHOOL DISTRCT</t>
  </si>
  <si>
    <t>SUITE 500, 101 SOUTH MAIN</t>
  </si>
  <si>
    <t>ATHENS CITY ELEMENTARY SCH DIS</t>
  </si>
  <si>
    <t>943 CRESTWAY DRIVE</t>
  </si>
  <si>
    <t>BEDFORD COUNTY SCHOOL DISTRICT</t>
  </si>
  <si>
    <t>500 MADISON STREET</t>
  </si>
  <si>
    <t>SHELBYVILLE</t>
  </si>
  <si>
    <t>BELLS CITY SCHOOL DISTRICT</t>
  </si>
  <si>
    <t>4532 HIGHWAY 88, SOUTH</t>
  </si>
  <si>
    <t>BELLS</t>
  </si>
  <si>
    <t>BENTON COUNTY SCHOOL DISTRICT</t>
  </si>
  <si>
    <t>197 BRIARWOOD STREET</t>
  </si>
  <si>
    <t>BLEDSOE COUNTY SCHOOL DISTRICT</t>
  </si>
  <si>
    <t>PIKEVILLE</t>
  </si>
  <si>
    <t>BLOUNT COUNTY SCHOOL DISTRICT</t>
  </si>
  <si>
    <t>831 GRANDVIEW DRIVE</t>
  </si>
  <si>
    <t>MARYVILLE</t>
  </si>
  <si>
    <t>BRADLEY COUNTY SCHOOL DISTRICT</t>
  </si>
  <si>
    <t>800 SOUTH LEE HIGHWAY</t>
  </si>
  <si>
    <t>BRISTOL CITY SCHOOL DISTRICT</t>
  </si>
  <si>
    <t>615 EDGEMONT AVENUE</t>
  </si>
  <si>
    <t>CAMPBELL COUNTY SCHOOL DISTRCT</t>
  </si>
  <si>
    <t>522 MAIN STREET, P O BOX 445</t>
  </si>
  <si>
    <t>JACKSBORO</t>
  </si>
  <si>
    <t>CANNON COUNTY SCHOOL DISTRICT</t>
  </si>
  <si>
    <t>301 WEST MAIN STREET</t>
  </si>
  <si>
    <t>WOODBURY</t>
  </si>
  <si>
    <t>CARROLL COUNTY SCHOOL DISTRICT</t>
  </si>
  <si>
    <t>PO BOX 799</t>
  </si>
  <si>
    <t>CARTER COUNTY SCHOOL DISTRICT</t>
  </si>
  <si>
    <t>305 ACADEMY STREET</t>
  </si>
  <si>
    <t>ELIZABETHTON</t>
  </si>
  <si>
    <t>CHEATHAM COUNTY SCHOOL DISTRCT</t>
  </si>
  <si>
    <t>102 ELIZABETH STREET</t>
  </si>
  <si>
    <t>ASHLAND CITY</t>
  </si>
  <si>
    <t>HENDERSON</t>
  </si>
  <si>
    <t>CLAIBORNE COUNTY SCHOOL DIST</t>
  </si>
  <si>
    <t>TAZEWELL</t>
  </si>
  <si>
    <t>CLAY COUNTY SCHOOL DISTRICT</t>
  </si>
  <si>
    <t>520 BROWN STREET, P O BOX 469</t>
  </si>
  <si>
    <t>CLEVELAND CITY SCHOOL DISTRICT</t>
  </si>
  <si>
    <t>4300 MOUSE CREEK ROAD, NW</t>
  </si>
  <si>
    <t>CLINTON CITY ELEMENTARY S/D</t>
  </si>
  <si>
    <t>212 NORTH HICKS STREET</t>
  </si>
  <si>
    <t>COCKE COUNTY SCHOOL DISTRICT</t>
  </si>
  <si>
    <t>305 HEDRICK DRIVE</t>
  </si>
  <si>
    <t>COFFEE COUNTY SCHOOL DISTRICT</t>
  </si>
  <si>
    <t>1343 MCARTHUR STREET</t>
  </si>
  <si>
    <t>CROCKETT COUNTY SCHOOL DIST</t>
  </si>
  <si>
    <t>102 NORTH CAVALIER DRIVE</t>
  </si>
  <si>
    <t>CUMBERLAND COUNTY SCHOOL DIST</t>
  </si>
  <si>
    <t>756 STANLEY STREET</t>
  </si>
  <si>
    <t>CROSSVILLE</t>
  </si>
  <si>
    <t>DAYTON CITY ELEMENTARY SCH DIS</t>
  </si>
  <si>
    <t>520 CHERRY STREET</t>
  </si>
  <si>
    <t>DECATUR COUNTY SCHOOL DISTRICT</t>
  </si>
  <si>
    <t>DECATURVILLE</t>
  </si>
  <si>
    <t>DEKALB COUNTY SCHOOL DISTRICT</t>
  </si>
  <si>
    <t>110 SOUTH PUBLIC SQUARE</t>
  </si>
  <si>
    <t>DICKSON COUNTY SCHOOL DISTRICT</t>
  </si>
  <si>
    <t>817 NORTH CHARLOTTE STREET</t>
  </si>
  <si>
    <t>DYER COUNTY SCHOOL DISTRICT</t>
  </si>
  <si>
    <t>159 EVERETT AVENUE</t>
  </si>
  <si>
    <t>DYERSBURG</t>
  </si>
  <si>
    <t>DYERSBURG CITY SCHOOL DISTRICT</t>
  </si>
  <si>
    <t>PO BOX 1507</t>
  </si>
  <si>
    <t>ELIZABETHTON CITY SCHOOL DIST</t>
  </si>
  <si>
    <t>804 SOUTH WATAUGA AVENUE</t>
  </si>
  <si>
    <t>ETOWAH CITY ELEMENTARY SCH DIS</t>
  </si>
  <si>
    <t>858 EIGHTH STREET</t>
  </si>
  <si>
    <t>ETOWAH</t>
  </si>
  <si>
    <t>FAYETTE COUNTY SCHOOL DISTRICT</t>
  </si>
  <si>
    <t>126 WEST MARKET STREET</t>
  </si>
  <si>
    <t>SOMERVILLE</t>
  </si>
  <si>
    <t>FAYETTEVILLE CITY ELEM SCH DIS</t>
  </si>
  <si>
    <t>110A SOUTH ELK AVENUE</t>
  </si>
  <si>
    <t>FENTRESS COUNTY SCHOOL DISTRCT</t>
  </si>
  <si>
    <t>PO BOX 963</t>
  </si>
  <si>
    <t>FRANKLIN CITY ELEMENTARY S/D</t>
  </si>
  <si>
    <t>507 NEW HIGHWAY 96 WEST</t>
  </si>
  <si>
    <t>FRANKLIN COUNTY SCHOOL DISTRCT</t>
  </si>
  <si>
    <t>215 SOUTH COLLEGE STREET</t>
  </si>
  <si>
    <t>WINCHESTER</t>
  </si>
  <si>
    <t>BRADFORD SPECIAL SCHOOL DIST</t>
  </si>
  <si>
    <t>106 WEST FRONT ST, PO BOX 220</t>
  </si>
  <si>
    <t>GIBSON SPECIAL DISTRICT</t>
  </si>
  <si>
    <t>135 HIGHWAY 45 WEST  BOX D</t>
  </si>
  <si>
    <t>DYER</t>
  </si>
  <si>
    <t>GILES COUNTY SCHOOL DISTRICT</t>
  </si>
  <si>
    <t>270 RICHLAND DRIVE</t>
  </si>
  <si>
    <t>PULASKI</t>
  </si>
  <si>
    <t>GRAINGER COUNTY SCHOOL DISTRCT</t>
  </si>
  <si>
    <t>RUTLEDGE</t>
  </si>
  <si>
    <t>GREENE COUNTY SCHOOL DISTRICT</t>
  </si>
  <si>
    <t>910 WEST SUMMER STREET</t>
  </si>
  <si>
    <t>GREENEVILLE</t>
  </si>
  <si>
    <t>GREENEVILLE CITY SCHOOL DIST</t>
  </si>
  <si>
    <t>PO BOX 1420</t>
  </si>
  <si>
    <t>GRUNDY COUNTY SCHOOL DISTRICT</t>
  </si>
  <si>
    <t>ALTAMONT</t>
  </si>
  <si>
    <t>HAMILTON COUNTY SCHOOL DISTRCT</t>
  </si>
  <si>
    <t>6703 BONNY OAKS DRIVE</t>
  </si>
  <si>
    <t>HANCOCK COUNTY SCHOOL DISTRICT</t>
  </si>
  <si>
    <t>1237 MAIN STREET</t>
  </si>
  <si>
    <t>SNEEDVILLE</t>
  </si>
  <si>
    <t>HARDEMAN COUNTY SCHOOL DISTRCT</t>
  </si>
  <si>
    <t>BOLIVAR</t>
  </si>
  <si>
    <t>HARDIN COUNTY SCHOOL DISTRICT</t>
  </si>
  <si>
    <t>155 NORTH GUINN STREET</t>
  </si>
  <si>
    <t>SAVANNAH</t>
  </si>
  <si>
    <t>HAWKINS COUNTY SCHOOL DISTRICT</t>
  </si>
  <si>
    <t>200 NORTH DEPOT STREET</t>
  </si>
  <si>
    <t>ROGERSVILLE</t>
  </si>
  <si>
    <t>HAYWOOD COUNTY SCHOOL DISTRICT</t>
  </si>
  <si>
    <t>900 EAST MAIN STR</t>
  </si>
  <si>
    <t>HENDERSON COUNTY SCHOOL DIST</t>
  </si>
  <si>
    <t>35 E WILSON STREET PO BOX 190</t>
  </si>
  <si>
    <t>HENRY COUNTY SCHOOL DISTRICT</t>
  </si>
  <si>
    <t>217 GROVE BOULEVARD</t>
  </si>
  <si>
    <t>PARIS</t>
  </si>
  <si>
    <t>HICKMAN COUNTY SCHOOL DISTRICT</t>
  </si>
  <si>
    <t>115 MURPHREE AVENUE</t>
  </si>
  <si>
    <t>HOLLOW ROCK-BRUCETON SCH DIST</t>
  </si>
  <si>
    <t>PO BOX 135</t>
  </si>
  <si>
    <t>BRUCETON</t>
  </si>
  <si>
    <t>HOUSTON COUNTY SCHOOL DISTRICT</t>
  </si>
  <si>
    <t>ERIN</t>
  </si>
  <si>
    <t>HUMBOLDT CITY SCHOOL DISTRICT</t>
  </si>
  <si>
    <t>1421 OSBORNE STREET</t>
  </si>
  <si>
    <t>HUMBOLDT</t>
  </si>
  <si>
    <t>HUMPHREYS COUNTY SCHOOL DIST</t>
  </si>
  <si>
    <t>2443 HWY 70 EAST</t>
  </si>
  <si>
    <t>HUNTINGDON SPECIAL SCHOOL DIST</t>
  </si>
  <si>
    <t>585 HIGH STREET</t>
  </si>
  <si>
    <t>JACKSON COUNTY SCHOOL DISTRICT</t>
  </si>
  <si>
    <t>205 WEST GIBSON AVENUE</t>
  </si>
  <si>
    <t>GAINSBORO</t>
  </si>
  <si>
    <t>JEFFERSON COUNTY SCHOOL DIST</t>
  </si>
  <si>
    <t>DANDRIDGE</t>
  </si>
  <si>
    <t>JOHNSON CITY SCHOOL DISTRICT</t>
  </si>
  <si>
    <t>PO BOX 1517</t>
  </si>
  <si>
    <t>JOHNSON CITY</t>
  </si>
  <si>
    <t>JOHNSON COUNTY SCHOOL DISTRICT</t>
  </si>
  <si>
    <t>211 NORTH CHURCH STREET</t>
  </si>
  <si>
    <t>MOUNTAIN CITY</t>
  </si>
  <si>
    <t>1701 EAST CENTER STREET</t>
  </si>
  <si>
    <t>KINGSPORT</t>
  </si>
  <si>
    <t>KNOX COUNTY SCHOOL DISTRICT</t>
  </si>
  <si>
    <t>PO BOX 2188, 912 SOUTH GAY STR</t>
  </si>
  <si>
    <t>KNOXVILLE</t>
  </si>
  <si>
    <t>LAKE COUNTY SCHOOL DISTRICT</t>
  </si>
  <si>
    <t>819 MCBRIDE STREET PO BOX 397</t>
  </si>
  <si>
    <t>TIPTONVILLE</t>
  </si>
  <si>
    <t>LAUDERDALE COUNTY SCHOOL DIST</t>
  </si>
  <si>
    <t>402 S WASHINGTON STREET</t>
  </si>
  <si>
    <t>LAWRENCE COUNTY SCHOOL DISTRCT</t>
  </si>
  <si>
    <t>700 MAHR AVENUE</t>
  </si>
  <si>
    <t>LAWRENCEBURG</t>
  </si>
  <si>
    <t>LEBANON CITY ELEMENTARY S/D</t>
  </si>
  <si>
    <t>701 COLES FERRY PIKE</t>
  </si>
  <si>
    <t>LENOIR CITY SCHOOL DISTRICT</t>
  </si>
  <si>
    <t>2145 HARRISON AVENUE</t>
  </si>
  <si>
    <t>LENOIR CITY</t>
  </si>
  <si>
    <t>LEWIS COUNTY SCHOOL DISTRICT</t>
  </si>
  <si>
    <t>206 SOUTH COURT STREET</t>
  </si>
  <si>
    <t>HOHENWALD</t>
  </si>
  <si>
    <t>LEXINGTON CITY ELEMENTARY</t>
  </si>
  <si>
    <t>162 MONROE AVENUE</t>
  </si>
  <si>
    <t>LINCOLN COUNTY SCHOOL DISTRICT</t>
  </si>
  <si>
    <t>206 EAST DAVIDSON DRIVE</t>
  </si>
  <si>
    <t>LOUDON COUNTY SCHOOL DISTRICT</t>
  </si>
  <si>
    <t>100 RIVER ROAD BOX 113</t>
  </si>
  <si>
    <t>LOUDON</t>
  </si>
  <si>
    <t>MACON COUNTY SCHOOL DISTRICT</t>
  </si>
  <si>
    <t>501 COLLEGE STREET</t>
  </si>
  <si>
    <t>LAFAYETTE</t>
  </si>
  <si>
    <t>JACKSON-MADISON CONSOLIDATED</t>
  </si>
  <si>
    <t>310 NORTH PARKWAY</t>
  </si>
  <si>
    <t>MANCHESTER CITY SCHOOL DIST</t>
  </si>
  <si>
    <t>215 EAST FORT STREET</t>
  </si>
  <si>
    <t>MARION COUNTY SCHOOL DISTRICT</t>
  </si>
  <si>
    <t>204 BETSY PACK DRIVE</t>
  </si>
  <si>
    <t>JASPER</t>
  </si>
  <si>
    <t>MARSHALL COUNTY SCHOOL DISTRCT</t>
  </si>
  <si>
    <t>700 JONES CIRCLE</t>
  </si>
  <si>
    <t>MARYVILLE CITY SCHOOL DISTRICT</t>
  </si>
  <si>
    <t>833 LAWRENCE AVENUE</t>
  </si>
  <si>
    <t>MAURY COUNTY SCHOOL DISTRICT</t>
  </si>
  <si>
    <t>501 WEST EIGHT STREET</t>
  </si>
  <si>
    <t>MCKENZIE SPECIAL SCHOOL DIST</t>
  </si>
  <si>
    <t>114 WEST BELL AVENUE</t>
  </si>
  <si>
    <t>MCKENZIE</t>
  </si>
  <si>
    <t>MCMINN COUNTY SCHOOL DISTRICT</t>
  </si>
  <si>
    <t>216 NORTH JACKSON</t>
  </si>
  <si>
    <t>MCNAIRY COUNTY SCHOOL DISTRICT</t>
  </si>
  <si>
    <t>170 WEST COURT AVENUE</t>
  </si>
  <si>
    <t>SELMER</t>
  </si>
  <si>
    <t>MEIGS COUNTY SCHOOL DISTRICT</t>
  </si>
  <si>
    <t>PO BOX 1039</t>
  </si>
  <si>
    <t>DECATUR</t>
  </si>
  <si>
    <t>MEMPHIS CITY SCHOOL DISTRICT</t>
  </si>
  <si>
    <t>2597 AVERY AVENUE</t>
  </si>
  <si>
    <t>MEMPHIS</t>
  </si>
  <si>
    <t>MILAN CITY SPECIAL SCHOOL DIST</t>
  </si>
  <si>
    <t>PO BOX 528, 2048 SOUTH FIRST</t>
  </si>
  <si>
    <t>MONROE COUNTY SCHOOL DISTRICT</t>
  </si>
  <si>
    <t>205 OAK GROVE ROAD</t>
  </si>
  <si>
    <t>MADISONVILLE</t>
  </si>
  <si>
    <t>MONTGOMERY COUNTY SCHOOLS</t>
  </si>
  <si>
    <t>621 GRACEY AVENUE</t>
  </si>
  <si>
    <t>MOORE COUNTY SCHOOL DISTRICT</t>
  </si>
  <si>
    <t>BOX 219</t>
  </si>
  <si>
    <t>MORGAN COUNTY SCHOOL DISTRICT</t>
  </si>
  <si>
    <t>136 FLAT FORK ROAD</t>
  </si>
  <si>
    <t>WARTBURG</t>
  </si>
  <si>
    <t>MURFREESBORO CITY ELEM SCH DIS</t>
  </si>
  <si>
    <t>2552 SOUTH CHURCH STREET</t>
  </si>
  <si>
    <t>MURFREESBORO</t>
  </si>
  <si>
    <t>NASHVILLE-DAVIDSON COUNTY SD</t>
  </si>
  <si>
    <t>2601 BRANSFORD AVENUE</t>
  </si>
  <si>
    <t>NASHVILLE</t>
  </si>
  <si>
    <t>NEWPORT CITY ELEMENTARY S/D</t>
  </si>
  <si>
    <t>301 COLLEGE STREET</t>
  </si>
  <si>
    <t>OAK RIDGE CITY SCHOOL DISTRICT</t>
  </si>
  <si>
    <t>304NEW YORK AVENUE, PO BOX 658</t>
  </si>
  <si>
    <t>OAK RIDGE</t>
  </si>
  <si>
    <t>OBION COUNTY SCHOOL DISTRICT</t>
  </si>
  <si>
    <t>316 S THIRD STREET</t>
  </si>
  <si>
    <t>ONEIDA CITY SCHOOL DISTRICT</t>
  </si>
  <si>
    <t>195 NORTH BANK STR, P O BOX 48</t>
  </si>
  <si>
    <t>ONEIDA</t>
  </si>
  <si>
    <t>OVERTON COUNTY SCHOOL DISTRICT</t>
  </si>
  <si>
    <t>112 BUSSELL STREET</t>
  </si>
  <si>
    <t>LIVINGSTON</t>
  </si>
  <si>
    <t>PARIS CITY SPECIAL SCHOOL DIST</t>
  </si>
  <si>
    <t>1219 HIGHWAY 641 SOUTH</t>
  </si>
  <si>
    <t>PERRY COUNTY SCHOOL DISTRICT</t>
  </si>
  <si>
    <t>333 SOUTH MILL STREET</t>
  </si>
  <si>
    <t>LINDEN</t>
  </si>
  <si>
    <t>PICKETT COUNTY SCHOOL DISTRICT</t>
  </si>
  <si>
    <t>141 SKYLINE DRIVE</t>
  </si>
  <si>
    <t>BYRDSTOWN</t>
  </si>
  <si>
    <t>POLK COUNTY SCHOOL DISTRICT</t>
  </si>
  <si>
    <t>PO BOX A</t>
  </si>
  <si>
    <t>PUTNAM COUNTY SCHOOL DISTRICT</t>
  </si>
  <si>
    <t>1400 EAST SPRING STREET</t>
  </si>
  <si>
    <t>COOKEVILLE</t>
  </si>
  <si>
    <t>RHEA COUNTY SCHOOL DISTRICT</t>
  </si>
  <si>
    <t>305 CALIFORNIA AVENUE</t>
  </si>
  <si>
    <t>RICHARD CITY ELEMENTARY S/D</t>
  </si>
  <si>
    <t>1620 HAMILTON AVENUE</t>
  </si>
  <si>
    <t>SOUTH PITTSBURG</t>
  </si>
  <si>
    <t>105 BLUFF ROAD</t>
  </si>
  <si>
    <t>ROBERTSON COUNTY SCHOOL DIST</t>
  </si>
  <si>
    <t>2121 WOODLAND ST PO BOX 130</t>
  </si>
  <si>
    <t>ROGERSVILLE CITY ELEM SCH DIST</t>
  </si>
  <si>
    <t>116 BROADWAY</t>
  </si>
  <si>
    <t>RUTHERFORD COUNTY SCHOOL DIST</t>
  </si>
  <si>
    <t>2240 SOUTH PARK BLVD</t>
  </si>
  <si>
    <t>SCOTT COUNTY SCHOOL DISTRICT</t>
  </si>
  <si>
    <t>PO BOX 37, 208 COURT STREET</t>
  </si>
  <si>
    <t>HUNTSVILLE</t>
  </si>
  <si>
    <t>SEQUATCHIE COUNTY SCHOOL DIST</t>
  </si>
  <si>
    <t>PO BOX 488, 24 SPRING STREET</t>
  </si>
  <si>
    <t>DUNLAP</t>
  </si>
  <si>
    <t>SEVIER COUNTY SCHOOL DISTRICT</t>
  </si>
  <si>
    <t>226 CEDAR STREET</t>
  </si>
  <si>
    <t>SEVIERVILLE</t>
  </si>
  <si>
    <t>SHELBY COUNTY SCHOOL DISTRICT</t>
  </si>
  <si>
    <t>160 SOUTH HOLLYWOOD</t>
  </si>
  <si>
    <t>SMITH COUNTY SCHOOL DISTRICT</t>
  </si>
  <si>
    <t>207 N MAIN STREET B</t>
  </si>
  <si>
    <t>SOUTH CARROLL SPECIAL SCH DIST</t>
  </si>
  <si>
    <t>145 CLARKSBURG ROAD</t>
  </si>
  <si>
    <t>CLARKSBURG</t>
  </si>
  <si>
    <t>STEWART COUNTY SCHOOL DISTRICT</t>
  </si>
  <si>
    <t>PO BOX 433, 1031 SPRING STREET</t>
  </si>
  <si>
    <t>SULLIVAN COUNTY SCHOOL DISTRCT</t>
  </si>
  <si>
    <t>BLOUNTVILLE</t>
  </si>
  <si>
    <t>SUMNER COUNTY SCHOOL DISTRICT</t>
  </si>
  <si>
    <t>695 E MAIN STREET</t>
  </si>
  <si>
    <t>GALLATIN</t>
  </si>
  <si>
    <t>SWEETWATER CITY SCHOOL DIST</t>
  </si>
  <si>
    <t>PO BOX 231, MONROE STREET</t>
  </si>
  <si>
    <t>TIPTON COUNTY SCHOOL DISTRICT</t>
  </si>
  <si>
    <t>PO BOX 486</t>
  </si>
  <si>
    <t>TRENTON CITY SCHOOL DISTRICT</t>
  </si>
  <si>
    <t>201 WEST 10TH STREET</t>
  </si>
  <si>
    <t>TROUSDALE COUNTY SCHOOL DIST</t>
  </si>
  <si>
    <t>103 LOCK 6 ROAD</t>
  </si>
  <si>
    <t>HARTSVILLE</t>
  </si>
  <si>
    <t>TULLAHOMA CITY SCHOOL DISTRICT</t>
  </si>
  <si>
    <t>510 SOUTH JACKSON STREET</t>
  </si>
  <si>
    <t>TULLAHOMA</t>
  </si>
  <si>
    <t>UNICOI SCHOOL DISTRICT</t>
  </si>
  <si>
    <t>600 NORTH ELM AVENUE</t>
  </si>
  <si>
    <t>ERWIN</t>
  </si>
  <si>
    <t>UNION CITY SCHOOL DISTRICT</t>
  </si>
  <si>
    <t>PO BOX 749</t>
  </si>
  <si>
    <t>BOX 10, 635 MAIN STREET</t>
  </si>
  <si>
    <t>MAYNARDVILLE</t>
  </si>
  <si>
    <t>VAN BUREN COUNTY SCHOOL DIST</t>
  </si>
  <si>
    <t>SPENCER</t>
  </si>
  <si>
    <t>WARREN COUNTY SCHOOL DISTRICT</t>
  </si>
  <si>
    <t>2548 MORRISON STREET</t>
  </si>
  <si>
    <t>WASHINGTON COUNTY SCHOOL DIST</t>
  </si>
  <si>
    <t>405 WEST COLLEGE STREET</t>
  </si>
  <si>
    <t>JONESBOROUGH</t>
  </si>
  <si>
    <t>WAYNE COUNTY SCHOOL DISTRICT</t>
  </si>
  <si>
    <t>PO BOX 658</t>
  </si>
  <si>
    <t>WEAKLEY COUNTY SCHOOL DISTRICT</t>
  </si>
  <si>
    <t>8319 HIGHWAY 22, SUITE A</t>
  </si>
  <si>
    <t>WEST CARROLL SPECIAL DISTRICT</t>
  </si>
  <si>
    <t>PO BOX 279, 70 COLLEGE STR</t>
  </si>
  <si>
    <t>TREZEVANT</t>
  </si>
  <si>
    <t>WHITE COUNTY SCHOOL DISTRICT</t>
  </si>
  <si>
    <t>136 BAKER STREET</t>
  </si>
  <si>
    <t>WILLIAMSON COUNTY SCHOOL DIST</t>
  </si>
  <si>
    <t>1320 WEST MAIN, SUITE 202</t>
  </si>
  <si>
    <t>WILSON COUNTY SCHOOL DISTRICT</t>
  </si>
  <si>
    <t>351 STUMPY LANE</t>
  </si>
  <si>
    <t>COLUMBIA</t>
  </si>
  <si>
    <t>HUNTINGDON</t>
  </si>
  <si>
    <t>MANCHESTER</t>
  </si>
  <si>
    <t>PO BOX 112</t>
  </si>
  <si>
    <t>WAYNESBORO</t>
  </si>
  <si>
    <t>CHESTER COUNTY SCHOOL DISTRICT</t>
  </si>
  <si>
    <t>KINGSTON</t>
  </si>
  <si>
    <t>SWEETWATER</t>
  </si>
  <si>
    <t>BROWNSVILLE</t>
  </si>
  <si>
    <t>NEWPORT</t>
  </si>
  <si>
    <t>MCMINNVILLE</t>
  </si>
  <si>
    <t>PO BOX 327</t>
  </si>
  <si>
    <t>ATHENS</t>
  </si>
  <si>
    <t>BENTON</t>
  </si>
  <si>
    <t>BRISTOL</t>
  </si>
  <si>
    <t>MORRISTOWN</t>
  </si>
  <si>
    <t>FAYETTEVILLE</t>
  </si>
  <si>
    <t>RIPLEY</t>
  </si>
  <si>
    <t>CLARKSVILLE</t>
  </si>
  <si>
    <t xml:space="preserve"> </t>
  </si>
  <si>
    <t>UNION CITY</t>
  </si>
  <si>
    <t>MILAN</t>
  </si>
  <si>
    <t>LYNCHBURG</t>
  </si>
  <si>
    <t>CELINA</t>
  </si>
  <si>
    <t>SPARTA</t>
  </si>
  <si>
    <t>DRESDEN</t>
  </si>
  <si>
    <t>WAVERLY</t>
  </si>
  <si>
    <t>LEWISBURG</t>
  </si>
  <si>
    <t>CAMDEN</t>
  </si>
  <si>
    <t>LEXINGTON</t>
  </si>
  <si>
    <t>SMITHVILLE</t>
  </si>
  <si>
    <t>CHATTANOOGA</t>
  </si>
  <si>
    <t>CLINTON</t>
  </si>
  <si>
    <t>DICKSON</t>
  </si>
  <si>
    <t>PO BOX 97</t>
  </si>
  <si>
    <t>PO BOX 209</t>
  </si>
  <si>
    <t>PO BOX 369</t>
  </si>
  <si>
    <t>JAMESTOWN</t>
  </si>
  <si>
    <t>PO BOX 38</t>
  </si>
  <si>
    <t>PO BOX 98</t>
  </si>
  <si>
    <t>PO BOX 179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</si>
  <si>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</si>
  <si>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</si>
  <si>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</si>
  <si>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</si>
  <si>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</si>
  <si>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</si>
  <si>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</si>
  <si>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</si>
  <si>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</si>
  <si>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</si>
  <si>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</si>
  <si>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</si>
  <si>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</si>
  <si>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</si>
  <si>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</si>
  <si>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</si>
  <si>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</si>
  <si>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</si>
  <si>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</si>
  <si>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</si>
  <si>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</si>
  <si>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</si>
  <si>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</si>
  <si>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</si>
  <si>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</si>
  <si>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</si>
  <si>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</si>
  <si>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</si>
  <si>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</si>
  <si>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</si>
  <si>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>TRENTON</t>
  </si>
  <si>
    <t>PO BOX 190</t>
  </si>
  <si>
    <t>CLEVELAND</t>
  </si>
  <si>
    <t>DAYTON</t>
  </si>
  <si>
    <t>SPRINGFIELD</t>
  </si>
  <si>
    <t>CENTERVILLE</t>
  </si>
  <si>
    <t>DOVER</t>
  </si>
  <si>
    <t>FRANKLIN</t>
  </si>
  <si>
    <t>JACKSON</t>
  </si>
  <si>
    <t>LEBANON</t>
  </si>
  <si>
    <t>BRADFORD</t>
  </si>
  <si>
    <t>COVINGTON</t>
  </si>
  <si>
    <t>NO</t>
  </si>
  <si>
    <t>HARRIMAN/ROANE COUNTY S/D</t>
  </si>
  <si>
    <t>YES</t>
  </si>
  <si>
    <t>4,8</t>
  </si>
  <si>
    <t>6,7</t>
  </si>
  <si>
    <t>2,4,8</t>
  </si>
  <si>
    <t>2,8</t>
  </si>
  <si>
    <t>M</t>
  </si>
  <si>
    <t>6,7,N</t>
  </si>
  <si>
    <t>7,N</t>
  </si>
  <si>
    <t>3,8</t>
  </si>
  <si>
    <t>2,4,8,N</t>
  </si>
  <si>
    <t>7,8</t>
  </si>
  <si>
    <t>4,8,N</t>
  </si>
  <si>
    <t>5,6,7</t>
  </si>
  <si>
    <t>1,3,8</t>
  </si>
  <si>
    <t>1,3,8,N</t>
  </si>
  <si>
    <t>6,8</t>
  </si>
  <si>
    <t>2,3,8</t>
  </si>
  <si>
    <t>KINGSPORT CITY SCHOOL DISTRICT</t>
  </si>
  <si>
    <t>14A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</si>
  <si>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</si>
  <si>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</si>
  <si>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</si>
  <si>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</si>
  <si>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</si>
  <si>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South Carroll County Special School District PK-12 School District</t>
  </si>
  <si>
    <t>Bells City School District</t>
  </si>
  <si>
    <t>Alamo City School Alamo Elementary School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</si>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</sst>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8" fontId="1" fillId="2" borderId="0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 textRotation="75" wrapText="1"/>
    </xf>
    <xf numFmtId="0" fontId="1" fillId="3" borderId="9" xfId="0" applyFont="1" applyFill="1" applyBorder="1" applyAlignment="1">
      <alignment horizontal="left" textRotation="75" wrapText="1"/>
    </xf>
    <xf numFmtId="0" fontId="1" fillId="3" borderId="10" xfId="0" applyFont="1" applyFill="1" applyBorder="1" applyAlignment="1" applyProtection="1">
      <alignment horizontal="left" textRotation="75" wrapText="1"/>
      <protection/>
    </xf>
    <xf numFmtId="0" fontId="1" fillId="4" borderId="9" xfId="0" applyFont="1" applyFill="1" applyBorder="1" applyAlignment="1">
      <alignment horizontal="left" textRotation="75" wrapText="1"/>
    </xf>
    <xf numFmtId="0" fontId="1" fillId="0" borderId="11" xfId="0" applyFont="1" applyFill="1" applyBorder="1" applyAlignment="1">
      <alignment horizontal="left" textRotation="75" wrapText="1"/>
    </xf>
    <xf numFmtId="0" fontId="1" fillId="0" borderId="8" xfId="0" applyFont="1" applyFill="1" applyBorder="1" applyAlignment="1" applyProtection="1">
      <alignment horizontal="left" textRotation="75" wrapText="1"/>
      <protection/>
    </xf>
    <xf numFmtId="0" fontId="1" fillId="0" borderId="9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9" xfId="0" applyFont="1" applyFill="1" applyBorder="1" applyAlignment="1" applyProtection="1">
      <alignment horizontal="left" textRotation="75" wrapText="1"/>
      <protection locked="0"/>
    </xf>
    <xf numFmtId="2" fontId="0" fillId="0" borderId="1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3" borderId="11" xfId="0" applyNumberFormat="1" applyFont="1" applyFill="1" applyBorder="1" applyAlignment="1" applyProtection="1">
      <alignment horizontal="left" textRotation="75" wrapText="1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0" fillId="0" borderId="3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 horizontal="left" textRotation="75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4" borderId="8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>
      <alignment horizontal="left" textRotation="75" wrapText="1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left" textRotation="75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 textRotation="75" wrapText="1"/>
      <protection locked="0"/>
    </xf>
    <xf numFmtId="0" fontId="1" fillId="0" borderId="19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11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2" borderId="14" xfId="0" applyNumberFormat="1" applyFont="1" applyFill="1" applyBorder="1" applyAlignment="1">
      <alignment/>
    </xf>
    <xf numFmtId="0" fontId="1" fillId="0" borderId="26" xfId="0" applyNumberFormat="1" applyFont="1" applyBorder="1" applyAlignment="1">
      <alignment horizontal="center"/>
    </xf>
    <xf numFmtId="164" fontId="0" fillId="2" borderId="27" xfId="0" applyNumberFormat="1" applyFont="1" applyFill="1" applyBorder="1" applyAlignment="1">
      <alignment/>
    </xf>
    <xf numFmtId="165" fontId="0" fillId="2" borderId="27" xfId="0" applyNumberFormat="1" applyFont="1" applyFill="1" applyBorder="1" applyAlignment="1">
      <alignment/>
    </xf>
    <xf numFmtId="164" fontId="0" fillId="2" borderId="28" xfId="0" applyNumberFormat="1" applyFont="1" applyFill="1" applyBorder="1" applyAlignment="1">
      <alignment/>
    </xf>
    <xf numFmtId="165" fontId="0" fillId="2" borderId="28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5" fontId="0" fillId="0" borderId="27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0" fillId="0" borderId="2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0" fillId="5" borderId="28" xfId="0" applyNumberFormat="1" applyFont="1" applyFill="1" applyBorder="1" applyAlignment="1">
      <alignment/>
    </xf>
    <xf numFmtId="165" fontId="0" fillId="5" borderId="28" xfId="0" applyNumberFormat="1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168" fontId="0" fillId="5" borderId="2" xfId="0" applyNumberFormat="1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7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0" fillId="5" borderId="13" xfId="0" applyFont="1" applyFill="1" applyBorder="1" applyAlignment="1" applyProtection="1">
      <alignment horizontal="center"/>
      <protection locked="0"/>
    </xf>
    <xf numFmtId="4" fontId="0" fillId="5" borderId="14" xfId="0" applyNumberFormat="1" applyFont="1" applyFill="1" applyBorder="1" applyAlignment="1" applyProtection="1">
      <alignment/>
      <protection locked="0"/>
    </xf>
    <xf numFmtId="0" fontId="0" fillId="5" borderId="6" xfId="0" applyFont="1" applyFill="1" applyBorder="1" applyAlignment="1" applyProtection="1">
      <alignment/>
      <protection locked="0"/>
    </xf>
    <xf numFmtId="2" fontId="0" fillId="5" borderId="7" xfId="0" applyNumberFormat="1" applyFont="1" applyFill="1" applyBorder="1" applyAlignment="1">
      <alignment/>
    </xf>
    <xf numFmtId="2" fontId="0" fillId="5" borderId="2" xfId="0" applyNumberFormat="1" applyFont="1" applyFill="1" applyBorder="1" applyAlignment="1" applyProtection="1">
      <alignment/>
      <protection locked="0"/>
    </xf>
    <xf numFmtId="0" fontId="0" fillId="5" borderId="24" xfId="0" applyFont="1" applyFill="1" applyBorder="1" applyAlignment="1">
      <alignment horizontal="center"/>
    </xf>
    <xf numFmtId="3" fontId="0" fillId="5" borderId="7" xfId="0" applyNumberFormat="1" applyFont="1" applyFill="1" applyBorder="1" applyAlignment="1" applyProtection="1">
      <alignment/>
      <protection locked="0"/>
    </xf>
    <xf numFmtId="3" fontId="0" fillId="5" borderId="2" xfId="0" applyNumberFormat="1" applyFont="1" applyFill="1" applyBorder="1" applyAlignment="1" applyProtection="1">
      <alignment/>
      <protection locked="0"/>
    </xf>
    <xf numFmtId="3" fontId="0" fillId="5" borderId="13" xfId="0" applyNumberFormat="1" applyFont="1" applyFill="1" applyBorder="1" applyAlignment="1" applyProtection="1">
      <alignment/>
      <protection locked="0"/>
    </xf>
    <xf numFmtId="0" fontId="0" fillId="5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2" max="2" width="9.421875" style="0" bestFit="1" customWidth="1"/>
    <col min="3" max="3" width="35.8515625" style="0" bestFit="1" customWidth="1"/>
    <col min="4" max="4" width="25.28125" style="0" bestFit="1" customWidth="1"/>
    <col min="5" max="5" width="14.0039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22" width="6.5742187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50" t="s">
        <v>445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</row>
    <row r="2" spans="1:25" ht="12.75">
      <c r="A2" s="148" t="s">
        <v>446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</row>
    <row r="3" spans="1:14" ht="12.75">
      <c r="A3" s="149" t="s">
        <v>447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8"/>
    </row>
    <row r="4" spans="1:14" ht="15.75" customHeight="1">
      <c r="A4" s="152" t="s">
        <v>448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22" ht="45" customHeight="1">
      <c r="A5" s="145" t="s">
        <v>449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14" ht="12.75">
      <c r="A6" s="147" t="s">
        <v>450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25" ht="12.75">
      <c r="A7" s="147" t="s">
        <v>451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8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</row>
    <row r="8" spans="1:35" s="3" customFormat="1" ht="18">
      <c r="A8" s="1" t="s">
        <v>3</v>
      </c>
      <c r="B8" s="2"/>
      <c r="C8" s="13"/>
      <c r="F8" s="4"/>
      <c r="G8" s="5"/>
      <c r="I8" s="6"/>
      <c r="L8" s="7"/>
      <c r="N8" s="10"/>
      <c r="Q8" s="11"/>
      <c r="S8" s="17"/>
      <c r="T8" s="17"/>
      <c r="U8" s="17"/>
      <c r="V8" s="1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2" s="92" customFormat="1" ht="159.75" customHeight="1" thickBot="1">
      <c r="A9" s="30" t="s">
        <v>374</v>
      </c>
      <c r="B9" s="31" t="s">
        <v>375</v>
      </c>
      <c r="C9" s="32" t="s">
        <v>376</v>
      </c>
      <c r="D9" s="32" t="s">
        <v>377</v>
      </c>
      <c r="E9" s="32" t="s">
        <v>378</v>
      </c>
      <c r="F9" s="33" t="s">
        <v>379</v>
      </c>
      <c r="G9" s="52" t="s">
        <v>380</v>
      </c>
      <c r="H9" s="32" t="s">
        <v>381</v>
      </c>
      <c r="I9" s="34" t="s">
        <v>382</v>
      </c>
      <c r="J9" s="35" t="s">
        <v>437</v>
      </c>
      <c r="K9" s="36" t="s">
        <v>438</v>
      </c>
      <c r="L9" s="67" t="s">
        <v>383</v>
      </c>
      <c r="M9" s="71" t="s">
        <v>439</v>
      </c>
      <c r="N9" s="75" t="s">
        <v>394</v>
      </c>
      <c r="O9" s="37" t="s">
        <v>440</v>
      </c>
      <c r="P9" s="38" t="s">
        <v>395</v>
      </c>
      <c r="Q9" s="76" t="s">
        <v>441</v>
      </c>
      <c r="R9" s="79" t="s">
        <v>384</v>
      </c>
      <c r="S9" s="39" t="s">
        <v>399</v>
      </c>
      <c r="T9" s="40" t="s">
        <v>398</v>
      </c>
      <c r="U9" s="40" t="s">
        <v>400</v>
      </c>
      <c r="V9" s="41" t="s">
        <v>401</v>
      </c>
      <c r="W9" s="42" t="s">
        <v>385</v>
      </c>
      <c r="X9" s="43" t="s">
        <v>386</v>
      </c>
      <c r="Y9" s="43" t="s">
        <v>403</v>
      </c>
      <c r="Z9" s="83" t="s">
        <v>402</v>
      </c>
      <c r="AA9" s="85" t="s">
        <v>387</v>
      </c>
      <c r="AB9" s="42" t="s">
        <v>388</v>
      </c>
      <c r="AC9" s="43" t="s">
        <v>389</v>
      </c>
      <c r="AD9" s="83" t="s">
        <v>390</v>
      </c>
      <c r="AE9" s="89" t="s">
        <v>391</v>
      </c>
      <c r="AF9" s="88" t="s">
        <v>392</v>
      </c>
    </row>
    <row r="10" spans="1:32" s="93" customFormat="1" ht="12" customHeight="1" thickBot="1">
      <c r="A10" s="95">
        <v>1</v>
      </c>
      <c r="B10" s="95">
        <v>2</v>
      </c>
      <c r="C10" s="65">
        <v>3</v>
      </c>
      <c r="D10" s="55">
        <v>4</v>
      </c>
      <c r="E10" s="55">
        <v>5</v>
      </c>
      <c r="F10" s="56">
        <v>6</v>
      </c>
      <c r="G10" s="57"/>
      <c r="H10" s="58">
        <v>7</v>
      </c>
      <c r="I10" s="59">
        <v>8</v>
      </c>
      <c r="J10" s="55">
        <v>9</v>
      </c>
      <c r="K10" s="60">
        <v>10</v>
      </c>
      <c r="L10" s="68">
        <v>11</v>
      </c>
      <c r="M10" s="72">
        <v>12</v>
      </c>
      <c r="N10" s="62">
        <v>13</v>
      </c>
      <c r="O10" s="63">
        <v>14</v>
      </c>
      <c r="P10" s="64" t="s">
        <v>396</v>
      </c>
      <c r="Q10" s="60" t="s">
        <v>436</v>
      </c>
      <c r="R10" s="80">
        <v>15</v>
      </c>
      <c r="S10" s="61">
        <v>16</v>
      </c>
      <c r="T10" s="64">
        <v>17</v>
      </c>
      <c r="U10" s="64">
        <v>18</v>
      </c>
      <c r="V10" s="60">
        <v>19</v>
      </c>
      <c r="W10" s="65"/>
      <c r="X10" s="55"/>
      <c r="Y10" s="55"/>
      <c r="Z10" s="58"/>
      <c r="AA10" s="86">
        <v>20</v>
      </c>
      <c r="AB10" s="84"/>
      <c r="AC10" s="66"/>
      <c r="AD10" s="87"/>
      <c r="AE10" s="86">
        <v>21</v>
      </c>
      <c r="AF10" s="65" t="s">
        <v>393</v>
      </c>
    </row>
    <row r="11" spans="1:35" s="3" customFormat="1" ht="12.75" customHeight="1">
      <c r="A11" s="100">
        <v>4700030</v>
      </c>
      <c r="B11" s="101">
        <v>171</v>
      </c>
      <c r="C11" s="102" t="s">
        <v>6</v>
      </c>
      <c r="D11" s="103" t="s">
        <v>7</v>
      </c>
      <c r="E11" s="103" t="s">
        <v>8</v>
      </c>
      <c r="F11" s="104">
        <v>38001</v>
      </c>
      <c r="G11" s="105">
        <v>1723</v>
      </c>
      <c r="H11" s="106">
        <v>7316965515</v>
      </c>
      <c r="I11" s="107">
        <v>7</v>
      </c>
      <c r="J11" s="108" t="s">
        <v>418</v>
      </c>
      <c r="K11" s="77" t="s">
        <v>416</v>
      </c>
      <c r="L11" s="69">
        <v>484.3</v>
      </c>
      <c r="M11" s="73" t="s">
        <v>416</v>
      </c>
      <c r="N11" s="109">
        <v>22.22222222</v>
      </c>
      <c r="O11" s="108" t="s">
        <v>418</v>
      </c>
      <c r="P11" s="44"/>
      <c r="Q11" s="77" t="str">
        <f>IF(AND(ISNUMBER(P11),P11&gt;=20),"YES","NO")</f>
        <v>NO</v>
      </c>
      <c r="R11" s="110" t="s">
        <v>418</v>
      </c>
      <c r="S11" s="46">
        <v>21484</v>
      </c>
      <c r="T11" s="47">
        <v>1856</v>
      </c>
      <c r="U11" s="47">
        <v>2861</v>
      </c>
      <c r="V11" s="48">
        <v>3086</v>
      </c>
      <c r="W11" s="102">
        <f>IF(OR(J11="YES",K11="YES"),1,0)</f>
        <v>1</v>
      </c>
      <c r="X11" s="103">
        <f>IF(OR(AND(ISNUMBER(L11),AND(L11&gt;0,L11&lt;600)),AND(ISNUMBER(L11),AND(L11&gt;0,M11="YES"))),1,0)</f>
        <v>1</v>
      </c>
      <c r="Y11" s="103">
        <f>IF(AND(OR(J11="YES",K11="YES"),(W11=0)),"Trouble",0)</f>
        <v>0</v>
      </c>
      <c r="Z11" s="106">
        <f>IF(AND(OR(AND(ISNUMBER(L11),AND(L11&gt;0,L11&lt;600)),AND(ISNUMBER(L11),AND(L11&gt;0,M11="YES"))),(X11=0)),"Trouble",0)</f>
        <v>0</v>
      </c>
      <c r="AA11" s="111" t="str">
        <f>IF(AND(W11=1,X11=1),"SRSA","-")</f>
        <v>SRSA</v>
      </c>
      <c r="AB11" s="102">
        <f>IF(R11="YES",1,0)</f>
        <v>1</v>
      </c>
      <c r="AC11" s="103">
        <f>IF(OR(AND(ISNUMBER(P11),P11&gt;=20),(AND(ISNUMBER(P11)=FALSE,AND(ISNUMBER(N11),N11&gt;=20)))),1,0)</f>
        <v>1</v>
      </c>
      <c r="AD11" s="106" t="str">
        <f>IF(AND(AB11=1,AC11=1),"Initial",0)</f>
        <v>Initial</v>
      </c>
      <c r="AE11" s="111" t="str">
        <f>IF(AND(AND(AD11="Initial",AF11=0),AND(ISNUMBER(L11),L11&gt;0)),"RLIS","-")</f>
        <v>-</v>
      </c>
      <c r="AF11" s="102" t="str">
        <f>IF(AND(AA11="SRSA",AD11="Initial"),"SRSA",0)</f>
        <v>SRSA</v>
      </c>
      <c r="AG11" s="13" t="s">
        <v>444</v>
      </c>
      <c r="AH11" s="13"/>
      <c r="AI11" s="13"/>
    </row>
    <row r="12" spans="1:35" s="3" customFormat="1" ht="12.75" customHeight="1">
      <c r="A12" s="112">
        <v>4700210</v>
      </c>
      <c r="B12" s="113">
        <v>172</v>
      </c>
      <c r="C12" s="114" t="s">
        <v>19</v>
      </c>
      <c r="D12" s="115" t="s">
        <v>20</v>
      </c>
      <c r="E12" s="115" t="s">
        <v>21</v>
      </c>
      <c r="F12" s="116">
        <v>38006</v>
      </c>
      <c r="G12" s="117">
        <v>3028</v>
      </c>
      <c r="H12" s="118">
        <v>7316632739</v>
      </c>
      <c r="I12" s="119">
        <v>7</v>
      </c>
      <c r="J12" s="120" t="s">
        <v>418</v>
      </c>
      <c r="K12" s="78" t="s">
        <v>416</v>
      </c>
      <c r="L12" s="70">
        <v>386.05</v>
      </c>
      <c r="M12" s="74" t="s">
        <v>416</v>
      </c>
      <c r="N12" s="121">
        <v>24.43438914</v>
      </c>
      <c r="O12" s="120" t="s">
        <v>418</v>
      </c>
      <c r="P12" s="45"/>
      <c r="Q12" s="78" t="str">
        <f>IF(AND(ISNUMBER(P12),P12&gt;=20),"YES","NO")</f>
        <v>NO</v>
      </c>
      <c r="R12" s="122" t="s">
        <v>418</v>
      </c>
      <c r="S12" s="49">
        <v>12973</v>
      </c>
      <c r="T12" s="50">
        <v>1563</v>
      </c>
      <c r="U12" s="50">
        <v>2018</v>
      </c>
      <c r="V12" s="51">
        <v>2515</v>
      </c>
      <c r="W12" s="114">
        <f>IF(OR(J12="YES",K12="YES"),1,0)</f>
        <v>1</v>
      </c>
      <c r="X12" s="115">
        <f>IF(OR(AND(ISNUMBER(L12),AND(L12&gt;0,L12&lt;600)),AND(ISNUMBER(L12),AND(L12&gt;0,M12="YES"))),1,0)</f>
        <v>1</v>
      </c>
      <c r="Y12" s="115">
        <f>IF(AND(OR(J12="YES",K12="YES"),(W12=0)),"Trouble",0)</f>
        <v>0</v>
      </c>
      <c r="Z12" s="118">
        <f>IF(AND(OR(AND(ISNUMBER(L12),AND(L12&gt;0,L12&lt;600)),AND(ISNUMBER(L12),AND(L12&gt;0,M12="YES"))),(X12=0)),"Trouble",0)</f>
        <v>0</v>
      </c>
      <c r="AA12" s="123" t="str">
        <f>IF(AND(W12=1,X12=1),"SRSA","-")</f>
        <v>SRSA</v>
      </c>
      <c r="AB12" s="114">
        <f>IF(R12="YES",1,0)</f>
        <v>1</v>
      </c>
      <c r="AC12" s="115">
        <f>IF(OR(AND(ISNUMBER(P12),P12&gt;=20),(AND(ISNUMBER(P12)=FALSE,AND(ISNUMBER(N12),N12&gt;=20)))),1,0)</f>
        <v>1</v>
      </c>
      <c r="AD12" s="118" t="str">
        <f>IF(AND(AB12=1,AC12=1),"Initial",0)</f>
        <v>Initial</v>
      </c>
      <c r="AE12" s="123" t="str">
        <f>IF(AND(AND(AD12="Initial",AF12=0),AND(ISNUMBER(L12),L12&gt;0)),"RLIS","-")</f>
        <v>-</v>
      </c>
      <c r="AF12" s="114" t="str">
        <f>IF(AND(AA12="SRSA",AD12="Initial"),"SRSA",0)</f>
        <v>SRSA</v>
      </c>
      <c r="AG12" s="13" t="s">
        <v>443</v>
      </c>
      <c r="AH12" s="13"/>
      <c r="AI12" s="13"/>
    </row>
    <row r="13" spans="1:35" s="3" customFormat="1" ht="12.75" customHeight="1">
      <c r="A13" s="124">
        <v>4700480</v>
      </c>
      <c r="B13" s="125">
        <v>90</v>
      </c>
      <c r="C13" s="126" t="s">
        <v>39</v>
      </c>
      <c r="D13" s="127" t="s">
        <v>40</v>
      </c>
      <c r="E13" s="127" t="s">
        <v>334</v>
      </c>
      <c r="F13" s="128">
        <v>38344</v>
      </c>
      <c r="G13" s="129">
        <v>510</v>
      </c>
      <c r="H13" s="130">
        <v>7319864482</v>
      </c>
      <c r="I13" s="131">
        <v>7</v>
      </c>
      <c r="J13" s="132" t="s">
        <v>418</v>
      </c>
      <c r="K13" s="133" t="s">
        <v>416</v>
      </c>
      <c r="L13" s="134">
        <v>5.75</v>
      </c>
      <c r="M13" s="135" t="s">
        <v>416</v>
      </c>
      <c r="N13" s="136" t="s">
        <v>423</v>
      </c>
      <c r="O13" s="132" t="s">
        <v>423</v>
      </c>
      <c r="P13" s="137"/>
      <c r="Q13" s="133" t="str">
        <f>IF(AND(ISNUMBER(P13),P13&gt;=20),"YES","NO")</f>
        <v>NO</v>
      </c>
      <c r="R13" s="138" t="s">
        <v>418</v>
      </c>
      <c r="S13" s="139"/>
      <c r="T13" s="140"/>
      <c r="U13" s="140"/>
      <c r="V13" s="141"/>
      <c r="W13" s="126">
        <f>IF(OR(J13="YES",K13="YES"),1,0)</f>
        <v>1</v>
      </c>
      <c r="X13" s="127">
        <f>IF(OR(AND(ISNUMBER(L13),AND(L13&gt;0,L13&lt;600)),AND(ISNUMBER(L13),AND(L13&gt;0,M13="YES"))),1,0)</f>
        <v>1</v>
      </c>
      <c r="Y13" s="127">
        <f>IF(AND(OR(J13="YES",K13="YES"),(W13=0)),"Trouble",0)</f>
        <v>0</v>
      </c>
      <c r="Z13" s="130">
        <f>IF(AND(OR(AND(ISNUMBER(L13),AND(L13&gt;0,L13&lt;600)),AND(ISNUMBER(L13),AND(L13&gt;0,M13="YES"))),(X13=0)),"Trouble",0)</f>
        <v>0</v>
      </c>
      <c r="AA13" s="142" t="str">
        <f>IF(AND(W13=1,X13=1),"SRSA","-")</f>
        <v>SRSA</v>
      </c>
      <c r="AB13" s="126">
        <f>IF(R13="YES",1,0)</f>
        <v>1</v>
      </c>
      <c r="AC13" s="127">
        <f>IF(OR(AND(ISNUMBER(P13),P13&gt;=20),(AND(ISNUMBER(P13)=FALSE,AND(ISNUMBER(N13),N13&gt;=20)))),1,0)</f>
        <v>0</v>
      </c>
      <c r="AD13" s="130">
        <f>IF(AND(AB13=1,AC13=1),"Initial",0)</f>
        <v>0</v>
      </c>
      <c r="AE13" s="142" t="str">
        <f>IF(AND(AND(AD13="Initial",AF13=0),AND(ISNUMBER(L13),L13&gt;0)),"RLIS","-")</f>
        <v>-</v>
      </c>
      <c r="AF13" s="126">
        <f>IF(AND(AA13="SRSA",AD13="Initial"),"SRSA",0)</f>
        <v>0</v>
      </c>
      <c r="AG13" s="13" t="e">
        <v>#N/A</v>
      </c>
      <c r="AH13" s="13"/>
      <c r="AI13" s="13"/>
    </row>
    <row r="14" spans="1:35" s="3" customFormat="1" ht="12.75" customHeight="1">
      <c r="A14" s="112">
        <v>4703900</v>
      </c>
      <c r="B14" s="113">
        <v>95</v>
      </c>
      <c r="C14" s="114" t="s">
        <v>284</v>
      </c>
      <c r="D14" s="115" t="s">
        <v>285</v>
      </c>
      <c r="E14" s="115" t="s">
        <v>286</v>
      </c>
      <c r="F14" s="116">
        <v>38324</v>
      </c>
      <c r="G14" s="117" t="s">
        <v>352</v>
      </c>
      <c r="H14" s="118">
        <v>7319864502</v>
      </c>
      <c r="I14" s="119">
        <v>7</v>
      </c>
      <c r="J14" s="120" t="s">
        <v>418</v>
      </c>
      <c r="K14" s="78" t="s">
        <v>416</v>
      </c>
      <c r="L14" s="70">
        <v>408.5</v>
      </c>
      <c r="M14" s="74" t="s">
        <v>416</v>
      </c>
      <c r="N14" s="121">
        <v>13.42281879</v>
      </c>
      <c r="O14" s="120" t="s">
        <v>416</v>
      </c>
      <c r="P14" s="45"/>
      <c r="Q14" s="78" t="str">
        <f>IF(AND(ISNUMBER(P14),P14&gt;=20),"YES","NO")</f>
        <v>NO</v>
      </c>
      <c r="R14" s="122" t="s">
        <v>418</v>
      </c>
      <c r="S14" s="49">
        <v>16951</v>
      </c>
      <c r="T14" s="50">
        <v>1368</v>
      </c>
      <c r="U14" s="50">
        <v>1752</v>
      </c>
      <c r="V14" s="51">
        <v>2170</v>
      </c>
      <c r="W14" s="114">
        <f>IF(OR(J14="YES",K14="YES"),1,0)</f>
        <v>1</v>
      </c>
      <c r="X14" s="115">
        <f>IF(OR(AND(ISNUMBER(L14),AND(L14&gt;0,L14&lt;600)),AND(ISNUMBER(L14),AND(L14&gt;0,M14="YES"))),1,0)</f>
        <v>1</v>
      </c>
      <c r="Y14" s="115">
        <f>IF(AND(OR(J14="YES",K14="YES"),(W14=0)),"Trouble",0)</f>
        <v>0</v>
      </c>
      <c r="Z14" s="118">
        <f>IF(AND(OR(AND(ISNUMBER(L14),AND(L14&gt;0,L14&lt;600)),AND(ISNUMBER(L14),AND(L14&gt;0,M14="YES"))),(X14=0)),"Trouble",0)</f>
        <v>0</v>
      </c>
      <c r="AA14" s="123" t="str">
        <f>IF(AND(W14=1,X14=1),"SRSA","-")</f>
        <v>SRSA</v>
      </c>
      <c r="AB14" s="114">
        <f>IF(R14="YES",1,0)</f>
        <v>1</v>
      </c>
      <c r="AC14" s="115">
        <f>IF(OR(AND(ISNUMBER(P14),P14&gt;=20),(AND(ISNUMBER(P14)=FALSE,AND(ISNUMBER(N14),N14&gt;=20)))),1,0)</f>
        <v>0</v>
      </c>
      <c r="AD14" s="118">
        <f>IF(AND(AB14=1,AC14=1),"Initial",0)</f>
        <v>0</v>
      </c>
      <c r="AE14" s="123" t="str">
        <f>IF(AND(AND(AD14="Initial",AF14=0),AND(ISNUMBER(L14),L14&gt;0)),"RLIS","-")</f>
        <v>-</v>
      </c>
      <c r="AF14" s="114">
        <f>IF(AND(AA14="SRSA",AD14="Initial"),"SRSA",0)</f>
        <v>0</v>
      </c>
      <c r="AG14" s="13" t="s">
        <v>442</v>
      </c>
      <c r="AH14" s="13"/>
      <c r="AI14" s="13"/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8515625" style="12" customWidth="1"/>
    <col min="2" max="2" width="9.421875" style="2" bestFit="1" customWidth="1"/>
    <col min="3" max="3" width="37.57421875" style="13" bestFit="1" customWidth="1"/>
    <col min="4" max="4" width="35.57421875" style="3" bestFit="1" customWidth="1"/>
    <col min="5" max="5" width="18.7109375" style="3" bestFit="1" customWidth="1"/>
    <col min="6" max="6" width="10.421875" style="4" bestFit="1" customWidth="1"/>
    <col min="7" max="7" width="5.8515625" style="5" customWidth="1"/>
    <col min="8" max="8" width="11.7109375" style="3" bestFit="1" customWidth="1"/>
    <col min="9" max="9" width="7.00390625" style="6" bestFit="1" customWidth="1"/>
    <col min="10" max="11" width="6.57421875" style="3" bestFit="1" customWidth="1"/>
    <col min="12" max="12" width="10.28125" style="7" bestFit="1" customWidth="1"/>
    <col min="13" max="13" width="6.57421875" style="3" bestFit="1" customWidth="1"/>
    <col min="14" max="14" width="6.57421875" style="8" bestFit="1" customWidth="1"/>
    <col min="15" max="15" width="6.57421875" style="3" bestFit="1" customWidth="1"/>
    <col min="16" max="16" width="6.57421875" style="3" hidden="1" customWidth="1"/>
    <col min="17" max="17" width="9.140625" style="9" hidden="1" customWidth="1"/>
    <col min="18" max="18" width="6.57421875" style="3" bestFit="1" customWidth="1"/>
    <col min="19" max="20" width="9.140625" style="17" bestFit="1" customWidth="1"/>
    <col min="21" max="22" width="7.57421875" style="17" bestFit="1" customWidth="1"/>
    <col min="23" max="26" width="4.00390625" style="13" hidden="1" customWidth="1"/>
    <col min="27" max="27" width="6.421875" style="13" customWidth="1"/>
    <col min="28" max="29" width="4.00390625" style="13" hidden="1" customWidth="1"/>
    <col min="30" max="30" width="5.28125" style="13" hidden="1" customWidth="1"/>
    <col min="31" max="31" width="6.421875" style="13" customWidth="1"/>
    <col min="32" max="32" width="6.421875" style="13" hidden="1" customWidth="1"/>
    <col min="33" max="33" width="18.140625" style="13" customWidth="1"/>
    <col min="34" max="35" width="11.421875" style="13" customWidth="1"/>
    <col min="36" max="16384" width="11.421875" style="3" customWidth="1"/>
  </cols>
  <sheetData>
    <row r="1" ht="18">
      <c r="A1" s="1" t="s">
        <v>397</v>
      </c>
    </row>
    <row r="2" spans="1:17" ht="18">
      <c r="A2" s="1" t="s">
        <v>3</v>
      </c>
      <c r="N2" s="10"/>
      <c r="Q2" s="11"/>
    </row>
    <row r="3" spans="1:32" s="92" customFormat="1" ht="159.75" customHeight="1" thickBot="1">
      <c r="A3" s="30" t="s">
        <v>374</v>
      </c>
      <c r="B3" s="31" t="s">
        <v>375</v>
      </c>
      <c r="C3" s="32" t="s">
        <v>376</v>
      </c>
      <c r="D3" s="32" t="s">
        <v>377</v>
      </c>
      <c r="E3" s="32" t="s">
        <v>378</v>
      </c>
      <c r="F3" s="33" t="s">
        <v>379</v>
      </c>
      <c r="G3" s="52" t="s">
        <v>380</v>
      </c>
      <c r="H3" s="32" t="s">
        <v>381</v>
      </c>
      <c r="I3" s="34" t="s">
        <v>382</v>
      </c>
      <c r="J3" s="35" t="s">
        <v>437</v>
      </c>
      <c r="K3" s="36" t="s">
        <v>438</v>
      </c>
      <c r="L3" s="67" t="s">
        <v>383</v>
      </c>
      <c r="M3" s="71" t="s">
        <v>439</v>
      </c>
      <c r="N3" s="75" t="s">
        <v>394</v>
      </c>
      <c r="O3" s="37" t="s">
        <v>440</v>
      </c>
      <c r="P3" s="38" t="s">
        <v>395</v>
      </c>
      <c r="Q3" s="76" t="s">
        <v>441</v>
      </c>
      <c r="R3" s="79" t="s">
        <v>384</v>
      </c>
      <c r="S3" s="39" t="s">
        <v>399</v>
      </c>
      <c r="T3" s="40" t="s">
        <v>398</v>
      </c>
      <c r="U3" s="40" t="s">
        <v>400</v>
      </c>
      <c r="V3" s="41" t="s">
        <v>401</v>
      </c>
      <c r="W3" s="42" t="s">
        <v>385</v>
      </c>
      <c r="X3" s="43" t="s">
        <v>386</v>
      </c>
      <c r="Y3" s="43" t="s">
        <v>403</v>
      </c>
      <c r="Z3" s="83" t="s">
        <v>402</v>
      </c>
      <c r="AA3" s="85" t="s">
        <v>387</v>
      </c>
      <c r="AB3" s="42" t="s">
        <v>388</v>
      </c>
      <c r="AC3" s="43" t="s">
        <v>389</v>
      </c>
      <c r="AD3" s="83" t="s">
        <v>390</v>
      </c>
      <c r="AE3" s="89" t="s">
        <v>391</v>
      </c>
      <c r="AF3" s="88" t="s">
        <v>392</v>
      </c>
    </row>
    <row r="4" spans="1:32" s="93" customFormat="1" ht="12" customHeight="1" thickBot="1">
      <c r="A4" s="95">
        <v>1</v>
      </c>
      <c r="B4" s="95">
        <v>2</v>
      </c>
      <c r="C4" s="65">
        <v>3</v>
      </c>
      <c r="D4" s="55">
        <v>4</v>
      </c>
      <c r="E4" s="55">
        <v>5</v>
      </c>
      <c r="F4" s="56">
        <v>6</v>
      </c>
      <c r="G4" s="57"/>
      <c r="H4" s="58">
        <v>7</v>
      </c>
      <c r="I4" s="59">
        <v>8</v>
      </c>
      <c r="J4" s="55">
        <v>9</v>
      </c>
      <c r="K4" s="60">
        <v>10</v>
      </c>
      <c r="L4" s="68">
        <v>11</v>
      </c>
      <c r="M4" s="72">
        <v>12</v>
      </c>
      <c r="N4" s="62">
        <v>13</v>
      </c>
      <c r="O4" s="63">
        <v>14</v>
      </c>
      <c r="P4" s="64" t="s">
        <v>396</v>
      </c>
      <c r="Q4" s="60" t="s">
        <v>436</v>
      </c>
      <c r="R4" s="80">
        <v>15</v>
      </c>
      <c r="S4" s="61">
        <v>16</v>
      </c>
      <c r="T4" s="64">
        <v>17</v>
      </c>
      <c r="U4" s="64">
        <v>18</v>
      </c>
      <c r="V4" s="60">
        <v>19</v>
      </c>
      <c r="W4" s="65"/>
      <c r="X4" s="55"/>
      <c r="Y4" s="55"/>
      <c r="Z4" s="58"/>
      <c r="AA4" s="86">
        <v>20</v>
      </c>
      <c r="AB4" s="84"/>
      <c r="AC4" s="66"/>
      <c r="AD4" s="87"/>
      <c r="AE4" s="86">
        <v>21</v>
      </c>
      <c r="AF4" s="65" t="s">
        <v>393</v>
      </c>
    </row>
    <row r="5" spans="1:32" ht="12.75" customHeight="1">
      <c r="A5" s="96">
        <v>4700030</v>
      </c>
      <c r="B5" s="97">
        <v>171</v>
      </c>
      <c r="C5" s="18" t="s">
        <v>6</v>
      </c>
      <c r="D5" s="14" t="s">
        <v>7</v>
      </c>
      <c r="E5" s="14" t="s">
        <v>8</v>
      </c>
      <c r="F5" s="19">
        <v>38001</v>
      </c>
      <c r="G5" s="20">
        <v>1723</v>
      </c>
      <c r="H5" s="21">
        <v>7316965515</v>
      </c>
      <c r="I5" s="22">
        <v>7</v>
      </c>
      <c r="J5" s="23" t="s">
        <v>418</v>
      </c>
      <c r="K5" s="77" t="s">
        <v>416</v>
      </c>
      <c r="L5" s="69">
        <v>484.3</v>
      </c>
      <c r="M5" s="73" t="s">
        <v>416</v>
      </c>
      <c r="N5" s="24">
        <v>22.22222222</v>
      </c>
      <c r="O5" s="23" t="s">
        <v>418</v>
      </c>
      <c r="P5" s="44"/>
      <c r="Q5" s="77" t="str">
        <f>IF(AND(ISNUMBER(P5),P5&gt;=20),"YES","NO")</f>
        <v>NO</v>
      </c>
      <c r="R5" s="81" t="s">
        <v>418</v>
      </c>
      <c r="S5" s="46">
        <v>21484</v>
      </c>
      <c r="T5" s="47">
        <v>1856</v>
      </c>
      <c r="U5" s="47">
        <v>2861</v>
      </c>
      <c r="V5" s="48">
        <v>3086</v>
      </c>
      <c r="W5" s="18">
        <f>IF(OR(J5="YES",K5="YES"),1,0)</f>
        <v>1</v>
      </c>
      <c r="X5" s="14">
        <f>IF(OR(AND(ISNUMBER(L5),AND(L5&gt;0,L5&lt;600)),AND(ISNUMBER(L5),AND(L5&gt;0,M5="YES"))),1,0)</f>
        <v>1</v>
      </c>
      <c r="Y5" s="14">
        <f>IF(AND(OR(J5="YES",K5="YES"),(W5=0)),"Trouble",0)</f>
        <v>0</v>
      </c>
      <c r="Z5" s="21">
        <f>IF(AND(OR(AND(ISNUMBER(L5),AND(L5&gt;0,L5&lt;600)),AND(ISNUMBER(L5),AND(L5&gt;0,M5="YES"))),(X5=0)),"Trouble",0)</f>
        <v>0</v>
      </c>
      <c r="AA5" s="90" t="str">
        <f>IF(AND(W5=1,X5=1),"SRSA","-")</f>
        <v>SRSA</v>
      </c>
      <c r="AB5" s="18">
        <f>IF(R5="YES",1,0)</f>
        <v>1</v>
      </c>
      <c r="AC5" s="14">
        <f>IF(OR(AND(ISNUMBER(P5),P5&gt;=20),(AND(ISNUMBER(P5)=FALSE,AND(ISNUMBER(N5),N5&gt;=20)))),1,0)</f>
        <v>1</v>
      </c>
      <c r="AD5" s="21" t="str">
        <f>IF(AND(AB5=1,AC5=1),"Initial",0)</f>
        <v>Initial</v>
      </c>
      <c r="AE5" s="90" t="str">
        <f>IF(AND(AND(AD5="Initial",AF5=0),AND(ISNUMBER(L5),L5&gt;0)),"RLIS","-")</f>
        <v>-</v>
      </c>
      <c r="AF5" s="18" t="str">
        <f>IF(AND(AA5="SRSA",AD5="Initial"),"SRSA",0)</f>
        <v>SRSA</v>
      </c>
    </row>
    <row r="6" spans="1:32" ht="12.75" customHeight="1">
      <c r="A6" s="98">
        <v>4700060</v>
      </c>
      <c r="B6" s="99">
        <v>51</v>
      </c>
      <c r="C6" s="54" t="s">
        <v>9</v>
      </c>
      <c r="D6" s="15" t="s">
        <v>10</v>
      </c>
      <c r="E6" s="15" t="s">
        <v>11</v>
      </c>
      <c r="F6" s="25">
        <v>37701</v>
      </c>
      <c r="G6" s="26">
        <v>2072</v>
      </c>
      <c r="H6" s="27">
        <v>8659840531</v>
      </c>
      <c r="I6" s="28">
        <v>4</v>
      </c>
      <c r="J6" s="29" t="s">
        <v>416</v>
      </c>
      <c r="K6" s="78" t="s">
        <v>416</v>
      </c>
      <c r="L6" s="70">
        <v>1321.95</v>
      </c>
      <c r="M6" s="74" t="s">
        <v>416</v>
      </c>
      <c r="N6" s="53">
        <v>14.46179129</v>
      </c>
      <c r="O6" s="29" t="s">
        <v>416</v>
      </c>
      <c r="P6" s="45"/>
      <c r="Q6" s="78" t="str">
        <f aca="true" t="shared" si="0" ref="Q6:Q69">IF(AND(ISNUMBER(P6),P6&gt;=20),"YES","NO")</f>
        <v>NO</v>
      </c>
      <c r="R6" s="82" t="s">
        <v>416</v>
      </c>
      <c r="S6" s="49">
        <v>70350</v>
      </c>
      <c r="T6" s="50">
        <v>6203</v>
      </c>
      <c r="U6" s="50">
        <v>8395</v>
      </c>
      <c r="V6" s="51">
        <v>8229</v>
      </c>
      <c r="W6" s="54">
        <f aca="true" t="shared" si="1" ref="W6:W69">IF(OR(J6="YES",K6="YES"),1,0)</f>
        <v>0</v>
      </c>
      <c r="X6" s="15">
        <f aca="true" t="shared" si="2" ref="X6:X69">IF(OR(AND(ISNUMBER(L6),AND(L6&gt;0,L6&lt;600)),AND(ISNUMBER(L6),AND(L6&gt;0,M6="YES"))),1,0)</f>
        <v>0</v>
      </c>
      <c r="Y6" s="15">
        <f aca="true" t="shared" si="3" ref="Y6:Y69">IF(AND(OR(J6="YES",K6="YES"),(W6=0)),"Trouble",0)</f>
        <v>0</v>
      </c>
      <c r="Z6" s="27">
        <f aca="true" t="shared" si="4" ref="Z6:Z69">IF(AND(OR(AND(ISNUMBER(L6),AND(L6&gt;0,L6&lt;600)),AND(ISNUMBER(L6),AND(L6&gt;0,M6="YES"))),(X6=0)),"Trouble",0)</f>
        <v>0</v>
      </c>
      <c r="AA6" s="91" t="str">
        <f aca="true" t="shared" si="5" ref="AA6:AA69">IF(AND(W6=1,X6=1),"SRSA","-")</f>
        <v>-</v>
      </c>
      <c r="AB6" s="54">
        <f aca="true" t="shared" si="6" ref="AB6:AB69">IF(R6="YES",1,0)</f>
        <v>0</v>
      </c>
      <c r="AC6" s="15">
        <f aca="true" t="shared" si="7" ref="AC6:AC69">IF(OR(AND(ISNUMBER(P6),P6&gt;=20),(AND(ISNUMBER(P6)=FALSE,AND(ISNUMBER(N6),N6&gt;=20)))),1,0)</f>
        <v>0</v>
      </c>
      <c r="AD6" s="27">
        <f aca="true" t="shared" si="8" ref="AD6:AD69">IF(AND(AB6=1,AC6=1),"Initial",0)</f>
        <v>0</v>
      </c>
      <c r="AE6" s="91" t="str">
        <f aca="true" t="shared" si="9" ref="AE6:AE69">IF(AND(AND(AD6="Initial",AF6=0),AND(ISNUMBER(L6),L6&gt;0)),"RLIS","-")</f>
        <v>-</v>
      </c>
      <c r="AF6" s="54">
        <f aca="true" t="shared" si="10" ref="AF6:AF69">IF(AND(AA6="SRSA",AD6="Initial"),"SRSA",0)</f>
        <v>0</v>
      </c>
    </row>
    <row r="7" spans="1:32" ht="12.75" customHeight="1">
      <c r="A7" s="98">
        <v>4700090</v>
      </c>
      <c r="B7" s="99">
        <v>10</v>
      </c>
      <c r="C7" s="54" t="s">
        <v>12</v>
      </c>
      <c r="D7" s="15" t="s">
        <v>13</v>
      </c>
      <c r="E7" s="15" t="s">
        <v>365</v>
      </c>
      <c r="F7" s="25">
        <v>37716</v>
      </c>
      <c r="G7" s="26">
        <v>3619</v>
      </c>
      <c r="H7" s="27">
        <v>8654638631</v>
      </c>
      <c r="I7" s="28" t="s">
        <v>419</v>
      </c>
      <c r="J7" s="29" t="s">
        <v>416</v>
      </c>
      <c r="K7" s="78" t="s">
        <v>416</v>
      </c>
      <c r="L7" s="70">
        <v>6607.05</v>
      </c>
      <c r="M7" s="74" t="s">
        <v>416</v>
      </c>
      <c r="N7" s="53">
        <v>15.58570016</v>
      </c>
      <c r="O7" s="29" t="s">
        <v>416</v>
      </c>
      <c r="P7" s="45"/>
      <c r="Q7" s="78" t="str">
        <f t="shared" si="0"/>
        <v>NO</v>
      </c>
      <c r="R7" s="82" t="s">
        <v>416</v>
      </c>
      <c r="S7" s="49">
        <v>363632</v>
      </c>
      <c r="T7" s="50">
        <v>34336</v>
      </c>
      <c r="U7" s="50">
        <v>42029</v>
      </c>
      <c r="V7" s="51">
        <v>44706</v>
      </c>
      <c r="W7" s="54">
        <f t="shared" si="1"/>
        <v>0</v>
      </c>
      <c r="X7" s="15">
        <f t="shared" si="2"/>
        <v>0</v>
      </c>
      <c r="Y7" s="15">
        <f t="shared" si="3"/>
        <v>0</v>
      </c>
      <c r="Z7" s="27">
        <f t="shared" si="4"/>
        <v>0</v>
      </c>
      <c r="AA7" s="91" t="str">
        <f t="shared" si="5"/>
        <v>-</v>
      </c>
      <c r="AB7" s="54">
        <f t="shared" si="6"/>
        <v>0</v>
      </c>
      <c r="AC7" s="15">
        <f t="shared" si="7"/>
        <v>0</v>
      </c>
      <c r="AD7" s="27">
        <f t="shared" si="8"/>
        <v>0</v>
      </c>
      <c r="AE7" s="91" t="str">
        <f t="shared" si="9"/>
        <v>-</v>
      </c>
      <c r="AF7" s="54">
        <f t="shared" si="10"/>
        <v>0</v>
      </c>
    </row>
    <row r="8" spans="1:32" ht="12.75" customHeight="1">
      <c r="A8" s="98">
        <v>4700120</v>
      </c>
      <c r="B8" s="99">
        <v>541</v>
      </c>
      <c r="C8" s="54" t="s">
        <v>14</v>
      </c>
      <c r="D8" s="15" t="s">
        <v>15</v>
      </c>
      <c r="E8" s="15" t="s">
        <v>345</v>
      </c>
      <c r="F8" s="25">
        <v>37303</v>
      </c>
      <c r="G8" s="26">
        <v>4130</v>
      </c>
      <c r="H8" s="27">
        <v>4237452863</v>
      </c>
      <c r="I8" s="28">
        <v>6</v>
      </c>
      <c r="J8" s="29" t="s">
        <v>416</v>
      </c>
      <c r="K8" s="78" t="s">
        <v>416</v>
      </c>
      <c r="L8" s="70">
        <v>1664.65</v>
      </c>
      <c r="M8" s="74" t="s">
        <v>416</v>
      </c>
      <c r="N8" s="53">
        <v>24.43609023</v>
      </c>
      <c r="O8" s="29" t="s">
        <v>418</v>
      </c>
      <c r="P8" s="45"/>
      <c r="Q8" s="78" t="str">
        <f t="shared" si="0"/>
        <v>NO</v>
      </c>
      <c r="R8" s="82" t="s">
        <v>418</v>
      </c>
      <c r="S8" s="49">
        <v>123905</v>
      </c>
      <c r="T8" s="50">
        <v>11918</v>
      </c>
      <c r="U8" s="50">
        <v>12855</v>
      </c>
      <c r="V8" s="51">
        <v>11236</v>
      </c>
      <c r="W8" s="54">
        <f t="shared" si="1"/>
        <v>0</v>
      </c>
      <c r="X8" s="15">
        <f t="shared" si="2"/>
        <v>0</v>
      </c>
      <c r="Y8" s="15">
        <f t="shared" si="3"/>
        <v>0</v>
      </c>
      <c r="Z8" s="27">
        <f t="shared" si="4"/>
        <v>0</v>
      </c>
      <c r="AA8" s="91" t="str">
        <f t="shared" si="5"/>
        <v>-</v>
      </c>
      <c r="AB8" s="54">
        <f t="shared" si="6"/>
        <v>1</v>
      </c>
      <c r="AC8" s="15">
        <f t="shared" si="7"/>
        <v>1</v>
      </c>
      <c r="AD8" s="27" t="str">
        <f t="shared" si="8"/>
        <v>Initial</v>
      </c>
      <c r="AE8" s="91" t="str">
        <f t="shared" si="9"/>
        <v>RLIS</v>
      </c>
      <c r="AF8" s="54">
        <f t="shared" si="10"/>
        <v>0</v>
      </c>
    </row>
    <row r="9" spans="1:32" ht="12.75" customHeight="1">
      <c r="A9" s="98">
        <v>4700180</v>
      </c>
      <c r="B9" s="99">
        <v>20</v>
      </c>
      <c r="C9" s="54" t="s">
        <v>16</v>
      </c>
      <c r="D9" s="15" t="s">
        <v>17</v>
      </c>
      <c r="E9" s="15" t="s">
        <v>18</v>
      </c>
      <c r="F9" s="25">
        <v>37160</v>
      </c>
      <c r="G9" s="26">
        <v>3341</v>
      </c>
      <c r="H9" s="27">
        <v>9316843284</v>
      </c>
      <c r="I9" s="28" t="s">
        <v>420</v>
      </c>
      <c r="J9" s="29" t="s">
        <v>416</v>
      </c>
      <c r="K9" s="78" t="s">
        <v>416</v>
      </c>
      <c r="L9" s="70">
        <v>6742.34</v>
      </c>
      <c r="M9" s="74" t="s">
        <v>416</v>
      </c>
      <c r="N9" s="53">
        <v>16.13756614</v>
      </c>
      <c r="O9" s="29" t="s">
        <v>416</v>
      </c>
      <c r="P9" s="45"/>
      <c r="Q9" s="78" t="str">
        <f t="shared" si="0"/>
        <v>NO</v>
      </c>
      <c r="R9" s="82" t="s">
        <v>418</v>
      </c>
      <c r="S9" s="49">
        <v>297885</v>
      </c>
      <c r="T9" s="50">
        <v>28573</v>
      </c>
      <c r="U9" s="50">
        <v>34292</v>
      </c>
      <c r="V9" s="51">
        <v>43331</v>
      </c>
      <c r="W9" s="54">
        <f t="shared" si="1"/>
        <v>0</v>
      </c>
      <c r="X9" s="15">
        <f t="shared" si="2"/>
        <v>0</v>
      </c>
      <c r="Y9" s="15">
        <f t="shared" si="3"/>
        <v>0</v>
      </c>
      <c r="Z9" s="27">
        <f t="shared" si="4"/>
        <v>0</v>
      </c>
      <c r="AA9" s="91" t="str">
        <f t="shared" si="5"/>
        <v>-</v>
      </c>
      <c r="AB9" s="54">
        <f t="shared" si="6"/>
        <v>1</v>
      </c>
      <c r="AC9" s="15">
        <f t="shared" si="7"/>
        <v>0</v>
      </c>
      <c r="AD9" s="27">
        <f t="shared" si="8"/>
        <v>0</v>
      </c>
      <c r="AE9" s="91" t="str">
        <f t="shared" si="9"/>
        <v>-</v>
      </c>
      <c r="AF9" s="54">
        <f t="shared" si="10"/>
        <v>0</v>
      </c>
    </row>
    <row r="10" spans="1:32" ht="12.75" customHeight="1">
      <c r="A10" s="98">
        <v>4700210</v>
      </c>
      <c r="B10" s="99">
        <v>172</v>
      </c>
      <c r="C10" s="54" t="s">
        <v>19</v>
      </c>
      <c r="D10" s="15" t="s">
        <v>20</v>
      </c>
      <c r="E10" s="15" t="s">
        <v>21</v>
      </c>
      <c r="F10" s="25">
        <v>38006</v>
      </c>
      <c r="G10" s="26">
        <v>3028</v>
      </c>
      <c r="H10" s="27">
        <v>7316632739</v>
      </c>
      <c r="I10" s="28">
        <v>7</v>
      </c>
      <c r="J10" s="29" t="s">
        <v>418</v>
      </c>
      <c r="K10" s="78" t="s">
        <v>416</v>
      </c>
      <c r="L10" s="70">
        <v>386.05</v>
      </c>
      <c r="M10" s="74" t="s">
        <v>416</v>
      </c>
      <c r="N10" s="53">
        <v>24.43438914</v>
      </c>
      <c r="O10" s="29" t="s">
        <v>418</v>
      </c>
      <c r="P10" s="45"/>
      <c r="Q10" s="78" t="str">
        <f t="shared" si="0"/>
        <v>NO</v>
      </c>
      <c r="R10" s="82" t="s">
        <v>418</v>
      </c>
      <c r="S10" s="49">
        <v>12973</v>
      </c>
      <c r="T10" s="50">
        <v>1563</v>
      </c>
      <c r="U10" s="50">
        <v>2018</v>
      </c>
      <c r="V10" s="51">
        <v>2515</v>
      </c>
      <c r="W10" s="54">
        <f t="shared" si="1"/>
        <v>1</v>
      </c>
      <c r="X10" s="15">
        <f t="shared" si="2"/>
        <v>1</v>
      </c>
      <c r="Y10" s="15">
        <f t="shared" si="3"/>
        <v>0</v>
      </c>
      <c r="Z10" s="27">
        <f t="shared" si="4"/>
        <v>0</v>
      </c>
      <c r="AA10" s="91" t="str">
        <f t="shared" si="5"/>
        <v>SRSA</v>
      </c>
      <c r="AB10" s="54">
        <f t="shared" si="6"/>
        <v>1</v>
      </c>
      <c r="AC10" s="15">
        <f t="shared" si="7"/>
        <v>1</v>
      </c>
      <c r="AD10" s="27" t="str">
        <f t="shared" si="8"/>
        <v>Initial</v>
      </c>
      <c r="AE10" s="91" t="str">
        <f t="shared" si="9"/>
        <v>-</v>
      </c>
      <c r="AF10" s="54" t="str">
        <f t="shared" si="10"/>
        <v>SRSA</v>
      </c>
    </row>
    <row r="11" spans="1:32" ht="12.75" customHeight="1">
      <c r="A11" s="98">
        <v>4700240</v>
      </c>
      <c r="B11" s="99">
        <v>30</v>
      </c>
      <c r="C11" s="54" t="s">
        <v>22</v>
      </c>
      <c r="D11" s="15" t="s">
        <v>23</v>
      </c>
      <c r="E11" s="15" t="s">
        <v>361</v>
      </c>
      <c r="F11" s="25">
        <v>38320</v>
      </c>
      <c r="G11" s="26">
        <v>1381</v>
      </c>
      <c r="H11" s="27">
        <v>7315846111</v>
      </c>
      <c r="I11" s="28" t="s">
        <v>420</v>
      </c>
      <c r="J11" s="29" t="s">
        <v>416</v>
      </c>
      <c r="K11" s="78" t="s">
        <v>416</v>
      </c>
      <c r="L11" s="70">
        <v>2419.05</v>
      </c>
      <c r="M11" s="74" t="s">
        <v>416</v>
      </c>
      <c r="N11" s="53">
        <v>21.39854796</v>
      </c>
      <c r="O11" s="29" t="s">
        <v>418</v>
      </c>
      <c r="P11" s="45"/>
      <c r="Q11" s="78" t="str">
        <f t="shared" si="0"/>
        <v>NO</v>
      </c>
      <c r="R11" s="82" t="s">
        <v>418</v>
      </c>
      <c r="S11" s="49">
        <v>157490</v>
      </c>
      <c r="T11" s="50">
        <v>17144</v>
      </c>
      <c r="U11" s="50">
        <v>16063</v>
      </c>
      <c r="V11" s="51">
        <v>16657</v>
      </c>
      <c r="W11" s="54">
        <f t="shared" si="1"/>
        <v>0</v>
      </c>
      <c r="X11" s="15">
        <f t="shared" si="2"/>
        <v>0</v>
      </c>
      <c r="Y11" s="15">
        <f t="shared" si="3"/>
        <v>0</v>
      </c>
      <c r="Z11" s="27">
        <f t="shared" si="4"/>
        <v>0</v>
      </c>
      <c r="AA11" s="91" t="str">
        <f t="shared" si="5"/>
        <v>-</v>
      </c>
      <c r="AB11" s="54">
        <f t="shared" si="6"/>
        <v>1</v>
      </c>
      <c r="AC11" s="15">
        <f t="shared" si="7"/>
        <v>1</v>
      </c>
      <c r="AD11" s="27" t="str">
        <f t="shared" si="8"/>
        <v>Initial</v>
      </c>
      <c r="AE11" s="91" t="str">
        <f t="shared" si="9"/>
        <v>RLIS</v>
      </c>
      <c r="AF11" s="54">
        <f t="shared" si="10"/>
        <v>0</v>
      </c>
    </row>
    <row r="12" spans="1:32" ht="12.75" customHeight="1">
      <c r="A12" s="98">
        <v>4700270</v>
      </c>
      <c r="B12" s="99">
        <v>40</v>
      </c>
      <c r="C12" s="54" t="s">
        <v>24</v>
      </c>
      <c r="D12" s="15" t="s">
        <v>369</v>
      </c>
      <c r="E12" s="15" t="s">
        <v>25</v>
      </c>
      <c r="F12" s="25">
        <v>37367</v>
      </c>
      <c r="G12" s="26">
        <v>369</v>
      </c>
      <c r="H12" s="27">
        <v>4234472914</v>
      </c>
      <c r="I12" s="28">
        <v>7</v>
      </c>
      <c r="J12" s="29" t="s">
        <v>418</v>
      </c>
      <c r="K12" s="78" t="s">
        <v>416</v>
      </c>
      <c r="L12" s="70">
        <v>1811.6</v>
      </c>
      <c r="M12" s="74" t="s">
        <v>416</v>
      </c>
      <c r="N12" s="53">
        <v>20.58134083</v>
      </c>
      <c r="O12" s="29" t="s">
        <v>418</v>
      </c>
      <c r="P12" s="45"/>
      <c r="Q12" s="78" t="str">
        <f t="shared" si="0"/>
        <v>NO</v>
      </c>
      <c r="R12" s="82" t="s">
        <v>418</v>
      </c>
      <c r="S12" s="49">
        <v>114467</v>
      </c>
      <c r="T12" s="50">
        <v>11380</v>
      </c>
      <c r="U12" s="50">
        <v>11834</v>
      </c>
      <c r="V12" s="51">
        <v>11845</v>
      </c>
      <c r="W12" s="54">
        <f t="shared" si="1"/>
        <v>1</v>
      </c>
      <c r="X12" s="15">
        <f t="shared" si="2"/>
        <v>0</v>
      </c>
      <c r="Y12" s="15">
        <f t="shared" si="3"/>
        <v>0</v>
      </c>
      <c r="Z12" s="27">
        <f t="shared" si="4"/>
        <v>0</v>
      </c>
      <c r="AA12" s="91" t="str">
        <f t="shared" si="5"/>
        <v>-</v>
      </c>
      <c r="AB12" s="54">
        <f t="shared" si="6"/>
        <v>1</v>
      </c>
      <c r="AC12" s="15">
        <f t="shared" si="7"/>
        <v>1</v>
      </c>
      <c r="AD12" s="27" t="str">
        <f t="shared" si="8"/>
        <v>Initial</v>
      </c>
      <c r="AE12" s="91" t="str">
        <f t="shared" si="9"/>
        <v>RLIS</v>
      </c>
      <c r="AF12" s="54">
        <f t="shared" si="10"/>
        <v>0</v>
      </c>
    </row>
    <row r="13" spans="1:32" ht="12.75" customHeight="1">
      <c r="A13" s="98">
        <v>4700300</v>
      </c>
      <c r="B13" s="99">
        <v>50</v>
      </c>
      <c r="C13" s="54" t="s">
        <v>26</v>
      </c>
      <c r="D13" s="15" t="s">
        <v>27</v>
      </c>
      <c r="E13" s="15" t="s">
        <v>28</v>
      </c>
      <c r="F13" s="25">
        <v>37803</v>
      </c>
      <c r="G13" s="26">
        <v>5312</v>
      </c>
      <c r="H13" s="27">
        <v>8659841212</v>
      </c>
      <c r="I13" s="28" t="s">
        <v>419</v>
      </c>
      <c r="J13" s="29" t="s">
        <v>416</v>
      </c>
      <c r="K13" s="78" t="s">
        <v>416</v>
      </c>
      <c r="L13" s="70">
        <v>10727.88</v>
      </c>
      <c r="M13" s="74" t="s">
        <v>416</v>
      </c>
      <c r="N13" s="53">
        <v>12.52747253</v>
      </c>
      <c r="O13" s="29" t="s">
        <v>416</v>
      </c>
      <c r="P13" s="45"/>
      <c r="Q13" s="78" t="str">
        <f t="shared" si="0"/>
        <v>NO</v>
      </c>
      <c r="R13" s="82" t="s">
        <v>416</v>
      </c>
      <c r="S13" s="49">
        <v>477040</v>
      </c>
      <c r="T13" s="50">
        <v>43861</v>
      </c>
      <c r="U13" s="50">
        <v>52677</v>
      </c>
      <c r="V13" s="51">
        <v>69075</v>
      </c>
      <c r="W13" s="54">
        <f t="shared" si="1"/>
        <v>0</v>
      </c>
      <c r="X13" s="15">
        <f t="shared" si="2"/>
        <v>0</v>
      </c>
      <c r="Y13" s="15">
        <f t="shared" si="3"/>
        <v>0</v>
      </c>
      <c r="Z13" s="27">
        <f t="shared" si="4"/>
        <v>0</v>
      </c>
      <c r="AA13" s="91" t="str">
        <f t="shared" si="5"/>
        <v>-</v>
      </c>
      <c r="AB13" s="54">
        <f t="shared" si="6"/>
        <v>0</v>
      </c>
      <c r="AC13" s="15">
        <f t="shared" si="7"/>
        <v>0</v>
      </c>
      <c r="AD13" s="27">
        <f t="shared" si="8"/>
        <v>0</v>
      </c>
      <c r="AE13" s="91" t="str">
        <f t="shared" si="9"/>
        <v>-</v>
      </c>
      <c r="AF13" s="54">
        <f t="shared" si="10"/>
        <v>0</v>
      </c>
    </row>
    <row r="14" spans="1:32" ht="12.75" customHeight="1">
      <c r="A14" s="98">
        <v>4701390</v>
      </c>
      <c r="B14" s="99">
        <v>274</v>
      </c>
      <c r="C14" s="54" t="s">
        <v>95</v>
      </c>
      <c r="D14" s="15" t="s">
        <v>96</v>
      </c>
      <c r="E14" s="15" t="s">
        <v>414</v>
      </c>
      <c r="F14" s="25">
        <v>38316</v>
      </c>
      <c r="G14" s="26">
        <v>220</v>
      </c>
      <c r="H14" s="27">
        <v>7317423180</v>
      </c>
      <c r="I14" s="28">
        <v>7</v>
      </c>
      <c r="J14" s="29" t="s">
        <v>418</v>
      </c>
      <c r="K14" s="78" t="s">
        <v>416</v>
      </c>
      <c r="L14" s="70">
        <v>620.5</v>
      </c>
      <c r="M14" s="74" t="s">
        <v>416</v>
      </c>
      <c r="N14" s="53">
        <v>20.40816327</v>
      </c>
      <c r="O14" s="29" t="s">
        <v>418</v>
      </c>
      <c r="P14" s="45"/>
      <c r="Q14" s="78" t="str">
        <f t="shared" si="0"/>
        <v>NO</v>
      </c>
      <c r="R14" s="82" t="s">
        <v>418</v>
      </c>
      <c r="S14" s="49">
        <v>31391</v>
      </c>
      <c r="T14" s="50">
        <v>3517</v>
      </c>
      <c r="U14" s="50">
        <v>3627</v>
      </c>
      <c r="V14" s="51">
        <v>4085</v>
      </c>
      <c r="W14" s="54">
        <f t="shared" si="1"/>
        <v>1</v>
      </c>
      <c r="X14" s="15">
        <f t="shared" si="2"/>
        <v>0</v>
      </c>
      <c r="Y14" s="15">
        <f t="shared" si="3"/>
        <v>0</v>
      </c>
      <c r="Z14" s="27">
        <f t="shared" si="4"/>
        <v>0</v>
      </c>
      <c r="AA14" s="91" t="str">
        <f t="shared" si="5"/>
        <v>-</v>
      </c>
      <c r="AB14" s="54">
        <f t="shared" si="6"/>
        <v>1</v>
      </c>
      <c r="AC14" s="15">
        <f t="shared" si="7"/>
        <v>1</v>
      </c>
      <c r="AD14" s="27" t="str">
        <f t="shared" si="8"/>
        <v>Initial</v>
      </c>
      <c r="AE14" s="91" t="str">
        <f t="shared" si="9"/>
        <v>RLIS</v>
      </c>
      <c r="AF14" s="54">
        <f t="shared" si="10"/>
        <v>0</v>
      </c>
    </row>
    <row r="15" spans="1:32" ht="12.75" customHeight="1">
      <c r="A15" s="98">
        <v>4700330</v>
      </c>
      <c r="B15" s="99">
        <v>60</v>
      </c>
      <c r="C15" s="54" t="s">
        <v>29</v>
      </c>
      <c r="D15" s="15" t="s">
        <v>30</v>
      </c>
      <c r="E15" s="15" t="s">
        <v>406</v>
      </c>
      <c r="F15" s="25">
        <v>37311</v>
      </c>
      <c r="G15" s="26">
        <v>5853</v>
      </c>
      <c r="H15" s="27">
        <v>4234760620</v>
      </c>
      <c r="I15" s="28" t="s">
        <v>421</v>
      </c>
      <c r="J15" s="29" t="s">
        <v>416</v>
      </c>
      <c r="K15" s="78" t="s">
        <v>416</v>
      </c>
      <c r="L15" s="70">
        <v>8847.8</v>
      </c>
      <c r="M15" s="74" t="s">
        <v>416</v>
      </c>
      <c r="N15" s="53">
        <v>12.73753936</v>
      </c>
      <c r="O15" s="29" t="s">
        <v>416</v>
      </c>
      <c r="P15" s="45"/>
      <c r="Q15" s="78" t="str">
        <f t="shared" si="0"/>
        <v>NO</v>
      </c>
      <c r="R15" s="82" t="s">
        <v>416</v>
      </c>
      <c r="S15" s="49">
        <v>346867</v>
      </c>
      <c r="T15" s="50">
        <v>26961</v>
      </c>
      <c r="U15" s="50">
        <v>43452</v>
      </c>
      <c r="V15" s="51">
        <v>51835</v>
      </c>
      <c r="W15" s="54">
        <f t="shared" si="1"/>
        <v>0</v>
      </c>
      <c r="X15" s="15">
        <f t="shared" si="2"/>
        <v>0</v>
      </c>
      <c r="Y15" s="15">
        <f t="shared" si="3"/>
        <v>0</v>
      </c>
      <c r="Z15" s="27">
        <f t="shared" si="4"/>
        <v>0</v>
      </c>
      <c r="AA15" s="91" t="str">
        <f t="shared" si="5"/>
        <v>-</v>
      </c>
      <c r="AB15" s="54">
        <f t="shared" si="6"/>
        <v>0</v>
      </c>
      <c r="AC15" s="15">
        <f t="shared" si="7"/>
        <v>0</v>
      </c>
      <c r="AD15" s="27">
        <f t="shared" si="8"/>
        <v>0</v>
      </c>
      <c r="AE15" s="91" t="str">
        <f t="shared" si="9"/>
        <v>-</v>
      </c>
      <c r="AF15" s="54">
        <f t="shared" si="10"/>
        <v>0</v>
      </c>
    </row>
    <row r="16" spans="1:32" ht="12.75" customHeight="1">
      <c r="A16" s="98">
        <v>4700360</v>
      </c>
      <c r="B16" s="99">
        <v>821</v>
      </c>
      <c r="C16" s="54" t="s">
        <v>31</v>
      </c>
      <c r="D16" s="15" t="s">
        <v>32</v>
      </c>
      <c r="E16" s="15" t="s">
        <v>347</v>
      </c>
      <c r="F16" s="25">
        <v>37620</v>
      </c>
      <c r="G16" s="26">
        <v>2315</v>
      </c>
      <c r="H16" s="27">
        <v>4236529451</v>
      </c>
      <c r="I16" s="28" t="s">
        <v>422</v>
      </c>
      <c r="J16" s="29" t="s">
        <v>416</v>
      </c>
      <c r="K16" s="78" t="s">
        <v>416</v>
      </c>
      <c r="L16" s="70">
        <v>3596.25</v>
      </c>
      <c r="M16" s="74" t="s">
        <v>416</v>
      </c>
      <c r="N16" s="53">
        <v>16.12057667</v>
      </c>
      <c r="O16" s="29" t="s">
        <v>416</v>
      </c>
      <c r="P16" s="45"/>
      <c r="Q16" s="78" t="str">
        <f t="shared" si="0"/>
        <v>NO</v>
      </c>
      <c r="R16" s="82" t="s">
        <v>416</v>
      </c>
      <c r="S16" s="49">
        <v>167804</v>
      </c>
      <c r="T16" s="50">
        <v>16997</v>
      </c>
      <c r="U16" s="50">
        <v>21468</v>
      </c>
      <c r="V16" s="51">
        <v>23230</v>
      </c>
      <c r="W16" s="54">
        <f t="shared" si="1"/>
        <v>0</v>
      </c>
      <c r="X16" s="15">
        <f t="shared" si="2"/>
        <v>0</v>
      </c>
      <c r="Y16" s="15">
        <f t="shared" si="3"/>
        <v>0</v>
      </c>
      <c r="Z16" s="27">
        <f t="shared" si="4"/>
        <v>0</v>
      </c>
      <c r="AA16" s="91" t="str">
        <f t="shared" si="5"/>
        <v>-</v>
      </c>
      <c r="AB16" s="54">
        <f t="shared" si="6"/>
        <v>0</v>
      </c>
      <c r="AC16" s="15">
        <f t="shared" si="7"/>
        <v>0</v>
      </c>
      <c r="AD16" s="27">
        <f t="shared" si="8"/>
        <v>0</v>
      </c>
      <c r="AE16" s="91" t="str">
        <f t="shared" si="9"/>
        <v>-</v>
      </c>
      <c r="AF16" s="54">
        <f t="shared" si="10"/>
        <v>0</v>
      </c>
    </row>
    <row r="17" spans="1:32" ht="12.75" customHeight="1">
      <c r="A17" s="98">
        <v>4700420</v>
      </c>
      <c r="B17" s="99">
        <v>70</v>
      </c>
      <c r="C17" s="54" t="s">
        <v>33</v>
      </c>
      <c r="D17" s="15" t="s">
        <v>34</v>
      </c>
      <c r="E17" s="15" t="s">
        <v>35</v>
      </c>
      <c r="F17" s="25">
        <v>37757</v>
      </c>
      <c r="G17" s="26">
        <v>445</v>
      </c>
      <c r="H17" s="27">
        <v>4235628377</v>
      </c>
      <c r="I17" s="28" t="s">
        <v>420</v>
      </c>
      <c r="J17" s="29" t="s">
        <v>416</v>
      </c>
      <c r="K17" s="78" t="s">
        <v>416</v>
      </c>
      <c r="L17" s="70">
        <v>5903</v>
      </c>
      <c r="M17" s="74" t="s">
        <v>416</v>
      </c>
      <c r="N17" s="53">
        <v>27.30217492</v>
      </c>
      <c r="O17" s="29" t="s">
        <v>418</v>
      </c>
      <c r="P17" s="45"/>
      <c r="Q17" s="78" t="str">
        <f t="shared" si="0"/>
        <v>NO</v>
      </c>
      <c r="R17" s="82" t="s">
        <v>418</v>
      </c>
      <c r="S17" s="49">
        <v>486432</v>
      </c>
      <c r="T17" s="50">
        <v>51187</v>
      </c>
      <c r="U17" s="50">
        <v>53161</v>
      </c>
      <c r="V17" s="51">
        <v>41938</v>
      </c>
      <c r="W17" s="54">
        <f t="shared" si="1"/>
        <v>0</v>
      </c>
      <c r="X17" s="15">
        <f t="shared" si="2"/>
        <v>0</v>
      </c>
      <c r="Y17" s="15">
        <f t="shared" si="3"/>
        <v>0</v>
      </c>
      <c r="Z17" s="27">
        <f t="shared" si="4"/>
        <v>0</v>
      </c>
      <c r="AA17" s="91" t="str">
        <f t="shared" si="5"/>
        <v>-</v>
      </c>
      <c r="AB17" s="54">
        <f t="shared" si="6"/>
        <v>1</v>
      </c>
      <c r="AC17" s="15">
        <f t="shared" si="7"/>
        <v>1</v>
      </c>
      <c r="AD17" s="27" t="str">
        <f t="shared" si="8"/>
        <v>Initial</v>
      </c>
      <c r="AE17" s="91" t="str">
        <f t="shared" si="9"/>
        <v>RLIS</v>
      </c>
      <c r="AF17" s="54">
        <f t="shared" si="10"/>
        <v>0</v>
      </c>
    </row>
    <row r="18" spans="1:32" ht="12.75" customHeight="1">
      <c r="A18" s="98">
        <v>4700450</v>
      </c>
      <c r="B18" s="99">
        <v>80</v>
      </c>
      <c r="C18" s="54" t="s">
        <v>36</v>
      </c>
      <c r="D18" s="15" t="s">
        <v>37</v>
      </c>
      <c r="E18" s="15" t="s">
        <v>38</v>
      </c>
      <c r="F18" s="25">
        <v>37190</v>
      </c>
      <c r="G18" s="26">
        <v>1100</v>
      </c>
      <c r="H18" s="27">
        <v>6155635752</v>
      </c>
      <c r="I18" s="28">
        <v>8</v>
      </c>
      <c r="J18" s="29" t="s">
        <v>418</v>
      </c>
      <c r="K18" s="78" t="s">
        <v>416</v>
      </c>
      <c r="L18" s="70">
        <v>2076.35</v>
      </c>
      <c r="M18" s="74" t="s">
        <v>416</v>
      </c>
      <c r="N18" s="53">
        <v>15.81160639</v>
      </c>
      <c r="O18" s="29" t="s">
        <v>416</v>
      </c>
      <c r="P18" s="45"/>
      <c r="Q18" s="78" t="str">
        <f t="shared" si="0"/>
        <v>NO</v>
      </c>
      <c r="R18" s="82" t="s">
        <v>418</v>
      </c>
      <c r="S18" s="49">
        <v>105952</v>
      </c>
      <c r="T18" s="50">
        <v>10745</v>
      </c>
      <c r="U18" s="50">
        <v>11390</v>
      </c>
      <c r="V18" s="51">
        <v>13696</v>
      </c>
      <c r="W18" s="54">
        <f t="shared" si="1"/>
        <v>1</v>
      </c>
      <c r="X18" s="15">
        <f t="shared" si="2"/>
        <v>0</v>
      </c>
      <c r="Y18" s="15">
        <f t="shared" si="3"/>
        <v>0</v>
      </c>
      <c r="Z18" s="27">
        <f t="shared" si="4"/>
        <v>0</v>
      </c>
      <c r="AA18" s="91" t="str">
        <f t="shared" si="5"/>
        <v>-</v>
      </c>
      <c r="AB18" s="54">
        <f t="shared" si="6"/>
        <v>1</v>
      </c>
      <c r="AC18" s="15">
        <f t="shared" si="7"/>
        <v>0</v>
      </c>
      <c r="AD18" s="27">
        <f t="shared" si="8"/>
        <v>0</v>
      </c>
      <c r="AE18" s="91" t="str">
        <f t="shared" si="9"/>
        <v>-</v>
      </c>
      <c r="AF18" s="54">
        <f t="shared" si="10"/>
        <v>0</v>
      </c>
    </row>
    <row r="19" spans="1:32" ht="12.75" customHeight="1">
      <c r="A19" s="98">
        <v>4700480</v>
      </c>
      <c r="B19" s="99">
        <v>90</v>
      </c>
      <c r="C19" s="54" t="s">
        <v>39</v>
      </c>
      <c r="D19" s="15" t="s">
        <v>40</v>
      </c>
      <c r="E19" s="15" t="s">
        <v>334</v>
      </c>
      <c r="F19" s="25">
        <v>38344</v>
      </c>
      <c r="G19" s="26">
        <v>510</v>
      </c>
      <c r="H19" s="27">
        <v>7319864482</v>
      </c>
      <c r="I19" s="28">
        <v>7</v>
      </c>
      <c r="J19" s="29" t="s">
        <v>418</v>
      </c>
      <c r="K19" s="78" t="s">
        <v>416</v>
      </c>
      <c r="L19" s="70">
        <v>5.75</v>
      </c>
      <c r="M19" s="74" t="s">
        <v>416</v>
      </c>
      <c r="N19" s="53" t="s">
        <v>423</v>
      </c>
      <c r="O19" s="29" t="s">
        <v>423</v>
      </c>
      <c r="P19" s="45"/>
      <c r="Q19" s="78" t="str">
        <f t="shared" si="0"/>
        <v>NO</v>
      </c>
      <c r="R19" s="82" t="s">
        <v>418</v>
      </c>
      <c r="S19" s="49"/>
      <c r="T19" s="50"/>
      <c r="U19" s="50"/>
      <c r="V19" s="51"/>
      <c r="W19" s="54">
        <f t="shared" si="1"/>
        <v>1</v>
      </c>
      <c r="X19" s="15">
        <f t="shared" si="2"/>
        <v>1</v>
      </c>
      <c r="Y19" s="15">
        <f t="shared" si="3"/>
        <v>0</v>
      </c>
      <c r="Z19" s="27">
        <f t="shared" si="4"/>
        <v>0</v>
      </c>
      <c r="AA19" s="91" t="str">
        <f t="shared" si="5"/>
        <v>SRSA</v>
      </c>
      <c r="AB19" s="54">
        <f t="shared" si="6"/>
        <v>1</v>
      </c>
      <c r="AC19" s="15">
        <f t="shared" si="7"/>
        <v>0</v>
      </c>
      <c r="AD19" s="27">
        <f t="shared" si="8"/>
        <v>0</v>
      </c>
      <c r="AE19" s="91" t="str">
        <f t="shared" si="9"/>
        <v>-</v>
      </c>
      <c r="AF19" s="54">
        <f t="shared" si="10"/>
        <v>0</v>
      </c>
    </row>
    <row r="20" spans="1:32" ht="12.75" customHeight="1">
      <c r="A20" s="98">
        <v>4700510</v>
      </c>
      <c r="B20" s="99">
        <v>100</v>
      </c>
      <c r="C20" s="54" t="s">
        <v>41</v>
      </c>
      <c r="D20" s="15" t="s">
        <v>42</v>
      </c>
      <c r="E20" s="15" t="s">
        <v>43</v>
      </c>
      <c r="F20" s="25">
        <v>37643</v>
      </c>
      <c r="G20" s="26">
        <v>2208</v>
      </c>
      <c r="H20" s="27">
        <v>4235474000</v>
      </c>
      <c r="I20" s="28" t="s">
        <v>419</v>
      </c>
      <c r="J20" s="29" t="s">
        <v>416</v>
      </c>
      <c r="K20" s="78" t="s">
        <v>416</v>
      </c>
      <c r="L20" s="70">
        <v>5713.92</v>
      </c>
      <c r="M20" s="74" t="s">
        <v>416</v>
      </c>
      <c r="N20" s="53">
        <v>18.48284166</v>
      </c>
      <c r="O20" s="29" t="s">
        <v>416</v>
      </c>
      <c r="P20" s="45"/>
      <c r="Q20" s="78" t="str">
        <f t="shared" si="0"/>
        <v>NO</v>
      </c>
      <c r="R20" s="82" t="s">
        <v>416</v>
      </c>
      <c r="S20" s="49">
        <v>336612</v>
      </c>
      <c r="T20" s="50">
        <v>37218</v>
      </c>
      <c r="U20" s="50">
        <v>37845</v>
      </c>
      <c r="V20" s="51">
        <v>39123</v>
      </c>
      <c r="W20" s="54">
        <f t="shared" si="1"/>
        <v>0</v>
      </c>
      <c r="X20" s="15">
        <f t="shared" si="2"/>
        <v>0</v>
      </c>
      <c r="Y20" s="15">
        <f t="shared" si="3"/>
        <v>0</v>
      </c>
      <c r="Z20" s="27">
        <f t="shared" si="4"/>
        <v>0</v>
      </c>
      <c r="AA20" s="91" t="str">
        <f t="shared" si="5"/>
        <v>-</v>
      </c>
      <c r="AB20" s="54">
        <f t="shared" si="6"/>
        <v>0</v>
      </c>
      <c r="AC20" s="15">
        <f t="shared" si="7"/>
        <v>0</v>
      </c>
      <c r="AD20" s="27">
        <f t="shared" si="8"/>
        <v>0</v>
      </c>
      <c r="AE20" s="91" t="str">
        <f t="shared" si="9"/>
        <v>-</v>
      </c>
      <c r="AF20" s="54">
        <f t="shared" si="10"/>
        <v>0</v>
      </c>
    </row>
    <row r="21" spans="1:32" ht="12.75" customHeight="1">
      <c r="A21" s="98">
        <v>4700570</v>
      </c>
      <c r="B21" s="99">
        <v>110</v>
      </c>
      <c r="C21" s="54" t="s">
        <v>44</v>
      </c>
      <c r="D21" s="15" t="s">
        <v>45</v>
      </c>
      <c r="E21" s="15" t="s">
        <v>46</v>
      </c>
      <c r="F21" s="25">
        <v>37015</v>
      </c>
      <c r="G21" s="26">
        <v>1101</v>
      </c>
      <c r="H21" s="27">
        <v>6157925664</v>
      </c>
      <c r="I21" s="28">
        <v>8</v>
      </c>
      <c r="J21" s="29" t="s">
        <v>418</v>
      </c>
      <c r="K21" s="78" t="s">
        <v>416</v>
      </c>
      <c r="L21" s="70">
        <v>6443.62</v>
      </c>
      <c r="M21" s="74" t="s">
        <v>416</v>
      </c>
      <c r="N21" s="53">
        <v>9.908282379</v>
      </c>
      <c r="O21" s="29" t="s">
        <v>416</v>
      </c>
      <c r="P21" s="45"/>
      <c r="Q21" s="78" t="str">
        <f t="shared" si="0"/>
        <v>NO</v>
      </c>
      <c r="R21" s="82" t="s">
        <v>418</v>
      </c>
      <c r="S21" s="49">
        <v>241943</v>
      </c>
      <c r="T21" s="50">
        <v>15141</v>
      </c>
      <c r="U21" s="50">
        <v>28209</v>
      </c>
      <c r="V21" s="51">
        <v>38969</v>
      </c>
      <c r="W21" s="54">
        <f t="shared" si="1"/>
        <v>1</v>
      </c>
      <c r="X21" s="15">
        <f t="shared" si="2"/>
        <v>0</v>
      </c>
      <c r="Y21" s="15">
        <f t="shared" si="3"/>
        <v>0</v>
      </c>
      <c r="Z21" s="27">
        <f t="shared" si="4"/>
        <v>0</v>
      </c>
      <c r="AA21" s="91" t="str">
        <f t="shared" si="5"/>
        <v>-</v>
      </c>
      <c r="AB21" s="54">
        <f t="shared" si="6"/>
        <v>1</v>
      </c>
      <c r="AC21" s="15">
        <f t="shared" si="7"/>
        <v>0</v>
      </c>
      <c r="AD21" s="27">
        <f t="shared" si="8"/>
        <v>0</v>
      </c>
      <c r="AE21" s="91" t="str">
        <f t="shared" si="9"/>
        <v>-</v>
      </c>
      <c r="AF21" s="54">
        <f t="shared" si="10"/>
        <v>0</v>
      </c>
    </row>
    <row r="22" spans="1:32" ht="12.75" customHeight="1">
      <c r="A22" s="98">
        <v>4700600</v>
      </c>
      <c r="B22" s="99">
        <v>120</v>
      </c>
      <c r="C22" s="54" t="s">
        <v>338</v>
      </c>
      <c r="D22" s="15" t="s">
        <v>344</v>
      </c>
      <c r="E22" s="15" t="s">
        <v>47</v>
      </c>
      <c r="F22" s="25">
        <v>38340</v>
      </c>
      <c r="G22" s="26">
        <v>327</v>
      </c>
      <c r="H22" s="27">
        <v>7319895134</v>
      </c>
      <c r="I22" s="28" t="s">
        <v>419</v>
      </c>
      <c r="J22" s="29" t="s">
        <v>416</v>
      </c>
      <c r="K22" s="78" t="s">
        <v>416</v>
      </c>
      <c r="L22" s="70">
        <v>2442.46</v>
      </c>
      <c r="M22" s="74" t="s">
        <v>416</v>
      </c>
      <c r="N22" s="53">
        <v>16.70411985</v>
      </c>
      <c r="O22" s="29" t="s">
        <v>416</v>
      </c>
      <c r="P22" s="45"/>
      <c r="Q22" s="78" t="str">
        <f t="shared" si="0"/>
        <v>NO</v>
      </c>
      <c r="R22" s="82" t="s">
        <v>416</v>
      </c>
      <c r="S22" s="49">
        <v>131962</v>
      </c>
      <c r="T22" s="50">
        <v>13529</v>
      </c>
      <c r="U22" s="50">
        <v>13614</v>
      </c>
      <c r="V22" s="51">
        <v>16041</v>
      </c>
      <c r="W22" s="54">
        <f t="shared" si="1"/>
        <v>0</v>
      </c>
      <c r="X22" s="15">
        <f t="shared" si="2"/>
        <v>0</v>
      </c>
      <c r="Y22" s="15">
        <f t="shared" si="3"/>
        <v>0</v>
      </c>
      <c r="Z22" s="27">
        <f t="shared" si="4"/>
        <v>0</v>
      </c>
      <c r="AA22" s="91" t="str">
        <f t="shared" si="5"/>
        <v>-</v>
      </c>
      <c r="AB22" s="54">
        <f t="shared" si="6"/>
        <v>0</v>
      </c>
      <c r="AC22" s="15">
        <f t="shared" si="7"/>
        <v>0</v>
      </c>
      <c r="AD22" s="27">
        <f t="shared" si="8"/>
        <v>0</v>
      </c>
      <c r="AE22" s="91" t="str">
        <f t="shared" si="9"/>
        <v>-</v>
      </c>
      <c r="AF22" s="54">
        <f t="shared" si="10"/>
        <v>0</v>
      </c>
    </row>
    <row r="23" spans="1:32" ht="12.75" customHeight="1">
      <c r="A23" s="98">
        <v>4700630</v>
      </c>
      <c r="B23" s="99">
        <v>130</v>
      </c>
      <c r="C23" s="54" t="s">
        <v>48</v>
      </c>
      <c r="D23" s="15" t="s">
        <v>373</v>
      </c>
      <c r="E23" s="15" t="s">
        <v>49</v>
      </c>
      <c r="F23" s="25">
        <v>37879</v>
      </c>
      <c r="G23" s="26">
        <v>179</v>
      </c>
      <c r="H23" s="27">
        <v>4236263543</v>
      </c>
      <c r="I23" s="28" t="s">
        <v>424</v>
      </c>
      <c r="J23" s="29" t="s">
        <v>416</v>
      </c>
      <c r="K23" s="78" t="s">
        <v>416</v>
      </c>
      <c r="L23" s="70">
        <v>4528.36</v>
      </c>
      <c r="M23" s="74" t="s">
        <v>416</v>
      </c>
      <c r="N23" s="53">
        <v>23.39896769</v>
      </c>
      <c r="O23" s="29" t="s">
        <v>418</v>
      </c>
      <c r="P23" s="45"/>
      <c r="Q23" s="78" t="str">
        <f t="shared" si="0"/>
        <v>NO</v>
      </c>
      <c r="R23" s="82" t="s">
        <v>418</v>
      </c>
      <c r="S23" s="49">
        <v>358618</v>
      </c>
      <c r="T23" s="50">
        <v>37072</v>
      </c>
      <c r="U23" s="50">
        <v>36936</v>
      </c>
      <c r="V23" s="51">
        <v>31588</v>
      </c>
      <c r="W23" s="54">
        <f t="shared" si="1"/>
        <v>0</v>
      </c>
      <c r="X23" s="15">
        <f t="shared" si="2"/>
        <v>0</v>
      </c>
      <c r="Y23" s="15">
        <f t="shared" si="3"/>
        <v>0</v>
      </c>
      <c r="Z23" s="27">
        <f t="shared" si="4"/>
        <v>0</v>
      </c>
      <c r="AA23" s="91" t="str">
        <f t="shared" si="5"/>
        <v>-</v>
      </c>
      <c r="AB23" s="54">
        <f t="shared" si="6"/>
        <v>1</v>
      </c>
      <c r="AC23" s="15">
        <f t="shared" si="7"/>
        <v>1</v>
      </c>
      <c r="AD23" s="27" t="str">
        <f t="shared" si="8"/>
        <v>Initial</v>
      </c>
      <c r="AE23" s="91" t="str">
        <f t="shared" si="9"/>
        <v>RLIS</v>
      </c>
      <c r="AF23" s="54">
        <f t="shared" si="10"/>
        <v>0</v>
      </c>
    </row>
    <row r="24" spans="1:32" ht="12.75" customHeight="1">
      <c r="A24" s="98">
        <v>4700660</v>
      </c>
      <c r="B24" s="99">
        <v>140</v>
      </c>
      <c r="C24" s="54" t="s">
        <v>50</v>
      </c>
      <c r="D24" s="15" t="s">
        <v>51</v>
      </c>
      <c r="E24" s="15" t="s">
        <v>356</v>
      </c>
      <c r="F24" s="25">
        <v>38551</v>
      </c>
      <c r="G24" s="26">
        <v>469</v>
      </c>
      <c r="H24" s="27">
        <v>9312433310</v>
      </c>
      <c r="I24" s="28" t="s">
        <v>425</v>
      </c>
      <c r="J24" s="29" t="s">
        <v>418</v>
      </c>
      <c r="K24" s="78" t="s">
        <v>416</v>
      </c>
      <c r="L24" s="70">
        <v>1145.5</v>
      </c>
      <c r="M24" s="74" t="s">
        <v>416</v>
      </c>
      <c r="N24" s="53">
        <v>25.89576547</v>
      </c>
      <c r="O24" s="29" t="s">
        <v>418</v>
      </c>
      <c r="P24" s="45"/>
      <c r="Q24" s="78" t="str">
        <f t="shared" si="0"/>
        <v>NO</v>
      </c>
      <c r="R24" s="82" t="s">
        <v>418</v>
      </c>
      <c r="S24" s="49">
        <v>83945</v>
      </c>
      <c r="T24" s="50">
        <v>8596</v>
      </c>
      <c r="U24" s="50">
        <v>8739</v>
      </c>
      <c r="V24" s="51">
        <v>8118</v>
      </c>
      <c r="W24" s="54">
        <f t="shared" si="1"/>
        <v>1</v>
      </c>
      <c r="X24" s="15">
        <f t="shared" si="2"/>
        <v>0</v>
      </c>
      <c r="Y24" s="15">
        <f t="shared" si="3"/>
        <v>0</v>
      </c>
      <c r="Z24" s="27">
        <f t="shared" si="4"/>
        <v>0</v>
      </c>
      <c r="AA24" s="91" t="str">
        <f t="shared" si="5"/>
        <v>-</v>
      </c>
      <c r="AB24" s="54">
        <f t="shared" si="6"/>
        <v>1</v>
      </c>
      <c r="AC24" s="15">
        <f t="shared" si="7"/>
        <v>1</v>
      </c>
      <c r="AD24" s="27" t="str">
        <f t="shared" si="8"/>
        <v>Initial</v>
      </c>
      <c r="AE24" s="91" t="str">
        <f t="shared" si="9"/>
        <v>RLIS</v>
      </c>
      <c r="AF24" s="54">
        <f t="shared" si="10"/>
        <v>0</v>
      </c>
    </row>
    <row r="25" spans="1:32" ht="12.75" customHeight="1">
      <c r="A25" s="98">
        <v>4700690</v>
      </c>
      <c r="B25" s="99">
        <v>61</v>
      </c>
      <c r="C25" s="54" t="s">
        <v>52</v>
      </c>
      <c r="D25" s="15" t="s">
        <v>53</v>
      </c>
      <c r="E25" s="15" t="s">
        <v>406</v>
      </c>
      <c r="F25" s="25">
        <v>37312</v>
      </c>
      <c r="G25" s="26">
        <v>3303</v>
      </c>
      <c r="H25" s="27">
        <v>4234729571</v>
      </c>
      <c r="I25" s="28">
        <v>2</v>
      </c>
      <c r="J25" s="29" t="s">
        <v>416</v>
      </c>
      <c r="K25" s="78" t="s">
        <v>416</v>
      </c>
      <c r="L25" s="70">
        <v>4281.95</v>
      </c>
      <c r="M25" s="74" t="s">
        <v>416</v>
      </c>
      <c r="N25" s="53">
        <v>19.27836849</v>
      </c>
      <c r="O25" s="29" t="s">
        <v>416</v>
      </c>
      <c r="P25" s="45"/>
      <c r="Q25" s="78" t="str">
        <f t="shared" si="0"/>
        <v>NO</v>
      </c>
      <c r="R25" s="82" t="s">
        <v>416</v>
      </c>
      <c r="S25" s="49">
        <v>295675</v>
      </c>
      <c r="T25" s="50">
        <v>29061</v>
      </c>
      <c r="U25" s="50">
        <v>30348</v>
      </c>
      <c r="V25" s="51">
        <v>29040</v>
      </c>
      <c r="W25" s="54">
        <f t="shared" si="1"/>
        <v>0</v>
      </c>
      <c r="X25" s="15">
        <f t="shared" si="2"/>
        <v>0</v>
      </c>
      <c r="Y25" s="15">
        <f t="shared" si="3"/>
        <v>0</v>
      </c>
      <c r="Z25" s="27">
        <f t="shared" si="4"/>
        <v>0</v>
      </c>
      <c r="AA25" s="91" t="str">
        <f t="shared" si="5"/>
        <v>-</v>
      </c>
      <c r="AB25" s="54">
        <f t="shared" si="6"/>
        <v>0</v>
      </c>
      <c r="AC25" s="15">
        <f t="shared" si="7"/>
        <v>0</v>
      </c>
      <c r="AD25" s="27">
        <f t="shared" si="8"/>
        <v>0</v>
      </c>
      <c r="AE25" s="91" t="str">
        <f t="shared" si="9"/>
        <v>-</v>
      </c>
      <c r="AF25" s="54">
        <f t="shared" si="10"/>
        <v>0</v>
      </c>
    </row>
    <row r="26" spans="1:32" ht="12.75" customHeight="1">
      <c r="A26" s="98">
        <v>4700720</v>
      </c>
      <c r="B26" s="99">
        <v>11</v>
      </c>
      <c r="C26" s="54" t="s">
        <v>54</v>
      </c>
      <c r="D26" s="15" t="s">
        <v>55</v>
      </c>
      <c r="E26" s="15" t="s">
        <v>365</v>
      </c>
      <c r="F26" s="25">
        <v>37716</v>
      </c>
      <c r="G26" s="26">
        <v>2920</v>
      </c>
      <c r="H26" s="27">
        <v>8654570159</v>
      </c>
      <c r="I26" s="28">
        <v>4</v>
      </c>
      <c r="J26" s="29" t="s">
        <v>416</v>
      </c>
      <c r="K26" s="78" t="s">
        <v>416</v>
      </c>
      <c r="L26" s="70">
        <v>870.6</v>
      </c>
      <c r="M26" s="74" t="s">
        <v>416</v>
      </c>
      <c r="N26" s="53">
        <v>19.36305732</v>
      </c>
      <c r="O26" s="29" t="s">
        <v>416</v>
      </c>
      <c r="P26" s="45"/>
      <c r="Q26" s="78" t="str">
        <f t="shared" si="0"/>
        <v>NO</v>
      </c>
      <c r="R26" s="82" t="s">
        <v>416</v>
      </c>
      <c r="S26" s="49">
        <v>47677</v>
      </c>
      <c r="T26" s="50">
        <v>4689</v>
      </c>
      <c r="U26" s="50">
        <v>5608</v>
      </c>
      <c r="V26" s="51">
        <v>6029</v>
      </c>
      <c r="W26" s="54">
        <f t="shared" si="1"/>
        <v>0</v>
      </c>
      <c r="X26" s="15">
        <f t="shared" si="2"/>
        <v>0</v>
      </c>
      <c r="Y26" s="15">
        <f t="shared" si="3"/>
        <v>0</v>
      </c>
      <c r="Z26" s="27">
        <f t="shared" si="4"/>
        <v>0</v>
      </c>
      <c r="AA26" s="91" t="str">
        <f t="shared" si="5"/>
        <v>-</v>
      </c>
      <c r="AB26" s="54">
        <f t="shared" si="6"/>
        <v>0</v>
      </c>
      <c r="AC26" s="15">
        <f t="shared" si="7"/>
        <v>0</v>
      </c>
      <c r="AD26" s="27">
        <f t="shared" si="8"/>
        <v>0</v>
      </c>
      <c r="AE26" s="91" t="str">
        <f t="shared" si="9"/>
        <v>-</v>
      </c>
      <c r="AF26" s="54">
        <f t="shared" si="10"/>
        <v>0</v>
      </c>
    </row>
    <row r="27" spans="1:32" ht="12.75" customHeight="1">
      <c r="A27" s="98">
        <v>4700750</v>
      </c>
      <c r="B27" s="99">
        <v>150</v>
      </c>
      <c r="C27" s="54" t="s">
        <v>56</v>
      </c>
      <c r="D27" s="15" t="s">
        <v>57</v>
      </c>
      <c r="E27" s="15" t="s">
        <v>342</v>
      </c>
      <c r="F27" s="25">
        <v>37821</v>
      </c>
      <c r="G27" s="26">
        <v>2908</v>
      </c>
      <c r="H27" s="27">
        <v>4236237821</v>
      </c>
      <c r="I27" s="28" t="s">
        <v>420</v>
      </c>
      <c r="J27" s="29" t="s">
        <v>416</v>
      </c>
      <c r="K27" s="78" t="s">
        <v>416</v>
      </c>
      <c r="L27" s="70">
        <v>4555.39</v>
      </c>
      <c r="M27" s="74" t="s">
        <v>416</v>
      </c>
      <c r="N27" s="53">
        <v>26.77398856</v>
      </c>
      <c r="O27" s="29" t="s">
        <v>418</v>
      </c>
      <c r="P27" s="45"/>
      <c r="Q27" s="78" t="str">
        <f t="shared" si="0"/>
        <v>NO</v>
      </c>
      <c r="R27" s="82" t="s">
        <v>418</v>
      </c>
      <c r="S27" s="49">
        <v>327450</v>
      </c>
      <c r="T27" s="50">
        <v>38195</v>
      </c>
      <c r="U27" s="50">
        <v>36646</v>
      </c>
      <c r="V27" s="51">
        <v>32040</v>
      </c>
      <c r="W27" s="54">
        <f t="shared" si="1"/>
        <v>0</v>
      </c>
      <c r="X27" s="15">
        <f t="shared" si="2"/>
        <v>0</v>
      </c>
      <c r="Y27" s="15">
        <f t="shared" si="3"/>
        <v>0</v>
      </c>
      <c r="Z27" s="27">
        <f t="shared" si="4"/>
        <v>0</v>
      </c>
      <c r="AA27" s="91" t="str">
        <f t="shared" si="5"/>
        <v>-</v>
      </c>
      <c r="AB27" s="54">
        <f t="shared" si="6"/>
        <v>1</v>
      </c>
      <c r="AC27" s="15">
        <f t="shared" si="7"/>
        <v>1</v>
      </c>
      <c r="AD27" s="27" t="str">
        <f t="shared" si="8"/>
        <v>Initial</v>
      </c>
      <c r="AE27" s="91" t="str">
        <f t="shared" si="9"/>
        <v>RLIS</v>
      </c>
      <c r="AF27" s="54">
        <f t="shared" si="10"/>
        <v>0</v>
      </c>
    </row>
    <row r="28" spans="1:32" ht="12.75" customHeight="1">
      <c r="A28" s="98">
        <v>4700780</v>
      </c>
      <c r="B28" s="99">
        <v>160</v>
      </c>
      <c r="C28" s="54" t="s">
        <v>58</v>
      </c>
      <c r="D28" s="15" t="s">
        <v>59</v>
      </c>
      <c r="E28" s="15" t="s">
        <v>335</v>
      </c>
      <c r="F28" s="25">
        <v>37355</v>
      </c>
      <c r="G28" s="26">
        <v>1785</v>
      </c>
      <c r="H28" s="27">
        <v>9317235150</v>
      </c>
      <c r="I28" s="28" t="s">
        <v>420</v>
      </c>
      <c r="J28" s="29" t="s">
        <v>416</v>
      </c>
      <c r="K28" s="78" t="s">
        <v>416</v>
      </c>
      <c r="L28" s="70">
        <v>4088.02</v>
      </c>
      <c r="M28" s="74" t="s">
        <v>416</v>
      </c>
      <c r="N28" s="53">
        <v>11.08208143</v>
      </c>
      <c r="O28" s="29" t="s">
        <v>416</v>
      </c>
      <c r="P28" s="45"/>
      <c r="Q28" s="78" t="str">
        <f t="shared" si="0"/>
        <v>NO</v>
      </c>
      <c r="R28" s="82" t="s">
        <v>418</v>
      </c>
      <c r="S28" s="49">
        <v>174433</v>
      </c>
      <c r="T28" s="50">
        <v>14751</v>
      </c>
      <c r="U28" s="50">
        <v>22699</v>
      </c>
      <c r="V28" s="51">
        <v>26004</v>
      </c>
      <c r="W28" s="54">
        <f t="shared" si="1"/>
        <v>0</v>
      </c>
      <c r="X28" s="15">
        <f t="shared" si="2"/>
        <v>0</v>
      </c>
      <c r="Y28" s="15">
        <f t="shared" si="3"/>
        <v>0</v>
      </c>
      <c r="Z28" s="27">
        <f t="shared" si="4"/>
        <v>0</v>
      </c>
      <c r="AA28" s="91" t="str">
        <f t="shared" si="5"/>
        <v>-</v>
      </c>
      <c r="AB28" s="54">
        <f t="shared" si="6"/>
        <v>1</v>
      </c>
      <c r="AC28" s="15">
        <f t="shared" si="7"/>
        <v>0</v>
      </c>
      <c r="AD28" s="27">
        <f t="shared" si="8"/>
        <v>0</v>
      </c>
      <c r="AE28" s="91" t="str">
        <f t="shared" si="9"/>
        <v>-</v>
      </c>
      <c r="AF28" s="54">
        <f t="shared" si="10"/>
        <v>0</v>
      </c>
    </row>
    <row r="29" spans="1:32" ht="12.75" customHeight="1">
      <c r="A29" s="98">
        <v>4700850</v>
      </c>
      <c r="B29" s="99">
        <v>170</v>
      </c>
      <c r="C29" s="54" t="s">
        <v>60</v>
      </c>
      <c r="D29" s="15" t="s">
        <v>61</v>
      </c>
      <c r="E29" s="15" t="s">
        <v>8</v>
      </c>
      <c r="F29" s="25">
        <v>38001</v>
      </c>
      <c r="G29" s="26">
        <v>9699</v>
      </c>
      <c r="H29" s="27">
        <v>7316962604</v>
      </c>
      <c r="I29" s="28">
        <v>7</v>
      </c>
      <c r="J29" s="29" t="s">
        <v>418</v>
      </c>
      <c r="K29" s="78" t="s">
        <v>416</v>
      </c>
      <c r="L29" s="70">
        <v>1722.1</v>
      </c>
      <c r="M29" s="74" t="s">
        <v>416</v>
      </c>
      <c r="N29" s="53">
        <v>17.92097836</v>
      </c>
      <c r="O29" s="29" t="s">
        <v>416</v>
      </c>
      <c r="P29" s="45"/>
      <c r="Q29" s="78" t="str">
        <f t="shared" si="0"/>
        <v>NO</v>
      </c>
      <c r="R29" s="82" t="s">
        <v>418</v>
      </c>
      <c r="S29" s="49">
        <v>98378</v>
      </c>
      <c r="T29" s="50">
        <v>10306</v>
      </c>
      <c r="U29" s="50">
        <v>10038</v>
      </c>
      <c r="V29" s="51">
        <v>11612</v>
      </c>
      <c r="W29" s="54">
        <f t="shared" si="1"/>
        <v>1</v>
      </c>
      <c r="X29" s="15">
        <f t="shared" si="2"/>
        <v>0</v>
      </c>
      <c r="Y29" s="15">
        <f t="shared" si="3"/>
        <v>0</v>
      </c>
      <c r="Z29" s="27">
        <f t="shared" si="4"/>
        <v>0</v>
      </c>
      <c r="AA29" s="91" t="str">
        <f t="shared" si="5"/>
        <v>-</v>
      </c>
      <c r="AB29" s="54">
        <f t="shared" si="6"/>
        <v>1</v>
      </c>
      <c r="AC29" s="15">
        <f t="shared" si="7"/>
        <v>0</v>
      </c>
      <c r="AD29" s="27">
        <f t="shared" si="8"/>
        <v>0</v>
      </c>
      <c r="AE29" s="91" t="str">
        <f t="shared" si="9"/>
        <v>-</v>
      </c>
      <c r="AF29" s="54">
        <f t="shared" si="10"/>
        <v>0</v>
      </c>
    </row>
    <row r="30" spans="1:32" ht="12.75" customHeight="1">
      <c r="A30" s="98">
        <v>4700900</v>
      </c>
      <c r="B30" s="99">
        <v>180</v>
      </c>
      <c r="C30" s="54" t="s">
        <v>62</v>
      </c>
      <c r="D30" s="15" t="s">
        <v>63</v>
      </c>
      <c r="E30" s="15" t="s">
        <v>64</v>
      </c>
      <c r="F30" s="25">
        <v>38555</v>
      </c>
      <c r="G30" s="26">
        <v>4790</v>
      </c>
      <c r="H30" s="27">
        <v>9314846135</v>
      </c>
      <c r="I30" s="28" t="s">
        <v>420</v>
      </c>
      <c r="J30" s="29" t="s">
        <v>416</v>
      </c>
      <c r="K30" s="78" t="s">
        <v>416</v>
      </c>
      <c r="L30" s="70">
        <v>6773</v>
      </c>
      <c r="M30" s="74" t="s">
        <v>416</v>
      </c>
      <c r="N30" s="53">
        <v>21.04844061</v>
      </c>
      <c r="O30" s="29" t="s">
        <v>418</v>
      </c>
      <c r="P30" s="45"/>
      <c r="Q30" s="78" t="str">
        <f t="shared" si="0"/>
        <v>NO</v>
      </c>
      <c r="R30" s="82" t="s">
        <v>418</v>
      </c>
      <c r="S30" s="49">
        <v>394871</v>
      </c>
      <c r="T30" s="50">
        <v>40442</v>
      </c>
      <c r="U30" s="50">
        <v>41970</v>
      </c>
      <c r="V30" s="51">
        <v>44792</v>
      </c>
      <c r="W30" s="54">
        <f t="shared" si="1"/>
        <v>0</v>
      </c>
      <c r="X30" s="15">
        <f t="shared" si="2"/>
        <v>0</v>
      </c>
      <c r="Y30" s="15">
        <f t="shared" si="3"/>
        <v>0</v>
      </c>
      <c r="Z30" s="27">
        <f t="shared" si="4"/>
        <v>0</v>
      </c>
      <c r="AA30" s="91" t="str">
        <f t="shared" si="5"/>
        <v>-</v>
      </c>
      <c r="AB30" s="54">
        <f t="shared" si="6"/>
        <v>1</v>
      </c>
      <c r="AC30" s="15">
        <f t="shared" si="7"/>
        <v>1</v>
      </c>
      <c r="AD30" s="27" t="str">
        <f t="shared" si="8"/>
        <v>Initial</v>
      </c>
      <c r="AE30" s="91" t="str">
        <f t="shared" si="9"/>
        <v>RLIS</v>
      </c>
      <c r="AF30" s="54">
        <f t="shared" si="10"/>
        <v>0</v>
      </c>
    </row>
    <row r="31" spans="1:32" ht="12.75" customHeight="1">
      <c r="A31" s="98">
        <v>4700930</v>
      </c>
      <c r="B31" s="99">
        <v>721</v>
      </c>
      <c r="C31" s="54" t="s">
        <v>65</v>
      </c>
      <c r="D31" s="15" t="s">
        <v>66</v>
      </c>
      <c r="E31" s="15" t="s">
        <v>407</v>
      </c>
      <c r="F31" s="25">
        <v>37321</v>
      </c>
      <c r="G31" s="26">
        <v>1482</v>
      </c>
      <c r="H31" s="27">
        <v>4237758412</v>
      </c>
      <c r="I31" s="28">
        <v>6</v>
      </c>
      <c r="J31" s="29" t="s">
        <v>416</v>
      </c>
      <c r="K31" s="78" t="s">
        <v>416</v>
      </c>
      <c r="L31" s="70">
        <v>688.7</v>
      </c>
      <c r="M31" s="74" t="s">
        <v>416</v>
      </c>
      <c r="N31" s="53">
        <v>21.84210526</v>
      </c>
      <c r="O31" s="29" t="s">
        <v>418</v>
      </c>
      <c r="P31" s="45"/>
      <c r="Q31" s="78" t="str">
        <f t="shared" si="0"/>
        <v>NO</v>
      </c>
      <c r="R31" s="82" t="s">
        <v>418</v>
      </c>
      <c r="S31" s="49">
        <v>56706</v>
      </c>
      <c r="T31" s="50">
        <v>5373</v>
      </c>
      <c r="U31" s="50">
        <v>6163</v>
      </c>
      <c r="V31" s="51">
        <v>4810</v>
      </c>
      <c r="W31" s="54">
        <f t="shared" si="1"/>
        <v>0</v>
      </c>
      <c r="X31" s="15">
        <f t="shared" si="2"/>
        <v>0</v>
      </c>
      <c r="Y31" s="15">
        <f t="shared" si="3"/>
        <v>0</v>
      </c>
      <c r="Z31" s="27">
        <f t="shared" si="4"/>
        <v>0</v>
      </c>
      <c r="AA31" s="91" t="str">
        <f t="shared" si="5"/>
        <v>-</v>
      </c>
      <c r="AB31" s="54">
        <f t="shared" si="6"/>
        <v>1</v>
      </c>
      <c r="AC31" s="15">
        <f t="shared" si="7"/>
        <v>1</v>
      </c>
      <c r="AD31" s="27" t="str">
        <f t="shared" si="8"/>
        <v>Initial</v>
      </c>
      <c r="AE31" s="91" t="str">
        <f t="shared" si="9"/>
        <v>RLIS</v>
      </c>
      <c r="AF31" s="54">
        <f t="shared" si="10"/>
        <v>0</v>
      </c>
    </row>
    <row r="32" spans="1:32" ht="12.75" customHeight="1">
      <c r="A32" s="98">
        <v>4700960</v>
      </c>
      <c r="B32" s="99">
        <v>200</v>
      </c>
      <c r="C32" s="54" t="s">
        <v>67</v>
      </c>
      <c r="D32" s="15" t="s">
        <v>369</v>
      </c>
      <c r="E32" s="15" t="s">
        <v>68</v>
      </c>
      <c r="F32" s="25">
        <v>38329</v>
      </c>
      <c r="G32" s="26">
        <v>369</v>
      </c>
      <c r="H32" s="27">
        <v>7318522391</v>
      </c>
      <c r="I32" s="28">
        <v>7</v>
      </c>
      <c r="J32" s="29" t="s">
        <v>418</v>
      </c>
      <c r="K32" s="78" t="s">
        <v>416</v>
      </c>
      <c r="L32" s="70">
        <v>1518.08</v>
      </c>
      <c r="M32" s="74" t="s">
        <v>416</v>
      </c>
      <c r="N32" s="53">
        <v>19.7021764</v>
      </c>
      <c r="O32" s="29" t="s">
        <v>416</v>
      </c>
      <c r="P32" s="45"/>
      <c r="Q32" s="78" t="str">
        <f t="shared" si="0"/>
        <v>NO</v>
      </c>
      <c r="R32" s="82" t="s">
        <v>418</v>
      </c>
      <c r="S32" s="49">
        <v>95204</v>
      </c>
      <c r="T32" s="50">
        <v>9769</v>
      </c>
      <c r="U32" s="50">
        <v>9441</v>
      </c>
      <c r="V32" s="51">
        <v>10028</v>
      </c>
      <c r="W32" s="54">
        <f t="shared" si="1"/>
        <v>1</v>
      </c>
      <c r="X32" s="15">
        <f t="shared" si="2"/>
        <v>0</v>
      </c>
      <c r="Y32" s="15">
        <f t="shared" si="3"/>
        <v>0</v>
      </c>
      <c r="Z32" s="27">
        <f t="shared" si="4"/>
        <v>0</v>
      </c>
      <c r="AA32" s="91" t="str">
        <f t="shared" si="5"/>
        <v>-</v>
      </c>
      <c r="AB32" s="54">
        <f t="shared" si="6"/>
        <v>1</v>
      </c>
      <c r="AC32" s="15">
        <f t="shared" si="7"/>
        <v>0</v>
      </c>
      <c r="AD32" s="27">
        <f t="shared" si="8"/>
        <v>0</v>
      </c>
      <c r="AE32" s="91" t="str">
        <f t="shared" si="9"/>
        <v>-</v>
      </c>
      <c r="AF32" s="54">
        <f t="shared" si="10"/>
        <v>0</v>
      </c>
    </row>
    <row r="33" spans="1:32" ht="12.75" customHeight="1">
      <c r="A33" s="98">
        <v>4700990</v>
      </c>
      <c r="B33" s="99">
        <v>210</v>
      </c>
      <c r="C33" s="54" t="s">
        <v>69</v>
      </c>
      <c r="D33" s="15" t="s">
        <v>70</v>
      </c>
      <c r="E33" s="15" t="s">
        <v>363</v>
      </c>
      <c r="F33" s="25">
        <v>37166</v>
      </c>
      <c r="G33" s="26">
        <v>1723</v>
      </c>
      <c r="H33" s="27">
        <v>6155974084</v>
      </c>
      <c r="I33" s="28" t="s">
        <v>420</v>
      </c>
      <c r="J33" s="29" t="s">
        <v>416</v>
      </c>
      <c r="K33" s="78" t="s">
        <v>416</v>
      </c>
      <c r="L33" s="70">
        <v>2586.88</v>
      </c>
      <c r="M33" s="74" t="s">
        <v>416</v>
      </c>
      <c r="N33" s="53">
        <v>18.69697998</v>
      </c>
      <c r="O33" s="29" t="s">
        <v>416</v>
      </c>
      <c r="P33" s="45"/>
      <c r="Q33" s="78" t="str">
        <f t="shared" si="0"/>
        <v>NO</v>
      </c>
      <c r="R33" s="82" t="s">
        <v>418</v>
      </c>
      <c r="S33" s="49">
        <v>158852</v>
      </c>
      <c r="T33" s="50">
        <v>16704</v>
      </c>
      <c r="U33" s="50">
        <v>16128</v>
      </c>
      <c r="V33" s="51">
        <v>17382</v>
      </c>
      <c r="W33" s="54">
        <f t="shared" si="1"/>
        <v>0</v>
      </c>
      <c r="X33" s="15">
        <f t="shared" si="2"/>
        <v>0</v>
      </c>
      <c r="Y33" s="15">
        <f t="shared" si="3"/>
        <v>0</v>
      </c>
      <c r="Z33" s="27">
        <f t="shared" si="4"/>
        <v>0</v>
      </c>
      <c r="AA33" s="91" t="str">
        <f t="shared" si="5"/>
        <v>-</v>
      </c>
      <c r="AB33" s="54">
        <f t="shared" si="6"/>
        <v>1</v>
      </c>
      <c r="AC33" s="15">
        <f t="shared" si="7"/>
        <v>0</v>
      </c>
      <c r="AD33" s="27">
        <f t="shared" si="8"/>
        <v>0</v>
      </c>
      <c r="AE33" s="91" t="str">
        <f t="shared" si="9"/>
        <v>-</v>
      </c>
      <c r="AF33" s="54">
        <f t="shared" si="10"/>
        <v>0</v>
      </c>
    </row>
    <row r="34" spans="1:32" ht="12.75" customHeight="1">
      <c r="A34" s="98">
        <v>4701020</v>
      </c>
      <c r="B34" s="99">
        <v>220</v>
      </c>
      <c r="C34" s="54" t="s">
        <v>71</v>
      </c>
      <c r="D34" s="15" t="s">
        <v>72</v>
      </c>
      <c r="E34" s="15" t="s">
        <v>366</v>
      </c>
      <c r="F34" s="25">
        <v>37055</v>
      </c>
      <c r="G34" s="26">
        <v>1008</v>
      </c>
      <c r="H34" s="27">
        <v>6154467571</v>
      </c>
      <c r="I34" s="28" t="s">
        <v>426</v>
      </c>
      <c r="J34" s="29" t="s">
        <v>416</v>
      </c>
      <c r="K34" s="78" t="s">
        <v>416</v>
      </c>
      <c r="L34" s="70">
        <v>7830.71</v>
      </c>
      <c r="M34" s="74" t="s">
        <v>416</v>
      </c>
      <c r="N34" s="53">
        <v>13.95788976</v>
      </c>
      <c r="O34" s="29" t="s">
        <v>416</v>
      </c>
      <c r="P34" s="45"/>
      <c r="Q34" s="78" t="str">
        <f t="shared" si="0"/>
        <v>NO</v>
      </c>
      <c r="R34" s="82" t="s">
        <v>416</v>
      </c>
      <c r="S34" s="49">
        <v>368037</v>
      </c>
      <c r="T34" s="50">
        <v>32725</v>
      </c>
      <c r="U34" s="50">
        <v>41676</v>
      </c>
      <c r="V34" s="51">
        <v>50860</v>
      </c>
      <c r="W34" s="54">
        <f t="shared" si="1"/>
        <v>0</v>
      </c>
      <c r="X34" s="15">
        <f t="shared" si="2"/>
        <v>0</v>
      </c>
      <c r="Y34" s="15">
        <f t="shared" si="3"/>
        <v>0</v>
      </c>
      <c r="Z34" s="27">
        <f t="shared" si="4"/>
        <v>0</v>
      </c>
      <c r="AA34" s="91" t="str">
        <f t="shared" si="5"/>
        <v>-</v>
      </c>
      <c r="AB34" s="54">
        <f t="shared" si="6"/>
        <v>0</v>
      </c>
      <c r="AC34" s="15">
        <f t="shared" si="7"/>
        <v>0</v>
      </c>
      <c r="AD34" s="27">
        <f t="shared" si="8"/>
        <v>0</v>
      </c>
      <c r="AE34" s="91" t="str">
        <f t="shared" si="9"/>
        <v>-</v>
      </c>
      <c r="AF34" s="54">
        <f t="shared" si="10"/>
        <v>0</v>
      </c>
    </row>
    <row r="35" spans="1:32" ht="12.75" customHeight="1">
      <c r="A35" s="98">
        <v>4701050</v>
      </c>
      <c r="B35" s="99">
        <v>230</v>
      </c>
      <c r="C35" s="54" t="s">
        <v>73</v>
      </c>
      <c r="D35" s="15" t="s">
        <v>74</v>
      </c>
      <c r="E35" s="15" t="s">
        <v>75</v>
      </c>
      <c r="F35" s="25">
        <v>38024</v>
      </c>
      <c r="G35" s="26">
        <v>5119</v>
      </c>
      <c r="H35" s="27">
        <v>7312856712</v>
      </c>
      <c r="I35" s="28" t="s">
        <v>420</v>
      </c>
      <c r="J35" s="29" t="s">
        <v>416</v>
      </c>
      <c r="K35" s="78" t="s">
        <v>416</v>
      </c>
      <c r="L35" s="70">
        <v>3168.07</v>
      </c>
      <c r="M35" s="74" t="s">
        <v>416</v>
      </c>
      <c r="N35" s="53">
        <v>12.48266297</v>
      </c>
      <c r="O35" s="29" t="s">
        <v>416</v>
      </c>
      <c r="P35" s="45"/>
      <c r="Q35" s="78" t="str">
        <f t="shared" si="0"/>
        <v>NO</v>
      </c>
      <c r="R35" s="82" t="s">
        <v>418</v>
      </c>
      <c r="S35" s="49">
        <v>137825</v>
      </c>
      <c r="T35" s="50">
        <v>11527</v>
      </c>
      <c r="U35" s="50">
        <v>18471</v>
      </c>
      <c r="V35" s="51">
        <v>18066</v>
      </c>
      <c r="W35" s="54">
        <f t="shared" si="1"/>
        <v>0</v>
      </c>
      <c r="X35" s="15">
        <f t="shared" si="2"/>
        <v>0</v>
      </c>
      <c r="Y35" s="15">
        <f t="shared" si="3"/>
        <v>0</v>
      </c>
      <c r="Z35" s="27">
        <f t="shared" si="4"/>
        <v>0</v>
      </c>
      <c r="AA35" s="91" t="str">
        <f t="shared" si="5"/>
        <v>-</v>
      </c>
      <c r="AB35" s="54">
        <f t="shared" si="6"/>
        <v>1</v>
      </c>
      <c r="AC35" s="15">
        <f t="shared" si="7"/>
        <v>0</v>
      </c>
      <c r="AD35" s="27">
        <f t="shared" si="8"/>
        <v>0</v>
      </c>
      <c r="AE35" s="91" t="str">
        <f t="shared" si="9"/>
        <v>-</v>
      </c>
      <c r="AF35" s="54">
        <f t="shared" si="10"/>
        <v>0</v>
      </c>
    </row>
    <row r="36" spans="1:32" ht="12.75" customHeight="1">
      <c r="A36" s="98">
        <v>4701080</v>
      </c>
      <c r="B36" s="99">
        <v>231</v>
      </c>
      <c r="C36" s="54" t="s">
        <v>76</v>
      </c>
      <c r="D36" s="15" t="s">
        <v>77</v>
      </c>
      <c r="E36" s="15" t="s">
        <v>75</v>
      </c>
      <c r="F36" s="25">
        <v>38025</v>
      </c>
      <c r="G36" s="26">
        <v>1507</v>
      </c>
      <c r="H36" s="27">
        <v>7312863600</v>
      </c>
      <c r="I36" s="28">
        <v>6</v>
      </c>
      <c r="J36" s="29" t="s">
        <v>416</v>
      </c>
      <c r="K36" s="78" t="s">
        <v>416</v>
      </c>
      <c r="L36" s="70">
        <v>3400.75</v>
      </c>
      <c r="M36" s="74" t="s">
        <v>416</v>
      </c>
      <c r="N36" s="53">
        <v>26.27064803</v>
      </c>
      <c r="O36" s="29" t="s">
        <v>418</v>
      </c>
      <c r="P36" s="45"/>
      <c r="Q36" s="78" t="str">
        <f t="shared" si="0"/>
        <v>NO</v>
      </c>
      <c r="R36" s="82" t="s">
        <v>418</v>
      </c>
      <c r="S36" s="49">
        <v>224968</v>
      </c>
      <c r="T36" s="50">
        <v>24910</v>
      </c>
      <c r="U36" s="50">
        <v>23576</v>
      </c>
      <c r="V36" s="51">
        <v>23573</v>
      </c>
      <c r="W36" s="54">
        <f t="shared" si="1"/>
        <v>0</v>
      </c>
      <c r="X36" s="15">
        <f t="shared" si="2"/>
        <v>0</v>
      </c>
      <c r="Y36" s="15">
        <f t="shared" si="3"/>
        <v>0</v>
      </c>
      <c r="Z36" s="27">
        <f t="shared" si="4"/>
        <v>0</v>
      </c>
      <c r="AA36" s="91" t="str">
        <f t="shared" si="5"/>
        <v>-</v>
      </c>
      <c r="AB36" s="54">
        <f t="shared" si="6"/>
        <v>1</v>
      </c>
      <c r="AC36" s="15">
        <f t="shared" si="7"/>
        <v>1</v>
      </c>
      <c r="AD36" s="27" t="str">
        <f t="shared" si="8"/>
        <v>Initial</v>
      </c>
      <c r="AE36" s="91" t="str">
        <f t="shared" si="9"/>
        <v>RLIS</v>
      </c>
      <c r="AF36" s="54">
        <f t="shared" si="10"/>
        <v>0</v>
      </c>
    </row>
    <row r="37" spans="1:32" ht="12.75" customHeight="1">
      <c r="A37" s="98">
        <v>4701110</v>
      </c>
      <c r="B37" s="99">
        <v>101</v>
      </c>
      <c r="C37" s="54" t="s">
        <v>78</v>
      </c>
      <c r="D37" s="15" t="s">
        <v>79</v>
      </c>
      <c r="E37" s="15" t="s">
        <v>43</v>
      </c>
      <c r="F37" s="25">
        <v>37643</v>
      </c>
      <c r="G37" s="26">
        <v>4207</v>
      </c>
      <c r="H37" s="27">
        <v>4235478000</v>
      </c>
      <c r="I37" s="28">
        <v>4</v>
      </c>
      <c r="J37" s="29" t="s">
        <v>416</v>
      </c>
      <c r="K37" s="78" t="s">
        <v>416</v>
      </c>
      <c r="L37" s="70">
        <v>1974.34</v>
      </c>
      <c r="M37" s="74" t="s">
        <v>416</v>
      </c>
      <c r="N37" s="53">
        <v>21.8487395</v>
      </c>
      <c r="O37" s="29" t="s">
        <v>418</v>
      </c>
      <c r="P37" s="45"/>
      <c r="Q37" s="78" t="str">
        <f t="shared" si="0"/>
        <v>NO</v>
      </c>
      <c r="R37" s="82" t="s">
        <v>416</v>
      </c>
      <c r="S37" s="49">
        <v>117036</v>
      </c>
      <c r="T37" s="50">
        <v>14018</v>
      </c>
      <c r="U37" s="50">
        <v>11825</v>
      </c>
      <c r="V37" s="51">
        <v>14861</v>
      </c>
      <c r="W37" s="54">
        <f t="shared" si="1"/>
        <v>0</v>
      </c>
      <c r="X37" s="15">
        <f t="shared" si="2"/>
        <v>0</v>
      </c>
      <c r="Y37" s="15">
        <f t="shared" si="3"/>
        <v>0</v>
      </c>
      <c r="Z37" s="27">
        <f t="shared" si="4"/>
        <v>0</v>
      </c>
      <c r="AA37" s="91" t="str">
        <f t="shared" si="5"/>
        <v>-</v>
      </c>
      <c r="AB37" s="54">
        <f t="shared" si="6"/>
        <v>0</v>
      </c>
      <c r="AC37" s="15">
        <f t="shared" si="7"/>
        <v>1</v>
      </c>
      <c r="AD37" s="27">
        <f t="shared" si="8"/>
        <v>0</v>
      </c>
      <c r="AE37" s="91" t="str">
        <f t="shared" si="9"/>
        <v>-</v>
      </c>
      <c r="AF37" s="54">
        <f t="shared" si="10"/>
        <v>0</v>
      </c>
    </row>
    <row r="38" spans="1:32" ht="12.75" customHeight="1">
      <c r="A38" s="98">
        <v>4701140</v>
      </c>
      <c r="B38" s="99">
        <v>542</v>
      </c>
      <c r="C38" s="54" t="s">
        <v>80</v>
      </c>
      <c r="D38" s="15" t="s">
        <v>81</v>
      </c>
      <c r="E38" s="15" t="s">
        <v>82</v>
      </c>
      <c r="F38" s="25">
        <v>37331</v>
      </c>
      <c r="G38" s="26">
        <v>1110</v>
      </c>
      <c r="H38" s="27">
        <v>4232635483</v>
      </c>
      <c r="I38" s="28">
        <v>6</v>
      </c>
      <c r="J38" s="29" t="s">
        <v>416</v>
      </c>
      <c r="K38" s="78" t="s">
        <v>416</v>
      </c>
      <c r="L38" s="70">
        <v>369.05</v>
      </c>
      <c r="M38" s="74" t="s">
        <v>416</v>
      </c>
      <c r="N38" s="53">
        <v>26.26728111</v>
      </c>
      <c r="O38" s="29" t="s">
        <v>418</v>
      </c>
      <c r="P38" s="45"/>
      <c r="Q38" s="78" t="str">
        <f t="shared" si="0"/>
        <v>NO</v>
      </c>
      <c r="R38" s="82" t="s">
        <v>418</v>
      </c>
      <c r="S38" s="49">
        <v>34638</v>
      </c>
      <c r="T38" s="50">
        <v>3370</v>
      </c>
      <c r="U38" s="50">
        <v>3712</v>
      </c>
      <c r="V38" s="51">
        <v>2581</v>
      </c>
      <c r="W38" s="54">
        <f t="shared" si="1"/>
        <v>0</v>
      </c>
      <c r="X38" s="15">
        <f t="shared" si="2"/>
        <v>1</v>
      </c>
      <c r="Y38" s="15">
        <f t="shared" si="3"/>
        <v>0</v>
      </c>
      <c r="Z38" s="27">
        <f t="shared" si="4"/>
        <v>0</v>
      </c>
      <c r="AA38" s="91" t="str">
        <f t="shared" si="5"/>
        <v>-</v>
      </c>
      <c r="AB38" s="54">
        <f t="shared" si="6"/>
        <v>1</v>
      </c>
      <c r="AC38" s="15">
        <f t="shared" si="7"/>
        <v>1</v>
      </c>
      <c r="AD38" s="27" t="str">
        <f t="shared" si="8"/>
        <v>Initial</v>
      </c>
      <c r="AE38" s="91" t="str">
        <f t="shared" si="9"/>
        <v>RLIS</v>
      </c>
      <c r="AF38" s="54">
        <f t="shared" si="10"/>
        <v>0</v>
      </c>
    </row>
    <row r="39" spans="1:32" ht="12.75" customHeight="1">
      <c r="A39" s="98">
        <v>4701170</v>
      </c>
      <c r="B39" s="99">
        <v>240</v>
      </c>
      <c r="C39" s="54" t="s">
        <v>83</v>
      </c>
      <c r="D39" s="15" t="s">
        <v>84</v>
      </c>
      <c r="E39" s="15" t="s">
        <v>85</v>
      </c>
      <c r="F39" s="25">
        <v>38068</v>
      </c>
      <c r="G39" s="26">
        <v>9</v>
      </c>
      <c r="H39" s="27">
        <v>9014655260</v>
      </c>
      <c r="I39" s="28">
        <v>8</v>
      </c>
      <c r="J39" s="29" t="s">
        <v>418</v>
      </c>
      <c r="K39" s="78" t="s">
        <v>416</v>
      </c>
      <c r="L39" s="70">
        <v>3307.22</v>
      </c>
      <c r="M39" s="74" t="s">
        <v>416</v>
      </c>
      <c r="N39" s="53">
        <v>14.03293623</v>
      </c>
      <c r="O39" s="29" t="s">
        <v>416</v>
      </c>
      <c r="P39" s="45"/>
      <c r="Q39" s="78" t="str">
        <f t="shared" si="0"/>
        <v>NO</v>
      </c>
      <c r="R39" s="82" t="s">
        <v>418</v>
      </c>
      <c r="S39" s="49">
        <v>281176</v>
      </c>
      <c r="T39" s="50">
        <v>29550</v>
      </c>
      <c r="U39" s="50">
        <v>34875</v>
      </c>
      <c r="V39" s="51">
        <v>29115</v>
      </c>
      <c r="W39" s="54">
        <f t="shared" si="1"/>
        <v>1</v>
      </c>
      <c r="X39" s="15">
        <f t="shared" si="2"/>
        <v>0</v>
      </c>
      <c r="Y39" s="15">
        <f t="shared" si="3"/>
        <v>0</v>
      </c>
      <c r="Z39" s="27">
        <f t="shared" si="4"/>
        <v>0</v>
      </c>
      <c r="AA39" s="91" t="str">
        <f t="shared" si="5"/>
        <v>-</v>
      </c>
      <c r="AB39" s="54">
        <f t="shared" si="6"/>
        <v>1</v>
      </c>
      <c r="AC39" s="15">
        <f t="shared" si="7"/>
        <v>0</v>
      </c>
      <c r="AD39" s="27">
        <f t="shared" si="8"/>
        <v>0</v>
      </c>
      <c r="AE39" s="91" t="str">
        <f t="shared" si="9"/>
        <v>-</v>
      </c>
      <c r="AF39" s="54">
        <f t="shared" si="10"/>
        <v>0</v>
      </c>
    </row>
    <row r="40" spans="1:32" ht="12.75" customHeight="1">
      <c r="A40" s="98">
        <v>4701200</v>
      </c>
      <c r="B40" s="99">
        <v>521</v>
      </c>
      <c r="C40" s="54" t="s">
        <v>86</v>
      </c>
      <c r="D40" s="15" t="s">
        <v>87</v>
      </c>
      <c r="E40" s="15" t="s">
        <v>349</v>
      </c>
      <c r="F40" s="25">
        <v>37334</v>
      </c>
      <c r="G40" s="26">
        <v>3050</v>
      </c>
      <c r="H40" s="27">
        <v>9314335542</v>
      </c>
      <c r="I40" s="28">
        <v>6</v>
      </c>
      <c r="J40" s="29" t="s">
        <v>416</v>
      </c>
      <c r="K40" s="78" t="s">
        <v>416</v>
      </c>
      <c r="L40" s="70">
        <v>946.3</v>
      </c>
      <c r="M40" s="74" t="s">
        <v>416</v>
      </c>
      <c r="N40" s="53">
        <v>28.45336482</v>
      </c>
      <c r="O40" s="29" t="s">
        <v>418</v>
      </c>
      <c r="P40" s="45"/>
      <c r="Q40" s="78" t="str">
        <f t="shared" si="0"/>
        <v>NO</v>
      </c>
      <c r="R40" s="82" t="s">
        <v>418</v>
      </c>
      <c r="S40" s="49">
        <v>70930</v>
      </c>
      <c r="T40" s="50">
        <v>8010</v>
      </c>
      <c r="U40" s="50">
        <v>7639</v>
      </c>
      <c r="V40" s="51">
        <v>6911</v>
      </c>
      <c r="W40" s="54">
        <f t="shared" si="1"/>
        <v>0</v>
      </c>
      <c r="X40" s="15">
        <f t="shared" si="2"/>
        <v>0</v>
      </c>
      <c r="Y40" s="15">
        <f t="shared" si="3"/>
        <v>0</v>
      </c>
      <c r="Z40" s="27">
        <f t="shared" si="4"/>
        <v>0</v>
      </c>
      <c r="AA40" s="91" t="str">
        <f t="shared" si="5"/>
        <v>-</v>
      </c>
      <c r="AB40" s="54">
        <f t="shared" si="6"/>
        <v>1</v>
      </c>
      <c r="AC40" s="15">
        <f t="shared" si="7"/>
        <v>1</v>
      </c>
      <c r="AD40" s="27" t="str">
        <f t="shared" si="8"/>
        <v>Initial</v>
      </c>
      <c r="AE40" s="91" t="str">
        <f t="shared" si="9"/>
        <v>RLIS</v>
      </c>
      <c r="AF40" s="54">
        <f t="shared" si="10"/>
        <v>0</v>
      </c>
    </row>
    <row r="41" spans="1:32" ht="12.75" customHeight="1">
      <c r="A41" s="98">
        <v>4701230</v>
      </c>
      <c r="B41" s="99">
        <v>250</v>
      </c>
      <c r="C41" s="54" t="s">
        <v>88</v>
      </c>
      <c r="D41" s="15" t="s">
        <v>89</v>
      </c>
      <c r="E41" s="15" t="s">
        <v>370</v>
      </c>
      <c r="F41" s="25">
        <v>38556</v>
      </c>
      <c r="G41" s="26">
        <v>963</v>
      </c>
      <c r="H41" s="27">
        <v>9318799218</v>
      </c>
      <c r="I41" s="28" t="s">
        <v>425</v>
      </c>
      <c r="J41" s="29" t="s">
        <v>418</v>
      </c>
      <c r="K41" s="78" t="s">
        <v>416</v>
      </c>
      <c r="L41" s="70">
        <v>2253.2</v>
      </c>
      <c r="M41" s="74" t="s">
        <v>416</v>
      </c>
      <c r="N41" s="53">
        <v>28.97746967</v>
      </c>
      <c r="O41" s="29" t="s">
        <v>418</v>
      </c>
      <c r="P41" s="45"/>
      <c r="Q41" s="78" t="str">
        <f t="shared" si="0"/>
        <v>NO</v>
      </c>
      <c r="R41" s="82" t="s">
        <v>418</v>
      </c>
      <c r="S41" s="49">
        <v>175431</v>
      </c>
      <c r="T41" s="50">
        <v>17925</v>
      </c>
      <c r="U41" s="50">
        <v>18720</v>
      </c>
      <c r="V41" s="51">
        <v>15425</v>
      </c>
      <c r="W41" s="54">
        <f t="shared" si="1"/>
        <v>1</v>
      </c>
      <c r="X41" s="15">
        <f t="shared" si="2"/>
        <v>0</v>
      </c>
      <c r="Y41" s="15">
        <f t="shared" si="3"/>
        <v>0</v>
      </c>
      <c r="Z41" s="27">
        <f t="shared" si="4"/>
        <v>0</v>
      </c>
      <c r="AA41" s="91" t="str">
        <f t="shared" si="5"/>
        <v>-</v>
      </c>
      <c r="AB41" s="54">
        <f t="shared" si="6"/>
        <v>1</v>
      </c>
      <c r="AC41" s="15">
        <f t="shared" si="7"/>
        <v>1</v>
      </c>
      <c r="AD41" s="27" t="str">
        <f t="shared" si="8"/>
        <v>Initial</v>
      </c>
      <c r="AE41" s="91" t="str">
        <f t="shared" si="9"/>
        <v>RLIS</v>
      </c>
      <c r="AF41" s="54">
        <f t="shared" si="10"/>
        <v>0</v>
      </c>
    </row>
    <row r="42" spans="1:32" ht="12.75" customHeight="1">
      <c r="A42" s="98">
        <v>4701260</v>
      </c>
      <c r="B42" s="99">
        <v>941</v>
      </c>
      <c r="C42" s="54" t="s">
        <v>90</v>
      </c>
      <c r="D42" s="15" t="s">
        <v>91</v>
      </c>
      <c r="E42" s="15" t="s">
        <v>411</v>
      </c>
      <c r="F42" s="25">
        <v>37064</v>
      </c>
      <c r="G42" s="26">
        <v>2470</v>
      </c>
      <c r="H42" s="27">
        <v>6157946624</v>
      </c>
      <c r="I42" s="28">
        <v>3</v>
      </c>
      <c r="J42" s="29" t="s">
        <v>416</v>
      </c>
      <c r="K42" s="78" t="s">
        <v>416</v>
      </c>
      <c r="L42" s="70">
        <v>3670.1</v>
      </c>
      <c r="M42" s="74" t="s">
        <v>416</v>
      </c>
      <c r="N42" s="53">
        <v>8.069522036</v>
      </c>
      <c r="O42" s="29" t="s">
        <v>416</v>
      </c>
      <c r="P42" s="45"/>
      <c r="Q42" s="78" t="str">
        <f t="shared" si="0"/>
        <v>NO</v>
      </c>
      <c r="R42" s="82" t="s">
        <v>416</v>
      </c>
      <c r="S42" s="49">
        <v>142929</v>
      </c>
      <c r="T42" s="50">
        <v>11332</v>
      </c>
      <c r="U42" s="50">
        <v>15460</v>
      </c>
      <c r="V42" s="51">
        <v>21575</v>
      </c>
      <c r="W42" s="54">
        <f t="shared" si="1"/>
        <v>0</v>
      </c>
      <c r="X42" s="15">
        <f t="shared" si="2"/>
        <v>0</v>
      </c>
      <c r="Y42" s="15">
        <f t="shared" si="3"/>
        <v>0</v>
      </c>
      <c r="Z42" s="27">
        <f t="shared" si="4"/>
        <v>0</v>
      </c>
      <c r="AA42" s="91" t="str">
        <f t="shared" si="5"/>
        <v>-</v>
      </c>
      <c r="AB42" s="54">
        <f t="shared" si="6"/>
        <v>0</v>
      </c>
      <c r="AC42" s="15">
        <f t="shared" si="7"/>
        <v>0</v>
      </c>
      <c r="AD42" s="27">
        <f t="shared" si="8"/>
        <v>0</v>
      </c>
      <c r="AE42" s="91" t="str">
        <f t="shared" si="9"/>
        <v>-</v>
      </c>
      <c r="AF42" s="54">
        <f t="shared" si="10"/>
        <v>0</v>
      </c>
    </row>
    <row r="43" spans="1:32" ht="12.75" customHeight="1">
      <c r="A43" s="98">
        <v>4701290</v>
      </c>
      <c r="B43" s="99">
        <v>260</v>
      </c>
      <c r="C43" s="54" t="s">
        <v>92</v>
      </c>
      <c r="D43" s="15" t="s">
        <v>93</v>
      </c>
      <c r="E43" s="15" t="s">
        <v>94</v>
      </c>
      <c r="F43" s="25">
        <v>37398</v>
      </c>
      <c r="G43" s="26">
        <v>1519</v>
      </c>
      <c r="H43" s="27">
        <v>9319670626</v>
      </c>
      <c r="I43" s="28" t="s">
        <v>420</v>
      </c>
      <c r="J43" s="29" t="s">
        <v>416</v>
      </c>
      <c r="K43" s="78" t="s">
        <v>416</v>
      </c>
      <c r="L43" s="70">
        <v>5642.11</v>
      </c>
      <c r="M43" s="74" t="s">
        <v>416</v>
      </c>
      <c r="N43" s="53">
        <v>14.85133261</v>
      </c>
      <c r="O43" s="29" t="s">
        <v>416</v>
      </c>
      <c r="P43" s="45"/>
      <c r="Q43" s="78" t="str">
        <f t="shared" si="0"/>
        <v>NO</v>
      </c>
      <c r="R43" s="82" t="s">
        <v>418</v>
      </c>
      <c r="S43" s="49">
        <v>305153</v>
      </c>
      <c r="T43" s="50">
        <v>28524</v>
      </c>
      <c r="U43" s="50">
        <v>33813</v>
      </c>
      <c r="V43" s="51">
        <v>39075</v>
      </c>
      <c r="W43" s="54">
        <f t="shared" si="1"/>
        <v>0</v>
      </c>
      <c r="X43" s="15">
        <f t="shared" si="2"/>
        <v>0</v>
      </c>
      <c r="Y43" s="15">
        <f t="shared" si="3"/>
        <v>0</v>
      </c>
      <c r="Z43" s="27">
        <f t="shared" si="4"/>
        <v>0</v>
      </c>
      <c r="AA43" s="91" t="str">
        <f t="shared" si="5"/>
        <v>-</v>
      </c>
      <c r="AB43" s="54">
        <f t="shared" si="6"/>
        <v>1</v>
      </c>
      <c r="AC43" s="15">
        <f t="shared" si="7"/>
        <v>0</v>
      </c>
      <c r="AD43" s="27">
        <f t="shared" si="8"/>
        <v>0</v>
      </c>
      <c r="AE43" s="91" t="str">
        <f t="shared" si="9"/>
        <v>-</v>
      </c>
      <c r="AF43" s="54">
        <f t="shared" si="10"/>
        <v>0</v>
      </c>
    </row>
    <row r="44" spans="1:32" ht="12.75" customHeight="1">
      <c r="A44" s="98">
        <v>4701400</v>
      </c>
      <c r="B44" s="99">
        <v>275</v>
      </c>
      <c r="C44" s="54" t="s">
        <v>97</v>
      </c>
      <c r="D44" s="15" t="s">
        <v>98</v>
      </c>
      <c r="E44" s="15" t="s">
        <v>99</v>
      </c>
      <c r="F44" s="25">
        <v>38330</v>
      </c>
      <c r="G44" s="26" t="s">
        <v>352</v>
      </c>
      <c r="H44" s="27">
        <v>7316923803</v>
      </c>
      <c r="I44" s="28">
        <v>7</v>
      </c>
      <c r="J44" s="29" t="s">
        <v>418</v>
      </c>
      <c r="K44" s="78" t="s">
        <v>416</v>
      </c>
      <c r="L44" s="70">
        <v>2629.55</v>
      </c>
      <c r="M44" s="74" t="s">
        <v>416</v>
      </c>
      <c r="N44" s="53">
        <v>13.72031662</v>
      </c>
      <c r="O44" s="29" t="s">
        <v>416</v>
      </c>
      <c r="P44" s="45"/>
      <c r="Q44" s="78" t="str">
        <f t="shared" si="0"/>
        <v>NO</v>
      </c>
      <c r="R44" s="82" t="s">
        <v>418</v>
      </c>
      <c r="S44" s="49">
        <v>98562</v>
      </c>
      <c r="T44" s="50">
        <v>8010</v>
      </c>
      <c r="U44" s="50">
        <v>11513</v>
      </c>
      <c r="V44" s="51">
        <v>15139</v>
      </c>
      <c r="W44" s="54">
        <f t="shared" si="1"/>
        <v>1</v>
      </c>
      <c r="X44" s="15">
        <f t="shared" si="2"/>
        <v>0</v>
      </c>
      <c r="Y44" s="15">
        <f t="shared" si="3"/>
        <v>0</v>
      </c>
      <c r="Z44" s="27">
        <f t="shared" si="4"/>
        <v>0</v>
      </c>
      <c r="AA44" s="91" t="str">
        <f t="shared" si="5"/>
        <v>-</v>
      </c>
      <c r="AB44" s="54">
        <f t="shared" si="6"/>
        <v>1</v>
      </c>
      <c r="AC44" s="15">
        <f t="shared" si="7"/>
        <v>0</v>
      </c>
      <c r="AD44" s="27">
        <f t="shared" si="8"/>
        <v>0</v>
      </c>
      <c r="AE44" s="91" t="str">
        <f t="shared" si="9"/>
        <v>-</v>
      </c>
      <c r="AF44" s="54">
        <f t="shared" si="10"/>
        <v>0</v>
      </c>
    </row>
    <row r="45" spans="1:32" ht="12.75" customHeight="1">
      <c r="A45" s="98">
        <v>4701410</v>
      </c>
      <c r="B45" s="99">
        <v>280</v>
      </c>
      <c r="C45" s="54" t="s">
        <v>100</v>
      </c>
      <c r="D45" s="15" t="s">
        <v>101</v>
      </c>
      <c r="E45" s="15" t="s">
        <v>102</v>
      </c>
      <c r="F45" s="25">
        <v>38478</v>
      </c>
      <c r="G45" s="26">
        <v>2609</v>
      </c>
      <c r="H45" s="27">
        <v>9313634558</v>
      </c>
      <c r="I45" s="28" t="s">
        <v>420</v>
      </c>
      <c r="J45" s="29" t="s">
        <v>416</v>
      </c>
      <c r="K45" s="78" t="s">
        <v>416</v>
      </c>
      <c r="L45" s="70">
        <v>4344.68</v>
      </c>
      <c r="M45" s="74" t="s">
        <v>416</v>
      </c>
      <c r="N45" s="53">
        <v>15.73433485</v>
      </c>
      <c r="O45" s="29" t="s">
        <v>416</v>
      </c>
      <c r="P45" s="45"/>
      <c r="Q45" s="78" t="str">
        <f t="shared" si="0"/>
        <v>NO</v>
      </c>
      <c r="R45" s="82" t="s">
        <v>418</v>
      </c>
      <c r="S45" s="49">
        <v>235983</v>
      </c>
      <c r="T45" s="50">
        <v>22126</v>
      </c>
      <c r="U45" s="50">
        <v>25394</v>
      </c>
      <c r="V45" s="51">
        <v>28958</v>
      </c>
      <c r="W45" s="54">
        <f t="shared" si="1"/>
        <v>0</v>
      </c>
      <c r="X45" s="15">
        <f t="shared" si="2"/>
        <v>0</v>
      </c>
      <c r="Y45" s="15">
        <f t="shared" si="3"/>
        <v>0</v>
      </c>
      <c r="Z45" s="27">
        <f t="shared" si="4"/>
        <v>0</v>
      </c>
      <c r="AA45" s="91" t="str">
        <f t="shared" si="5"/>
        <v>-</v>
      </c>
      <c r="AB45" s="54">
        <f t="shared" si="6"/>
        <v>1</v>
      </c>
      <c r="AC45" s="15">
        <f t="shared" si="7"/>
        <v>0</v>
      </c>
      <c r="AD45" s="27">
        <f t="shared" si="8"/>
        <v>0</v>
      </c>
      <c r="AE45" s="91" t="str">
        <f t="shared" si="9"/>
        <v>-</v>
      </c>
      <c r="AF45" s="54">
        <f t="shared" si="10"/>
        <v>0</v>
      </c>
    </row>
    <row r="46" spans="1:32" ht="12.75" customHeight="1">
      <c r="A46" s="98">
        <v>4701440</v>
      </c>
      <c r="B46" s="99">
        <v>290</v>
      </c>
      <c r="C46" s="54" t="s">
        <v>103</v>
      </c>
      <c r="D46" s="15" t="s">
        <v>371</v>
      </c>
      <c r="E46" s="15" t="s">
        <v>104</v>
      </c>
      <c r="F46" s="25">
        <v>37861</v>
      </c>
      <c r="G46" s="26">
        <v>38</v>
      </c>
      <c r="H46" s="27">
        <v>8658283611</v>
      </c>
      <c r="I46" s="28">
        <v>8</v>
      </c>
      <c r="J46" s="29" t="s">
        <v>418</v>
      </c>
      <c r="K46" s="78" t="s">
        <v>416</v>
      </c>
      <c r="L46" s="70">
        <v>3239.97</v>
      </c>
      <c r="M46" s="74" t="s">
        <v>416</v>
      </c>
      <c r="N46" s="53">
        <v>20.2764977</v>
      </c>
      <c r="O46" s="29" t="s">
        <v>418</v>
      </c>
      <c r="P46" s="45"/>
      <c r="Q46" s="78" t="str">
        <f t="shared" si="0"/>
        <v>NO</v>
      </c>
      <c r="R46" s="82" t="s">
        <v>418</v>
      </c>
      <c r="S46" s="49">
        <v>208473</v>
      </c>
      <c r="T46" s="50">
        <v>20367</v>
      </c>
      <c r="U46" s="50">
        <v>21597</v>
      </c>
      <c r="V46" s="51">
        <v>21805</v>
      </c>
      <c r="W46" s="54">
        <f t="shared" si="1"/>
        <v>1</v>
      </c>
      <c r="X46" s="15">
        <f t="shared" si="2"/>
        <v>0</v>
      </c>
      <c r="Y46" s="15">
        <f t="shared" si="3"/>
        <v>0</v>
      </c>
      <c r="Z46" s="27">
        <f t="shared" si="4"/>
        <v>0</v>
      </c>
      <c r="AA46" s="91" t="str">
        <f t="shared" si="5"/>
        <v>-</v>
      </c>
      <c r="AB46" s="54">
        <f t="shared" si="6"/>
        <v>1</v>
      </c>
      <c r="AC46" s="15">
        <f t="shared" si="7"/>
        <v>1</v>
      </c>
      <c r="AD46" s="27" t="str">
        <f t="shared" si="8"/>
        <v>Initial</v>
      </c>
      <c r="AE46" s="91" t="str">
        <f t="shared" si="9"/>
        <v>RLIS</v>
      </c>
      <c r="AF46" s="54">
        <f t="shared" si="10"/>
        <v>0</v>
      </c>
    </row>
    <row r="47" spans="1:32" ht="12.75" customHeight="1">
      <c r="A47" s="98">
        <v>4701470</v>
      </c>
      <c r="B47" s="99">
        <v>300</v>
      </c>
      <c r="C47" s="54" t="s">
        <v>105</v>
      </c>
      <c r="D47" s="15" t="s">
        <v>106</v>
      </c>
      <c r="E47" s="15" t="s">
        <v>107</v>
      </c>
      <c r="F47" s="25">
        <v>37743</v>
      </c>
      <c r="G47" s="26">
        <v>3016</v>
      </c>
      <c r="H47" s="27">
        <v>4236394194</v>
      </c>
      <c r="I47" s="28">
        <v>7</v>
      </c>
      <c r="J47" s="29" t="s">
        <v>418</v>
      </c>
      <c r="K47" s="78" t="s">
        <v>416</v>
      </c>
      <c r="L47" s="70">
        <v>6872.47</v>
      </c>
      <c r="M47" s="74" t="s">
        <v>416</v>
      </c>
      <c r="N47" s="53">
        <v>15.70989236</v>
      </c>
      <c r="O47" s="29" t="s">
        <v>416</v>
      </c>
      <c r="P47" s="45"/>
      <c r="Q47" s="78" t="str">
        <f t="shared" si="0"/>
        <v>NO</v>
      </c>
      <c r="R47" s="82" t="s">
        <v>418</v>
      </c>
      <c r="S47" s="49">
        <v>374673</v>
      </c>
      <c r="T47" s="50">
        <v>36193</v>
      </c>
      <c r="U47" s="50">
        <v>42145</v>
      </c>
      <c r="V47" s="51">
        <v>44767</v>
      </c>
      <c r="W47" s="54">
        <f t="shared" si="1"/>
        <v>1</v>
      </c>
      <c r="X47" s="15">
        <f t="shared" si="2"/>
        <v>0</v>
      </c>
      <c r="Y47" s="15">
        <f t="shared" si="3"/>
        <v>0</v>
      </c>
      <c r="Z47" s="27">
        <f t="shared" si="4"/>
        <v>0</v>
      </c>
      <c r="AA47" s="91" t="str">
        <f t="shared" si="5"/>
        <v>-</v>
      </c>
      <c r="AB47" s="54">
        <f t="shared" si="6"/>
        <v>1</v>
      </c>
      <c r="AC47" s="15">
        <f t="shared" si="7"/>
        <v>0</v>
      </c>
      <c r="AD47" s="27">
        <f t="shared" si="8"/>
        <v>0</v>
      </c>
      <c r="AE47" s="91" t="str">
        <f t="shared" si="9"/>
        <v>-</v>
      </c>
      <c r="AF47" s="54">
        <f t="shared" si="10"/>
        <v>0</v>
      </c>
    </row>
    <row r="48" spans="1:32" ht="12.75" customHeight="1">
      <c r="A48" s="98">
        <v>4701500</v>
      </c>
      <c r="B48" s="99">
        <v>301</v>
      </c>
      <c r="C48" s="54" t="s">
        <v>108</v>
      </c>
      <c r="D48" s="15" t="s">
        <v>109</v>
      </c>
      <c r="E48" s="15" t="s">
        <v>107</v>
      </c>
      <c r="F48" s="25">
        <v>37744</v>
      </c>
      <c r="G48" s="26">
        <v>1420</v>
      </c>
      <c r="H48" s="27">
        <v>4237878000</v>
      </c>
      <c r="I48" s="28" t="s">
        <v>420</v>
      </c>
      <c r="J48" s="29" t="s">
        <v>416</v>
      </c>
      <c r="K48" s="78" t="s">
        <v>416</v>
      </c>
      <c r="L48" s="70">
        <v>2586.9</v>
      </c>
      <c r="M48" s="74" t="s">
        <v>416</v>
      </c>
      <c r="N48" s="53">
        <v>22.34896493</v>
      </c>
      <c r="O48" s="29" t="s">
        <v>418</v>
      </c>
      <c r="P48" s="45"/>
      <c r="Q48" s="78" t="str">
        <f t="shared" si="0"/>
        <v>NO</v>
      </c>
      <c r="R48" s="82" t="s">
        <v>418</v>
      </c>
      <c r="S48" s="49">
        <v>135381</v>
      </c>
      <c r="T48" s="50">
        <v>17388</v>
      </c>
      <c r="U48" s="50">
        <v>13808</v>
      </c>
      <c r="V48" s="51">
        <v>17382</v>
      </c>
      <c r="W48" s="54">
        <f t="shared" si="1"/>
        <v>0</v>
      </c>
      <c r="X48" s="15">
        <f t="shared" si="2"/>
        <v>0</v>
      </c>
      <c r="Y48" s="15">
        <f t="shared" si="3"/>
        <v>0</v>
      </c>
      <c r="Z48" s="27">
        <f t="shared" si="4"/>
        <v>0</v>
      </c>
      <c r="AA48" s="91" t="str">
        <f t="shared" si="5"/>
        <v>-</v>
      </c>
      <c r="AB48" s="54">
        <f t="shared" si="6"/>
        <v>1</v>
      </c>
      <c r="AC48" s="15">
        <f t="shared" si="7"/>
        <v>1</v>
      </c>
      <c r="AD48" s="27" t="str">
        <f t="shared" si="8"/>
        <v>Initial</v>
      </c>
      <c r="AE48" s="91" t="str">
        <f t="shared" si="9"/>
        <v>RLIS</v>
      </c>
      <c r="AF48" s="54">
        <f t="shared" si="10"/>
        <v>0</v>
      </c>
    </row>
    <row r="49" spans="1:32" ht="12.75" customHeight="1">
      <c r="A49" s="98">
        <v>4701530</v>
      </c>
      <c r="B49" s="99">
        <v>310</v>
      </c>
      <c r="C49" s="54" t="s">
        <v>110</v>
      </c>
      <c r="D49" s="15" t="s">
        <v>367</v>
      </c>
      <c r="E49" s="15" t="s">
        <v>111</v>
      </c>
      <c r="F49" s="25">
        <v>37301</v>
      </c>
      <c r="G49" s="26">
        <v>97</v>
      </c>
      <c r="H49" s="27">
        <v>9316923467</v>
      </c>
      <c r="I49" s="28">
        <v>7</v>
      </c>
      <c r="J49" s="29" t="s">
        <v>418</v>
      </c>
      <c r="K49" s="78" t="s">
        <v>416</v>
      </c>
      <c r="L49" s="70">
        <v>2232.22</v>
      </c>
      <c r="M49" s="74" t="s">
        <v>416</v>
      </c>
      <c r="N49" s="53">
        <v>27.80410742</v>
      </c>
      <c r="O49" s="29" t="s">
        <v>418</v>
      </c>
      <c r="P49" s="45"/>
      <c r="Q49" s="78" t="str">
        <f t="shared" si="0"/>
        <v>NO</v>
      </c>
      <c r="R49" s="82" t="s">
        <v>418</v>
      </c>
      <c r="S49" s="49">
        <v>199091</v>
      </c>
      <c r="T49" s="50">
        <v>21686</v>
      </c>
      <c r="U49" s="50">
        <v>20327</v>
      </c>
      <c r="V49" s="51">
        <v>15939</v>
      </c>
      <c r="W49" s="54">
        <f t="shared" si="1"/>
        <v>1</v>
      </c>
      <c r="X49" s="15">
        <f t="shared" si="2"/>
        <v>0</v>
      </c>
      <c r="Y49" s="15">
        <f t="shared" si="3"/>
        <v>0</v>
      </c>
      <c r="Z49" s="27">
        <f t="shared" si="4"/>
        <v>0</v>
      </c>
      <c r="AA49" s="91" t="str">
        <f t="shared" si="5"/>
        <v>-</v>
      </c>
      <c r="AB49" s="54">
        <f t="shared" si="6"/>
        <v>1</v>
      </c>
      <c r="AC49" s="15">
        <f t="shared" si="7"/>
        <v>1</v>
      </c>
      <c r="AD49" s="27" t="str">
        <f t="shared" si="8"/>
        <v>Initial</v>
      </c>
      <c r="AE49" s="91" t="str">
        <f t="shared" si="9"/>
        <v>RLIS</v>
      </c>
      <c r="AF49" s="54">
        <f t="shared" si="10"/>
        <v>0</v>
      </c>
    </row>
    <row r="50" spans="1:32" ht="12.75" customHeight="1">
      <c r="A50" s="98">
        <v>4700001</v>
      </c>
      <c r="B50" s="99">
        <v>320</v>
      </c>
      <c r="C50" s="54" t="s">
        <v>4</v>
      </c>
      <c r="D50" s="15" t="s">
        <v>5</v>
      </c>
      <c r="E50" s="15" t="s">
        <v>348</v>
      </c>
      <c r="F50" s="25">
        <v>37813</v>
      </c>
      <c r="G50" s="26">
        <v>2341</v>
      </c>
      <c r="H50" s="27">
        <v>4235867700</v>
      </c>
      <c r="I50" s="28" t="s">
        <v>427</v>
      </c>
      <c r="J50" s="29" t="s">
        <v>416</v>
      </c>
      <c r="K50" s="78" t="s">
        <v>416</v>
      </c>
      <c r="L50" s="70">
        <v>9064.65</v>
      </c>
      <c r="M50" s="74" t="s">
        <v>416</v>
      </c>
      <c r="N50" s="53">
        <v>16.72258335</v>
      </c>
      <c r="O50" s="29" t="s">
        <v>416</v>
      </c>
      <c r="P50" s="45"/>
      <c r="Q50" s="78" t="str">
        <f t="shared" si="0"/>
        <v>NO</v>
      </c>
      <c r="R50" s="82" t="s">
        <v>416</v>
      </c>
      <c r="S50" s="49">
        <v>453954</v>
      </c>
      <c r="T50" s="50">
        <v>46889</v>
      </c>
      <c r="U50" s="50">
        <v>49692</v>
      </c>
      <c r="V50" s="51">
        <v>58926</v>
      </c>
      <c r="W50" s="54">
        <f t="shared" si="1"/>
        <v>0</v>
      </c>
      <c r="X50" s="15">
        <f t="shared" si="2"/>
        <v>0</v>
      </c>
      <c r="Y50" s="15">
        <f t="shared" si="3"/>
        <v>0</v>
      </c>
      <c r="Z50" s="27">
        <f t="shared" si="4"/>
        <v>0</v>
      </c>
      <c r="AA50" s="91" t="str">
        <f t="shared" si="5"/>
        <v>-</v>
      </c>
      <c r="AB50" s="54">
        <f t="shared" si="6"/>
        <v>0</v>
      </c>
      <c r="AC50" s="15">
        <f t="shared" si="7"/>
        <v>0</v>
      </c>
      <c r="AD50" s="27">
        <f t="shared" si="8"/>
        <v>0</v>
      </c>
      <c r="AE50" s="91" t="str">
        <f t="shared" si="9"/>
        <v>-</v>
      </c>
      <c r="AF50" s="54">
        <f t="shared" si="10"/>
        <v>0</v>
      </c>
    </row>
    <row r="51" spans="1:32" ht="12.75" customHeight="1">
      <c r="A51" s="98">
        <v>4701590</v>
      </c>
      <c r="B51" s="99">
        <v>330</v>
      </c>
      <c r="C51" s="54" t="s">
        <v>112</v>
      </c>
      <c r="D51" s="15" t="s">
        <v>113</v>
      </c>
      <c r="E51" s="15" t="s">
        <v>364</v>
      </c>
      <c r="F51" s="25">
        <v>37421</v>
      </c>
      <c r="G51" s="26" t="s">
        <v>352</v>
      </c>
      <c r="H51" s="27">
        <v>4232098400</v>
      </c>
      <c r="I51" s="28" t="s">
        <v>421</v>
      </c>
      <c r="J51" s="29" t="s">
        <v>416</v>
      </c>
      <c r="K51" s="78" t="s">
        <v>416</v>
      </c>
      <c r="L51" s="70">
        <v>38014.25</v>
      </c>
      <c r="M51" s="74" t="s">
        <v>416</v>
      </c>
      <c r="N51" s="53">
        <v>15.55533752</v>
      </c>
      <c r="O51" s="29" t="s">
        <v>416</v>
      </c>
      <c r="P51" s="45"/>
      <c r="Q51" s="78" t="str">
        <f t="shared" si="0"/>
        <v>NO</v>
      </c>
      <c r="R51" s="82" t="s">
        <v>416</v>
      </c>
      <c r="S51" s="49">
        <v>2420497</v>
      </c>
      <c r="T51" s="50">
        <v>309663</v>
      </c>
      <c r="U51" s="50">
        <v>341061</v>
      </c>
      <c r="V51" s="51">
        <v>277001</v>
      </c>
      <c r="W51" s="54">
        <f t="shared" si="1"/>
        <v>0</v>
      </c>
      <c r="X51" s="15">
        <f t="shared" si="2"/>
        <v>0</v>
      </c>
      <c r="Y51" s="15">
        <f t="shared" si="3"/>
        <v>0</v>
      </c>
      <c r="Z51" s="27">
        <f t="shared" si="4"/>
        <v>0</v>
      </c>
      <c r="AA51" s="91" t="str">
        <f t="shared" si="5"/>
        <v>-</v>
      </c>
      <c r="AB51" s="54">
        <f t="shared" si="6"/>
        <v>0</v>
      </c>
      <c r="AC51" s="15">
        <f t="shared" si="7"/>
        <v>0</v>
      </c>
      <c r="AD51" s="27">
        <f t="shared" si="8"/>
        <v>0</v>
      </c>
      <c r="AE51" s="91" t="str">
        <f t="shared" si="9"/>
        <v>-</v>
      </c>
      <c r="AF51" s="54">
        <f t="shared" si="10"/>
        <v>0</v>
      </c>
    </row>
    <row r="52" spans="1:32" ht="12.75" customHeight="1">
      <c r="A52" s="98">
        <v>4701620</v>
      </c>
      <c r="B52" s="99">
        <v>340</v>
      </c>
      <c r="C52" s="54" t="s">
        <v>114</v>
      </c>
      <c r="D52" s="15" t="s">
        <v>115</v>
      </c>
      <c r="E52" s="15" t="s">
        <v>116</v>
      </c>
      <c r="F52" s="25">
        <v>37869</v>
      </c>
      <c r="G52" s="26">
        <v>629</v>
      </c>
      <c r="H52" s="27">
        <v>4237332591</v>
      </c>
      <c r="I52" s="28">
        <v>7</v>
      </c>
      <c r="J52" s="29" t="s">
        <v>418</v>
      </c>
      <c r="K52" s="78" t="s">
        <v>416</v>
      </c>
      <c r="L52" s="70">
        <v>981.55</v>
      </c>
      <c r="M52" s="74" t="s">
        <v>416</v>
      </c>
      <c r="N52" s="53">
        <v>34.15525114</v>
      </c>
      <c r="O52" s="29" t="s">
        <v>418</v>
      </c>
      <c r="P52" s="45"/>
      <c r="Q52" s="78" t="str">
        <f t="shared" si="0"/>
        <v>NO</v>
      </c>
      <c r="R52" s="82" t="s">
        <v>418</v>
      </c>
      <c r="S52" s="49">
        <v>111030</v>
      </c>
      <c r="T52" s="50">
        <v>13823</v>
      </c>
      <c r="U52" s="50">
        <v>13358</v>
      </c>
      <c r="V52" s="51">
        <v>7640</v>
      </c>
      <c r="W52" s="54">
        <f t="shared" si="1"/>
        <v>1</v>
      </c>
      <c r="X52" s="15">
        <f t="shared" si="2"/>
        <v>0</v>
      </c>
      <c r="Y52" s="15">
        <f t="shared" si="3"/>
        <v>0</v>
      </c>
      <c r="Z52" s="27">
        <f t="shared" si="4"/>
        <v>0</v>
      </c>
      <c r="AA52" s="91" t="str">
        <f t="shared" si="5"/>
        <v>-</v>
      </c>
      <c r="AB52" s="54">
        <f t="shared" si="6"/>
        <v>1</v>
      </c>
      <c r="AC52" s="15">
        <f t="shared" si="7"/>
        <v>1</v>
      </c>
      <c r="AD52" s="27" t="str">
        <f t="shared" si="8"/>
        <v>Initial</v>
      </c>
      <c r="AE52" s="91" t="str">
        <f t="shared" si="9"/>
        <v>RLIS</v>
      </c>
      <c r="AF52" s="54">
        <f t="shared" si="10"/>
        <v>0</v>
      </c>
    </row>
    <row r="53" spans="1:32" ht="12.75" customHeight="1">
      <c r="A53" s="98">
        <v>4701650</v>
      </c>
      <c r="B53" s="99">
        <v>350</v>
      </c>
      <c r="C53" s="54" t="s">
        <v>117</v>
      </c>
      <c r="D53" s="15" t="s">
        <v>336</v>
      </c>
      <c r="E53" s="15" t="s">
        <v>118</v>
      </c>
      <c r="F53" s="25">
        <v>38008</v>
      </c>
      <c r="G53" s="26">
        <v>112</v>
      </c>
      <c r="H53" s="27">
        <v>7316582508</v>
      </c>
      <c r="I53" s="28" t="s">
        <v>420</v>
      </c>
      <c r="J53" s="29" t="s">
        <v>416</v>
      </c>
      <c r="K53" s="78" t="s">
        <v>416</v>
      </c>
      <c r="L53" s="70">
        <v>4236.96</v>
      </c>
      <c r="M53" s="74" t="s">
        <v>416</v>
      </c>
      <c r="N53" s="53">
        <v>20.26772642</v>
      </c>
      <c r="O53" s="29" t="s">
        <v>418</v>
      </c>
      <c r="P53" s="45"/>
      <c r="Q53" s="78" t="str">
        <f t="shared" si="0"/>
        <v>NO</v>
      </c>
      <c r="R53" s="82" t="s">
        <v>418</v>
      </c>
      <c r="S53" s="49">
        <v>298687</v>
      </c>
      <c r="T53" s="50">
        <v>29013</v>
      </c>
      <c r="U53" s="50">
        <v>31871</v>
      </c>
      <c r="V53" s="51">
        <v>29815</v>
      </c>
      <c r="W53" s="54">
        <f t="shared" si="1"/>
        <v>0</v>
      </c>
      <c r="X53" s="15">
        <f t="shared" si="2"/>
        <v>0</v>
      </c>
      <c r="Y53" s="15">
        <f t="shared" si="3"/>
        <v>0</v>
      </c>
      <c r="Z53" s="27">
        <f t="shared" si="4"/>
        <v>0</v>
      </c>
      <c r="AA53" s="91" t="str">
        <f t="shared" si="5"/>
        <v>-</v>
      </c>
      <c r="AB53" s="54">
        <f t="shared" si="6"/>
        <v>1</v>
      </c>
      <c r="AC53" s="15">
        <f t="shared" si="7"/>
        <v>1</v>
      </c>
      <c r="AD53" s="27" t="str">
        <f t="shared" si="8"/>
        <v>Initial</v>
      </c>
      <c r="AE53" s="91" t="str">
        <f t="shared" si="9"/>
        <v>RLIS</v>
      </c>
      <c r="AF53" s="54">
        <f t="shared" si="10"/>
        <v>0</v>
      </c>
    </row>
    <row r="54" spans="1:32" ht="12.75" customHeight="1">
      <c r="A54" s="98">
        <v>4701680</v>
      </c>
      <c r="B54" s="99">
        <v>360</v>
      </c>
      <c r="C54" s="54" t="s">
        <v>119</v>
      </c>
      <c r="D54" s="15" t="s">
        <v>120</v>
      </c>
      <c r="E54" s="15" t="s">
        <v>121</v>
      </c>
      <c r="F54" s="25">
        <v>38372</v>
      </c>
      <c r="G54" s="26">
        <v>2026</v>
      </c>
      <c r="H54" s="27">
        <v>7319253943</v>
      </c>
      <c r="I54" s="28" t="s">
        <v>420</v>
      </c>
      <c r="J54" s="29" t="s">
        <v>416</v>
      </c>
      <c r="K54" s="78" t="s">
        <v>416</v>
      </c>
      <c r="L54" s="70">
        <v>3620.15</v>
      </c>
      <c r="M54" s="74" t="s">
        <v>416</v>
      </c>
      <c r="N54" s="53">
        <v>23.58068316</v>
      </c>
      <c r="O54" s="29" t="s">
        <v>418</v>
      </c>
      <c r="P54" s="45"/>
      <c r="Q54" s="78" t="str">
        <f t="shared" si="0"/>
        <v>NO</v>
      </c>
      <c r="R54" s="82" t="s">
        <v>418</v>
      </c>
      <c r="S54" s="49">
        <v>269831</v>
      </c>
      <c r="T54" s="50">
        <v>28964</v>
      </c>
      <c r="U54" s="50">
        <v>27351</v>
      </c>
      <c r="V54" s="51">
        <v>25913</v>
      </c>
      <c r="W54" s="54">
        <f t="shared" si="1"/>
        <v>0</v>
      </c>
      <c r="X54" s="15">
        <f t="shared" si="2"/>
        <v>0</v>
      </c>
      <c r="Y54" s="15">
        <f t="shared" si="3"/>
        <v>0</v>
      </c>
      <c r="Z54" s="27">
        <f t="shared" si="4"/>
        <v>0</v>
      </c>
      <c r="AA54" s="91" t="str">
        <f t="shared" si="5"/>
        <v>-</v>
      </c>
      <c r="AB54" s="54">
        <f t="shared" si="6"/>
        <v>1</v>
      </c>
      <c r="AC54" s="15">
        <f t="shared" si="7"/>
        <v>1</v>
      </c>
      <c r="AD54" s="27" t="str">
        <f t="shared" si="8"/>
        <v>Initial</v>
      </c>
      <c r="AE54" s="91" t="str">
        <f t="shared" si="9"/>
        <v>RLIS</v>
      </c>
      <c r="AF54" s="54">
        <f t="shared" si="10"/>
        <v>0</v>
      </c>
    </row>
    <row r="55" spans="1:32" ht="12.75" customHeight="1">
      <c r="A55" s="98">
        <v>4703590</v>
      </c>
      <c r="B55" s="99">
        <v>730</v>
      </c>
      <c r="C55" s="54" t="s">
        <v>417</v>
      </c>
      <c r="D55" s="15" t="s">
        <v>264</v>
      </c>
      <c r="E55" s="15" t="s">
        <v>339</v>
      </c>
      <c r="F55" s="25">
        <v>37763</v>
      </c>
      <c r="G55" s="26">
        <v>7209</v>
      </c>
      <c r="H55" s="27">
        <v>8653765592</v>
      </c>
      <c r="I55" s="28" t="s">
        <v>420</v>
      </c>
      <c r="J55" s="29" t="s">
        <v>416</v>
      </c>
      <c r="K55" s="78" t="s">
        <v>416</v>
      </c>
      <c r="L55" s="70">
        <v>7056.83</v>
      </c>
      <c r="M55" s="74" t="s">
        <v>416</v>
      </c>
      <c r="N55" s="53">
        <v>16.39700555</v>
      </c>
      <c r="O55" s="29" t="s">
        <v>416</v>
      </c>
      <c r="P55" s="45"/>
      <c r="Q55" s="78" t="str">
        <f t="shared" si="0"/>
        <v>NO</v>
      </c>
      <c r="R55" s="82" t="s">
        <v>418</v>
      </c>
      <c r="S55" s="49">
        <v>432113</v>
      </c>
      <c r="T55" s="50">
        <v>44203</v>
      </c>
      <c r="U55" s="50">
        <v>45266</v>
      </c>
      <c r="V55" s="51">
        <v>47481</v>
      </c>
      <c r="W55" s="54">
        <f t="shared" si="1"/>
        <v>0</v>
      </c>
      <c r="X55" s="15">
        <f t="shared" si="2"/>
        <v>0</v>
      </c>
      <c r="Y55" s="15">
        <f t="shared" si="3"/>
        <v>0</v>
      </c>
      <c r="Z55" s="27">
        <f t="shared" si="4"/>
        <v>0</v>
      </c>
      <c r="AA55" s="91" t="str">
        <f t="shared" si="5"/>
        <v>-</v>
      </c>
      <c r="AB55" s="54">
        <f t="shared" si="6"/>
        <v>1</v>
      </c>
      <c r="AC55" s="15">
        <f t="shared" si="7"/>
        <v>0</v>
      </c>
      <c r="AD55" s="27">
        <f t="shared" si="8"/>
        <v>0</v>
      </c>
      <c r="AE55" s="91" t="str">
        <f t="shared" si="9"/>
        <v>-</v>
      </c>
      <c r="AF55" s="54">
        <f t="shared" si="10"/>
        <v>0</v>
      </c>
    </row>
    <row r="56" spans="1:32" ht="12.75" customHeight="1">
      <c r="A56" s="98">
        <v>4701740</v>
      </c>
      <c r="B56" s="99">
        <v>370</v>
      </c>
      <c r="C56" s="54" t="s">
        <v>122</v>
      </c>
      <c r="D56" s="15" t="s">
        <v>123</v>
      </c>
      <c r="E56" s="15" t="s">
        <v>124</v>
      </c>
      <c r="F56" s="25">
        <v>37857</v>
      </c>
      <c r="G56" s="26">
        <v>2639</v>
      </c>
      <c r="H56" s="27">
        <v>4232727629</v>
      </c>
      <c r="I56" s="28" t="s">
        <v>419</v>
      </c>
      <c r="J56" s="29" t="s">
        <v>416</v>
      </c>
      <c r="K56" s="78" t="s">
        <v>416</v>
      </c>
      <c r="L56" s="70">
        <v>7137.65</v>
      </c>
      <c r="M56" s="74" t="s">
        <v>416</v>
      </c>
      <c r="N56" s="53">
        <v>18.07228916</v>
      </c>
      <c r="O56" s="29" t="s">
        <v>416</v>
      </c>
      <c r="P56" s="45"/>
      <c r="Q56" s="78" t="str">
        <f t="shared" si="0"/>
        <v>NO</v>
      </c>
      <c r="R56" s="82" t="s">
        <v>416</v>
      </c>
      <c r="S56" s="49">
        <v>417318</v>
      </c>
      <c r="T56" s="50">
        <v>44691</v>
      </c>
      <c r="U56" s="50">
        <v>43454</v>
      </c>
      <c r="V56" s="51">
        <v>47910</v>
      </c>
      <c r="W56" s="54">
        <f t="shared" si="1"/>
        <v>0</v>
      </c>
      <c r="X56" s="15">
        <f t="shared" si="2"/>
        <v>0</v>
      </c>
      <c r="Y56" s="15">
        <f t="shared" si="3"/>
        <v>0</v>
      </c>
      <c r="Z56" s="27">
        <f t="shared" si="4"/>
        <v>0</v>
      </c>
      <c r="AA56" s="91" t="str">
        <f t="shared" si="5"/>
        <v>-</v>
      </c>
      <c r="AB56" s="54">
        <f t="shared" si="6"/>
        <v>0</v>
      </c>
      <c r="AC56" s="15">
        <f t="shared" si="7"/>
        <v>0</v>
      </c>
      <c r="AD56" s="27">
        <f t="shared" si="8"/>
        <v>0</v>
      </c>
      <c r="AE56" s="91" t="str">
        <f t="shared" si="9"/>
        <v>-</v>
      </c>
      <c r="AF56" s="54">
        <f t="shared" si="10"/>
        <v>0</v>
      </c>
    </row>
    <row r="57" spans="1:32" ht="12.75" customHeight="1">
      <c r="A57" s="98">
        <v>4701770</v>
      </c>
      <c r="B57" s="99">
        <v>380</v>
      </c>
      <c r="C57" s="54" t="s">
        <v>125</v>
      </c>
      <c r="D57" s="15" t="s">
        <v>126</v>
      </c>
      <c r="E57" s="15" t="s">
        <v>341</v>
      </c>
      <c r="F57" s="25">
        <v>38012</v>
      </c>
      <c r="G57" s="26">
        <v>2647</v>
      </c>
      <c r="H57" s="27">
        <v>7317729613</v>
      </c>
      <c r="I57" s="28" t="s">
        <v>420</v>
      </c>
      <c r="J57" s="29" t="s">
        <v>416</v>
      </c>
      <c r="K57" s="78" t="s">
        <v>416</v>
      </c>
      <c r="L57" s="70">
        <v>3404.68</v>
      </c>
      <c r="M57" s="74" t="s">
        <v>416</v>
      </c>
      <c r="N57" s="53">
        <v>20.73203313</v>
      </c>
      <c r="O57" s="29" t="s">
        <v>418</v>
      </c>
      <c r="P57" s="45"/>
      <c r="Q57" s="78" t="str">
        <f t="shared" si="0"/>
        <v>NO</v>
      </c>
      <c r="R57" s="82" t="s">
        <v>418</v>
      </c>
      <c r="S57" s="49">
        <v>252681</v>
      </c>
      <c r="T57" s="50">
        <v>24568</v>
      </c>
      <c r="U57" s="50">
        <v>28417</v>
      </c>
      <c r="V57" s="51">
        <v>23472</v>
      </c>
      <c r="W57" s="54">
        <f t="shared" si="1"/>
        <v>0</v>
      </c>
      <c r="X57" s="15">
        <f t="shared" si="2"/>
        <v>0</v>
      </c>
      <c r="Y57" s="15">
        <f t="shared" si="3"/>
        <v>0</v>
      </c>
      <c r="Z57" s="27">
        <f t="shared" si="4"/>
        <v>0</v>
      </c>
      <c r="AA57" s="91" t="str">
        <f t="shared" si="5"/>
        <v>-</v>
      </c>
      <c r="AB57" s="54">
        <f t="shared" si="6"/>
        <v>1</v>
      </c>
      <c r="AC57" s="15">
        <f t="shared" si="7"/>
        <v>1</v>
      </c>
      <c r="AD57" s="27" t="str">
        <f t="shared" si="8"/>
        <v>Initial</v>
      </c>
      <c r="AE57" s="91" t="str">
        <f t="shared" si="9"/>
        <v>RLIS</v>
      </c>
      <c r="AF57" s="54">
        <f t="shared" si="10"/>
        <v>0</v>
      </c>
    </row>
    <row r="58" spans="1:32" ht="12.75" customHeight="1">
      <c r="A58" s="98">
        <v>4701800</v>
      </c>
      <c r="B58" s="99">
        <v>390</v>
      </c>
      <c r="C58" s="54" t="s">
        <v>127</v>
      </c>
      <c r="D58" s="15" t="s">
        <v>128</v>
      </c>
      <c r="E58" s="15" t="s">
        <v>362</v>
      </c>
      <c r="F58" s="25">
        <v>38351</v>
      </c>
      <c r="G58" s="26" t="s">
        <v>352</v>
      </c>
      <c r="H58" s="27">
        <v>7319683661</v>
      </c>
      <c r="I58" s="28" t="s">
        <v>420</v>
      </c>
      <c r="J58" s="29" t="s">
        <v>416</v>
      </c>
      <c r="K58" s="78" t="s">
        <v>416</v>
      </c>
      <c r="L58" s="70">
        <v>3414</v>
      </c>
      <c r="M58" s="74" t="s">
        <v>416</v>
      </c>
      <c r="N58" s="53">
        <v>16.95482432</v>
      </c>
      <c r="O58" s="29" t="s">
        <v>416</v>
      </c>
      <c r="P58" s="45"/>
      <c r="Q58" s="78" t="str">
        <f t="shared" si="0"/>
        <v>NO</v>
      </c>
      <c r="R58" s="82" t="s">
        <v>418</v>
      </c>
      <c r="S58" s="49">
        <v>152794</v>
      </c>
      <c r="T58" s="50">
        <v>14506</v>
      </c>
      <c r="U58" s="50">
        <v>18490</v>
      </c>
      <c r="V58" s="51">
        <v>21941</v>
      </c>
      <c r="W58" s="54">
        <f t="shared" si="1"/>
        <v>0</v>
      </c>
      <c r="X58" s="15">
        <f t="shared" si="2"/>
        <v>0</v>
      </c>
      <c r="Y58" s="15">
        <f t="shared" si="3"/>
        <v>0</v>
      </c>
      <c r="Z58" s="27">
        <f t="shared" si="4"/>
        <v>0</v>
      </c>
      <c r="AA58" s="91" t="str">
        <f t="shared" si="5"/>
        <v>-</v>
      </c>
      <c r="AB58" s="54">
        <f t="shared" si="6"/>
        <v>1</v>
      </c>
      <c r="AC58" s="15">
        <f t="shared" si="7"/>
        <v>0</v>
      </c>
      <c r="AD58" s="27">
        <f t="shared" si="8"/>
        <v>0</v>
      </c>
      <c r="AE58" s="91" t="str">
        <f t="shared" si="9"/>
        <v>-</v>
      </c>
      <c r="AF58" s="54">
        <f t="shared" si="10"/>
        <v>0</v>
      </c>
    </row>
    <row r="59" spans="1:32" ht="12.75" customHeight="1">
      <c r="A59" s="98">
        <v>4701830</v>
      </c>
      <c r="B59" s="99">
        <v>400</v>
      </c>
      <c r="C59" s="54" t="s">
        <v>129</v>
      </c>
      <c r="D59" s="15" t="s">
        <v>130</v>
      </c>
      <c r="E59" s="15" t="s">
        <v>131</v>
      </c>
      <c r="F59" s="25">
        <v>38242</v>
      </c>
      <c r="G59" s="26">
        <v>4711</v>
      </c>
      <c r="H59" s="27">
        <v>7316429733</v>
      </c>
      <c r="I59" s="28" t="s">
        <v>420</v>
      </c>
      <c r="J59" s="29" t="s">
        <v>416</v>
      </c>
      <c r="K59" s="78" t="s">
        <v>416</v>
      </c>
      <c r="L59" s="70">
        <v>3082.29</v>
      </c>
      <c r="M59" s="74" t="s">
        <v>416</v>
      </c>
      <c r="N59" s="53">
        <v>18.91069947</v>
      </c>
      <c r="O59" s="29" t="s">
        <v>416</v>
      </c>
      <c r="P59" s="45"/>
      <c r="Q59" s="78" t="str">
        <f t="shared" si="0"/>
        <v>NO</v>
      </c>
      <c r="R59" s="82" t="s">
        <v>418</v>
      </c>
      <c r="S59" s="49">
        <v>179975</v>
      </c>
      <c r="T59" s="50">
        <v>18756</v>
      </c>
      <c r="U59" s="50">
        <v>20702</v>
      </c>
      <c r="V59" s="51">
        <v>20805</v>
      </c>
      <c r="W59" s="54">
        <f t="shared" si="1"/>
        <v>0</v>
      </c>
      <c r="X59" s="15">
        <f t="shared" si="2"/>
        <v>0</v>
      </c>
      <c r="Y59" s="15">
        <f t="shared" si="3"/>
        <v>0</v>
      </c>
      <c r="Z59" s="27">
        <f t="shared" si="4"/>
        <v>0</v>
      </c>
      <c r="AA59" s="91" t="str">
        <f t="shared" si="5"/>
        <v>-</v>
      </c>
      <c r="AB59" s="54">
        <f t="shared" si="6"/>
        <v>1</v>
      </c>
      <c r="AC59" s="15">
        <f t="shared" si="7"/>
        <v>0</v>
      </c>
      <c r="AD59" s="27">
        <f t="shared" si="8"/>
        <v>0</v>
      </c>
      <c r="AE59" s="91" t="str">
        <f t="shared" si="9"/>
        <v>-</v>
      </c>
      <c r="AF59" s="54">
        <f t="shared" si="10"/>
        <v>0</v>
      </c>
    </row>
    <row r="60" spans="1:32" ht="12.75" customHeight="1">
      <c r="A60" s="98">
        <v>4701860</v>
      </c>
      <c r="B60" s="99">
        <v>410</v>
      </c>
      <c r="C60" s="54" t="s">
        <v>132</v>
      </c>
      <c r="D60" s="15" t="s">
        <v>133</v>
      </c>
      <c r="E60" s="15" t="s">
        <v>409</v>
      </c>
      <c r="F60" s="25">
        <v>37033</v>
      </c>
      <c r="G60" s="26">
        <v>1430</v>
      </c>
      <c r="H60" s="27">
        <v>9317293391</v>
      </c>
      <c r="I60" s="28">
        <v>8</v>
      </c>
      <c r="J60" s="29" t="s">
        <v>418</v>
      </c>
      <c r="K60" s="78" t="s">
        <v>416</v>
      </c>
      <c r="L60" s="70">
        <v>3686.01</v>
      </c>
      <c r="M60" s="74" t="s">
        <v>416</v>
      </c>
      <c r="N60" s="53">
        <v>18.09226333</v>
      </c>
      <c r="O60" s="29" t="s">
        <v>416</v>
      </c>
      <c r="P60" s="45"/>
      <c r="Q60" s="78" t="str">
        <f t="shared" si="0"/>
        <v>NO</v>
      </c>
      <c r="R60" s="82" t="s">
        <v>418</v>
      </c>
      <c r="S60" s="49">
        <v>193655</v>
      </c>
      <c r="T60" s="50">
        <v>18365</v>
      </c>
      <c r="U60" s="50">
        <v>20161</v>
      </c>
      <c r="V60" s="51">
        <v>24866</v>
      </c>
      <c r="W60" s="54">
        <f t="shared" si="1"/>
        <v>1</v>
      </c>
      <c r="X60" s="15">
        <f t="shared" si="2"/>
        <v>0</v>
      </c>
      <c r="Y60" s="15">
        <f t="shared" si="3"/>
        <v>0</v>
      </c>
      <c r="Z60" s="27">
        <f t="shared" si="4"/>
        <v>0</v>
      </c>
      <c r="AA60" s="91" t="str">
        <f t="shared" si="5"/>
        <v>-</v>
      </c>
      <c r="AB60" s="54">
        <f t="shared" si="6"/>
        <v>1</v>
      </c>
      <c r="AC60" s="15">
        <f t="shared" si="7"/>
        <v>0</v>
      </c>
      <c r="AD60" s="27">
        <f t="shared" si="8"/>
        <v>0</v>
      </c>
      <c r="AE60" s="91" t="str">
        <f t="shared" si="9"/>
        <v>-</v>
      </c>
      <c r="AF60" s="54">
        <f t="shared" si="10"/>
        <v>0</v>
      </c>
    </row>
    <row r="61" spans="1:32" ht="12.75" customHeight="1">
      <c r="A61" s="98">
        <v>4701890</v>
      </c>
      <c r="B61" s="99">
        <v>92</v>
      </c>
      <c r="C61" s="54" t="s">
        <v>134</v>
      </c>
      <c r="D61" s="15" t="s">
        <v>135</v>
      </c>
      <c r="E61" s="15" t="s">
        <v>136</v>
      </c>
      <c r="F61" s="25">
        <v>38317</v>
      </c>
      <c r="G61" s="26">
        <v>135</v>
      </c>
      <c r="H61" s="27">
        <v>7315867657</v>
      </c>
      <c r="I61" s="28">
        <v>7</v>
      </c>
      <c r="J61" s="29" t="s">
        <v>418</v>
      </c>
      <c r="K61" s="78" t="s">
        <v>416</v>
      </c>
      <c r="L61" s="70">
        <v>755.8</v>
      </c>
      <c r="M61" s="74" t="s">
        <v>416</v>
      </c>
      <c r="N61" s="53">
        <v>15.47945205</v>
      </c>
      <c r="O61" s="29" t="s">
        <v>416</v>
      </c>
      <c r="P61" s="45"/>
      <c r="Q61" s="78" t="str">
        <f t="shared" si="0"/>
        <v>NO</v>
      </c>
      <c r="R61" s="82" t="s">
        <v>418</v>
      </c>
      <c r="S61" s="49">
        <v>28664</v>
      </c>
      <c r="T61" s="50">
        <v>3077</v>
      </c>
      <c r="U61" s="50">
        <v>3713</v>
      </c>
      <c r="V61" s="51">
        <v>4794</v>
      </c>
      <c r="W61" s="54">
        <f t="shared" si="1"/>
        <v>1</v>
      </c>
      <c r="X61" s="15">
        <f t="shared" si="2"/>
        <v>0</v>
      </c>
      <c r="Y61" s="15">
        <f t="shared" si="3"/>
        <v>0</v>
      </c>
      <c r="Z61" s="27">
        <f t="shared" si="4"/>
        <v>0</v>
      </c>
      <c r="AA61" s="91" t="str">
        <f t="shared" si="5"/>
        <v>-</v>
      </c>
      <c r="AB61" s="54">
        <f t="shared" si="6"/>
        <v>1</v>
      </c>
      <c r="AC61" s="15">
        <f t="shared" si="7"/>
        <v>0</v>
      </c>
      <c r="AD61" s="27">
        <f t="shared" si="8"/>
        <v>0</v>
      </c>
      <c r="AE61" s="91" t="str">
        <f t="shared" si="9"/>
        <v>-</v>
      </c>
      <c r="AF61" s="54">
        <f t="shared" si="10"/>
        <v>0</v>
      </c>
    </row>
    <row r="62" spans="1:32" ht="12.75" customHeight="1">
      <c r="A62" s="98">
        <v>4701920</v>
      </c>
      <c r="B62" s="99">
        <v>420</v>
      </c>
      <c r="C62" s="54" t="s">
        <v>137</v>
      </c>
      <c r="D62" s="15" t="s">
        <v>368</v>
      </c>
      <c r="E62" s="15" t="s">
        <v>138</v>
      </c>
      <c r="F62" s="25">
        <v>37061</v>
      </c>
      <c r="G62" s="26">
        <v>209</v>
      </c>
      <c r="H62" s="27">
        <v>9312894148</v>
      </c>
      <c r="I62" s="28">
        <v>7</v>
      </c>
      <c r="J62" s="29" t="s">
        <v>418</v>
      </c>
      <c r="K62" s="78" t="s">
        <v>416</v>
      </c>
      <c r="L62" s="70">
        <v>1370.63</v>
      </c>
      <c r="M62" s="74" t="s">
        <v>416</v>
      </c>
      <c r="N62" s="53">
        <v>16.22002821</v>
      </c>
      <c r="O62" s="29" t="s">
        <v>416</v>
      </c>
      <c r="P62" s="45"/>
      <c r="Q62" s="78" t="str">
        <f t="shared" si="0"/>
        <v>NO</v>
      </c>
      <c r="R62" s="82" t="s">
        <v>418</v>
      </c>
      <c r="S62" s="49">
        <v>74548</v>
      </c>
      <c r="T62" s="50">
        <v>8108</v>
      </c>
      <c r="U62" s="50">
        <v>7676</v>
      </c>
      <c r="V62" s="51">
        <v>9294</v>
      </c>
      <c r="W62" s="54">
        <f t="shared" si="1"/>
        <v>1</v>
      </c>
      <c r="X62" s="15">
        <f t="shared" si="2"/>
        <v>0</v>
      </c>
      <c r="Y62" s="15">
        <f t="shared" si="3"/>
        <v>0</v>
      </c>
      <c r="Z62" s="27">
        <f t="shared" si="4"/>
        <v>0</v>
      </c>
      <c r="AA62" s="91" t="str">
        <f t="shared" si="5"/>
        <v>-</v>
      </c>
      <c r="AB62" s="54">
        <f t="shared" si="6"/>
        <v>1</v>
      </c>
      <c r="AC62" s="15">
        <f t="shared" si="7"/>
        <v>0</v>
      </c>
      <c r="AD62" s="27">
        <f t="shared" si="8"/>
        <v>0</v>
      </c>
      <c r="AE62" s="91" t="str">
        <f t="shared" si="9"/>
        <v>-</v>
      </c>
      <c r="AF62" s="54">
        <f t="shared" si="10"/>
        <v>0</v>
      </c>
    </row>
    <row r="63" spans="1:32" ht="12.75" customHeight="1">
      <c r="A63" s="98">
        <v>4701950</v>
      </c>
      <c r="B63" s="99">
        <v>271</v>
      </c>
      <c r="C63" s="54" t="s">
        <v>139</v>
      </c>
      <c r="D63" s="15" t="s">
        <v>140</v>
      </c>
      <c r="E63" s="15" t="s">
        <v>141</v>
      </c>
      <c r="F63" s="25">
        <v>38343</v>
      </c>
      <c r="G63" s="26">
        <v>2869</v>
      </c>
      <c r="H63" s="27">
        <v>7317842652</v>
      </c>
      <c r="I63" s="28" t="s">
        <v>420</v>
      </c>
      <c r="J63" s="29" t="s">
        <v>416</v>
      </c>
      <c r="K63" s="78" t="s">
        <v>416</v>
      </c>
      <c r="L63" s="70">
        <v>1465.66</v>
      </c>
      <c r="M63" s="74" t="s">
        <v>416</v>
      </c>
      <c r="N63" s="53">
        <v>23.37744171</v>
      </c>
      <c r="O63" s="29" t="s">
        <v>418</v>
      </c>
      <c r="P63" s="45"/>
      <c r="Q63" s="78" t="str">
        <f t="shared" si="0"/>
        <v>NO</v>
      </c>
      <c r="R63" s="82" t="s">
        <v>418</v>
      </c>
      <c r="S63" s="49">
        <v>103586</v>
      </c>
      <c r="T63" s="50">
        <v>10501</v>
      </c>
      <c r="U63" s="50">
        <v>11999</v>
      </c>
      <c r="V63" s="51">
        <v>10255</v>
      </c>
      <c r="W63" s="54">
        <f t="shared" si="1"/>
        <v>0</v>
      </c>
      <c r="X63" s="15">
        <f t="shared" si="2"/>
        <v>0</v>
      </c>
      <c r="Y63" s="15">
        <f t="shared" si="3"/>
        <v>0</v>
      </c>
      <c r="Z63" s="27">
        <f t="shared" si="4"/>
        <v>0</v>
      </c>
      <c r="AA63" s="91" t="str">
        <f t="shared" si="5"/>
        <v>-</v>
      </c>
      <c r="AB63" s="54">
        <f t="shared" si="6"/>
        <v>1</v>
      </c>
      <c r="AC63" s="15">
        <f t="shared" si="7"/>
        <v>1</v>
      </c>
      <c r="AD63" s="27" t="str">
        <f t="shared" si="8"/>
        <v>Initial</v>
      </c>
      <c r="AE63" s="91" t="str">
        <f t="shared" si="9"/>
        <v>RLIS</v>
      </c>
      <c r="AF63" s="54">
        <f t="shared" si="10"/>
        <v>0</v>
      </c>
    </row>
    <row r="64" spans="1:32" ht="12.75" customHeight="1">
      <c r="A64" s="98">
        <v>4701980</v>
      </c>
      <c r="B64" s="99">
        <v>430</v>
      </c>
      <c r="C64" s="54" t="s">
        <v>142</v>
      </c>
      <c r="D64" s="15" t="s">
        <v>143</v>
      </c>
      <c r="E64" s="15" t="s">
        <v>359</v>
      </c>
      <c r="F64" s="25">
        <v>37185</v>
      </c>
      <c r="G64" s="26">
        <v>2223</v>
      </c>
      <c r="H64" s="27">
        <v>9312962568</v>
      </c>
      <c r="I64" s="28" t="s">
        <v>420</v>
      </c>
      <c r="J64" s="29" t="s">
        <v>416</v>
      </c>
      <c r="K64" s="78" t="s">
        <v>416</v>
      </c>
      <c r="L64" s="70">
        <v>2909.24</v>
      </c>
      <c r="M64" s="74" t="s">
        <v>416</v>
      </c>
      <c r="N64" s="53">
        <v>15.93495935</v>
      </c>
      <c r="O64" s="29" t="s">
        <v>416</v>
      </c>
      <c r="P64" s="45"/>
      <c r="Q64" s="78" t="str">
        <f t="shared" si="0"/>
        <v>NO</v>
      </c>
      <c r="R64" s="82" t="s">
        <v>418</v>
      </c>
      <c r="S64" s="49">
        <v>146504</v>
      </c>
      <c r="T64" s="50">
        <v>12992</v>
      </c>
      <c r="U64" s="50">
        <v>16681</v>
      </c>
      <c r="V64" s="51">
        <v>19607</v>
      </c>
      <c r="W64" s="54">
        <f t="shared" si="1"/>
        <v>0</v>
      </c>
      <c r="X64" s="15">
        <f t="shared" si="2"/>
        <v>0</v>
      </c>
      <c r="Y64" s="15">
        <f t="shared" si="3"/>
        <v>0</v>
      </c>
      <c r="Z64" s="27">
        <f t="shared" si="4"/>
        <v>0</v>
      </c>
      <c r="AA64" s="91" t="str">
        <f t="shared" si="5"/>
        <v>-</v>
      </c>
      <c r="AB64" s="54">
        <f t="shared" si="6"/>
        <v>1</v>
      </c>
      <c r="AC64" s="15">
        <f t="shared" si="7"/>
        <v>0</v>
      </c>
      <c r="AD64" s="27">
        <f t="shared" si="8"/>
        <v>0</v>
      </c>
      <c r="AE64" s="91" t="str">
        <f t="shared" si="9"/>
        <v>-</v>
      </c>
      <c r="AF64" s="54">
        <f t="shared" si="10"/>
        <v>0</v>
      </c>
    </row>
    <row r="65" spans="1:32" ht="12.75" customHeight="1">
      <c r="A65" s="98">
        <v>4702010</v>
      </c>
      <c r="B65" s="99">
        <v>93</v>
      </c>
      <c r="C65" s="54" t="s">
        <v>144</v>
      </c>
      <c r="D65" s="15" t="s">
        <v>145</v>
      </c>
      <c r="E65" s="15" t="s">
        <v>334</v>
      </c>
      <c r="F65" s="25">
        <v>38344</v>
      </c>
      <c r="G65" s="26">
        <v>648</v>
      </c>
      <c r="H65" s="27">
        <v>7319862222</v>
      </c>
      <c r="I65" s="28">
        <v>7</v>
      </c>
      <c r="J65" s="29" t="s">
        <v>418</v>
      </c>
      <c r="K65" s="78" t="s">
        <v>416</v>
      </c>
      <c r="L65" s="70">
        <v>1245.25</v>
      </c>
      <c r="M65" s="74" t="s">
        <v>416</v>
      </c>
      <c r="N65" s="53">
        <v>18.39694656</v>
      </c>
      <c r="O65" s="29" t="s">
        <v>416</v>
      </c>
      <c r="P65" s="45"/>
      <c r="Q65" s="78" t="str">
        <f t="shared" si="0"/>
        <v>NO</v>
      </c>
      <c r="R65" s="82" t="s">
        <v>418</v>
      </c>
      <c r="S65" s="49">
        <v>80323</v>
      </c>
      <c r="T65" s="50">
        <v>6985</v>
      </c>
      <c r="U65" s="50">
        <v>8971</v>
      </c>
      <c r="V65" s="51">
        <v>8570</v>
      </c>
      <c r="W65" s="54">
        <f t="shared" si="1"/>
        <v>1</v>
      </c>
      <c r="X65" s="15">
        <f t="shared" si="2"/>
        <v>0</v>
      </c>
      <c r="Y65" s="15">
        <f t="shared" si="3"/>
        <v>0</v>
      </c>
      <c r="Z65" s="27">
        <f t="shared" si="4"/>
        <v>0</v>
      </c>
      <c r="AA65" s="91" t="str">
        <f t="shared" si="5"/>
        <v>-</v>
      </c>
      <c r="AB65" s="54">
        <f t="shared" si="6"/>
        <v>1</v>
      </c>
      <c r="AC65" s="15">
        <f t="shared" si="7"/>
        <v>0</v>
      </c>
      <c r="AD65" s="27">
        <f t="shared" si="8"/>
        <v>0</v>
      </c>
      <c r="AE65" s="91" t="str">
        <f t="shared" si="9"/>
        <v>-</v>
      </c>
      <c r="AF65" s="54">
        <f t="shared" si="10"/>
        <v>0</v>
      </c>
    </row>
    <row r="66" spans="1:32" ht="12.75" customHeight="1">
      <c r="A66" s="98">
        <v>4702070</v>
      </c>
      <c r="B66" s="99">
        <v>440</v>
      </c>
      <c r="C66" s="54" t="s">
        <v>146</v>
      </c>
      <c r="D66" s="15" t="s">
        <v>147</v>
      </c>
      <c r="E66" s="15" t="s">
        <v>148</v>
      </c>
      <c r="F66" s="25">
        <v>38562</v>
      </c>
      <c r="G66" s="26">
        <v>9399</v>
      </c>
      <c r="H66" s="27">
        <v>9312680268</v>
      </c>
      <c r="I66" s="28" t="s">
        <v>428</v>
      </c>
      <c r="J66" s="29" t="s">
        <v>418</v>
      </c>
      <c r="K66" s="78" t="s">
        <v>416</v>
      </c>
      <c r="L66" s="70">
        <v>1543.13</v>
      </c>
      <c r="M66" s="74" t="s">
        <v>416</v>
      </c>
      <c r="N66" s="53">
        <v>22.02914798</v>
      </c>
      <c r="O66" s="29" t="s">
        <v>418</v>
      </c>
      <c r="P66" s="45"/>
      <c r="Q66" s="78" t="str">
        <f t="shared" si="0"/>
        <v>NO</v>
      </c>
      <c r="R66" s="82" t="s">
        <v>418</v>
      </c>
      <c r="S66" s="49">
        <v>89792</v>
      </c>
      <c r="T66" s="50">
        <v>9085</v>
      </c>
      <c r="U66" s="50">
        <v>9524</v>
      </c>
      <c r="V66" s="51">
        <v>10710</v>
      </c>
      <c r="W66" s="54">
        <f t="shared" si="1"/>
        <v>1</v>
      </c>
      <c r="X66" s="15">
        <f t="shared" si="2"/>
        <v>0</v>
      </c>
      <c r="Y66" s="15">
        <f t="shared" si="3"/>
        <v>0</v>
      </c>
      <c r="Z66" s="27">
        <f t="shared" si="4"/>
        <v>0</v>
      </c>
      <c r="AA66" s="91" t="str">
        <f t="shared" si="5"/>
        <v>-</v>
      </c>
      <c r="AB66" s="54">
        <f t="shared" si="6"/>
        <v>1</v>
      </c>
      <c r="AC66" s="15">
        <f t="shared" si="7"/>
        <v>1</v>
      </c>
      <c r="AD66" s="27" t="str">
        <f t="shared" si="8"/>
        <v>Initial</v>
      </c>
      <c r="AE66" s="91" t="str">
        <f t="shared" si="9"/>
        <v>RLIS</v>
      </c>
      <c r="AF66" s="54">
        <f t="shared" si="10"/>
        <v>0</v>
      </c>
    </row>
    <row r="67" spans="1:32" ht="12.75" customHeight="1">
      <c r="A67" s="98">
        <v>4702580</v>
      </c>
      <c r="B67" s="99">
        <v>570</v>
      </c>
      <c r="C67" s="54" t="s">
        <v>188</v>
      </c>
      <c r="D67" s="15" t="s">
        <v>189</v>
      </c>
      <c r="E67" s="15" t="s">
        <v>412</v>
      </c>
      <c r="F67" s="25">
        <v>38305</v>
      </c>
      <c r="G67" s="26">
        <v>2712</v>
      </c>
      <c r="H67" s="27">
        <v>7316642500</v>
      </c>
      <c r="I67" s="28" t="s">
        <v>421</v>
      </c>
      <c r="J67" s="29" t="s">
        <v>416</v>
      </c>
      <c r="K67" s="78" t="s">
        <v>416</v>
      </c>
      <c r="L67" s="70">
        <v>13319.08</v>
      </c>
      <c r="M67" s="74" t="s">
        <v>416</v>
      </c>
      <c r="N67" s="53">
        <v>16.5140325</v>
      </c>
      <c r="O67" s="29" t="s">
        <v>416</v>
      </c>
      <c r="P67" s="45"/>
      <c r="Q67" s="78" t="str">
        <f t="shared" si="0"/>
        <v>NO</v>
      </c>
      <c r="R67" s="82" t="s">
        <v>416</v>
      </c>
      <c r="S67" s="49">
        <v>827985</v>
      </c>
      <c r="T67" s="50">
        <v>83228</v>
      </c>
      <c r="U67" s="50">
        <v>92793</v>
      </c>
      <c r="V67" s="51">
        <v>98739</v>
      </c>
      <c r="W67" s="54">
        <f t="shared" si="1"/>
        <v>0</v>
      </c>
      <c r="X67" s="15">
        <f t="shared" si="2"/>
        <v>0</v>
      </c>
      <c r="Y67" s="15">
        <f t="shared" si="3"/>
        <v>0</v>
      </c>
      <c r="Z67" s="27">
        <f t="shared" si="4"/>
        <v>0</v>
      </c>
      <c r="AA67" s="91" t="str">
        <f t="shared" si="5"/>
        <v>-</v>
      </c>
      <c r="AB67" s="54">
        <f t="shared" si="6"/>
        <v>0</v>
      </c>
      <c r="AC67" s="15">
        <f t="shared" si="7"/>
        <v>0</v>
      </c>
      <c r="AD67" s="27">
        <f t="shared" si="8"/>
        <v>0</v>
      </c>
      <c r="AE67" s="91" t="str">
        <f t="shared" si="9"/>
        <v>-</v>
      </c>
      <c r="AF67" s="54">
        <f t="shared" si="10"/>
        <v>0</v>
      </c>
    </row>
    <row r="68" spans="1:32" ht="12.75" customHeight="1">
      <c r="A68" s="98">
        <v>4702100</v>
      </c>
      <c r="B68" s="99">
        <v>450</v>
      </c>
      <c r="C68" s="54" t="s">
        <v>149</v>
      </c>
      <c r="D68" s="15" t="s">
        <v>405</v>
      </c>
      <c r="E68" s="15" t="s">
        <v>150</v>
      </c>
      <c r="F68" s="25">
        <v>37725</v>
      </c>
      <c r="G68" s="26">
        <v>190</v>
      </c>
      <c r="H68" s="27">
        <v>8653973194</v>
      </c>
      <c r="I68" s="28" t="s">
        <v>429</v>
      </c>
      <c r="J68" s="29" t="s">
        <v>416</v>
      </c>
      <c r="K68" s="78" t="s">
        <v>416</v>
      </c>
      <c r="L68" s="70">
        <v>6884.02</v>
      </c>
      <c r="M68" s="74" t="s">
        <v>416</v>
      </c>
      <c r="N68" s="53">
        <v>17.6508845</v>
      </c>
      <c r="O68" s="29" t="s">
        <v>416</v>
      </c>
      <c r="P68" s="45"/>
      <c r="Q68" s="78" t="str">
        <f t="shared" si="0"/>
        <v>NO</v>
      </c>
      <c r="R68" s="82" t="s">
        <v>416</v>
      </c>
      <c r="S68" s="49">
        <v>342452</v>
      </c>
      <c r="T68" s="50">
        <v>35020</v>
      </c>
      <c r="U68" s="50">
        <v>36954</v>
      </c>
      <c r="V68" s="51">
        <v>44613</v>
      </c>
      <c r="W68" s="54">
        <f t="shared" si="1"/>
        <v>0</v>
      </c>
      <c r="X68" s="15">
        <f t="shared" si="2"/>
        <v>0</v>
      </c>
      <c r="Y68" s="15">
        <f t="shared" si="3"/>
        <v>0</v>
      </c>
      <c r="Z68" s="27">
        <f t="shared" si="4"/>
        <v>0</v>
      </c>
      <c r="AA68" s="91" t="str">
        <f t="shared" si="5"/>
        <v>-</v>
      </c>
      <c r="AB68" s="54">
        <f t="shared" si="6"/>
        <v>0</v>
      </c>
      <c r="AC68" s="15">
        <f t="shared" si="7"/>
        <v>0</v>
      </c>
      <c r="AD68" s="27">
        <f t="shared" si="8"/>
        <v>0</v>
      </c>
      <c r="AE68" s="91" t="str">
        <f t="shared" si="9"/>
        <v>-</v>
      </c>
      <c r="AF68" s="54">
        <f t="shared" si="10"/>
        <v>0</v>
      </c>
    </row>
    <row r="69" spans="1:32" ht="12.75" customHeight="1">
      <c r="A69" s="98">
        <v>4702130</v>
      </c>
      <c r="B69" s="99">
        <v>901</v>
      </c>
      <c r="C69" s="54" t="s">
        <v>151</v>
      </c>
      <c r="D69" s="15" t="s">
        <v>152</v>
      </c>
      <c r="E69" s="15" t="s">
        <v>153</v>
      </c>
      <c r="F69" s="25">
        <v>37605</v>
      </c>
      <c r="G69" s="26">
        <v>1517</v>
      </c>
      <c r="H69" s="27">
        <v>4234345200</v>
      </c>
      <c r="I69" s="28">
        <v>2</v>
      </c>
      <c r="J69" s="29" t="s">
        <v>416</v>
      </c>
      <c r="K69" s="78" t="s">
        <v>416</v>
      </c>
      <c r="L69" s="70">
        <v>6589.21</v>
      </c>
      <c r="M69" s="74" t="s">
        <v>416</v>
      </c>
      <c r="N69" s="53">
        <v>15.37563254</v>
      </c>
      <c r="O69" s="29" t="s">
        <v>416</v>
      </c>
      <c r="P69" s="45"/>
      <c r="Q69" s="78" t="str">
        <f t="shared" si="0"/>
        <v>NO</v>
      </c>
      <c r="R69" s="82" t="s">
        <v>416</v>
      </c>
      <c r="S69" s="49">
        <v>361277</v>
      </c>
      <c r="T69" s="50">
        <v>32627</v>
      </c>
      <c r="U69" s="50">
        <v>41343</v>
      </c>
      <c r="V69" s="51">
        <v>45775</v>
      </c>
      <c r="W69" s="54">
        <f t="shared" si="1"/>
        <v>0</v>
      </c>
      <c r="X69" s="15">
        <f t="shared" si="2"/>
        <v>0</v>
      </c>
      <c r="Y69" s="15">
        <f t="shared" si="3"/>
        <v>0</v>
      </c>
      <c r="Z69" s="27">
        <f t="shared" si="4"/>
        <v>0</v>
      </c>
      <c r="AA69" s="91" t="str">
        <f t="shared" si="5"/>
        <v>-</v>
      </c>
      <c r="AB69" s="54">
        <f t="shared" si="6"/>
        <v>0</v>
      </c>
      <c r="AC69" s="15">
        <f t="shared" si="7"/>
        <v>0</v>
      </c>
      <c r="AD69" s="27">
        <f t="shared" si="8"/>
        <v>0</v>
      </c>
      <c r="AE69" s="91" t="str">
        <f t="shared" si="9"/>
        <v>-</v>
      </c>
      <c r="AF69" s="54">
        <f t="shared" si="10"/>
        <v>0</v>
      </c>
    </row>
    <row r="70" spans="1:32" ht="12.75" customHeight="1">
      <c r="A70" s="98">
        <v>4702160</v>
      </c>
      <c r="B70" s="99">
        <v>460</v>
      </c>
      <c r="C70" s="54" t="s">
        <v>154</v>
      </c>
      <c r="D70" s="15" t="s">
        <v>155</v>
      </c>
      <c r="E70" s="15" t="s">
        <v>156</v>
      </c>
      <c r="F70" s="25">
        <v>37683</v>
      </c>
      <c r="G70" s="26">
        <v>1325</v>
      </c>
      <c r="H70" s="27">
        <v>4237272640</v>
      </c>
      <c r="I70" s="28">
        <v>7</v>
      </c>
      <c r="J70" s="29" t="s">
        <v>418</v>
      </c>
      <c r="K70" s="78" t="s">
        <v>416</v>
      </c>
      <c r="L70" s="70">
        <v>2205.65</v>
      </c>
      <c r="M70" s="74" t="s">
        <v>416</v>
      </c>
      <c r="N70" s="53">
        <v>24.21346077</v>
      </c>
      <c r="O70" s="29" t="s">
        <v>418</v>
      </c>
      <c r="P70" s="45"/>
      <c r="Q70" s="78" t="str">
        <f aca="true" t="shared" si="11" ref="Q70:Q133">IF(AND(ISNUMBER(P70),P70&gt;=20),"YES","NO")</f>
        <v>NO</v>
      </c>
      <c r="R70" s="82" t="s">
        <v>418</v>
      </c>
      <c r="S70" s="49">
        <v>177351</v>
      </c>
      <c r="T70" s="50">
        <v>19439</v>
      </c>
      <c r="U70" s="50">
        <v>18800</v>
      </c>
      <c r="V70" s="51">
        <v>15744</v>
      </c>
      <c r="W70" s="54">
        <f aca="true" t="shared" si="12" ref="W70:W133">IF(OR(J70="YES",K70="YES"),1,0)</f>
        <v>1</v>
      </c>
      <c r="X70" s="15">
        <f aca="true" t="shared" si="13" ref="X70:X133">IF(OR(AND(ISNUMBER(L70),AND(L70&gt;0,L70&lt;600)),AND(ISNUMBER(L70),AND(L70&gt;0,M70="YES"))),1,0)</f>
        <v>0</v>
      </c>
      <c r="Y70" s="15">
        <f aca="true" t="shared" si="14" ref="Y70:Y133">IF(AND(OR(J70="YES",K70="YES"),(W70=0)),"Trouble",0)</f>
        <v>0</v>
      </c>
      <c r="Z70" s="27">
        <f aca="true" t="shared" si="15" ref="Z70:Z133">IF(AND(OR(AND(ISNUMBER(L70),AND(L70&gt;0,L70&lt;600)),AND(ISNUMBER(L70),AND(L70&gt;0,M70="YES"))),(X70=0)),"Trouble",0)</f>
        <v>0</v>
      </c>
      <c r="AA70" s="91" t="str">
        <f aca="true" t="shared" si="16" ref="AA70:AA133">IF(AND(W70=1,X70=1),"SRSA","-")</f>
        <v>-</v>
      </c>
      <c r="AB70" s="54">
        <f aca="true" t="shared" si="17" ref="AB70:AB133">IF(R70="YES",1,0)</f>
        <v>1</v>
      </c>
      <c r="AC70" s="15">
        <f aca="true" t="shared" si="18" ref="AC70:AC133">IF(OR(AND(ISNUMBER(P70),P70&gt;=20),(AND(ISNUMBER(P70)=FALSE,AND(ISNUMBER(N70),N70&gt;=20)))),1,0)</f>
        <v>1</v>
      </c>
      <c r="AD70" s="27" t="str">
        <f aca="true" t="shared" si="19" ref="AD70:AD133">IF(AND(AB70=1,AC70=1),"Initial",0)</f>
        <v>Initial</v>
      </c>
      <c r="AE70" s="91" t="str">
        <f aca="true" t="shared" si="20" ref="AE70:AE133">IF(AND(AND(AD70="Initial",AF70=0),AND(ISNUMBER(L70),L70&gt;0)),"RLIS","-")</f>
        <v>RLIS</v>
      </c>
      <c r="AF70" s="54">
        <f aca="true" t="shared" si="21" ref="AF70:AF133">IF(AND(AA70="SRSA",AD70="Initial"),"SRSA",0)</f>
        <v>0</v>
      </c>
    </row>
    <row r="71" spans="1:32" ht="12.75" customHeight="1">
      <c r="A71" s="98">
        <v>4702190</v>
      </c>
      <c r="B71" s="99">
        <v>822</v>
      </c>
      <c r="C71" s="94" t="s">
        <v>435</v>
      </c>
      <c r="D71" s="16" t="s">
        <v>157</v>
      </c>
      <c r="E71" s="16" t="s">
        <v>158</v>
      </c>
      <c r="F71" s="25">
        <v>37664</v>
      </c>
      <c r="G71" s="26">
        <v>2608</v>
      </c>
      <c r="H71" s="27">
        <v>4233782100</v>
      </c>
      <c r="I71" s="28">
        <v>2</v>
      </c>
      <c r="J71" s="29" t="s">
        <v>416</v>
      </c>
      <c r="K71" s="78" t="s">
        <v>416</v>
      </c>
      <c r="L71" s="70">
        <v>6158.1</v>
      </c>
      <c r="M71" s="74" t="s">
        <v>416</v>
      </c>
      <c r="N71" s="53">
        <v>22.35868367</v>
      </c>
      <c r="O71" s="29" t="s">
        <v>418</v>
      </c>
      <c r="P71" s="45"/>
      <c r="Q71" s="78" t="str">
        <f t="shared" si="11"/>
        <v>NO</v>
      </c>
      <c r="R71" s="82" t="s">
        <v>416</v>
      </c>
      <c r="S71" s="49">
        <v>407921</v>
      </c>
      <c r="T71" s="50">
        <v>42591</v>
      </c>
      <c r="U71" s="50">
        <v>43511</v>
      </c>
      <c r="V71" s="51">
        <v>43220</v>
      </c>
      <c r="W71" s="54">
        <f t="shared" si="12"/>
        <v>0</v>
      </c>
      <c r="X71" s="15">
        <f t="shared" si="13"/>
        <v>0</v>
      </c>
      <c r="Y71" s="15">
        <f t="shared" si="14"/>
        <v>0</v>
      </c>
      <c r="Z71" s="27">
        <f t="shared" si="15"/>
        <v>0</v>
      </c>
      <c r="AA71" s="91" t="str">
        <f t="shared" si="16"/>
        <v>-</v>
      </c>
      <c r="AB71" s="54">
        <f t="shared" si="17"/>
        <v>0</v>
      </c>
      <c r="AC71" s="15">
        <f t="shared" si="18"/>
        <v>1</v>
      </c>
      <c r="AD71" s="27">
        <f t="shared" si="19"/>
        <v>0</v>
      </c>
      <c r="AE71" s="91" t="str">
        <f t="shared" si="20"/>
        <v>-</v>
      </c>
      <c r="AF71" s="54">
        <f t="shared" si="21"/>
        <v>0</v>
      </c>
    </row>
    <row r="72" spans="1:32" ht="12.75" customHeight="1">
      <c r="A72" s="98">
        <v>4702220</v>
      </c>
      <c r="B72" s="99">
        <v>470</v>
      </c>
      <c r="C72" s="54" t="s">
        <v>159</v>
      </c>
      <c r="D72" s="15" t="s">
        <v>160</v>
      </c>
      <c r="E72" s="15" t="s">
        <v>161</v>
      </c>
      <c r="F72" s="25">
        <v>37902</v>
      </c>
      <c r="G72" s="26">
        <v>2188</v>
      </c>
      <c r="H72" s="27">
        <v>8655941801</v>
      </c>
      <c r="I72" s="28" t="s">
        <v>421</v>
      </c>
      <c r="J72" s="29" t="s">
        <v>416</v>
      </c>
      <c r="K72" s="78" t="s">
        <v>416</v>
      </c>
      <c r="L72" s="70">
        <v>51585.45</v>
      </c>
      <c r="M72" s="74" t="s">
        <v>416</v>
      </c>
      <c r="N72" s="53">
        <v>13.92331713</v>
      </c>
      <c r="O72" s="29" t="s">
        <v>416</v>
      </c>
      <c r="P72" s="45"/>
      <c r="Q72" s="78" t="str">
        <f t="shared" si="11"/>
        <v>NO</v>
      </c>
      <c r="R72" s="82" t="s">
        <v>416</v>
      </c>
      <c r="S72" s="49">
        <v>2570328</v>
      </c>
      <c r="T72" s="50">
        <v>263018</v>
      </c>
      <c r="U72" s="50">
        <v>300980</v>
      </c>
      <c r="V72" s="51">
        <v>355025</v>
      </c>
      <c r="W72" s="54">
        <f t="shared" si="12"/>
        <v>0</v>
      </c>
      <c r="X72" s="15">
        <f t="shared" si="13"/>
        <v>0</v>
      </c>
      <c r="Y72" s="15">
        <f t="shared" si="14"/>
        <v>0</v>
      </c>
      <c r="Z72" s="27">
        <f t="shared" si="15"/>
        <v>0</v>
      </c>
      <c r="AA72" s="91" t="str">
        <f t="shared" si="16"/>
        <v>-</v>
      </c>
      <c r="AB72" s="54">
        <f t="shared" si="17"/>
        <v>0</v>
      </c>
      <c r="AC72" s="15">
        <f t="shared" si="18"/>
        <v>0</v>
      </c>
      <c r="AD72" s="27">
        <f t="shared" si="19"/>
        <v>0</v>
      </c>
      <c r="AE72" s="91" t="str">
        <f t="shared" si="20"/>
        <v>-</v>
      </c>
      <c r="AF72" s="54">
        <f t="shared" si="21"/>
        <v>0</v>
      </c>
    </row>
    <row r="73" spans="1:32" ht="12.75" customHeight="1">
      <c r="A73" s="98">
        <v>4702280</v>
      </c>
      <c r="B73" s="99">
        <v>480</v>
      </c>
      <c r="C73" s="54" t="s">
        <v>162</v>
      </c>
      <c r="D73" s="15" t="s">
        <v>163</v>
      </c>
      <c r="E73" s="15" t="s">
        <v>164</v>
      </c>
      <c r="F73" s="25">
        <v>38079</v>
      </c>
      <c r="G73" s="26">
        <v>397</v>
      </c>
      <c r="H73" s="27">
        <v>7312536601</v>
      </c>
      <c r="I73" s="28">
        <v>7</v>
      </c>
      <c r="J73" s="29" t="s">
        <v>418</v>
      </c>
      <c r="K73" s="78" t="s">
        <v>416</v>
      </c>
      <c r="L73" s="70">
        <v>836.99</v>
      </c>
      <c r="M73" s="74" t="s">
        <v>416</v>
      </c>
      <c r="N73" s="53">
        <v>25.86027112</v>
      </c>
      <c r="O73" s="29" t="s">
        <v>418</v>
      </c>
      <c r="P73" s="45"/>
      <c r="Q73" s="78" t="str">
        <f t="shared" si="11"/>
        <v>NO</v>
      </c>
      <c r="R73" s="82" t="s">
        <v>418</v>
      </c>
      <c r="S73" s="49">
        <v>81571</v>
      </c>
      <c r="T73" s="50">
        <v>9476</v>
      </c>
      <c r="U73" s="50">
        <v>8971</v>
      </c>
      <c r="V73" s="51">
        <v>6228</v>
      </c>
      <c r="W73" s="54">
        <f t="shared" si="12"/>
        <v>1</v>
      </c>
      <c r="X73" s="15">
        <f t="shared" si="13"/>
        <v>0</v>
      </c>
      <c r="Y73" s="15">
        <f t="shared" si="14"/>
        <v>0</v>
      </c>
      <c r="Z73" s="27">
        <f t="shared" si="15"/>
        <v>0</v>
      </c>
      <c r="AA73" s="91" t="str">
        <f t="shared" si="16"/>
        <v>-</v>
      </c>
      <c r="AB73" s="54">
        <f t="shared" si="17"/>
        <v>1</v>
      </c>
      <c r="AC73" s="15">
        <f t="shared" si="18"/>
        <v>1</v>
      </c>
      <c r="AD73" s="27" t="str">
        <f t="shared" si="19"/>
        <v>Initial</v>
      </c>
      <c r="AE73" s="91" t="str">
        <f t="shared" si="20"/>
        <v>RLIS</v>
      </c>
      <c r="AF73" s="54">
        <f t="shared" si="21"/>
        <v>0</v>
      </c>
    </row>
    <row r="74" spans="1:32" ht="12.75" customHeight="1">
      <c r="A74" s="98">
        <v>4702310</v>
      </c>
      <c r="B74" s="99">
        <v>490</v>
      </c>
      <c r="C74" s="54" t="s">
        <v>165</v>
      </c>
      <c r="D74" s="15" t="s">
        <v>166</v>
      </c>
      <c r="E74" s="15" t="s">
        <v>350</v>
      </c>
      <c r="F74" s="25">
        <v>38063</v>
      </c>
      <c r="G74" s="26">
        <v>350</v>
      </c>
      <c r="H74" s="27">
        <v>7316352941</v>
      </c>
      <c r="I74" s="28" t="s">
        <v>420</v>
      </c>
      <c r="J74" s="29" t="s">
        <v>416</v>
      </c>
      <c r="K74" s="78" t="s">
        <v>416</v>
      </c>
      <c r="L74" s="70">
        <v>4359.95</v>
      </c>
      <c r="M74" s="74" t="s">
        <v>416</v>
      </c>
      <c r="N74" s="53">
        <v>20.77273714</v>
      </c>
      <c r="O74" s="29" t="s">
        <v>418</v>
      </c>
      <c r="P74" s="45"/>
      <c r="Q74" s="78" t="str">
        <f t="shared" si="11"/>
        <v>NO</v>
      </c>
      <c r="R74" s="82" t="s">
        <v>418</v>
      </c>
      <c r="S74" s="49">
        <v>290066</v>
      </c>
      <c r="T74" s="50">
        <v>28085</v>
      </c>
      <c r="U74" s="50">
        <v>31433</v>
      </c>
      <c r="V74" s="51">
        <v>30261</v>
      </c>
      <c r="W74" s="54">
        <f t="shared" si="12"/>
        <v>0</v>
      </c>
      <c r="X74" s="15">
        <f t="shared" si="13"/>
        <v>0</v>
      </c>
      <c r="Y74" s="15">
        <f t="shared" si="14"/>
        <v>0</v>
      </c>
      <c r="Z74" s="27">
        <f t="shared" si="15"/>
        <v>0</v>
      </c>
      <c r="AA74" s="91" t="str">
        <f t="shared" si="16"/>
        <v>-</v>
      </c>
      <c r="AB74" s="54">
        <f t="shared" si="17"/>
        <v>1</v>
      </c>
      <c r="AC74" s="15">
        <f t="shared" si="18"/>
        <v>1</v>
      </c>
      <c r="AD74" s="27" t="str">
        <f t="shared" si="19"/>
        <v>Initial</v>
      </c>
      <c r="AE74" s="91" t="str">
        <f t="shared" si="20"/>
        <v>RLIS</v>
      </c>
      <c r="AF74" s="54">
        <f t="shared" si="21"/>
        <v>0</v>
      </c>
    </row>
    <row r="75" spans="1:32" ht="12.75" customHeight="1">
      <c r="A75" s="98">
        <v>4702340</v>
      </c>
      <c r="B75" s="99">
        <v>500</v>
      </c>
      <c r="C75" s="54" t="s">
        <v>167</v>
      </c>
      <c r="D75" s="15" t="s">
        <v>168</v>
      </c>
      <c r="E75" s="15" t="s">
        <v>169</v>
      </c>
      <c r="F75" s="25">
        <v>38464</v>
      </c>
      <c r="G75" s="26">
        <v>3110</v>
      </c>
      <c r="H75" s="27">
        <v>9317623581</v>
      </c>
      <c r="I75" s="28" t="s">
        <v>420</v>
      </c>
      <c r="J75" s="29" t="s">
        <v>416</v>
      </c>
      <c r="K75" s="78" t="s">
        <v>416</v>
      </c>
      <c r="L75" s="70">
        <v>6553.45</v>
      </c>
      <c r="M75" s="74" t="s">
        <v>416</v>
      </c>
      <c r="N75" s="53">
        <v>17.30972516</v>
      </c>
      <c r="O75" s="29" t="s">
        <v>416</v>
      </c>
      <c r="P75" s="45"/>
      <c r="Q75" s="78" t="str">
        <f t="shared" si="11"/>
        <v>NO</v>
      </c>
      <c r="R75" s="82" t="s">
        <v>418</v>
      </c>
      <c r="S75" s="49">
        <v>359289</v>
      </c>
      <c r="T75" s="50">
        <v>36632</v>
      </c>
      <c r="U75" s="50">
        <v>38116</v>
      </c>
      <c r="V75" s="51">
        <v>44470</v>
      </c>
      <c r="W75" s="54">
        <f t="shared" si="12"/>
        <v>0</v>
      </c>
      <c r="X75" s="15">
        <f t="shared" si="13"/>
        <v>0</v>
      </c>
      <c r="Y75" s="15">
        <f t="shared" si="14"/>
        <v>0</v>
      </c>
      <c r="Z75" s="27">
        <f t="shared" si="15"/>
        <v>0</v>
      </c>
      <c r="AA75" s="91" t="str">
        <f t="shared" si="16"/>
        <v>-</v>
      </c>
      <c r="AB75" s="54">
        <f t="shared" si="17"/>
        <v>1</v>
      </c>
      <c r="AC75" s="15">
        <f t="shared" si="18"/>
        <v>0</v>
      </c>
      <c r="AD75" s="27">
        <f t="shared" si="19"/>
        <v>0</v>
      </c>
      <c r="AE75" s="91" t="str">
        <f t="shared" si="20"/>
        <v>-</v>
      </c>
      <c r="AF75" s="54">
        <f t="shared" si="21"/>
        <v>0</v>
      </c>
    </row>
    <row r="76" spans="1:32" ht="12.75" customHeight="1">
      <c r="A76" s="98">
        <v>4702370</v>
      </c>
      <c r="B76" s="99">
        <v>951</v>
      </c>
      <c r="C76" s="54" t="s">
        <v>170</v>
      </c>
      <c r="D76" s="15" t="s">
        <v>171</v>
      </c>
      <c r="E76" s="15" t="s">
        <v>413</v>
      </c>
      <c r="F76" s="25">
        <v>37087</v>
      </c>
      <c r="G76" s="26">
        <v>5631</v>
      </c>
      <c r="H76" s="27">
        <v>6154496060</v>
      </c>
      <c r="I76" s="28" t="s">
        <v>426</v>
      </c>
      <c r="J76" s="29" t="s">
        <v>416</v>
      </c>
      <c r="K76" s="78" t="s">
        <v>416</v>
      </c>
      <c r="L76" s="70">
        <v>2904.7</v>
      </c>
      <c r="M76" s="74" t="s">
        <v>416</v>
      </c>
      <c r="N76" s="53">
        <v>18.98283123</v>
      </c>
      <c r="O76" s="29" t="s">
        <v>416</v>
      </c>
      <c r="P76" s="45"/>
      <c r="Q76" s="78" t="str">
        <f t="shared" si="11"/>
        <v>NO</v>
      </c>
      <c r="R76" s="82" t="s">
        <v>416</v>
      </c>
      <c r="S76" s="49">
        <v>158739</v>
      </c>
      <c r="T76" s="50">
        <v>16509</v>
      </c>
      <c r="U76" s="50">
        <v>17018</v>
      </c>
      <c r="V76" s="51">
        <v>19220</v>
      </c>
      <c r="W76" s="54">
        <f t="shared" si="12"/>
        <v>0</v>
      </c>
      <c r="X76" s="15">
        <f t="shared" si="13"/>
        <v>0</v>
      </c>
      <c r="Y76" s="15">
        <f t="shared" si="14"/>
        <v>0</v>
      </c>
      <c r="Z76" s="27">
        <f t="shared" si="15"/>
        <v>0</v>
      </c>
      <c r="AA76" s="91" t="str">
        <f t="shared" si="16"/>
        <v>-</v>
      </c>
      <c r="AB76" s="54">
        <f t="shared" si="17"/>
        <v>0</v>
      </c>
      <c r="AC76" s="15">
        <f t="shared" si="18"/>
        <v>0</v>
      </c>
      <c r="AD76" s="27">
        <f t="shared" si="19"/>
        <v>0</v>
      </c>
      <c r="AE76" s="91" t="str">
        <f t="shared" si="20"/>
        <v>-</v>
      </c>
      <c r="AF76" s="54">
        <f t="shared" si="21"/>
        <v>0</v>
      </c>
    </row>
    <row r="77" spans="1:32" ht="12.75" customHeight="1">
      <c r="A77" s="98">
        <v>4702400</v>
      </c>
      <c r="B77" s="99">
        <v>531</v>
      </c>
      <c r="C77" s="54" t="s">
        <v>172</v>
      </c>
      <c r="D77" s="15" t="s">
        <v>173</v>
      </c>
      <c r="E77" s="15" t="s">
        <v>174</v>
      </c>
      <c r="F77" s="25">
        <v>37771</v>
      </c>
      <c r="G77" s="26">
        <v>6623</v>
      </c>
      <c r="H77" s="27">
        <v>8659868058</v>
      </c>
      <c r="I77" s="28">
        <v>4</v>
      </c>
      <c r="J77" s="29" t="s">
        <v>416</v>
      </c>
      <c r="K77" s="78" t="s">
        <v>416</v>
      </c>
      <c r="L77" s="70">
        <v>2097.49</v>
      </c>
      <c r="M77" s="74" t="s">
        <v>416</v>
      </c>
      <c r="N77" s="53">
        <v>21.23125493</v>
      </c>
      <c r="O77" s="29" t="s">
        <v>418</v>
      </c>
      <c r="P77" s="45"/>
      <c r="Q77" s="78" t="str">
        <f t="shared" si="11"/>
        <v>NO</v>
      </c>
      <c r="R77" s="82" t="s">
        <v>416</v>
      </c>
      <c r="S77" s="49">
        <v>84177</v>
      </c>
      <c r="T77" s="50">
        <v>7033</v>
      </c>
      <c r="U77" s="50">
        <v>10298</v>
      </c>
      <c r="V77" s="51">
        <v>12509</v>
      </c>
      <c r="W77" s="54">
        <f t="shared" si="12"/>
        <v>0</v>
      </c>
      <c r="X77" s="15">
        <f t="shared" si="13"/>
        <v>0</v>
      </c>
      <c r="Y77" s="15">
        <f t="shared" si="14"/>
        <v>0</v>
      </c>
      <c r="Z77" s="27">
        <f t="shared" si="15"/>
        <v>0</v>
      </c>
      <c r="AA77" s="91" t="str">
        <f t="shared" si="16"/>
        <v>-</v>
      </c>
      <c r="AB77" s="54">
        <f t="shared" si="17"/>
        <v>0</v>
      </c>
      <c r="AC77" s="15">
        <f t="shared" si="18"/>
        <v>1</v>
      </c>
      <c r="AD77" s="27">
        <f t="shared" si="19"/>
        <v>0</v>
      </c>
      <c r="AE77" s="91" t="str">
        <f t="shared" si="20"/>
        <v>-</v>
      </c>
      <c r="AF77" s="54">
        <f t="shared" si="21"/>
        <v>0</v>
      </c>
    </row>
    <row r="78" spans="1:32" ht="12.75" customHeight="1">
      <c r="A78" s="98">
        <v>4702430</v>
      </c>
      <c r="B78" s="99">
        <v>510</v>
      </c>
      <c r="C78" s="54" t="s">
        <v>175</v>
      </c>
      <c r="D78" s="15" t="s">
        <v>176</v>
      </c>
      <c r="E78" s="15" t="s">
        <v>177</v>
      </c>
      <c r="F78" s="25">
        <v>38462</v>
      </c>
      <c r="G78" s="26">
        <v>1736</v>
      </c>
      <c r="H78" s="27">
        <v>9317963264</v>
      </c>
      <c r="I78" s="28" t="s">
        <v>420</v>
      </c>
      <c r="J78" s="29" t="s">
        <v>416</v>
      </c>
      <c r="K78" s="78" t="s">
        <v>416</v>
      </c>
      <c r="L78" s="70">
        <v>1845.6</v>
      </c>
      <c r="M78" s="74" t="s">
        <v>416</v>
      </c>
      <c r="N78" s="53">
        <v>20.98943324</v>
      </c>
      <c r="O78" s="29" t="s">
        <v>418</v>
      </c>
      <c r="P78" s="45"/>
      <c r="Q78" s="78" t="str">
        <f t="shared" si="11"/>
        <v>NO</v>
      </c>
      <c r="R78" s="82" t="s">
        <v>418</v>
      </c>
      <c r="S78" s="49">
        <v>119332</v>
      </c>
      <c r="T78" s="50">
        <v>11625</v>
      </c>
      <c r="U78" s="50">
        <v>12394</v>
      </c>
      <c r="V78" s="51">
        <v>13034</v>
      </c>
      <c r="W78" s="54">
        <f t="shared" si="12"/>
        <v>0</v>
      </c>
      <c r="X78" s="15">
        <f t="shared" si="13"/>
        <v>0</v>
      </c>
      <c r="Y78" s="15">
        <f t="shared" si="14"/>
        <v>0</v>
      </c>
      <c r="Z78" s="27">
        <f t="shared" si="15"/>
        <v>0</v>
      </c>
      <c r="AA78" s="91" t="str">
        <f t="shared" si="16"/>
        <v>-</v>
      </c>
      <c r="AB78" s="54">
        <f t="shared" si="17"/>
        <v>1</v>
      </c>
      <c r="AC78" s="15">
        <f t="shared" si="18"/>
        <v>1</v>
      </c>
      <c r="AD78" s="27" t="str">
        <f t="shared" si="19"/>
        <v>Initial</v>
      </c>
      <c r="AE78" s="91" t="str">
        <f t="shared" si="20"/>
        <v>RLIS</v>
      </c>
      <c r="AF78" s="54">
        <f t="shared" si="21"/>
        <v>0</v>
      </c>
    </row>
    <row r="79" spans="1:32" ht="12.75" customHeight="1">
      <c r="A79" s="98">
        <v>4702460</v>
      </c>
      <c r="B79" s="99">
        <v>391</v>
      </c>
      <c r="C79" s="54" t="s">
        <v>178</v>
      </c>
      <c r="D79" s="15" t="s">
        <v>179</v>
      </c>
      <c r="E79" s="15" t="s">
        <v>362</v>
      </c>
      <c r="F79" s="25">
        <v>38351</v>
      </c>
      <c r="G79" s="26">
        <v>2165</v>
      </c>
      <c r="H79" s="27">
        <v>7319675591</v>
      </c>
      <c r="I79" s="28">
        <v>6</v>
      </c>
      <c r="J79" s="29" t="s">
        <v>416</v>
      </c>
      <c r="K79" s="78" t="s">
        <v>416</v>
      </c>
      <c r="L79" s="70">
        <v>976.68</v>
      </c>
      <c r="M79" s="74" t="s">
        <v>416</v>
      </c>
      <c r="N79" s="53">
        <v>17.30141458</v>
      </c>
      <c r="O79" s="29" t="s">
        <v>416</v>
      </c>
      <c r="P79" s="45"/>
      <c r="Q79" s="78" t="str">
        <f t="shared" si="11"/>
        <v>NO</v>
      </c>
      <c r="R79" s="82" t="s">
        <v>418</v>
      </c>
      <c r="S79" s="49">
        <v>56600</v>
      </c>
      <c r="T79" s="50">
        <v>5128</v>
      </c>
      <c r="U79" s="50">
        <v>6823</v>
      </c>
      <c r="V79" s="51">
        <v>6114</v>
      </c>
      <c r="W79" s="54">
        <f t="shared" si="12"/>
        <v>0</v>
      </c>
      <c r="X79" s="15">
        <f t="shared" si="13"/>
        <v>0</v>
      </c>
      <c r="Y79" s="15">
        <f t="shared" si="14"/>
        <v>0</v>
      </c>
      <c r="Z79" s="27">
        <f t="shared" si="15"/>
        <v>0</v>
      </c>
      <c r="AA79" s="91" t="str">
        <f t="shared" si="16"/>
        <v>-</v>
      </c>
      <c r="AB79" s="54">
        <f t="shared" si="17"/>
        <v>1</v>
      </c>
      <c r="AC79" s="15">
        <f t="shared" si="18"/>
        <v>0</v>
      </c>
      <c r="AD79" s="27">
        <f t="shared" si="19"/>
        <v>0</v>
      </c>
      <c r="AE79" s="91" t="str">
        <f t="shared" si="20"/>
        <v>-</v>
      </c>
      <c r="AF79" s="54">
        <f t="shared" si="21"/>
        <v>0</v>
      </c>
    </row>
    <row r="80" spans="1:32" ht="12.75" customHeight="1">
      <c r="A80" s="98">
        <v>4702490</v>
      </c>
      <c r="B80" s="99">
        <v>520</v>
      </c>
      <c r="C80" s="54" t="s">
        <v>180</v>
      </c>
      <c r="D80" s="15" t="s">
        <v>181</v>
      </c>
      <c r="E80" s="15" t="s">
        <v>349</v>
      </c>
      <c r="F80" s="25">
        <v>37334</v>
      </c>
      <c r="G80" s="26">
        <v>3581</v>
      </c>
      <c r="H80" s="27">
        <v>9314333565</v>
      </c>
      <c r="I80" s="28" t="s">
        <v>420</v>
      </c>
      <c r="J80" s="29" t="s">
        <v>416</v>
      </c>
      <c r="K80" s="78" t="s">
        <v>416</v>
      </c>
      <c r="L80" s="70">
        <v>3909.75</v>
      </c>
      <c r="M80" s="74" t="s">
        <v>416</v>
      </c>
      <c r="N80" s="53">
        <v>12.65962131</v>
      </c>
      <c r="O80" s="29" t="s">
        <v>416</v>
      </c>
      <c r="P80" s="45"/>
      <c r="Q80" s="78" t="str">
        <f t="shared" si="11"/>
        <v>NO</v>
      </c>
      <c r="R80" s="82" t="s">
        <v>418</v>
      </c>
      <c r="S80" s="49">
        <v>181196</v>
      </c>
      <c r="T80" s="50">
        <v>14116</v>
      </c>
      <c r="U80" s="50">
        <v>19728</v>
      </c>
      <c r="V80" s="51">
        <v>22617</v>
      </c>
      <c r="W80" s="54">
        <f t="shared" si="12"/>
        <v>0</v>
      </c>
      <c r="X80" s="15">
        <f t="shared" si="13"/>
        <v>0</v>
      </c>
      <c r="Y80" s="15">
        <f t="shared" si="14"/>
        <v>0</v>
      </c>
      <c r="Z80" s="27">
        <f t="shared" si="15"/>
        <v>0</v>
      </c>
      <c r="AA80" s="91" t="str">
        <f t="shared" si="16"/>
        <v>-</v>
      </c>
      <c r="AB80" s="54">
        <f t="shared" si="17"/>
        <v>1</v>
      </c>
      <c r="AC80" s="15">
        <f t="shared" si="18"/>
        <v>0</v>
      </c>
      <c r="AD80" s="27">
        <f t="shared" si="19"/>
        <v>0</v>
      </c>
      <c r="AE80" s="91" t="str">
        <f t="shared" si="20"/>
        <v>-</v>
      </c>
      <c r="AF80" s="54">
        <f t="shared" si="21"/>
        <v>0</v>
      </c>
    </row>
    <row r="81" spans="1:32" ht="12.75" customHeight="1">
      <c r="A81" s="98">
        <v>4702520</v>
      </c>
      <c r="B81" s="99">
        <v>530</v>
      </c>
      <c r="C81" s="54" t="s">
        <v>182</v>
      </c>
      <c r="D81" s="15" t="s">
        <v>183</v>
      </c>
      <c r="E81" s="15" t="s">
        <v>184</v>
      </c>
      <c r="F81" s="25">
        <v>37774</v>
      </c>
      <c r="G81" s="26">
        <v>1042</v>
      </c>
      <c r="H81" s="27">
        <v>8654585411</v>
      </c>
      <c r="I81" s="28" t="s">
        <v>419</v>
      </c>
      <c r="J81" s="29" t="s">
        <v>416</v>
      </c>
      <c r="K81" s="78" t="s">
        <v>416</v>
      </c>
      <c r="L81" s="70">
        <v>4754.96</v>
      </c>
      <c r="M81" s="74" t="s">
        <v>416</v>
      </c>
      <c r="N81" s="53">
        <v>12.1559633</v>
      </c>
      <c r="O81" s="29" t="s">
        <v>416</v>
      </c>
      <c r="P81" s="45"/>
      <c r="Q81" s="78" t="str">
        <f t="shared" si="11"/>
        <v>NO</v>
      </c>
      <c r="R81" s="82" t="s">
        <v>416</v>
      </c>
      <c r="S81" s="49">
        <v>200322</v>
      </c>
      <c r="T81" s="50">
        <v>13676</v>
      </c>
      <c r="U81" s="50">
        <v>22712</v>
      </c>
      <c r="V81" s="51">
        <v>27504</v>
      </c>
      <c r="W81" s="54">
        <f t="shared" si="12"/>
        <v>0</v>
      </c>
      <c r="X81" s="15">
        <f t="shared" si="13"/>
        <v>0</v>
      </c>
      <c r="Y81" s="15">
        <f t="shared" si="14"/>
        <v>0</v>
      </c>
      <c r="Z81" s="27">
        <f t="shared" si="15"/>
        <v>0</v>
      </c>
      <c r="AA81" s="91" t="str">
        <f t="shared" si="16"/>
        <v>-</v>
      </c>
      <c r="AB81" s="54">
        <f t="shared" si="17"/>
        <v>0</v>
      </c>
      <c r="AC81" s="15">
        <f t="shared" si="18"/>
        <v>0</v>
      </c>
      <c r="AD81" s="27">
        <f t="shared" si="19"/>
        <v>0</v>
      </c>
      <c r="AE81" s="91" t="str">
        <f t="shared" si="20"/>
        <v>-</v>
      </c>
      <c r="AF81" s="54">
        <f t="shared" si="21"/>
        <v>0</v>
      </c>
    </row>
    <row r="82" spans="1:32" ht="12.75" customHeight="1">
      <c r="A82" s="98">
        <v>4702550</v>
      </c>
      <c r="B82" s="99">
        <v>560</v>
      </c>
      <c r="C82" s="54" t="s">
        <v>185</v>
      </c>
      <c r="D82" s="15" t="s">
        <v>186</v>
      </c>
      <c r="E82" s="15" t="s">
        <v>187</v>
      </c>
      <c r="F82" s="25">
        <v>37083</v>
      </c>
      <c r="G82" s="26">
        <v>1706</v>
      </c>
      <c r="H82" s="27">
        <v>6156662125</v>
      </c>
      <c r="I82" s="28" t="s">
        <v>426</v>
      </c>
      <c r="J82" s="29" t="s">
        <v>416</v>
      </c>
      <c r="K82" s="78" t="s">
        <v>416</v>
      </c>
      <c r="L82" s="70">
        <v>3564.3</v>
      </c>
      <c r="M82" s="74" t="s">
        <v>416</v>
      </c>
      <c r="N82" s="53">
        <v>20.52493438</v>
      </c>
      <c r="O82" s="29" t="s">
        <v>418</v>
      </c>
      <c r="P82" s="45"/>
      <c r="Q82" s="78" t="str">
        <f t="shared" si="11"/>
        <v>NO</v>
      </c>
      <c r="R82" s="82" t="s">
        <v>416</v>
      </c>
      <c r="S82" s="49">
        <v>185236</v>
      </c>
      <c r="T82" s="50">
        <v>17876</v>
      </c>
      <c r="U82" s="50">
        <v>19904</v>
      </c>
      <c r="V82" s="51">
        <v>23037</v>
      </c>
      <c r="W82" s="54">
        <f t="shared" si="12"/>
        <v>0</v>
      </c>
      <c r="X82" s="15">
        <f t="shared" si="13"/>
        <v>0</v>
      </c>
      <c r="Y82" s="15">
        <f t="shared" si="14"/>
        <v>0</v>
      </c>
      <c r="Z82" s="27">
        <f t="shared" si="15"/>
        <v>0</v>
      </c>
      <c r="AA82" s="91" t="str">
        <f t="shared" si="16"/>
        <v>-</v>
      </c>
      <c r="AB82" s="54">
        <f t="shared" si="17"/>
        <v>0</v>
      </c>
      <c r="AC82" s="15">
        <f t="shared" si="18"/>
        <v>1</v>
      </c>
      <c r="AD82" s="27">
        <f t="shared" si="19"/>
        <v>0</v>
      </c>
      <c r="AE82" s="91" t="str">
        <f t="shared" si="20"/>
        <v>-</v>
      </c>
      <c r="AF82" s="54">
        <f t="shared" si="21"/>
        <v>0</v>
      </c>
    </row>
    <row r="83" spans="1:32" ht="12.75" customHeight="1">
      <c r="A83" s="98">
        <v>4702610</v>
      </c>
      <c r="B83" s="99">
        <v>161</v>
      </c>
      <c r="C83" s="54" t="s">
        <v>190</v>
      </c>
      <c r="D83" s="15" t="s">
        <v>191</v>
      </c>
      <c r="E83" s="15" t="s">
        <v>335</v>
      </c>
      <c r="F83" s="25">
        <v>37355</v>
      </c>
      <c r="G83" s="26">
        <v>1556</v>
      </c>
      <c r="H83" s="27">
        <v>9317282316</v>
      </c>
      <c r="I83" s="28">
        <v>6</v>
      </c>
      <c r="J83" s="29" t="s">
        <v>416</v>
      </c>
      <c r="K83" s="78" t="s">
        <v>416</v>
      </c>
      <c r="L83" s="70">
        <v>1223.89</v>
      </c>
      <c r="M83" s="74" t="s">
        <v>416</v>
      </c>
      <c r="N83" s="53">
        <v>21.40255009</v>
      </c>
      <c r="O83" s="29" t="s">
        <v>418</v>
      </c>
      <c r="P83" s="45"/>
      <c r="Q83" s="78" t="str">
        <f t="shared" si="11"/>
        <v>NO</v>
      </c>
      <c r="R83" s="82" t="s">
        <v>418</v>
      </c>
      <c r="S83" s="49">
        <v>63217</v>
      </c>
      <c r="T83" s="50">
        <v>6105</v>
      </c>
      <c r="U83" s="50">
        <v>7027</v>
      </c>
      <c r="V83" s="51">
        <v>7931</v>
      </c>
      <c r="W83" s="54">
        <f t="shared" si="12"/>
        <v>0</v>
      </c>
      <c r="X83" s="15">
        <f t="shared" si="13"/>
        <v>0</v>
      </c>
      <c r="Y83" s="15">
        <f t="shared" si="14"/>
        <v>0</v>
      </c>
      <c r="Z83" s="27">
        <f t="shared" si="15"/>
        <v>0</v>
      </c>
      <c r="AA83" s="91" t="str">
        <f t="shared" si="16"/>
        <v>-</v>
      </c>
      <c r="AB83" s="54">
        <f t="shared" si="17"/>
        <v>1</v>
      </c>
      <c r="AC83" s="15">
        <f t="shared" si="18"/>
        <v>1</v>
      </c>
      <c r="AD83" s="27" t="str">
        <f t="shared" si="19"/>
        <v>Initial</v>
      </c>
      <c r="AE83" s="91" t="str">
        <f t="shared" si="20"/>
        <v>RLIS</v>
      </c>
      <c r="AF83" s="54">
        <f t="shared" si="21"/>
        <v>0</v>
      </c>
    </row>
    <row r="84" spans="1:32" ht="12.75" customHeight="1">
      <c r="A84" s="98">
        <v>4702640</v>
      </c>
      <c r="B84" s="99">
        <v>580</v>
      </c>
      <c r="C84" s="54" t="s">
        <v>192</v>
      </c>
      <c r="D84" s="15" t="s">
        <v>193</v>
      </c>
      <c r="E84" s="15" t="s">
        <v>194</v>
      </c>
      <c r="F84" s="25">
        <v>37347</v>
      </c>
      <c r="G84" s="26">
        <v>3024</v>
      </c>
      <c r="H84" s="27">
        <v>4239423434</v>
      </c>
      <c r="I84" s="28" t="s">
        <v>419</v>
      </c>
      <c r="J84" s="29" t="s">
        <v>416</v>
      </c>
      <c r="K84" s="78" t="s">
        <v>416</v>
      </c>
      <c r="L84" s="70">
        <v>3889.1</v>
      </c>
      <c r="M84" s="74" t="s">
        <v>416</v>
      </c>
      <c r="N84" s="53">
        <v>17.62621789</v>
      </c>
      <c r="O84" s="29" t="s">
        <v>416</v>
      </c>
      <c r="P84" s="45"/>
      <c r="Q84" s="78" t="str">
        <f t="shared" si="11"/>
        <v>NO</v>
      </c>
      <c r="R84" s="82" t="s">
        <v>416</v>
      </c>
      <c r="S84" s="49">
        <v>248605</v>
      </c>
      <c r="T84" s="50">
        <v>23933</v>
      </c>
      <c r="U84" s="50">
        <v>26949</v>
      </c>
      <c r="V84" s="51">
        <v>27042</v>
      </c>
      <c r="W84" s="54">
        <f t="shared" si="12"/>
        <v>0</v>
      </c>
      <c r="X84" s="15">
        <f t="shared" si="13"/>
        <v>0</v>
      </c>
      <c r="Y84" s="15">
        <f t="shared" si="14"/>
        <v>0</v>
      </c>
      <c r="Z84" s="27">
        <f t="shared" si="15"/>
        <v>0</v>
      </c>
      <c r="AA84" s="91" t="str">
        <f t="shared" si="16"/>
        <v>-</v>
      </c>
      <c r="AB84" s="54">
        <f t="shared" si="17"/>
        <v>0</v>
      </c>
      <c r="AC84" s="15">
        <f t="shared" si="18"/>
        <v>0</v>
      </c>
      <c r="AD84" s="27">
        <f t="shared" si="19"/>
        <v>0</v>
      </c>
      <c r="AE84" s="91" t="str">
        <f t="shared" si="20"/>
        <v>-</v>
      </c>
      <c r="AF84" s="54">
        <f t="shared" si="21"/>
        <v>0</v>
      </c>
    </row>
    <row r="85" spans="1:32" ht="12.75" customHeight="1">
      <c r="A85" s="98">
        <v>4702670</v>
      </c>
      <c r="B85" s="99">
        <v>590</v>
      </c>
      <c r="C85" s="54" t="s">
        <v>195</v>
      </c>
      <c r="D85" s="15" t="s">
        <v>196</v>
      </c>
      <c r="E85" s="15" t="s">
        <v>360</v>
      </c>
      <c r="F85" s="25">
        <v>37091</v>
      </c>
      <c r="G85" s="26">
        <v>2427</v>
      </c>
      <c r="H85" s="27">
        <v>9313591581</v>
      </c>
      <c r="I85" s="28" t="s">
        <v>420</v>
      </c>
      <c r="J85" s="29" t="s">
        <v>416</v>
      </c>
      <c r="K85" s="78" t="s">
        <v>416</v>
      </c>
      <c r="L85" s="70">
        <v>4688.9</v>
      </c>
      <c r="M85" s="74" t="s">
        <v>416</v>
      </c>
      <c r="N85" s="53">
        <v>12.22335025</v>
      </c>
      <c r="O85" s="29" t="s">
        <v>416</v>
      </c>
      <c r="P85" s="45"/>
      <c r="Q85" s="78" t="str">
        <f t="shared" si="11"/>
        <v>NO</v>
      </c>
      <c r="R85" s="82" t="s">
        <v>418</v>
      </c>
      <c r="S85" s="49">
        <v>201080</v>
      </c>
      <c r="T85" s="50">
        <v>14799</v>
      </c>
      <c r="U85" s="50">
        <v>22143</v>
      </c>
      <c r="V85" s="51">
        <v>27498</v>
      </c>
      <c r="W85" s="54">
        <f t="shared" si="12"/>
        <v>0</v>
      </c>
      <c r="X85" s="15">
        <f t="shared" si="13"/>
        <v>0</v>
      </c>
      <c r="Y85" s="15">
        <f t="shared" si="14"/>
        <v>0</v>
      </c>
      <c r="Z85" s="27">
        <f t="shared" si="15"/>
        <v>0</v>
      </c>
      <c r="AA85" s="91" t="str">
        <f t="shared" si="16"/>
        <v>-</v>
      </c>
      <c r="AB85" s="54">
        <f t="shared" si="17"/>
        <v>1</v>
      </c>
      <c r="AC85" s="15">
        <f t="shared" si="18"/>
        <v>0</v>
      </c>
      <c r="AD85" s="27">
        <f t="shared" si="19"/>
        <v>0</v>
      </c>
      <c r="AE85" s="91" t="str">
        <f t="shared" si="20"/>
        <v>-</v>
      </c>
      <c r="AF85" s="54">
        <f t="shared" si="21"/>
        <v>0</v>
      </c>
    </row>
    <row r="86" spans="1:32" ht="12.75" customHeight="1">
      <c r="A86" s="98">
        <v>4702700</v>
      </c>
      <c r="B86" s="99">
        <v>52</v>
      </c>
      <c r="C86" s="54" t="s">
        <v>197</v>
      </c>
      <c r="D86" s="15" t="s">
        <v>198</v>
      </c>
      <c r="E86" s="15" t="s">
        <v>28</v>
      </c>
      <c r="F86" s="25">
        <v>37801</v>
      </c>
      <c r="G86" s="26">
        <v>4857</v>
      </c>
      <c r="H86" s="27">
        <v>8659827122</v>
      </c>
      <c r="I86" s="28">
        <v>4</v>
      </c>
      <c r="J86" s="29" t="s">
        <v>416</v>
      </c>
      <c r="K86" s="78" t="s">
        <v>416</v>
      </c>
      <c r="L86" s="70">
        <v>4462.15</v>
      </c>
      <c r="M86" s="74" t="s">
        <v>416</v>
      </c>
      <c r="N86" s="53">
        <v>11.75647306</v>
      </c>
      <c r="O86" s="29" t="s">
        <v>416</v>
      </c>
      <c r="P86" s="45"/>
      <c r="Q86" s="78" t="str">
        <f t="shared" si="11"/>
        <v>NO</v>
      </c>
      <c r="R86" s="82" t="s">
        <v>416</v>
      </c>
      <c r="S86" s="49">
        <v>170832</v>
      </c>
      <c r="T86" s="50">
        <v>13481</v>
      </c>
      <c r="U86" s="50">
        <v>20756</v>
      </c>
      <c r="V86" s="51">
        <v>27526</v>
      </c>
      <c r="W86" s="54">
        <f t="shared" si="12"/>
        <v>0</v>
      </c>
      <c r="X86" s="15">
        <f t="shared" si="13"/>
        <v>0</v>
      </c>
      <c r="Y86" s="15">
        <f t="shared" si="14"/>
        <v>0</v>
      </c>
      <c r="Z86" s="27">
        <f t="shared" si="15"/>
        <v>0</v>
      </c>
      <c r="AA86" s="91" t="str">
        <f t="shared" si="16"/>
        <v>-</v>
      </c>
      <c r="AB86" s="54">
        <f t="shared" si="17"/>
        <v>0</v>
      </c>
      <c r="AC86" s="15">
        <f t="shared" si="18"/>
        <v>0</v>
      </c>
      <c r="AD86" s="27">
        <f t="shared" si="19"/>
        <v>0</v>
      </c>
      <c r="AE86" s="91" t="str">
        <f t="shared" si="20"/>
        <v>-</v>
      </c>
      <c r="AF86" s="54">
        <f t="shared" si="21"/>
        <v>0</v>
      </c>
    </row>
    <row r="87" spans="1:32" ht="12.75" customHeight="1">
      <c r="A87" s="98">
        <v>4702760</v>
      </c>
      <c r="B87" s="99">
        <v>600</v>
      </c>
      <c r="C87" s="54" t="s">
        <v>199</v>
      </c>
      <c r="D87" s="15" t="s">
        <v>200</v>
      </c>
      <c r="E87" s="15" t="s">
        <v>333</v>
      </c>
      <c r="F87" s="25">
        <v>38401</v>
      </c>
      <c r="G87" s="26">
        <v>3191</v>
      </c>
      <c r="H87" s="27">
        <v>9313888403</v>
      </c>
      <c r="I87" s="28" t="s">
        <v>430</v>
      </c>
      <c r="J87" s="29" t="s">
        <v>416</v>
      </c>
      <c r="K87" s="78" t="s">
        <v>416</v>
      </c>
      <c r="L87" s="70">
        <v>10747.78</v>
      </c>
      <c r="M87" s="74" t="s">
        <v>416</v>
      </c>
      <c r="N87" s="53">
        <v>12.62339216</v>
      </c>
      <c r="O87" s="29" t="s">
        <v>416</v>
      </c>
      <c r="P87" s="45"/>
      <c r="Q87" s="78" t="str">
        <f t="shared" si="11"/>
        <v>NO</v>
      </c>
      <c r="R87" s="82" t="s">
        <v>416</v>
      </c>
      <c r="S87" s="49">
        <v>545753</v>
      </c>
      <c r="T87" s="50">
        <v>53287</v>
      </c>
      <c r="U87" s="50">
        <v>59417</v>
      </c>
      <c r="V87" s="51">
        <v>71945</v>
      </c>
      <c r="W87" s="54">
        <f t="shared" si="12"/>
        <v>0</v>
      </c>
      <c r="X87" s="15">
        <f t="shared" si="13"/>
        <v>0</v>
      </c>
      <c r="Y87" s="15">
        <f t="shared" si="14"/>
        <v>0</v>
      </c>
      <c r="Z87" s="27">
        <f t="shared" si="15"/>
        <v>0</v>
      </c>
      <c r="AA87" s="91" t="str">
        <f t="shared" si="16"/>
        <v>-</v>
      </c>
      <c r="AB87" s="54">
        <f t="shared" si="17"/>
        <v>0</v>
      </c>
      <c r="AC87" s="15">
        <f t="shared" si="18"/>
        <v>0</v>
      </c>
      <c r="AD87" s="27">
        <f t="shared" si="19"/>
        <v>0</v>
      </c>
      <c r="AE87" s="91" t="str">
        <f t="shared" si="20"/>
        <v>-</v>
      </c>
      <c r="AF87" s="54">
        <f t="shared" si="21"/>
        <v>0</v>
      </c>
    </row>
    <row r="88" spans="1:32" ht="12.75" customHeight="1">
      <c r="A88" s="98">
        <v>4702790</v>
      </c>
      <c r="B88" s="99">
        <v>94</v>
      </c>
      <c r="C88" s="54" t="s">
        <v>201</v>
      </c>
      <c r="D88" s="15" t="s">
        <v>202</v>
      </c>
      <c r="E88" s="15" t="s">
        <v>203</v>
      </c>
      <c r="F88" s="25">
        <v>38201</v>
      </c>
      <c r="G88" s="26">
        <v>1503</v>
      </c>
      <c r="H88" s="27">
        <v>7313522246</v>
      </c>
      <c r="I88" s="28" t="s">
        <v>420</v>
      </c>
      <c r="J88" s="29" t="s">
        <v>416</v>
      </c>
      <c r="K88" s="78" t="s">
        <v>416</v>
      </c>
      <c r="L88" s="70">
        <v>1293.41</v>
      </c>
      <c r="M88" s="74" t="s">
        <v>416</v>
      </c>
      <c r="N88" s="53">
        <v>16.97588126</v>
      </c>
      <c r="O88" s="29" t="s">
        <v>416</v>
      </c>
      <c r="P88" s="45"/>
      <c r="Q88" s="78" t="str">
        <f t="shared" si="11"/>
        <v>NO</v>
      </c>
      <c r="R88" s="82" t="s">
        <v>418</v>
      </c>
      <c r="S88" s="49">
        <v>50611</v>
      </c>
      <c r="T88" s="50">
        <v>5031</v>
      </c>
      <c r="U88" s="50">
        <v>6572</v>
      </c>
      <c r="V88" s="51">
        <v>8179</v>
      </c>
      <c r="W88" s="54">
        <f t="shared" si="12"/>
        <v>0</v>
      </c>
      <c r="X88" s="15">
        <f t="shared" si="13"/>
        <v>0</v>
      </c>
      <c r="Y88" s="15">
        <f t="shared" si="14"/>
        <v>0</v>
      </c>
      <c r="Z88" s="27">
        <f t="shared" si="15"/>
        <v>0</v>
      </c>
      <c r="AA88" s="91" t="str">
        <f t="shared" si="16"/>
        <v>-</v>
      </c>
      <c r="AB88" s="54">
        <f t="shared" si="17"/>
        <v>1</v>
      </c>
      <c r="AC88" s="15">
        <f t="shared" si="18"/>
        <v>0</v>
      </c>
      <c r="AD88" s="27">
        <f t="shared" si="19"/>
        <v>0</v>
      </c>
      <c r="AE88" s="91" t="str">
        <f t="shared" si="20"/>
        <v>-</v>
      </c>
      <c r="AF88" s="54">
        <f t="shared" si="21"/>
        <v>0</v>
      </c>
    </row>
    <row r="89" spans="1:32" ht="12.75" customHeight="1">
      <c r="A89" s="98">
        <v>4702820</v>
      </c>
      <c r="B89" s="99">
        <v>540</v>
      </c>
      <c r="C89" s="54" t="s">
        <v>204</v>
      </c>
      <c r="D89" s="15" t="s">
        <v>205</v>
      </c>
      <c r="E89" s="15" t="s">
        <v>345</v>
      </c>
      <c r="F89" s="25">
        <v>37303</v>
      </c>
      <c r="G89" s="26">
        <v>3640</v>
      </c>
      <c r="H89" s="27">
        <v>4237451612</v>
      </c>
      <c r="I89" s="28" t="s">
        <v>420</v>
      </c>
      <c r="J89" s="29" t="s">
        <v>416</v>
      </c>
      <c r="K89" s="78" t="s">
        <v>416</v>
      </c>
      <c r="L89" s="70">
        <v>5583.86</v>
      </c>
      <c r="M89" s="74" t="s">
        <v>416</v>
      </c>
      <c r="N89" s="53">
        <v>14.80896748</v>
      </c>
      <c r="O89" s="29" t="s">
        <v>416</v>
      </c>
      <c r="P89" s="45"/>
      <c r="Q89" s="78" t="str">
        <f t="shared" si="11"/>
        <v>NO</v>
      </c>
      <c r="R89" s="82" t="s">
        <v>418</v>
      </c>
      <c r="S89" s="49">
        <v>248971</v>
      </c>
      <c r="T89" s="50">
        <v>24519</v>
      </c>
      <c r="U89" s="50">
        <v>32776</v>
      </c>
      <c r="V89" s="51">
        <v>37380</v>
      </c>
      <c r="W89" s="54">
        <f t="shared" si="12"/>
        <v>0</v>
      </c>
      <c r="X89" s="15">
        <f t="shared" si="13"/>
        <v>0</v>
      </c>
      <c r="Y89" s="15">
        <f t="shared" si="14"/>
        <v>0</v>
      </c>
      <c r="Z89" s="27">
        <f t="shared" si="15"/>
        <v>0</v>
      </c>
      <c r="AA89" s="91" t="str">
        <f t="shared" si="16"/>
        <v>-</v>
      </c>
      <c r="AB89" s="54">
        <f t="shared" si="17"/>
        <v>1</v>
      </c>
      <c r="AC89" s="15">
        <f t="shared" si="18"/>
        <v>0</v>
      </c>
      <c r="AD89" s="27">
        <f t="shared" si="19"/>
        <v>0</v>
      </c>
      <c r="AE89" s="91" t="str">
        <f t="shared" si="20"/>
        <v>-</v>
      </c>
      <c r="AF89" s="54">
        <f t="shared" si="21"/>
        <v>0</v>
      </c>
    </row>
    <row r="90" spans="1:32" ht="12.75" customHeight="1">
      <c r="A90" s="98">
        <v>4702880</v>
      </c>
      <c r="B90" s="99">
        <v>550</v>
      </c>
      <c r="C90" s="54" t="s">
        <v>206</v>
      </c>
      <c r="D90" s="15" t="s">
        <v>207</v>
      </c>
      <c r="E90" s="15" t="s">
        <v>208</v>
      </c>
      <c r="F90" s="25">
        <v>38375</v>
      </c>
      <c r="G90" s="26" t="s">
        <v>352</v>
      </c>
      <c r="H90" s="27">
        <v>7316453267</v>
      </c>
      <c r="I90" s="28" t="s">
        <v>420</v>
      </c>
      <c r="J90" s="29" t="s">
        <v>416</v>
      </c>
      <c r="K90" s="78" t="s">
        <v>416</v>
      </c>
      <c r="L90" s="70">
        <v>4104.56</v>
      </c>
      <c r="M90" s="74" t="s">
        <v>416</v>
      </c>
      <c r="N90" s="53">
        <v>20.95893662</v>
      </c>
      <c r="O90" s="29" t="s">
        <v>418</v>
      </c>
      <c r="P90" s="45"/>
      <c r="Q90" s="78" t="str">
        <f t="shared" si="11"/>
        <v>NO</v>
      </c>
      <c r="R90" s="82" t="s">
        <v>418</v>
      </c>
      <c r="S90" s="49">
        <v>238322</v>
      </c>
      <c r="T90" s="50">
        <v>23151</v>
      </c>
      <c r="U90" s="50">
        <v>25303</v>
      </c>
      <c r="V90" s="51">
        <v>27096</v>
      </c>
      <c r="W90" s="54">
        <f t="shared" si="12"/>
        <v>0</v>
      </c>
      <c r="X90" s="15">
        <f t="shared" si="13"/>
        <v>0</v>
      </c>
      <c r="Y90" s="15">
        <f t="shared" si="14"/>
        <v>0</v>
      </c>
      <c r="Z90" s="27">
        <f t="shared" si="15"/>
        <v>0</v>
      </c>
      <c r="AA90" s="91" t="str">
        <f t="shared" si="16"/>
        <v>-</v>
      </c>
      <c r="AB90" s="54">
        <f t="shared" si="17"/>
        <v>1</v>
      </c>
      <c r="AC90" s="15">
        <f t="shared" si="18"/>
        <v>1</v>
      </c>
      <c r="AD90" s="27" t="str">
        <f t="shared" si="19"/>
        <v>Initial</v>
      </c>
      <c r="AE90" s="91" t="str">
        <f t="shared" si="20"/>
        <v>RLIS</v>
      </c>
      <c r="AF90" s="54">
        <f t="shared" si="21"/>
        <v>0</v>
      </c>
    </row>
    <row r="91" spans="1:32" ht="12.75" customHeight="1">
      <c r="A91" s="98">
        <v>4702910</v>
      </c>
      <c r="B91" s="99">
        <v>610</v>
      </c>
      <c r="C91" s="54" t="s">
        <v>209</v>
      </c>
      <c r="D91" s="15" t="s">
        <v>210</v>
      </c>
      <c r="E91" s="15" t="s">
        <v>211</v>
      </c>
      <c r="F91" s="25">
        <v>37322</v>
      </c>
      <c r="G91" s="26">
        <v>1039</v>
      </c>
      <c r="H91" s="27">
        <v>4233345793</v>
      </c>
      <c r="I91" s="28">
        <v>7</v>
      </c>
      <c r="J91" s="29" t="s">
        <v>418</v>
      </c>
      <c r="K91" s="78" t="s">
        <v>416</v>
      </c>
      <c r="L91" s="70">
        <v>1814.25</v>
      </c>
      <c r="M91" s="74" t="s">
        <v>416</v>
      </c>
      <c r="N91" s="53">
        <v>22.07070707</v>
      </c>
      <c r="O91" s="29" t="s">
        <v>418</v>
      </c>
      <c r="P91" s="45"/>
      <c r="Q91" s="78" t="str">
        <f t="shared" si="11"/>
        <v>NO</v>
      </c>
      <c r="R91" s="82" t="s">
        <v>418</v>
      </c>
      <c r="S91" s="49">
        <v>116342</v>
      </c>
      <c r="T91" s="50">
        <v>11625</v>
      </c>
      <c r="U91" s="50">
        <v>12313</v>
      </c>
      <c r="V91" s="51">
        <v>12231</v>
      </c>
      <c r="W91" s="54">
        <f t="shared" si="12"/>
        <v>1</v>
      </c>
      <c r="X91" s="15">
        <f t="shared" si="13"/>
        <v>0</v>
      </c>
      <c r="Y91" s="15">
        <f t="shared" si="14"/>
        <v>0</v>
      </c>
      <c r="Z91" s="27">
        <f t="shared" si="15"/>
        <v>0</v>
      </c>
      <c r="AA91" s="91" t="str">
        <f t="shared" si="16"/>
        <v>-</v>
      </c>
      <c r="AB91" s="54">
        <f t="shared" si="17"/>
        <v>1</v>
      </c>
      <c r="AC91" s="15">
        <f t="shared" si="18"/>
        <v>1</v>
      </c>
      <c r="AD91" s="27" t="str">
        <f t="shared" si="19"/>
        <v>Initial</v>
      </c>
      <c r="AE91" s="91" t="str">
        <f t="shared" si="20"/>
        <v>RLIS</v>
      </c>
      <c r="AF91" s="54">
        <f t="shared" si="21"/>
        <v>0</v>
      </c>
    </row>
    <row r="92" spans="1:32" ht="12.75" customHeight="1">
      <c r="A92" s="98">
        <v>4702940</v>
      </c>
      <c r="B92" s="99">
        <v>791</v>
      </c>
      <c r="C92" s="54" t="s">
        <v>212</v>
      </c>
      <c r="D92" s="15" t="s">
        <v>213</v>
      </c>
      <c r="E92" s="15" t="s">
        <v>214</v>
      </c>
      <c r="F92" s="25">
        <v>38112</v>
      </c>
      <c r="G92" s="26">
        <v>4818</v>
      </c>
      <c r="H92" s="27">
        <v>9013255300</v>
      </c>
      <c r="I92" s="28" t="s">
        <v>431</v>
      </c>
      <c r="J92" s="29" t="s">
        <v>416</v>
      </c>
      <c r="K92" s="78" t="s">
        <v>416</v>
      </c>
      <c r="L92" s="70">
        <v>112522.3</v>
      </c>
      <c r="M92" s="74" t="s">
        <v>416</v>
      </c>
      <c r="N92" s="53">
        <v>23.23268019</v>
      </c>
      <c r="O92" s="29" t="s">
        <v>418</v>
      </c>
      <c r="P92" s="45"/>
      <c r="Q92" s="78" t="str">
        <f t="shared" si="11"/>
        <v>NO</v>
      </c>
      <c r="R92" s="82" t="s">
        <v>416</v>
      </c>
      <c r="S92" s="49">
        <v>8230370</v>
      </c>
      <c r="T92" s="50">
        <v>1048559.5</v>
      </c>
      <c r="U92" s="50">
        <v>999567</v>
      </c>
      <c r="V92" s="51">
        <v>840229</v>
      </c>
      <c r="W92" s="54">
        <f t="shared" si="12"/>
        <v>0</v>
      </c>
      <c r="X92" s="15">
        <f t="shared" si="13"/>
        <v>0</v>
      </c>
      <c r="Y92" s="15">
        <f t="shared" si="14"/>
        <v>0</v>
      </c>
      <c r="Z92" s="27">
        <f t="shared" si="15"/>
        <v>0</v>
      </c>
      <c r="AA92" s="91" t="str">
        <f t="shared" si="16"/>
        <v>-</v>
      </c>
      <c r="AB92" s="54">
        <f t="shared" si="17"/>
        <v>0</v>
      </c>
      <c r="AC92" s="15">
        <f t="shared" si="18"/>
        <v>1</v>
      </c>
      <c r="AD92" s="27">
        <f t="shared" si="19"/>
        <v>0</v>
      </c>
      <c r="AE92" s="91" t="str">
        <f t="shared" si="20"/>
        <v>-</v>
      </c>
      <c r="AF92" s="54">
        <f t="shared" si="21"/>
        <v>0</v>
      </c>
    </row>
    <row r="93" spans="1:32" ht="12.75" customHeight="1">
      <c r="A93" s="98">
        <v>4702970</v>
      </c>
      <c r="B93" s="99">
        <v>272</v>
      </c>
      <c r="C93" s="54" t="s">
        <v>215</v>
      </c>
      <c r="D93" s="15" t="s">
        <v>216</v>
      </c>
      <c r="E93" s="15" t="s">
        <v>354</v>
      </c>
      <c r="F93" s="25">
        <v>38358</v>
      </c>
      <c r="G93" s="26">
        <v>528</v>
      </c>
      <c r="H93" s="27">
        <v>7316860844</v>
      </c>
      <c r="I93" s="28" t="s">
        <v>420</v>
      </c>
      <c r="J93" s="29" t="s">
        <v>416</v>
      </c>
      <c r="K93" s="78" t="s">
        <v>416</v>
      </c>
      <c r="L93" s="70">
        <v>2008.9</v>
      </c>
      <c r="M93" s="74" t="s">
        <v>416</v>
      </c>
      <c r="N93" s="53">
        <v>17.31748727</v>
      </c>
      <c r="O93" s="29" t="s">
        <v>416</v>
      </c>
      <c r="P93" s="45"/>
      <c r="Q93" s="78" t="str">
        <f t="shared" si="11"/>
        <v>NO</v>
      </c>
      <c r="R93" s="82" t="s">
        <v>418</v>
      </c>
      <c r="S93" s="49">
        <v>97735</v>
      </c>
      <c r="T93" s="50">
        <v>8401</v>
      </c>
      <c r="U93" s="50">
        <v>11451</v>
      </c>
      <c r="V93" s="51">
        <v>12660</v>
      </c>
      <c r="W93" s="54">
        <f t="shared" si="12"/>
        <v>0</v>
      </c>
      <c r="X93" s="15">
        <f t="shared" si="13"/>
        <v>0</v>
      </c>
      <c r="Y93" s="15">
        <f t="shared" si="14"/>
        <v>0</v>
      </c>
      <c r="Z93" s="27">
        <f t="shared" si="15"/>
        <v>0</v>
      </c>
      <c r="AA93" s="91" t="str">
        <f t="shared" si="16"/>
        <v>-</v>
      </c>
      <c r="AB93" s="54">
        <f t="shared" si="17"/>
        <v>1</v>
      </c>
      <c r="AC93" s="15">
        <f t="shared" si="18"/>
        <v>0</v>
      </c>
      <c r="AD93" s="27">
        <f t="shared" si="19"/>
        <v>0</v>
      </c>
      <c r="AE93" s="91" t="str">
        <f t="shared" si="20"/>
        <v>-</v>
      </c>
      <c r="AF93" s="54">
        <f t="shared" si="21"/>
        <v>0</v>
      </c>
    </row>
    <row r="94" spans="1:32" ht="12.75" customHeight="1">
      <c r="A94" s="98">
        <v>4703000</v>
      </c>
      <c r="B94" s="99">
        <v>620</v>
      </c>
      <c r="C94" s="54" t="s">
        <v>217</v>
      </c>
      <c r="D94" s="15" t="s">
        <v>218</v>
      </c>
      <c r="E94" s="15" t="s">
        <v>219</v>
      </c>
      <c r="F94" s="25">
        <v>37354</v>
      </c>
      <c r="G94" s="26">
        <v>5930</v>
      </c>
      <c r="H94" s="27">
        <v>4234422373</v>
      </c>
      <c r="I94" s="28" t="s">
        <v>420</v>
      </c>
      <c r="J94" s="29" t="s">
        <v>416</v>
      </c>
      <c r="K94" s="78" t="s">
        <v>416</v>
      </c>
      <c r="L94" s="70">
        <v>5152.1</v>
      </c>
      <c r="M94" s="74" t="s">
        <v>416</v>
      </c>
      <c r="N94" s="53">
        <v>19.52007383</v>
      </c>
      <c r="O94" s="29" t="s">
        <v>416</v>
      </c>
      <c r="P94" s="45"/>
      <c r="Q94" s="78" t="str">
        <f t="shared" si="11"/>
        <v>NO</v>
      </c>
      <c r="R94" s="82" t="s">
        <v>418</v>
      </c>
      <c r="S94" s="49">
        <v>319667</v>
      </c>
      <c r="T94" s="50">
        <v>30820</v>
      </c>
      <c r="U94" s="50">
        <v>33700</v>
      </c>
      <c r="V94" s="51">
        <v>33788</v>
      </c>
      <c r="W94" s="54">
        <f t="shared" si="12"/>
        <v>0</v>
      </c>
      <c r="X94" s="15">
        <f t="shared" si="13"/>
        <v>0</v>
      </c>
      <c r="Y94" s="15">
        <f t="shared" si="14"/>
        <v>0</v>
      </c>
      <c r="Z94" s="27">
        <f t="shared" si="15"/>
        <v>0</v>
      </c>
      <c r="AA94" s="91" t="str">
        <f t="shared" si="16"/>
        <v>-</v>
      </c>
      <c r="AB94" s="54">
        <f t="shared" si="17"/>
        <v>1</v>
      </c>
      <c r="AC94" s="15">
        <f t="shared" si="18"/>
        <v>0</v>
      </c>
      <c r="AD94" s="27">
        <f t="shared" si="19"/>
        <v>0</v>
      </c>
      <c r="AE94" s="91" t="str">
        <f t="shared" si="20"/>
        <v>-</v>
      </c>
      <c r="AF94" s="54">
        <f t="shared" si="21"/>
        <v>0</v>
      </c>
    </row>
    <row r="95" spans="1:32" ht="12.75" customHeight="1">
      <c r="A95" s="98">
        <v>4703030</v>
      </c>
      <c r="B95" s="99">
        <v>630</v>
      </c>
      <c r="C95" s="54" t="s">
        <v>220</v>
      </c>
      <c r="D95" s="15" t="s">
        <v>221</v>
      </c>
      <c r="E95" s="15" t="s">
        <v>351</v>
      </c>
      <c r="F95" s="25">
        <v>37040</v>
      </c>
      <c r="G95" s="26" t="s">
        <v>352</v>
      </c>
      <c r="H95" s="27">
        <v>9316485600</v>
      </c>
      <c r="I95" s="28" t="s">
        <v>422</v>
      </c>
      <c r="J95" s="29" t="s">
        <v>416</v>
      </c>
      <c r="K95" s="78" t="s">
        <v>416</v>
      </c>
      <c r="L95" s="70">
        <v>24581.6</v>
      </c>
      <c r="M95" s="74" t="s">
        <v>416</v>
      </c>
      <c r="N95" s="53">
        <v>13.64925071</v>
      </c>
      <c r="O95" s="29" t="s">
        <v>416</v>
      </c>
      <c r="P95" s="45"/>
      <c r="Q95" s="78" t="str">
        <f t="shared" si="11"/>
        <v>NO</v>
      </c>
      <c r="R95" s="82" t="s">
        <v>416</v>
      </c>
      <c r="S95" s="49">
        <v>1038144</v>
      </c>
      <c r="T95" s="50">
        <v>97881</v>
      </c>
      <c r="U95" s="50">
        <v>121310</v>
      </c>
      <c r="V95" s="51">
        <v>158847</v>
      </c>
      <c r="W95" s="54">
        <f t="shared" si="12"/>
        <v>0</v>
      </c>
      <c r="X95" s="15">
        <f t="shared" si="13"/>
        <v>0</v>
      </c>
      <c r="Y95" s="15">
        <f t="shared" si="14"/>
        <v>0</v>
      </c>
      <c r="Z95" s="27">
        <f t="shared" si="15"/>
        <v>0</v>
      </c>
      <c r="AA95" s="91" t="str">
        <f t="shared" si="16"/>
        <v>-</v>
      </c>
      <c r="AB95" s="54">
        <f t="shared" si="17"/>
        <v>0</v>
      </c>
      <c r="AC95" s="15">
        <f t="shared" si="18"/>
        <v>0</v>
      </c>
      <c r="AD95" s="27">
        <f t="shared" si="19"/>
        <v>0</v>
      </c>
      <c r="AE95" s="91" t="str">
        <f t="shared" si="20"/>
        <v>-</v>
      </c>
      <c r="AF95" s="54">
        <f t="shared" si="21"/>
        <v>0</v>
      </c>
    </row>
    <row r="96" spans="1:32" ht="12.75" customHeight="1">
      <c r="A96" s="98">
        <v>4703060</v>
      </c>
      <c r="B96" s="99">
        <v>640</v>
      </c>
      <c r="C96" s="54" t="s">
        <v>222</v>
      </c>
      <c r="D96" s="15" t="s">
        <v>223</v>
      </c>
      <c r="E96" s="15" t="s">
        <v>355</v>
      </c>
      <c r="F96" s="25">
        <v>37352</v>
      </c>
      <c r="G96" s="26">
        <v>219</v>
      </c>
      <c r="H96" s="27">
        <v>9317597303</v>
      </c>
      <c r="I96" s="28">
        <v>7</v>
      </c>
      <c r="J96" s="29" t="s">
        <v>418</v>
      </c>
      <c r="K96" s="78" t="s">
        <v>416</v>
      </c>
      <c r="L96" s="70">
        <v>943.95</v>
      </c>
      <c r="M96" s="74" t="s">
        <v>416</v>
      </c>
      <c r="N96" s="53">
        <v>10.9437751</v>
      </c>
      <c r="O96" s="29" t="s">
        <v>416</v>
      </c>
      <c r="P96" s="45"/>
      <c r="Q96" s="78" t="str">
        <f t="shared" si="11"/>
        <v>NO</v>
      </c>
      <c r="R96" s="82" t="s">
        <v>418</v>
      </c>
      <c r="S96" s="49">
        <v>38907</v>
      </c>
      <c r="T96" s="50">
        <v>3028</v>
      </c>
      <c r="U96" s="50">
        <v>4039</v>
      </c>
      <c r="V96" s="51">
        <v>5285</v>
      </c>
      <c r="W96" s="54">
        <f t="shared" si="12"/>
        <v>1</v>
      </c>
      <c r="X96" s="15">
        <f t="shared" si="13"/>
        <v>0</v>
      </c>
      <c r="Y96" s="15">
        <f t="shared" si="14"/>
        <v>0</v>
      </c>
      <c r="Z96" s="27">
        <f t="shared" si="15"/>
        <v>0</v>
      </c>
      <c r="AA96" s="91" t="str">
        <f t="shared" si="16"/>
        <v>-</v>
      </c>
      <c r="AB96" s="54">
        <f t="shared" si="17"/>
        <v>1</v>
      </c>
      <c r="AC96" s="15">
        <f t="shared" si="18"/>
        <v>0</v>
      </c>
      <c r="AD96" s="27">
        <f t="shared" si="19"/>
        <v>0</v>
      </c>
      <c r="AE96" s="91" t="str">
        <f t="shared" si="20"/>
        <v>-</v>
      </c>
      <c r="AF96" s="54">
        <f t="shared" si="21"/>
        <v>0</v>
      </c>
    </row>
    <row r="97" spans="1:32" ht="12.75" customHeight="1">
      <c r="A97" s="98">
        <v>4703090</v>
      </c>
      <c r="B97" s="99">
        <v>650</v>
      </c>
      <c r="C97" s="54" t="s">
        <v>224</v>
      </c>
      <c r="D97" s="15" t="s">
        <v>225</v>
      </c>
      <c r="E97" s="15" t="s">
        <v>226</v>
      </c>
      <c r="F97" s="25">
        <v>37887</v>
      </c>
      <c r="G97" s="26">
        <v>348</v>
      </c>
      <c r="H97" s="27">
        <v>4233466214</v>
      </c>
      <c r="I97" s="28" t="s">
        <v>420</v>
      </c>
      <c r="J97" s="29" t="s">
        <v>416</v>
      </c>
      <c r="K97" s="78" t="s">
        <v>416</v>
      </c>
      <c r="L97" s="70">
        <v>3111.15</v>
      </c>
      <c r="M97" s="74" t="s">
        <v>416</v>
      </c>
      <c r="N97" s="53">
        <v>21.1237335</v>
      </c>
      <c r="O97" s="29" t="s">
        <v>418</v>
      </c>
      <c r="P97" s="45"/>
      <c r="Q97" s="78" t="str">
        <f t="shared" si="11"/>
        <v>NO</v>
      </c>
      <c r="R97" s="82" t="s">
        <v>418</v>
      </c>
      <c r="S97" s="49">
        <v>206125</v>
      </c>
      <c r="T97" s="50">
        <v>19830</v>
      </c>
      <c r="U97" s="50">
        <v>22186</v>
      </c>
      <c r="V97" s="51">
        <v>21242</v>
      </c>
      <c r="W97" s="54">
        <f t="shared" si="12"/>
        <v>0</v>
      </c>
      <c r="X97" s="15">
        <f t="shared" si="13"/>
        <v>0</v>
      </c>
      <c r="Y97" s="15">
        <f t="shared" si="14"/>
        <v>0</v>
      </c>
      <c r="Z97" s="27">
        <f t="shared" si="15"/>
        <v>0</v>
      </c>
      <c r="AA97" s="91" t="str">
        <f t="shared" si="16"/>
        <v>-</v>
      </c>
      <c r="AB97" s="54">
        <f t="shared" si="17"/>
        <v>1</v>
      </c>
      <c r="AC97" s="15">
        <f t="shared" si="18"/>
        <v>1</v>
      </c>
      <c r="AD97" s="27" t="str">
        <f t="shared" si="19"/>
        <v>Initial</v>
      </c>
      <c r="AE97" s="91" t="str">
        <f t="shared" si="20"/>
        <v>RLIS</v>
      </c>
      <c r="AF97" s="54">
        <f t="shared" si="21"/>
        <v>0</v>
      </c>
    </row>
    <row r="98" spans="1:32" ht="12.75" customHeight="1">
      <c r="A98" s="98">
        <v>4703150</v>
      </c>
      <c r="B98" s="99">
        <v>751</v>
      </c>
      <c r="C98" s="54" t="s">
        <v>227</v>
      </c>
      <c r="D98" s="15" t="s">
        <v>228</v>
      </c>
      <c r="E98" s="15" t="s">
        <v>229</v>
      </c>
      <c r="F98" s="25">
        <v>37127</v>
      </c>
      <c r="G98" s="26">
        <v>6342</v>
      </c>
      <c r="H98" s="27">
        <v>6158932313</v>
      </c>
      <c r="I98" s="28" t="s">
        <v>422</v>
      </c>
      <c r="J98" s="29" t="s">
        <v>416</v>
      </c>
      <c r="K98" s="78" t="s">
        <v>416</v>
      </c>
      <c r="L98" s="70">
        <v>5795.65</v>
      </c>
      <c r="M98" s="74" t="s">
        <v>416</v>
      </c>
      <c r="N98" s="53">
        <v>15.76444258</v>
      </c>
      <c r="O98" s="29" t="s">
        <v>416</v>
      </c>
      <c r="P98" s="45"/>
      <c r="Q98" s="78" t="str">
        <f t="shared" si="11"/>
        <v>NO</v>
      </c>
      <c r="R98" s="82" t="s">
        <v>416</v>
      </c>
      <c r="S98" s="49">
        <v>277177</v>
      </c>
      <c r="T98" s="50">
        <v>26326</v>
      </c>
      <c r="U98" s="50">
        <v>29967</v>
      </c>
      <c r="V98" s="51">
        <v>38260</v>
      </c>
      <c r="W98" s="54">
        <f t="shared" si="12"/>
        <v>0</v>
      </c>
      <c r="X98" s="15">
        <f t="shared" si="13"/>
        <v>0</v>
      </c>
      <c r="Y98" s="15">
        <f t="shared" si="14"/>
        <v>0</v>
      </c>
      <c r="Z98" s="27">
        <f t="shared" si="15"/>
        <v>0</v>
      </c>
      <c r="AA98" s="91" t="str">
        <f t="shared" si="16"/>
        <v>-</v>
      </c>
      <c r="AB98" s="54">
        <f t="shared" si="17"/>
        <v>0</v>
      </c>
      <c r="AC98" s="15">
        <f t="shared" si="18"/>
        <v>0</v>
      </c>
      <c r="AD98" s="27">
        <f t="shared" si="19"/>
        <v>0</v>
      </c>
      <c r="AE98" s="91" t="str">
        <f t="shared" si="20"/>
        <v>-</v>
      </c>
      <c r="AF98" s="54">
        <f t="shared" si="21"/>
        <v>0</v>
      </c>
    </row>
    <row r="99" spans="1:32" ht="12.75" customHeight="1">
      <c r="A99" s="98">
        <v>4703180</v>
      </c>
      <c r="B99" s="99">
        <v>190</v>
      </c>
      <c r="C99" s="54" t="s">
        <v>230</v>
      </c>
      <c r="D99" s="15" t="s">
        <v>231</v>
      </c>
      <c r="E99" s="15" t="s">
        <v>232</v>
      </c>
      <c r="F99" s="25">
        <v>37204</v>
      </c>
      <c r="G99" s="26">
        <v>2811</v>
      </c>
      <c r="H99" s="27">
        <v>6152598419</v>
      </c>
      <c r="I99" s="28" t="s">
        <v>432</v>
      </c>
      <c r="J99" s="29" t="s">
        <v>416</v>
      </c>
      <c r="K99" s="78" t="s">
        <v>416</v>
      </c>
      <c r="L99" s="70">
        <v>66972.65</v>
      </c>
      <c r="M99" s="74" t="s">
        <v>416</v>
      </c>
      <c r="N99" s="53">
        <v>16.82952314</v>
      </c>
      <c r="O99" s="29" t="s">
        <v>416</v>
      </c>
      <c r="P99" s="45"/>
      <c r="Q99" s="78" t="str">
        <f t="shared" si="11"/>
        <v>NO</v>
      </c>
      <c r="R99" s="82" t="s">
        <v>416</v>
      </c>
      <c r="S99" s="49">
        <v>4091774</v>
      </c>
      <c r="T99" s="50">
        <v>485400</v>
      </c>
      <c r="U99" s="50">
        <v>467949</v>
      </c>
      <c r="V99" s="51">
        <v>506774</v>
      </c>
      <c r="W99" s="54">
        <f t="shared" si="12"/>
        <v>0</v>
      </c>
      <c r="X99" s="15">
        <f t="shared" si="13"/>
        <v>0</v>
      </c>
      <c r="Y99" s="15">
        <f t="shared" si="14"/>
        <v>0</v>
      </c>
      <c r="Z99" s="27">
        <f t="shared" si="15"/>
        <v>0</v>
      </c>
      <c r="AA99" s="91" t="str">
        <f t="shared" si="16"/>
        <v>-</v>
      </c>
      <c r="AB99" s="54">
        <f t="shared" si="17"/>
        <v>0</v>
      </c>
      <c r="AC99" s="15">
        <f t="shared" si="18"/>
        <v>0</v>
      </c>
      <c r="AD99" s="27">
        <f t="shared" si="19"/>
        <v>0</v>
      </c>
      <c r="AE99" s="91" t="str">
        <f t="shared" si="20"/>
        <v>-</v>
      </c>
      <c r="AF99" s="54">
        <f t="shared" si="21"/>
        <v>0</v>
      </c>
    </row>
    <row r="100" spans="1:32" ht="12.75" customHeight="1">
      <c r="A100" s="98">
        <v>4703210</v>
      </c>
      <c r="B100" s="99">
        <v>151</v>
      </c>
      <c r="C100" s="54" t="s">
        <v>233</v>
      </c>
      <c r="D100" s="15" t="s">
        <v>234</v>
      </c>
      <c r="E100" s="15" t="s">
        <v>342</v>
      </c>
      <c r="F100" s="25">
        <v>37821</v>
      </c>
      <c r="G100" s="26">
        <v>3609</v>
      </c>
      <c r="H100" s="27">
        <v>4236233811</v>
      </c>
      <c r="I100" s="28">
        <v>6</v>
      </c>
      <c r="J100" s="29" t="s">
        <v>416</v>
      </c>
      <c r="K100" s="78" t="s">
        <v>416</v>
      </c>
      <c r="L100" s="70">
        <v>683.1</v>
      </c>
      <c r="M100" s="74" t="s">
        <v>416</v>
      </c>
      <c r="N100" s="53">
        <v>27.49419954</v>
      </c>
      <c r="O100" s="29" t="s">
        <v>418</v>
      </c>
      <c r="P100" s="45"/>
      <c r="Q100" s="78" t="str">
        <f t="shared" si="11"/>
        <v>NO</v>
      </c>
      <c r="R100" s="82" t="s">
        <v>418</v>
      </c>
      <c r="S100" s="49">
        <v>61928</v>
      </c>
      <c r="T100" s="50">
        <v>7180</v>
      </c>
      <c r="U100" s="50">
        <v>6255</v>
      </c>
      <c r="V100" s="51">
        <v>4961</v>
      </c>
      <c r="W100" s="54">
        <f t="shared" si="12"/>
        <v>0</v>
      </c>
      <c r="X100" s="15">
        <f t="shared" si="13"/>
        <v>0</v>
      </c>
      <c r="Y100" s="15">
        <f t="shared" si="14"/>
        <v>0</v>
      </c>
      <c r="Z100" s="27">
        <f t="shared" si="15"/>
        <v>0</v>
      </c>
      <c r="AA100" s="91" t="str">
        <f t="shared" si="16"/>
        <v>-</v>
      </c>
      <c r="AB100" s="54">
        <f t="shared" si="17"/>
        <v>1</v>
      </c>
      <c r="AC100" s="15">
        <f t="shared" si="18"/>
        <v>1</v>
      </c>
      <c r="AD100" s="27" t="str">
        <f t="shared" si="19"/>
        <v>Initial</v>
      </c>
      <c r="AE100" s="91" t="str">
        <f t="shared" si="20"/>
        <v>RLIS</v>
      </c>
      <c r="AF100" s="54">
        <f t="shared" si="21"/>
        <v>0</v>
      </c>
    </row>
    <row r="101" spans="1:32" ht="12.75" customHeight="1">
      <c r="A101" s="98">
        <v>4703240</v>
      </c>
      <c r="B101" s="99">
        <v>12</v>
      </c>
      <c r="C101" s="54" t="s">
        <v>235</v>
      </c>
      <c r="D101" s="15" t="s">
        <v>236</v>
      </c>
      <c r="E101" s="15" t="s">
        <v>237</v>
      </c>
      <c r="F101" s="25">
        <v>37831</v>
      </c>
      <c r="G101" s="26">
        <v>3221</v>
      </c>
      <c r="H101" s="27">
        <v>8654259001</v>
      </c>
      <c r="I101" s="28">
        <v>4</v>
      </c>
      <c r="J101" s="29" t="s">
        <v>416</v>
      </c>
      <c r="K101" s="78" t="s">
        <v>416</v>
      </c>
      <c r="L101" s="70">
        <v>4156.88</v>
      </c>
      <c r="M101" s="74" t="s">
        <v>416</v>
      </c>
      <c r="N101" s="53">
        <v>14.59907385</v>
      </c>
      <c r="O101" s="29" t="s">
        <v>416</v>
      </c>
      <c r="P101" s="45"/>
      <c r="Q101" s="78" t="str">
        <f t="shared" si="11"/>
        <v>NO</v>
      </c>
      <c r="R101" s="82" t="s">
        <v>416</v>
      </c>
      <c r="S101" s="49">
        <v>178162</v>
      </c>
      <c r="T101" s="50">
        <v>17974</v>
      </c>
      <c r="U101" s="50">
        <v>19336</v>
      </c>
      <c r="V101" s="51">
        <v>28897</v>
      </c>
      <c r="W101" s="54">
        <f t="shared" si="12"/>
        <v>0</v>
      </c>
      <c r="X101" s="15">
        <f t="shared" si="13"/>
        <v>0</v>
      </c>
      <c r="Y101" s="15">
        <f t="shared" si="14"/>
        <v>0</v>
      </c>
      <c r="Z101" s="27">
        <f t="shared" si="15"/>
        <v>0</v>
      </c>
      <c r="AA101" s="91" t="str">
        <f t="shared" si="16"/>
        <v>-</v>
      </c>
      <c r="AB101" s="54">
        <f t="shared" si="17"/>
        <v>0</v>
      </c>
      <c r="AC101" s="15">
        <f t="shared" si="18"/>
        <v>0</v>
      </c>
      <c r="AD101" s="27">
        <f t="shared" si="19"/>
        <v>0</v>
      </c>
      <c r="AE101" s="91" t="str">
        <f t="shared" si="20"/>
        <v>-</v>
      </c>
      <c r="AF101" s="54">
        <f t="shared" si="21"/>
        <v>0</v>
      </c>
    </row>
    <row r="102" spans="1:32" ht="12.75" customHeight="1">
      <c r="A102" s="98">
        <v>4703270</v>
      </c>
      <c r="B102" s="99">
        <v>660</v>
      </c>
      <c r="C102" s="54" t="s">
        <v>238</v>
      </c>
      <c r="D102" s="15" t="s">
        <v>239</v>
      </c>
      <c r="E102" s="15" t="s">
        <v>353</v>
      </c>
      <c r="F102" s="25">
        <v>38261</v>
      </c>
      <c r="G102" s="26">
        <v>3724</v>
      </c>
      <c r="H102" s="27">
        <v>7318859743</v>
      </c>
      <c r="I102" s="28" t="s">
        <v>420</v>
      </c>
      <c r="J102" s="29" t="s">
        <v>416</v>
      </c>
      <c r="K102" s="78" t="s">
        <v>416</v>
      </c>
      <c r="L102" s="70">
        <v>3975.3</v>
      </c>
      <c r="M102" s="74" t="s">
        <v>416</v>
      </c>
      <c r="N102" s="53">
        <v>13.07540243</v>
      </c>
      <c r="O102" s="29" t="s">
        <v>416</v>
      </c>
      <c r="P102" s="45"/>
      <c r="Q102" s="78" t="str">
        <f t="shared" si="11"/>
        <v>NO</v>
      </c>
      <c r="R102" s="82" t="s">
        <v>418</v>
      </c>
      <c r="S102" s="49">
        <v>173329</v>
      </c>
      <c r="T102" s="50">
        <v>13676</v>
      </c>
      <c r="U102" s="50">
        <v>20510</v>
      </c>
      <c r="V102" s="51">
        <v>24950</v>
      </c>
      <c r="W102" s="54">
        <f t="shared" si="12"/>
        <v>0</v>
      </c>
      <c r="X102" s="15">
        <f t="shared" si="13"/>
        <v>0</v>
      </c>
      <c r="Y102" s="15">
        <f t="shared" si="14"/>
        <v>0</v>
      </c>
      <c r="Z102" s="27">
        <f t="shared" si="15"/>
        <v>0</v>
      </c>
      <c r="AA102" s="91" t="str">
        <f t="shared" si="16"/>
        <v>-</v>
      </c>
      <c r="AB102" s="54">
        <f t="shared" si="17"/>
        <v>1</v>
      </c>
      <c r="AC102" s="15">
        <f t="shared" si="18"/>
        <v>0</v>
      </c>
      <c r="AD102" s="27">
        <f t="shared" si="19"/>
        <v>0</v>
      </c>
      <c r="AE102" s="91" t="str">
        <f t="shared" si="20"/>
        <v>-</v>
      </c>
      <c r="AF102" s="54">
        <f t="shared" si="21"/>
        <v>0</v>
      </c>
    </row>
    <row r="103" spans="1:32" ht="12.75" customHeight="1">
      <c r="A103" s="98">
        <v>4703300</v>
      </c>
      <c r="B103" s="99">
        <v>761</v>
      </c>
      <c r="C103" s="54" t="s">
        <v>240</v>
      </c>
      <c r="D103" s="15" t="s">
        <v>241</v>
      </c>
      <c r="E103" s="15" t="s">
        <v>242</v>
      </c>
      <c r="F103" s="25">
        <v>37841</v>
      </c>
      <c r="G103" s="26">
        <v>4819</v>
      </c>
      <c r="H103" s="27">
        <v>4235698912</v>
      </c>
      <c r="I103" s="28">
        <v>6</v>
      </c>
      <c r="J103" s="29" t="s">
        <v>416</v>
      </c>
      <c r="K103" s="78" t="s">
        <v>416</v>
      </c>
      <c r="L103" s="70">
        <v>1259.87</v>
      </c>
      <c r="M103" s="74" t="s">
        <v>416</v>
      </c>
      <c r="N103" s="53">
        <v>27.45424293</v>
      </c>
      <c r="O103" s="29" t="s">
        <v>418</v>
      </c>
      <c r="P103" s="45"/>
      <c r="Q103" s="78" t="str">
        <f t="shared" si="11"/>
        <v>NO</v>
      </c>
      <c r="R103" s="82" t="s">
        <v>418</v>
      </c>
      <c r="S103" s="49">
        <v>44887</v>
      </c>
      <c r="T103" s="50">
        <v>4542</v>
      </c>
      <c r="U103" s="50">
        <v>6740</v>
      </c>
      <c r="V103" s="51">
        <v>7953</v>
      </c>
      <c r="W103" s="54">
        <f t="shared" si="12"/>
        <v>0</v>
      </c>
      <c r="X103" s="15">
        <f t="shared" si="13"/>
        <v>0</v>
      </c>
      <c r="Y103" s="15">
        <f t="shared" si="14"/>
        <v>0</v>
      </c>
      <c r="Z103" s="27">
        <f t="shared" si="15"/>
        <v>0</v>
      </c>
      <c r="AA103" s="91" t="str">
        <f t="shared" si="16"/>
        <v>-</v>
      </c>
      <c r="AB103" s="54">
        <f t="shared" si="17"/>
        <v>1</v>
      </c>
      <c r="AC103" s="15">
        <f t="shared" si="18"/>
        <v>1</v>
      </c>
      <c r="AD103" s="27" t="str">
        <f t="shared" si="19"/>
        <v>Initial</v>
      </c>
      <c r="AE103" s="91" t="str">
        <f t="shared" si="20"/>
        <v>RLIS</v>
      </c>
      <c r="AF103" s="54">
        <f t="shared" si="21"/>
        <v>0</v>
      </c>
    </row>
    <row r="104" spans="1:32" ht="12.75" customHeight="1">
      <c r="A104" s="98">
        <v>4703330</v>
      </c>
      <c r="B104" s="99">
        <v>670</v>
      </c>
      <c r="C104" s="54" t="s">
        <v>243</v>
      </c>
      <c r="D104" s="15" t="s">
        <v>244</v>
      </c>
      <c r="E104" s="15" t="s">
        <v>245</v>
      </c>
      <c r="F104" s="25">
        <v>38570</v>
      </c>
      <c r="G104" s="26" t="s">
        <v>352</v>
      </c>
      <c r="H104" s="27">
        <v>9318231287</v>
      </c>
      <c r="I104" s="28" t="s">
        <v>420</v>
      </c>
      <c r="J104" s="29" t="s">
        <v>416</v>
      </c>
      <c r="K104" s="78" t="s">
        <v>416</v>
      </c>
      <c r="L104" s="70">
        <v>3042.21</v>
      </c>
      <c r="M104" s="74" t="s">
        <v>416</v>
      </c>
      <c r="N104" s="53">
        <v>21.44149578</v>
      </c>
      <c r="O104" s="29" t="s">
        <v>418</v>
      </c>
      <c r="P104" s="45"/>
      <c r="Q104" s="78" t="str">
        <f t="shared" si="11"/>
        <v>NO</v>
      </c>
      <c r="R104" s="82" t="s">
        <v>418</v>
      </c>
      <c r="S104" s="49">
        <v>186844</v>
      </c>
      <c r="T104" s="50">
        <v>18316</v>
      </c>
      <c r="U104" s="50">
        <v>19810</v>
      </c>
      <c r="V104" s="51">
        <v>20971</v>
      </c>
      <c r="W104" s="54">
        <f t="shared" si="12"/>
        <v>0</v>
      </c>
      <c r="X104" s="15">
        <f t="shared" si="13"/>
        <v>0</v>
      </c>
      <c r="Y104" s="15">
        <f t="shared" si="14"/>
        <v>0</v>
      </c>
      <c r="Z104" s="27">
        <f t="shared" si="15"/>
        <v>0</v>
      </c>
      <c r="AA104" s="91" t="str">
        <f t="shared" si="16"/>
        <v>-</v>
      </c>
      <c r="AB104" s="54">
        <f t="shared" si="17"/>
        <v>1</v>
      </c>
      <c r="AC104" s="15">
        <f t="shared" si="18"/>
        <v>1</v>
      </c>
      <c r="AD104" s="27" t="str">
        <f t="shared" si="19"/>
        <v>Initial</v>
      </c>
      <c r="AE104" s="91" t="str">
        <f t="shared" si="20"/>
        <v>RLIS</v>
      </c>
      <c r="AF104" s="54">
        <f t="shared" si="21"/>
        <v>0</v>
      </c>
    </row>
    <row r="105" spans="1:32" ht="12.75" customHeight="1">
      <c r="A105" s="98">
        <v>4703360</v>
      </c>
      <c r="B105" s="99">
        <v>401</v>
      </c>
      <c r="C105" s="54" t="s">
        <v>246</v>
      </c>
      <c r="D105" s="15" t="s">
        <v>247</v>
      </c>
      <c r="E105" s="15" t="s">
        <v>131</v>
      </c>
      <c r="F105" s="25">
        <v>38242</v>
      </c>
      <c r="G105" s="26">
        <v>3420</v>
      </c>
      <c r="H105" s="27">
        <v>7316429322</v>
      </c>
      <c r="I105" s="28">
        <v>6</v>
      </c>
      <c r="J105" s="29" t="s">
        <v>416</v>
      </c>
      <c r="K105" s="78" t="s">
        <v>416</v>
      </c>
      <c r="L105" s="70">
        <v>1495.4</v>
      </c>
      <c r="M105" s="74" t="s">
        <v>416</v>
      </c>
      <c r="N105" s="53">
        <v>22.28525122</v>
      </c>
      <c r="O105" s="29" t="s">
        <v>418</v>
      </c>
      <c r="P105" s="45"/>
      <c r="Q105" s="78" t="str">
        <f t="shared" si="11"/>
        <v>NO</v>
      </c>
      <c r="R105" s="82" t="s">
        <v>418</v>
      </c>
      <c r="S105" s="49">
        <v>89275</v>
      </c>
      <c r="T105" s="50">
        <v>7961</v>
      </c>
      <c r="U105" s="50">
        <v>9823</v>
      </c>
      <c r="V105" s="51">
        <v>9409</v>
      </c>
      <c r="W105" s="54">
        <f t="shared" si="12"/>
        <v>0</v>
      </c>
      <c r="X105" s="15">
        <f t="shared" si="13"/>
        <v>0</v>
      </c>
      <c r="Y105" s="15">
        <f t="shared" si="14"/>
        <v>0</v>
      </c>
      <c r="Z105" s="27">
        <f t="shared" si="15"/>
        <v>0</v>
      </c>
      <c r="AA105" s="91" t="str">
        <f t="shared" si="16"/>
        <v>-</v>
      </c>
      <c r="AB105" s="54">
        <f t="shared" si="17"/>
        <v>1</v>
      </c>
      <c r="AC105" s="15">
        <f t="shared" si="18"/>
        <v>1</v>
      </c>
      <c r="AD105" s="27" t="str">
        <f t="shared" si="19"/>
        <v>Initial</v>
      </c>
      <c r="AE105" s="91" t="str">
        <f t="shared" si="20"/>
        <v>RLIS</v>
      </c>
      <c r="AF105" s="54">
        <f t="shared" si="21"/>
        <v>0</v>
      </c>
    </row>
    <row r="106" spans="1:32" ht="12.75" customHeight="1">
      <c r="A106" s="98">
        <v>4703390</v>
      </c>
      <c r="B106" s="99">
        <v>680</v>
      </c>
      <c r="C106" s="54" t="s">
        <v>248</v>
      </c>
      <c r="D106" s="15" t="s">
        <v>249</v>
      </c>
      <c r="E106" s="15" t="s">
        <v>250</v>
      </c>
      <c r="F106" s="25">
        <v>37096</v>
      </c>
      <c r="G106" s="26" t="s">
        <v>352</v>
      </c>
      <c r="H106" s="27">
        <v>9315892102</v>
      </c>
      <c r="I106" s="28">
        <v>7</v>
      </c>
      <c r="J106" s="29" t="s">
        <v>418</v>
      </c>
      <c r="K106" s="78" t="s">
        <v>416</v>
      </c>
      <c r="L106" s="70">
        <v>1080.05</v>
      </c>
      <c r="M106" s="74" t="s">
        <v>416</v>
      </c>
      <c r="N106" s="53">
        <v>18.53224611</v>
      </c>
      <c r="O106" s="29" t="s">
        <v>416</v>
      </c>
      <c r="P106" s="45"/>
      <c r="Q106" s="78" t="str">
        <f t="shared" si="11"/>
        <v>NO</v>
      </c>
      <c r="R106" s="82" t="s">
        <v>418</v>
      </c>
      <c r="S106" s="49">
        <v>77522</v>
      </c>
      <c r="T106" s="50">
        <v>8596</v>
      </c>
      <c r="U106" s="50">
        <v>7800</v>
      </c>
      <c r="V106" s="51">
        <v>7767</v>
      </c>
      <c r="W106" s="54">
        <f t="shared" si="12"/>
        <v>1</v>
      </c>
      <c r="X106" s="15">
        <f t="shared" si="13"/>
        <v>0</v>
      </c>
      <c r="Y106" s="15">
        <f t="shared" si="14"/>
        <v>0</v>
      </c>
      <c r="Z106" s="27">
        <f t="shared" si="15"/>
        <v>0</v>
      </c>
      <c r="AA106" s="91" t="str">
        <f t="shared" si="16"/>
        <v>-</v>
      </c>
      <c r="AB106" s="54">
        <f t="shared" si="17"/>
        <v>1</v>
      </c>
      <c r="AC106" s="15">
        <f t="shared" si="18"/>
        <v>0</v>
      </c>
      <c r="AD106" s="27">
        <f t="shared" si="19"/>
        <v>0</v>
      </c>
      <c r="AE106" s="91" t="str">
        <f t="shared" si="20"/>
        <v>-</v>
      </c>
      <c r="AF106" s="54">
        <f t="shared" si="21"/>
        <v>0</v>
      </c>
    </row>
    <row r="107" spans="1:32" ht="12.75" customHeight="1">
      <c r="A107" s="98">
        <v>4703420</v>
      </c>
      <c r="B107" s="99">
        <v>690</v>
      </c>
      <c r="C107" s="54" t="s">
        <v>251</v>
      </c>
      <c r="D107" s="15" t="s">
        <v>252</v>
      </c>
      <c r="E107" s="15" t="s">
        <v>253</v>
      </c>
      <c r="F107" s="25">
        <v>38549</v>
      </c>
      <c r="G107" s="26">
        <v>2315</v>
      </c>
      <c r="H107" s="27">
        <v>9318643123</v>
      </c>
      <c r="I107" s="28">
        <v>7</v>
      </c>
      <c r="J107" s="29" t="s">
        <v>418</v>
      </c>
      <c r="K107" s="78" t="s">
        <v>416</v>
      </c>
      <c r="L107" s="70">
        <v>664.73</v>
      </c>
      <c r="M107" s="74" t="s">
        <v>416</v>
      </c>
      <c r="N107" s="53">
        <v>22.41847826</v>
      </c>
      <c r="O107" s="29" t="s">
        <v>418</v>
      </c>
      <c r="P107" s="45"/>
      <c r="Q107" s="78" t="str">
        <f t="shared" si="11"/>
        <v>NO</v>
      </c>
      <c r="R107" s="82" t="s">
        <v>418</v>
      </c>
      <c r="S107" s="49">
        <v>53713</v>
      </c>
      <c r="T107" s="50">
        <v>4982</v>
      </c>
      <c r="U107" s="50">
        <v>5772</v>
      </c>
      <c r="V107" s="51">
        <v>4700</v>
      </c>
      <c r="W107" s="54">
        <f t="shared" si="12"/>
        <v>1</v>
      </c>
      <c r="X107" s="15">
        <f t="shared" si="13"/>
        <v>0</v>
      </c>
      <c r="Y107" s="15">
        <f t="shared" si="14"/>
        <v>0</v>
      </c>
      <c r="Z107" s="27">
        <f t="shared" si="15"/>
        <v>0</v>
      </c>
      <c r="AA107" s="91" t="str">
        <f t="shared" si="16"/>
        <v>-</v>
      </c>
      <c r="AB107" s="54">
        <f t="shared" si="17"/>
        <v>1</v>
      </c>
      <c r="AC107" s="15">
        <f t="shared" si="18"/>
        <v>1</v>
      </c>
      <c r="AD107" s="27" t="str">
        <f t="shared" si="19"/>
        <v>Initial</v>
      </c>
      <c r="AE107" s="91" t="str">
        <f t="shared" si="20"/>
        <v>RLIS</v>
      </c>
      <c r="AF107" s="54">
        <f t="shared" si="21"/>
        <v>0</v>
      </c>
    </row>
    <row r="108" spans="1:32" ht="12.75" customHeight="1">
      <c r="A108" s="98">
        <v>4703450</v>
      </c>
      <c r="B108" s="99">
        <v>700</v>
      </c>
      <c r="C108" s="54" t="s">
        <v>254</v>
      </c>
      <c r="D108" s="15" t="s">
        <v>255</v>
      </c>
      <c r="E108" s="15" t="s">
        <v>346</v>
      </c>
      <c r="F108" s="25">
        <v>37307</v>
      </c>
      <c r="G108" s="26">
        <v>1001</v>
      </c>
      <c r="H108" s="27">
        <v>4233384506</v>
      </c>
      <c r="I108" s="28" t="s">
        <v>433</v>
      </c>
      <c r="J108" s="29" t="s">
        <v>416</v>
      </c>
      <c r="K108" s="78" t="s">
        <v>416</v>
      </c>
      <c r="L108" s="70">
        <v>2458.89</v>
      </c>
      <c r="M108" s="74" t="s">
        <v>416</v>
      </c>
      <c r="N108" s="53">
        <v>20.29873612</v>
      </c>
      <c r="O108" s="29" t="s">
        <v>418</v>
      </c>
      <c r="P108" s="45"/>
      <c r="Q108" s="78" t="str">
        <f t="shared" si="11"/>
        <v>NO</v>
      </c>
      <c r="R108" s="82" t="s">
        <v>418</v>
      </c>
      <c r="S108" s="49">
        <v>131864</v>
      </c>
      <c r="T108" s="50">
        <v>11673</v>
      </c>
      <c r="U108" s="50">
        <v>15459</v>
      </c>
      <c r="V108" s="51">
        <v>16040</v>
      </c>
      <c r="W108" s="54">
        <f t="shared" si="12"/>
        <v>0</v>
      </c>
      <c r="X108" s="15">
        <f t="shared" si="13"/>
        <v>0</v>
      </c>
      <c r="Y108" s="15">
        <f t="shared" si="14"/>
        <v>0</v>
      </c>
      <c r="Z108" s="27">
        <f t="shared" si="15"/>
        <v>0</v>
      </c>
      <c r="AA108" s="91" t="str">
        <f t="shared" si="16"/>
        <v>-</v>
      </c>
      <c r="AB108" s="54">
        <f t="shared" si="17"/>
        <v>1</v>
      </c>
      <c r="AC108" s="15">
        <f t="shared" si="18"/>
        <v>1</v>
      </c>
      <c r="AD108" s="27" t="str">
        <f t="shared" si="19"/>
        <v>Initial</v>
      </c>
      <c r="AE108" s="91" t="str">
        <f t="shared" si="20"/>
        <v>RLIS</v>
      </c>
      <c r="AF108" s="54">
        <f t="shared" si="21"/>
        <v>0</v>
      </c>
    </row>
    <row r="109" spans="1:32" ht="12.75" customHeight="1">
      <c r="A109" s="98">
        <v>4703480</v>
      </c>
      <c r="B109" s="99">
        <v>710</v>
      </c>
      <c r="C109" s="54" t="s">
        <v>256</v>
      </c>
      <c r="D109" s="15" t="s">
        <v>257</v>
      </c>
      <c r="E109" s="15" t="s">
        <v>258</v>
      </c>
      <c r="F109" s="25">
        <v>38506</v>
      </c>
      <c r="G109" s="26">
        <v>4313</v>
      </c>
      <c r="H109" s="27">
        <v>9315269777</v>
      </c>
      <c r="I109" s="28" t="s">
        <v>430</v>
      </c>
      <c r="J109" s="29" t="s">
        <v>416</v>
      </c>
      <c r="K109" s="78" t="s">
        <v>416</v>
      </c>
      <c r="L109" s="70">
        <v>9662.95</v>
      </c>
      <c r="M109" s="74" t="s">
        <v>416</v>
      </c>
      <c r="N109" s="53">
        <v>16.7988107</v>
      </c>
      <c r="O109" s="29" t="s">
        <v>416</v>
      </c>
      <c r="P109" s="45"/>
      <c r="Q109" s="78" t="str">
        <f t="shared" si="11"/>
        <v>NO</v>
      </c>
      <c r="R109" s="82" t="s">
        <v>416</v>
      </c>
      <c r="S109" s="49">
        <v>456057</v>
      </c>
      <c r="T109" s="50">
        <v>43910</v>
      </c>
      <c r="U109" s="50">
        <v>50331</v>
      </c>
      <c r="V109" s="51">
        <v>61352</v>
      </c>
      <c r="W109" s="54">
        <f t="shared" si="12"/>
        <v>0</v>
      </c>
      <c r="X109" s="15">
        <f t="shared" si="13"/>
        <v>0</v>
      </c>
      <c r="Y109" s="15">
        <f t="shared" si="14"/>
        <v>0</v>
      </c>
      <c r="Z109" s="27">
        <f t="shared" si="15"/>
        <v>0</v>
      </c>
      <c r="AA109" s="91" t="str">
        <f t="shared" si="16"/>
        <v>-</v>
      </c>
      <c r="AB109" s="54">
        <f t="shared" si="17"/>
        <v>0</v>
      </c>
      <c r="AC109" s="15">
        <f t="shared" si="18"/>
        <v>0</v>
      </c>
      <c r="AD109" s="27">
        <f t="shared" si="19"/>
        <v>0</v>
      </c>
      <c r="AE109" s="91" t="str">
        <f t="shared" si="20"/>
        <v>-</v>
      </c>
      <c r="AF109" s="54">
        <f t="shared" si="21"/>
        <v>0</v>
      </c>
    </row>
    <row r="110" spans="1:32" ht="12.75" customHeight="1">
      <c r="A110" s="98">
        <v>4703510</v>
      </c>
      <c r="B110" s="99">
        <v>720</v>
      </c>
      <c r="C110" s="54" t="s">
        <v>259</v>
      </c>
      <c r="D110" s="15" t="s">
        <v>260</v>
      </c>
      <c r="E110" s="15" t="s">
        <v>407</v>
      </c>
      <c r="F110" s="25">
        <v>37321</v>
      </c>
      <c r="G110" s="26">
        <v>1409</v>
      </c>
      <c r="H110" s="27">
        <v>4237757813</v>
      </c>
      <c r="I110" s="28">
        <v>7</v>
      </c>
      <c r="J110" s="29" t="s">
        <v>418</v>
      </c>
      <c r="K110" s="78" t="s">
        <v>416</v>
      </c>
      <c r="L110" s="70">
        <v>3810.24</v>
      </c>
      <c r="M110" s="74" t="s">
        <v>416</v>
      </c>
      <c r="N110" s="53">
        <v>18.45252624</v>
      </c>
      <c r="O110" s="29" t="s">
        <v>416</v>
      </c>
      <c r="P110" s="45"/>
      <c r="Q110" s="78" t="str">
        <f t="shared" si="11"/>
        <v>NO</v>
      </c>
      <c r="R110" s="82" t="s">
        <v>418</v>
      </c>
      <c r="S110" s="49">
        <v>218715</v>
      </c>
      <c r="T110" s="50">
        <v>20563</v>
      </c>
      <c r="U110" s="50">
        <v>24630</v>
      </c>
      <c r="V110" s="51">
        <v>25130</v>
      </c>
      <c r="W110" s="54">
        <f t="shared" si="12"/>
        <v>1</v>
      </c>
      <c r="X110" s="15">
        <f t="shared" si="13"/>
        <v>0</v>
      </c>
      <c r="Y110" s="15">
        <f t="shared" si="14"/>
        <v>0</v>
      </c>
      <c r="Z110" s="27">
        <f t="shared" si="15"/>
        <v>0</v>
      </c>
      <c r="AA110" s="91" t="str">
        <f t="shared" si="16"/>
        <v>-</v>
      </c>
      <c r="AB110" s="54">
        <f t="shared" si="17"/>
        <v>1</v>
      </c>
      <c r="AC110" s="15">
        <f t="shared" si="18"/>
        <v>0</v>
      </c>
      <c r="AD110" s="27">
        <f t="shared" si="19"/>
        <v>0</v>
      </c>
      <c r="AE110" s="91" t="str">
        <f t="shared" si="20"/>
        <v>-</v>
      </c>
      <c r="AF110" s="54">
        <f t="shared" si="21"/>
        <v>0</v>
      </c>
    </row>
    <row r="111" spans="1:32" ht="12.75" customHeight="1">
      <c r="A111" s="98">
        <v>4703540</v>
      </c>
      <c r="B111" s="99">
        <v>581</v>
      </c>
      <c r="C111" s="54" t="s">
        <v>261</v>
      </c>
      <c r="D111" s="15" t="s">
        <v>262</v>
      </c>
      <c r="E111" s="15" t="s">
        <v>263</v>
      </c>
      <c r="F111" s="25">
        <v>37380</v>
      </c>
      <c r="G111" s="26">
        <v>1645</v>
      </c>
      <c r="H111" s="27">
        <v>4238377282</v>
      </c>
      <c r="I111" s="28">
        <v>4</v>
      </c>
      <c r="J111" s="29" t="s">
        <v>416</v>
      </c>
      <c r="K111" s="78" t="s">
        <v>416</v>
      </c>
      <c r="L111" s="70">
        <v>334.24</v>
      </c>
      <c r="M111" s="74" t="s">
        <v>416</v>
      </c>
      <c r="N111" s="53">
        <v>18.23529412</v>
      </c>
      <c r="O111" s="29" t="s">
        <v>416</v>
      </c>
      <c r="P111" s="45"/>
      <c r="Q111" s="78" t="str">
        <f t="shared" si="11"/>
        <v>NO</v>
      </c>
      <c r="R111" s="82" t="s">
        <v>416</v>
      </c>
      <c r="S111" s="49">
        <v>18377</v>
      </c>
      <c r="T111" s="50">
        <v>1807</v>
      </c>
      <c r="U111" s="50">
        <v>2456</v>
      </c>
      <c r="V111" s="51">
        <v>2089</v>
      </c>
      <c r="W111" s="54">
        <f t="shared" si="12"/>
        <v>0</v>
      </c>
      <c r="X111" s="15">
        <f t="shared" si="13"/>
        <v>1</v>
      </c>
      <c r="Y111" s="15">
        <f t="shared" si="14"/>
        <v>0</v>
      </c>
      <c r="Z111" s="27">
        <f t="shared" si="15"/>
        <v>0</v>
      </c>
      <c r="AA111" s="91" t="str">
        <f t="shared" si="16"/>
        <v>-</v>
      </c>
      <c r="AB111" s="54">
        <f t="shared" si="17"/>
        <v>0</v>
      </c>
      <c r="AC111" s="15">
        <f t="shared" si="18"/>
        <v>0</v>
      </c>
      <c r="AD111" s="27">
        <f t="shared" si="19"/>
        <v>0</v>
      </c>
      <c r="AE111" s="91" t="str">
        <f t="shared" si="20"/>
        <v>-</v>
      </c>
      <c r="AF111" s="54">
        <f t="shared" si="21"/>
        <v>0</v>
      </c>
    </row>
    <row r="112" spans="1:32" ht="12.75" customHeight="1">
      <c r="A112" s="98">
        <v>4703600</v>
      </c>
      <c r="B112" s="99">
        <v>740</v>
      </c>
      <c r="C112" s="54" t="s">
        <v>265</v>
      </c>
      <c r="D112" s="15" t="s">
        <v>266</v>
      </c>
      <c r="E112" s="15" t="s">
        <v>408</v>
      </c>
      <c r="F112" s="25">
        <v>37172</v>
      </c>
      <c r="G112" s="26">
        <v>3736</v>
      </c>
      <c r="H112" s="27">
        <v>6153845588</v>
      </c>
      <c r="I112" s="28" t="s">
        <v>426</v>
      </c>
      <c r="J112" s="29" t="s">
        <v>416</v>
      </c>
      <c r="K112" s="78" t="s">
        <v>416</v>
      </c>
      <c r="L112" s="70">
        <v>9667.66</v>
      </c>
      <c r="M112" s="74" t="s">
        <v>416</v>
      </c>
      <c r="N112" s="53">
        <v>10.54886944</v>
      </c>
      <c r="O112" s="29" t="s">
        <v>416</v>
      </c>
      <c r="P112" s="45"/>
      <c r="Q112" s="78" t="str">
        <f t="shared" si="11"/>
        <v>NO</v>
      </c>
      <c r="R112" s="82" t="s">
        <v>416</v>
      </c>
      <c r="S112" s="49">
        <v>394495</v>
      </c>
      <c r="T112" s="50">
        <v>29989</v>
      </c>
      <c r="U112" s="50">
        <v>42824</v>
      </c>
      <c r="V112" s="51">
        <v>54165</v>
      </c>
      <c r="W112" s="54">
        <f t="shared" si="12"/>
        <v>0</v>
      </c>
      <c r="X112" s="15">
        <f t="shared" si="13"/>
        <v>0</v>
      </c>
      <c r="Y112" s="15">
        <f t="shared" si="14"/>
        <v>0</v>
      </c>
      <c r="Z112" s="27">
        <f t="shared" si="15"/>
        <v>0</v>
      </c>
      <c r="AA112" s="91" t="str">
        <f t="shared" si="16"/>
        <v>-</v>
      </c>
      <c r="AB112" s="54">
        <f t="shared" si="17"/>
        <v>0</v>
      </c>
      <c r="AC112" s="15">
        <f t="shared" si="18"/>
        <v>0</v>
      </c>
      <c r="AD112" s="27">
        <f t="shared" si="19"/>
        <v>0</v>
      </c>
      <c r="AE112" s="91" t="str">
        <f t="shared" si="20"/>
        <v>-</v>
      </c>
      <c r="AF112" s="54">
        <f t="shared" si="21"/>
        <v>0</v>
      </c>
    </row>
    <row r="113" spans="1:32" ht="12.75" customHeight="1">
      <c r="A113" s="98">
        <v>4703660</v>
      </c>
      <c r="B113" s="99">
        <v>371</v>
      </c>
      <c r="C113" s="54" t="s">
        <v>267</v>
      </c>
      <c r="D113" s="15" t="s">
        <v>268</v>
      </c>
      <c r="E113" s="15" t="s">
        <v>124</v>
      </c>
      <c r="F113" s="25">
        <v>37857</v>
      </c>
      <c r="G113" s="26">
        <v>3247</v>
      </c>
      <c r="H113" s="27">
        <v>4232727651</v>
      </c>
      <c r="I113" s="28">
        <v>4</v>
      </c>
      <c r="J113" s="29" t="s">
        <v>416</v>
      </c>
      <c r="K113" s="78" t="s">
        <v>416</v>
      </c>
      <c r="L113" s="70">
        <v>612.4</v>
      </c>
      <c r="M113" s="74" t="s">
        <v>416</v>
      </c>
      <c r="N113" s="53">
        <v>18.8976378</v>
      </c>
      <c r="O113" s="29" t="s">
        <v>416</v>
      </c>
      <c r="P113" s="45"/>
      <c r="Q113" s="78" t="str">
        <f t="shared" si="11"/>
        <v>NO</v>
      </c>
      <c r="R113" s="82" t="s">
        <v>416</v>
      </c>
      <c r="S113" s="49">
        <v>27718</v>
      </c>
      <c r="T113" s="50">
        <v>2296</v>
      </c>
      <c r="U113" s="50">
        <v>3493</v>
      </c>
      <c r="V113" s="51">
        <v>3962</v>
      </c>
      <c r="W113" s="54">
        <f t="shared" si="12"/>
        <v>0</v>
      </c>
      <c r="X113" s="15">
        <f t="shared" si="13"/>
        <v>0</v>
      </c>
      <c r="Y113" s="15">
        <f t="shared" si="14"/>
        <v>0</v>
      </c>
      <c r="Z113" s="27">
        <f t="shared" si="15"/>
        <v>0</v>
      </c>
      <c r="AA113" s="91" t="str">
        <f t="shared" si="16"/>
        <v>-</v>
      </c>
      <c r="AB113" s="54">
        <f t="shared" si="17"/>
        <v>0</v>
      </c>
      <c r="AC113" s="15">
        <f t="shared" si="18"/>
        <v>0</v>
      </c>
      <c r="AD113" s="27">
        <f t="shared" si="19"/>
        <v>0</v>
      </c>
      <c r="AE113" s="91" t="str">
        <f t="shared" si="20"/>
        <v>-</v>
      </c>
      <c r="AF113" s="54">
        <f t="shared" si="21"/>
        <v>0</v>
      </c>
    </row>
    <row r="114" spans="1:32" ht="12.75" customHeight="1">
      <c r="A114" s="98">
        <v>4703690</v>
      </c>
      <c r="B114" s="99">
        <v>750</v>
      </c>
      <c r="C114" s="54" t="s">
        <v>269</v>
      </c>
      <c r="D114" s="15" t="s">
        <v>270</v>
      </c>
      <c r="E114" s="15" t="s">
        <v>229</v>
      </c>
      <c r="F114" s="25">
        <v>37128</v>
      </c>
      <c r="G114" s="26" t="s">
        <v>352</v>
      </c>
      <c r="H114" s="27">
        <v>6158935812</v>
      </c>
      <c r="I114" s="28" t="s">
        <v>434</v>
      </c>
      <c r="J114" s="29" t="s">
        <v>416</v>
      </c>
      <c r="K114" s="78" t="s">
        <v>416</v>
      </c>
      <c r="L114" s="70">
        <v>29872.31</v>
      </c>
      <c r="M114" s="74" t="s">
        <v>416</v>
      </c>
      <c r="N114" s="53">
        <v>7.864602572</v>
      </c>
      <c r="O114" s="29" t="s">
        <v>416</v>
      </c>
      <c r="P114" s="45"/>
      <c r="Q114" s="78" t="str">
        <f t="shared" si="11"/>
        <v>NO</v>
      </c>
      <c r="R114" s="82" t="s">
        <v>416</v>
      </c>
      <c r="S114" s="49">
        <v>735165</v>
      </c>
      <c r="T114" s="50">
        <v>49185</v>
      </c>
      <c r="U114" s="50">
        <v>100501</v>
      </c>
      <c r="V114" s="51">
        <v>159800</v>
      </c>
      <c r="W114" s="54">
        <f t="shared" si="12"/>
        <v>0</v>
      </c>
      <c r="X114" s="15">
        <f t="shared" si="13"/>
        <v>0</v>
      </c>
      <c r="Y114" s="15">
        <f t="shared" si="14"/>
        <v>0</v>
      </c>
      <c r="Z114" s="27">
        <f t="shared" si="15"/>
        <v>0</v>
      </c>
      <c r="AA114" s="91" t="str">
        <f t="shared" si="16"/>
        <v>-</v>
      </c>
      <c r="AB114" s="54">
        <f t="shared" si="17"/>
        <v>0</v>
      </c>
      <c r="AC114" s="15">
        <f t="shared" si="18"/>
        <v>0</v>
      </c>
      <c r="AD114" s="27">
        <f t="shared" si="19"/>
        <v>0</v>
      </c>
      <c r="AE114" s="91" t="str">
        <f t="shared" si="20"/>
        <v>-</v>
      </c>
      <c r="AF114" s="54">
        <f t="shared" si="21"/>
        <v>0</v>
      </c>
    </row>
    <row r="115" spans="1:32" ht="12.75" customHeight="1">
      <c r="A115" s="98">
        <v>4703720</v>
      </c>
      <c r="B115" s="99">
        <v>760</v>
      </c>
      <c r="C115" s="54" t="s">
        <v>271</v>
      </c>
      <c r="D115" s="15" t="s">
        <v>272</v>
      </c>
      <c r="E115" s="15" t="s">
        <v>273</v>
      </c>
      <c r="F115" s="25">
        <v>37756</v>
      </c>
      <c r="G115" s="26">
        <v>37</v>
      </c>
      <c r="H115" s="27">
        <v>4236632159</v>
      </c>
      <c r="I115" s="28" t="s">
        <v>420</v>
      </c>
      <c r="J115" s="29" t="s">
        <v>416</v>
      </c>
      <c r="K115" s="78" t="s">
        <v>416</v>
      </c>
      <c r="L115" s="70">
        <v>2540.6</v>
      </c>
      <c r="M115" s="74" t="s">
        <v>416</v>
      </c>
      <c r="N115" s="53">
        <v>26.96897375</v>
      </c>
      <c r="O115" s="29" t="s">
        <v>418</v>
      </c>
      <c r="P115" s="45"/>
      <c r="Q115" s="78" t="str">
        <f t="shared" si="11"/>
        <v>NO</v>
      </c>
      <c r="R115" s="82" t="s">
        <v>418</v>
      </c>
      <c r="S115" s="49">
        <v>249034</v>
      </c>
      <c r="T115" s="50">
        <v>24128</v>
      </c>
      <c r="U115" s="50">
        <v>25851</v>
      </c>
      <c r="V115" s="51">
        <v>18457</v>
      </c>
      <c r="W115" s="54">
        <f t="shared" si="12"/>
        <v>0</v>
      </c>
      <c r="X115" s="15">
        <f t="shared" si="13"/>
        <v>0</v>
      </c>
      <c r="Y115" s="15">
        <f t="shared" si="14"/>
        <v>0</v>
      </c>
      <c r="Z115" s="27">
        <f t="shared" si="15"/>
        <v>0</v>
      </c>
      <c r="AA115" s="91" t="str">
        <f t="shared" si="16"/>
        <v>-</v>
      </c>
      <c r="AB115" s="54">
        <f t="shared" si="17"/>
        <v>1</v>
      </c>
      <c r="AC115" s="15">
        <f t="shared" si="18"/>
        <v>1</v>
      </c>
      <c r="AD115" s="27" t="str">
        <f t="shared" si="19"/>
        <v>Initial</v>
      </c>
      <c r="AE115" s="91" t="str">
        <f t="shared" si="20"/>
        <v>RLIS</v>
      </c>
      <c r="AF115" s="54">
        <f t="shared" si="21"/>
        <v>0</v>
      </c>
    </row>
    <row r="116" spans="1:32" ht="12.75" customHeight="1">
      <c r="A116" s="98">
        <v>4703750</v>
      </c>
      <c r="B116" s="99">
        <v>770</v>
      </c>
      <c r="C116" s="54" t="s">
        <v>274</v>
      </c>
      <c r="D116" s="15" t="s">
        <v>275</v>
      </c>
      <c r="E116" s="15" t="s">
        <v>276</v>
      </c>
      <c r="F116" s="25">
        <v>37327</v>
      </c>
      <c r="G116" s="26">
        <v>488</v>
      </c>
      <c r="H116" s="27">
        <v>4239493617</v>
      </c>
      <c r="I116" s="28">
        <v>8</v>
      </c>
      <c r="J116" s="29" t="s">
        <v>418</v>
      </c>
      <c r="K116" s="78" t="s">
        <v>416</v>
      </c>
      <c r="L116" s="70">
        <v>1947.37</v>
      </c>
      <c r="M116" s="74" t="s">
        <v>416</v>
      </c>
      <c r="N116" s="53">
        <v>20.11466794</v>
      </c>
      <c r="O116" s="29" t="s">
        <v>418</v>
      </c>
      <c r="P116" s="45"/>
      <c r="Q116" s="78" t="str">
        <f t="shared" si="11"/>
        <v>NO</v>
      </c>
      <c r="R116" s="82" t="s">
        <v>418</v>
      </c>
      <c r="S116" s="49">
        <v>112303</v>
      </c>
      <c r="T116" s="50">
        <v>12015</v>
      </c>
      <c r="U116" s="50">
        <v>11746</v>
      </c>
      <c r="V116" s="51">
        <v>12686</v>
      </c>
      <c r="W116" s="54">
        <f t="shared" si="12"/>
        <v>1</v>
      </c>
      <c r="X116" s="15">
        <f t="shared" si="13"/>
        <v>0</v>
      </c>
      <c r="Y116" s="15">
        <f t="shared" si="14"/>
        <v>0</v>
      </c>
      <c r="Z116" s="27">
        <f t="shared" si="15"/>
        <v>0</v>
      </c>
      <c r="AA116" s="91" t="str">
        <f t="shared" si="16"/>
        <v>-</v>
      </c>
      <c r="AB116" s="54">
        <f t="shared" si="17"/>
        <v>1</v>
      </c>
      <c r="AC116" s="15">
        <f t="shared" si="18"/>
        <v>1</v>
      </c>
      <c r="AD116" s="27" t="str">
        <f t="shared" si="19"/>
        <v>Initial</v>
      </c>
      <c r="AE116" s="91" t="str">
        <f t="shared" si="20"/>
        <v>RLIS</v>
      </c>
      <c r="AF116" s="54">
        <f t="shared" si="21"/>
        <v>0</v>
      </c>
    </row>
    <row r="117" spans="1:32" ht="12.75" customHeight="1">
      <c r="A117" s="98">
        <v>4703780</v>
      </c>
      <c r="B117" s="99">
        <v>780</v>
      </c>
      <c r="C117" s="54" t="s">
        <v>277</v>
      </c>
      <c r="D117" s="15" t="s">
        <v>278</v>
      </c>
      <c r="E117" s="15" t="s">
        <v>279</v>
      </c>
      <c r="F117" s="25">
        <v>37862</v>
      </c>
      <c r="G117" s="26">
        <v>3803</v>
      </c>
      <c r="H117" s="27">
        <v>8654534671</v>
      </c>
      <c r="I117" s="28" t="s">
        <v>420</v>
      </c>
      <c r="J117" s="29" t="s">
        <v>416</v>
      </c>
      <c r="K117" s="78" t="s">
        <v>416</v>
      </c>
      <c r="L117" s="70">
        <v>12916.85</v>
      </c>
      <c r="M117" s="74" t="s">
        <v>416</v>
      </c>
      <c r="N117" s="53">
        <v>18.30618893</v>
      </c>
      <c r="O117" s="29" t="s">
        <v>416</v>
      </c>
      <c r="P117" s="45"/>
      <c r="Q117" s="78" t="str">
        <f t="shared" si="11"/>
        <v>NO</v>
      </c>
      <c r="R117" s="82" t="s">
        <v>418</v>
      </c>
      <c r="S117" s="49">
        <v>565075</v>
      </c>
      <c r="T117" s="50">
        <v>51969</v>
      </c>
      <c r="U117" s="50">
        <v>67269</v>
      </c>
      <c r="V117" s="51">
        <v>80123</v>
      </c>
      <c r="W117" s="54">
        <f t="shared" si="12"/>
        <v>0</v>
      </c>
      <c r="X117" s="15">
        <f t="shared" si="13"/>
        <v>0</v>
      </c>
      <c r="Y117" s="15">
        <f t="shared" si="14"/>
        <v>0</v>
      </c>
      <c r="Z117" s="27">
        <f t="shared" si="15"/>
        <v>0</v>
      </c>
      <c r="AA117" s="91" t="str">
        <f t="shared" si="16"/>
        <v>-</v>
      </c>
      <c r="AB117" s="54">
        <f t="shared" si="17"/>
        <v>1</v>
      </c>
      <c r="AC117" s="15">
        <f t="shared" si="18"/>
        <v>0</v>
      </c>
      <c r="AD117" s="27">
        <f t="shared" si="19"/>
        <v>0</v>
      </c>
      <c r="AE117" s="91" t="str">
        <f t="shared" si="20"/>
        <v>-</v>
      </c>
      <c r="AF117" s="54">
        <f t="shared" si="21"/>
        <v>0</v>
      </c>
    </row>
    <row r="118" spans="1:32" ht="12.75" customHeight="1">
      <c r="A118" s="98">
        <v>4703810</v>
      </c>
      <c r="B118" s="99">
        <v>790</v>
      </c>
      <c r="C118" s="54" t="s">
        <v>280</v>
      </c>
      <c r="D118" s="15" t="s">
        <v>281</v>
      </c>
      <c r="E118" s="15" t="s">
        <v>214</v>
      </c>
      <c r="F118" s="25">
        <v>38112</v>
      </c>
      <c r="G118" s="26">
        <v>4801</v>
      </c>
      <c r="H118" s="27">
        <v>9013212500</v>
      </c>
      <c r="I118" s="28" t="s">
        <v>426</v>
      </c>
      <c r="J118" s="29" t="s">
        <v>416</v>
      </c>
      <c r="K118" s="78" t="s">
        <v>416</v>
      </c>
      <c r="L118" s="70">
        <v>43419.75</v>
      </c>
      <c r="M118" s="74" t="s">
        <v>416</v>
      </c>
      <c r="N118" s="53">
        <v>4.574829932</v>
      </c>
      <c r="O118" s="29" t="s">
        <v>416</v>
      </c>
      <c r="P118" s="45"/>
      <c r="Q118" s="78" t="str">
        <f t="shared" si="11"/>
        <v>NO</v>
      </c>
      <c r="R118" s="82" t="s">
        <v>416</v>
      </c>
      <c r="S118" s="49">
        <v>1017793</v>
      </c>
      <c r="T118" s="50">
        <v>62470</v>
      </c>
      <c r="U118" s="50">
        <v>148349</v>
      </c>
      <c r="V118" s="51">
        <v>279310</v>
      </c>
      <c r="W118" s="54">
        <f t="shared" si="12"/>
        <v>0</v>
      </c>
      <c r="X118" s="15">
        <f t="shared" si="13"/>
        <v>0</v>
      </c>
      <c r="Y118" s="15">
        <f t="shared" si="14"/>
        <v>0</v>
      </c>
      <c r="Z118" s="27">
        <f t="shared" si="15"/>
        <v>0</v>
      </c>
      <c r="AA118" s="91" t="str">
        <f t="shared" si="16"/>
        <v>-</v>
      </c>
      <c r="AB118" s="54">
        <f t="shared" si="17"/>
        <v>0</v>
      </c>
      <c r="AC118" s="15">
        <f t="shared" si="18"/>
        <v>0</v>
      </c>
      <c r="AD118" s="27">
        <f t="shared" si="19"/>
        <v>0</v>
      </c>
      <c r="AE118" s="91" t="str">
        <f t="shared" si="20"/>
        <v>-</v>
      </c>
      <c r="AF118" s="54">
        <f t="shared" si="21"/>
        <v>0</v>
      </c>
    </row>
    <row r="119" spans="1:32" ht="12.75" customHeight="1">
      <c r="A119" s="98">
        <v>4703870</v>
      </c>
      <c r="B119" s="99">
        <v>800</v>
      </c>
      <c r="C119" s="54" t="s">
        <v>282</v>
      </c>
      <c r="D119" s="15" t="s">
        <v>283</v>
      </c>
      <c r="E119" s="15" t="s">
        <v>1</v>
      </c>
      <c r="F119" s="25">
        <v>37030</v>
      </c>
      <c r="G119" s="26">
        <v>155</v>
      </c>
      <c r="H119" s="27">
        <v>6157359625</v>
      </c>
      <c r="I119" s="28" t="s">
        <v>426</v>
      </c>
      <c r="J119" s="29" t="s">
        <v>416</v>
      </c>
      <c r="K119" s="78" t="s">
        <v>416</v>
      </c>
      <c r="L119" s="70">
        <v>3097.21</v>
      </c>
      <c r="M119" s="74" t="s">
        <v>416</v>
      </c>
      <c r="N119" s="53">
        <v>13.53566009</v>
      </c>
      <c r="O119" s="29" t="s">
        <v>416</v>
      </c>
      <c r="P119" s="45"/>
      <c r="Q119" s="78" t="str">
        <f t="shared" si="11"/>
        <v>NO</v>
      </c>
      <c r="R119" s="82" t="s">
        <v>416</v>
      </c>
      <c r="S119" s="49">
        <v>146306</v>
      </c>
      <c r="T119" s="50">
        <v>13823</v>
      </c>
      <c r="U119" s="50">
        <v>15638</v>
      </c>
      <c r="V119" s="51">
        <v>20076</v>
      </c>
      <c r="W119" s="54">
        <f t="shared" si="12"/>
        <v>0</v>
      </c>
      <c r="X119" s="15">
        <f t="shared" si="13"/>
        <v>0</v>
      </c>
      <c r="Y119" s="15">
        <f t="shared" si="14"/>
        <v>0</v>
      </c>
      <c r="Z119" s="27">
        <f t="shared" si="15"/>
        <v>0</v>
      </c>
      <c r="AA119" s="91" t="str">
        <f t="shared" si="16"/>
        <v>-</v>
      </c>
      <c r="AB119" s="54">
        <f t="shared" si="17"/>
        <v>0</v>
      </c>
      <c r="AC119" s="15">
        <f t="shared" si="18"/>
        <v>0</v>
      </c>
      <c r="AD119" s="27">
        <f t="shared" si="19"/>
        <v>0</v>
      </c>
      <c r="AE119" s="91" t="str">
        <f t="shared" si="20"/>
        <v>-</v>
      </c>
      <c r="AF119" s="54">
        <f t="shared" si="21"/>
        <v>0</v>
      </c>
    </row>
    <row r="120" spans="1:32" ht="12.75" customHeight="1">
      <c r="A120" s="98">
        <v>4703900</v>
      </c>
      <c r="B120" s="99">
        <v>95</v>
      </c>
      <c r="C120" s="54" t="s">
        <v>284</v>
      </c>
      <c r="D120" s="15" t="s">
        <v>285</v>
      </c>
      <c r="E120" s="15" t="s">
        <v>286</v>
      </c>
      <c r="F120" s="25">
        <v>38324</v>
      </c>
      <c r="G120" s="26" t="s">
        <v>352</v>
      </c>
      <c r="H120" s="27">
        <v>7319864502</v>
      </c>
      <c r="I120" s="28">
        <v>7</v>
      </c>
      <c r="J120" s="29" t="s">
        <v>418</v>
      </c>
      <c r="K120" s="78" t="s">
        <v>416</v>
      </c>
      <c r="L120" s="70">
        <v>408.5</v>
      </c>
      <c r="M120" s="74" t="s">
        <v>416</v>
      </c>
      <c r="N120" s="53">
        <v>13.42281879</v>
      </c>
      <c r="O120" s="29" t="s">
        <v>416</v>
      </c>
      <c r="P120" s="45"/>
      <c r="Q120" s="78" t="str">
        <f t="shared" si="11"/>
        <v>NO</v>
      </c>
      <c r="R120" s="82" t="s">
        <v>418</v>
      </c>
      <c r="S120" s="49">
        <v>16951</v>
      </c>
      <c r="T120" s="50">
        <v>1368</v>
      </c>
      <c r="U120" s="50">
        <v>1752</v>
      </c>
      <c r="V120" s="51">
        <v>2170</v>
      </c>
      <c r="W120" s="54">
        <f t="shared" si="12"/>
        <v>1</v>
      </c>
      <c r="X120" s="15">
        <f t="shared" si="13"/>
        <v>1</v>
      </c>
      <c r="Y120" s="15">
        <f t="shared" si="14"/>
        <v>0</v>
      </c>
      <c r="Z120" s="27">
        <f t="shared" si="15"/>
        <v>0</v>
      </c>
      <c r="AA120" s="91" t="str">
        <f t="shared" si="16"/>
        <v>SRSA</v>
      </c>
      <c r="AB120" s="54">
        <f t="shared" si="17"/>
        <v>1</v>
      </c>
      <c r="AC120" s="15">
        <f t="shared" si="18"/>
        <v>0</v>
      </c>
      <c r="AD120" s="27">
        <f t="shared" si="19"/>
        <v>0</v>
      </c>
      <c r="AE120" s="91" t="str">
        <f t="shared" si="20"/>
        <v>-</v>
      </c>
      <c r="AF120" s="54">
        <f t="shared" si="21"/>
        <v>0</v>
      </c>
    </row>
    <row r="121" spans="1:32" ht="12.75" customHeight="1">
      <c r="A121" s="98">
        <v>4703960</v>
      </c>
      <c r="B121" s="99">
        <v>810</v>
      </c>
      <c r="C121" s="54" t="s">
        <v>287</v>
      </c>
      <c r="D121" s="15" t="s">
        <v>288</v>
      </c>
      <c r="E121" s="15" t="s">
        <v>410</v>
      </c>
      <c r="F121" s="25">
        <v>37058</v>
      </c>
      <c r="G121" s="26">
        <v>433</v>
      </c>
      <c r="H121" s="27">
        <v>9312325176</v>
      </c>
      <c r="I121" s="28">
        <v>8</v>
      </c>
      <c r="J121" s="29" t="s">
        <v>418</v>
      </c>
      <c r="K121" s="78" t="s">
        <v>416</v>
      </c>
      <c r="L121" s="70">
        <v>2078.2</v>
      </c>
      <c r="M121" s="74" t="s">
        <v>416</v>
      </c>
      <c r="N121" s="53">
        <v>16.7876588</v>
      </c>
      <c r="O121" s="29" t="s">
        <v>416</v>
      </c>
      <c r="P121" s="45"/>
      <c r="Q121" s="78" t="str">
        <f t="shared" si="11"/>
        <v>NO</v>
      </c>
      <c r="R121" s="82" t="s">
        <v>418</v>
      </c>
      <c r="S121" s="49">
        <v>94678</v>
      </c>
      <c r="T121" s="50">
        <v>8547</v>
      </c>
      <c r="U121" s="50">
        <v>10340</v>
      </c>
      <c r="V121" s="51">
        <v>13193</v>
      </c>
      <c r="W121" s="54">
        <f t="shared" si="12"/>
        <v>1</v>
      </c>
      <c r="X121" s="15">
        <f t="shared" si="13"/>
        <v>0</v>
      </c>
      <c r="Y121" s="15">
        <f t="shared" si="14"/>
        <v>0</v>
      </c>
      <c r="Z121" s="27">
        <f t="shared" si="15"/>
        <v>0</v>
      </c>
      <c r="AA121" s="91" t="str">
        <f t="shared" si="16"/>
        <v>-</v>
      </c>
      <c r="AB121" s="54">
        <f t="shared" si="17"/>
        <v>1</v>
      </c>
      <c r="AC121" s="15">
        <f t="shared" si="18"/>
        <v>0</v>
      </c>
      <c r="AD121" s="27">
        <f t="shared" si="19"/>
        <v>0</v>
      </c>
      <c r="AE121" s="91" t="str">
        <f t="shared" si="20"/>
        <v>-</v>
      </c>
      <c r="AF121" s="54">
        <f t="shared" si="21"/>
        <v>0</v>
      </c>
    </row>
    <row r="122" spans="1:32" ht="12.75" customHeight="1">
      <c r="A122" s="98">
        <v>4703990</v>
      </c>
      <c r="B122" s="99">
        <v>820</v>
      </c>
      <c r="C122" s="54" t="s">
        <v>289</v>
      </c>
      <c r="D122" s="15" t="s">
        <v>2</v>
      </c>
      <c r="E122" s="15" t="s">
        <v>290</v>
      </c>
      <c r="F122" s="25">
        <v>37617</v>
      </c>
      <c r="G122" s="26">
        <v>306</v>
      </c>
      <c r="H122" s="27">
        <v>4232792300</v>
      </c>
      <c r="I122" s="28" t="s">
        <v>427</v>
      </c>
      <c r="J122" s="29" t="s">
        <v>416</v>
      </c>
      <c r="K122" s="78" t="s">
        <v>416</v>
      </c>
      <c r="L122" s="70">
        <v>11963.45</v>
      </c>
      <c r="M122" s="74" t="s">
        <v>416</v>
      </c>
      <c r="N122" s="53">
        <v>11.67026638</v>
      </c>
      <c r="O122" s="29" t="s">
        <v>416</v>
      </c>
      <c r="P122" s="45"/>
      <c r="Q122" s="78" t="str">
        <f t="shared" si="11"/>
        <v>NO</v>
      </c>
      <c r="R122" s="82" t="s">
        <v>416</v>
      </c>
      <c r="S122" s="49">
        <v>572388</v>
      </c>
      <c r="T122" s="50">
        <v>48159</v>
      </c>
      <c r="U122" s="50">
        <v>65963</v>
      </c>
      <c r="V122" s="51">
        <v>78237</v>
      </c>
      <c r="W122" s="54">
        <f t="shared" si="12"/>
        <v>0</v>
      </c>
      <c r="X122" s="15">
        <f t="shared" si="13"/>
        <v>0</v>
      </c>
      <c r="Y122" s="15">
        <f t="shared" si="14"/>
        <v>0</v>
      </c>
      <c r="Z122" s="27">
        <f t="shared" si="15"/>
        <v>0</v>
      </c>
      <c r="AA122" s="91" t="str">
        <f t="shared" si="16"/>
        <v>-</v>
      </c>
      <c r="AB122" s="54">
        <f t="shared" si="17"/>
        <v>0</v>
      </c>
      <c r="AC122" s="15">
        <f t="shared" si="18"/>
        <v>0</v>
      </c>
      <c r="AD122" s="27">
        <f t="shared" si="19"/>
        <v>0</v>
      </c>
      <c r="AE122" s="91" t="str">
        <f t="shared" si="20"/>
        <v>-</v>
      </c>
      <c r="AF122" s="54">
        <f t="shared" si="21"/>
        <v>0</v>
      </c>
    </row>
    <row r="123" spans="1:32" ht="12.75" customHeight="1">
      <c r="A123" s="98">
        <v>4704020</v>
      </c>
      <c r="B123" s="99">
        <v>830</v>
      </c>
      <c r="C123" s="54" t="s">
        <v>291</v>
      </c>
      <c r="D123" s="15" t="s">
        <v>292</v>
      </c>
      <c r="E123" s="15" t="s">
        <v>293</v>
      </c>
      <c r="F123" s="25">
        <v>37066</v>
      </c>
      <c r="G123" s="26">
        <v>2908</v>
      </c>
      <c r="H123" s="27">
        <v>6154515200</v>
      </c>
      <c r="I123" s="28" t="s">
        <v>426</v>
      </c>
      <c r="J123" s="29" t="s">
        <v>416</v>
      </c>
      <c r="K123" s="78" t="s">
        <v>416</v>
      </c>
      <c r="L123" s="70">
        <v>23925.3</v>
      </c>
      <c r="M123" s="74" t="s">
        <v>416</v>
      </c>
      <c r="N123" s="53">
        <v>10.14194773</v>
      </c>
      <c r="O123" s="29" t="s">
        <v>416</v>
      </c>
      <c r="P123" s="45"/>
      <c r="Q123" s="78" t="str">
        <f t="shared" si="11"/>
        <v>NO</v>
      </c>
      <c r="R123" s="82" t="s">
        <v>416</v>
      </c>
      <c r="S123" s="49">
        <v>834491</v>
      </c>
      <c r="T123" s="50">
        <v>64424</v>
      </c>
      <c r="U123" s="50">
        <v>98839</v>
      </c>
      <c r="V123" s="51">
        <v>137468</v>
      </c>
      <c r="W123" s="54">
        <f t="shared" si="12"/>
        <v>0</v>
      </c>
      <c r="X123" s="15">
        <f t="shared" si="13"/>
        <v>0</v>
      </c>
      <c r="Y123" s="15">
        <f t="shared" si="14"/>
        <v>0</v>
      </c>
      <c r="Z123" s="27">
        <f t="shared" si="15"/>
        <v>0</v>
      </c>
      <c r="AA123" s="91" t="str">
        <f t="shared" si="16"/>
        <v>-</v>
      </c>
      <c r="AB123" s="54">
        <f t="shared" si="17"/>
        <v>0</v>
      </c>
      <c r="AC123" s="15">
        <f t="shared" si="18"/>
        <v>0</v>
      </c>
      <c r="AD123" s="27">
        <f t="shared" si="19"/>
        <v>0</v>
      </c>
      <c r="AE123" s="91" t="str">
        <f t="shared" si="20"/>
        <v>-</v>
      </c>
      <c r="AF123" s="54">
        <f t="shared" si="21"/>
        <v>0</v>
      </c>
    </row>
    <row r="124" spans="1:32" ht="12.75" customHeight="1">
      <c r="A124" s="98">
        <v>4704050</v>
      </c>
      <c r="B124" s="99">
        <v>621</v>
      </c>
      <c r="C124" s="54" t="s">
        <v>294</v>
      </c>
      <c r="D124" s="15" t="s">
        <v>295</v>
      </c>
      <c r="E124" s="15" t="s">
        <v>340</v>
      </c>
      <c r="F124" s="25">
        <v>37874</v>
      </c>
      <c r="G124" s="26">
        <v>231</v>
      </c>
      <c r="H124" s="27">
        <v>4233377051</v>
      </c>
      <c r="I124" s="28" t="s">
        <v>420</v>
      </c>
      <c r="J124" s="29" t="s">
        <v>416</v>
      </c>
      <c r="K124" s="78" t="s">
        <v>416</v>
      </c>
      <c r="L124" s="70">
        <v>1352.5</v>
      </c>
      <c r="M124" s="74" t="s">
        <v>416</v>
      </c>
      <c r="N124" s="53">
        <v>33.61227336</v>
      </c>
      <c r="O124" s="29" t="s">
        <v>418</v>
      </c>
      <c r="P124" s="45"/>
      <c r="Q124" s="78" t="str">
        <f t="shared" si="11"/>
        <v>NO</v>
      </c>
      <c r="R124" s="82" t="s">
        <v>418</v>
      </c>
      <c r="S124" s="49">
        <v>56732</v>
      </c>
      <c r="T124" s="50">
        <v>6398</v>
      </c>
      <c r="U124" s="50">
        <v>7612</v>
      </c>
      <c r="V124" s="51">
        <v>9048</v>
      </c>
      <c r="W124" s="54">
        <f t="shared" si="12"/>
        <v>0</v>
      </c>
      <c r="X124" s="15">
        <f t="shared" si="13"/>
        <v>0</v>
      </c>
      <c r="Y124" s="15">
        <f t="shared" si="14"/>
        <v>0</v>
      </c>
      <c r="Z124" s="27">
        <f t="shared" si="15"/>
        <v>0</v>
      </c>
      <c r="AA124" s="91" t="str">
        <f t="shared" si="16"/>
        <v>-</v>
      </c>
      <c r="AB124" s="54">
        <f t="shared" si="17"/>
        <v>1</v>
      </c>
      <c r="AC124" s="15">
        <f t="shared" si="18"/>
        <v>1</v>
      </c>
      <c r="AD124" s="27" t="str">
        <f t="shared" si="19"/>
        <v>Initial</v>
      </c>
      <c r="AE124" s="91" t="str">
        <f t="shared" si="20"/>
        <v>RLIS</v>
      </c>
      <c r="AF124" s="54">
        <f t="shared" si="21"/>
        <v>0</v>
      </c>
    </row>
    <row r="125" spans="1:32" ht="12.75" customHeight="1">
      <c r="A125" s="98">
        <v>4704080</v>
      </c>
      <c r="B125" s="99">
        <v>840</v>
      </c>
      <c r="C125" s="54" t="s">
        <v>296</v>
      </c>
      <c r="D125" s="15" t="s">
        <v>297</v>
      </c>
      <c r="E125" s="15" t="s">
        <v>415</v>
      </c>
      <c r="F125" s="25">
        <v>38019</v>
      </c>
      <c r="G125" s="26">
        <v>486</v>
      </c>
      <c r="H125" s="27">
        <v>9014767148</v>
      </c>
      <c r="I125" s="28" t="s">
        <v>426</v>
      </c>
      <c r="J125" s="29" t="s">
        <v>416</v>
      </c>
      <c r="K125" s="78" t="s">
        <v>416</v>
      </c>
      <c r="L125" s="70">
        <v>10801.4</v>
      </c>
      <c r="M125" s="74" t="s">
        <v>416</v>
      </c>
      <c r="N125" s="53">
        <v>13.50892857</v>
      </c>
      <c r="O125" s="29" t="s">
        <v>416</v>
      </c>
      <c r="P125" s="45"/>
      <c r="Q125" s="78" t="str">
        <f t="shared" si="11"/>
        <v>NO</v>
      </c>
      <c r="R125" s="82" t="s">
        <v>416</v>
      </c>
      <c r="S125" s="49">
        <v>518804</v>
      </c>
      <c r="T125" s="50">
        <v>50699</v>
      </c>
      <c r="U125" s="50">
        <v>66854</v>
      </c>
      <c r="V125" s="51">
        <v>69365</v>
      </c>
      <c r="W125" s="54">
        <f t="shared" si="12"/>
        <v>0</v>
      </c>
      <c r="X125" s="15">
        <f t="shared" si="13"/>
        <v>0</v>
      </c>
      <c r="Y125" s="15">
        <f t="shared" si="14"/>
        <v>0</v>
      </c>
      <c r="Z125" s="27">
        <f t="shared" si="15"/>
        <v>0</v>
      </c>
      <c r="AA125" s="91" t="str">
        <f t="shared" si="16"/>
        <v>-</v>
      </c>
      <c r="AB125" s="54">
        <f t="shared" si="17"/>
        <v>0</v>
      </c>
      <c r="AC125" s="15">
        <f t="shared" si="18"/>
        <v>0</v>
      </c>
      <c r="AD125" s="27">
        <f t="shared" si="19"/>
        <v>0</v>
      </c>
      <c r="AE125" s="91" t="str">
        <f t="shared" si="20"/>
        <v>-</v>
      </c>
      <c r="AF125" s="54">
        <f t="shared" si="21"/>
        <v>0</v>
      </c>
    </row>
    <row r="126" spans="1:32" ht="12.75" customHeight="1">
      <c r="A126" s="98">
        <v>4704100</v>
      </c>
      <c r="B126" s="99">
        <v>273</v>
      </c>
      <c r="C126" s="54" t="s">
        <v>298</v>
      </c>
      <c r="D126" s="15" t="s">
        <v>299</v>
      </c>
      <c r="E126" s="15" t="s">
        <v>404</v>
      </c>
      <c r="F126" s="25">
        <v>38382</v>
      </c>
      <c r="G126" s="26">
        <v>2706</v>
      </c>
      <c r="H126" s="27">
        <v>7318551191</v>
      </c>
      <c r="I126" s="28">
        <v>6</v>
      </c>
      <c r="J126" s="29" t="s">
        <v>416</v>
      </c>
      <c r="K126" s="78" t="s">
        <v>416</v>
      </c>
      <c r="L126" s="70">
        <v>1375.75</v>
      </c>
      <c r="M126" s="74" t="s">
        <v>416</v>
      </c>
      <c r="N126" s="53">
        <v>15.280595</v>
      </c>
      <c r="O126" s="29" t="s">
        <v>416</v>
      </c>
      <c r="P126" s="45"/>
      <c r="Q126" s="78" t="str">
        <f t="shared" si="11"/>
        <v>NO</v>
      </c>
      <c r="R126" s="82" t="s">
        <v>418</v>
      </c>
      <c r="S126" s="49">
        <v>81318</v>
      </c>
      <c r="T126" s="50">
        <v>7229</v>
      </c>
      <c r="U126" s="50">
        <v>9448</v>
      </c>
      <c r="V126" s="51">
        <v>9310</v>
      </c>
      <c r="W126" s="54">
        <f t="shared" si="12"/>
        <v>0</v>
      </c>
      <c r="X126" s="15">
        <f t="shared" si="13"/>
        <v>0</v>
      </c>
      <c r="Y126" s="15">
        <f t="shared" si="14"/>
        <v>0</v>
      </c>
      <c r="Z126" s="27">
        <f t="shared" si="15"/>
        <v>0</v>
      </c>
      <c r="AA126" s="91" t="str">
        <f t="shared" si="16"/>
        <v>-</v>
      </c>
      <c r="AB126" s="54">
        <f t="shared" si="17"/>
        <v>1</v>
      </c>
      <c r="AC126" s="15">
        <f t="shared" si="18"/>
        <v>0</v>
      </c>
      <c r="AD126" s="27">
        <f t="shared" si="19"/>
        <v>0</v>
      </c>
      <c r="AE126" s="91" t="str">
        <f t="shared" si="20"/>
        <v>-</v>
      </c>
      <c r="AF126" s="54">
        <f t="shared" si="21"/>
        <v>0</v>
      </c>
    </row>
    <row r="127" spans="1:32" ht="12.75" customHeight="1">
      <c r="A127" s="98">
        <v>4704170</v>
      </c>
      <c r="B127" s="99">
        <v>850</v>
      </c>
      <c r="C127" s="54" t="s">
        <v>300</v>
      </c>
      <c r="D127" s="15" t="s">
        <v>301</v>
      </c>
      <c r="E127" s="15" t="s">
        <v>302</v>
      </c>
      <c r="F127" s="25">
        <v>37074</v>
      </c>
      <c r="G127" s="26">
        <v>1304</v>
      </c>
      <c r="H127" s="27">
        <v>6153742193</v>
      </c>
      <c r="I127" s="28">
        <v>8</v>
      </c>
      <c r="J127" s="29" t="s">
        <v>418</v>
      </c>
      <c r="K127" s="78" t="s">
        <v>416</v>
      </c>
      <c r="L127" s="70">
        <v>1239.31</v>
      </c>
      <c r="M127" s="74" t="s">
        <v>416</v>
      </c>
      <c r="N127" s="53">
        <v>16.38330757</v>
      </c>
      <c r="O127" s="29" t="s">
        <v>416</v>
      </c>
      <c r="P127" s="45"/>
      <c r="Q127" s="78" t="str">
        <f t="shared" si="11"/>
        <v>NO</v>
      </c>
      <c r="R127" s="82" t="s">
        <v>418</v>
      </c>
      <c r="S127" s="49">
        <v>64182</v>
      </c>
      <c r="T127" s="50">
        <v>5324</v>
      </c>
      <c r="U127" s="50">
        <v>7340</v>
      </c>
      <c r="V127" s="51">
        <v>8043</v>
      </c>
      <c r="W127" s="54">
        <f t="shared" si="12"/>
        <v>1</v>
      </c>
      <c r="X127" s="15">
        <f t="shared" si="13"/>
        <v>0</v>
      </c>
      <c r="Y127" s="15">
        <f t="shared" si="14"/>
        <v>0</v>
      </c>
      <c r="Z127" s="27">
        <f t="shared" si="15"/>
        <v>0</v>
      </c>
      <c r="AA127" s="91" t="str">
        <f t="shared" si="16"/>
        <v>-</v>
      </c>
      <c r="AB127" s="54">
        <f t="shared" si="17"/>
        <v>1</v>
      </c>
      <c r="AC127" s="15">
        <f t="shared" si="18"/>
        <v>0</v>
      </c>
      <c r="AD127" s="27">
        <f t="shared" si="19"/>
        <v>0</v>
      </c>
      <c r="AE127" s="91" t="str">
        <f t="shared" si="20"/>
        <v>-</v>
      </c>
      <c r="AF127" s="54">
        <f t="shared" si="21"/>
        <v>0</v>
      </c>
    </row>
    <row r="128" spans="1:32" ht="12.75" customHeight="1">
      <c r="A128" s="98">
        <v>4704200</v>
      </c>
      <c r="B128" s="99">
        <v>162</v>
      </c>
      <c r="C128" s="54" t="s">
        <v>303</v>
      </c>
      <c r="D128" s="15" t="s">
        <v>304</v>
      </c>
      <c r="E128" s="15" t="s">
        <v>305</v>
      </c>
      <c r="F128" s="25">
        <v>37388</v>
      </c>
      <c r="G128" s="26">
        <v>3468</v>
      </c>
      <c r="H128" s="27">
        <v>9314542600</v>
      </c>
      <c r="I128" s="28">
        <v>6</v>
      </c>
      <c r="J128" s="29" t="s">
        <v>416</v>
      </c>
      <c r="K128" s="78" t="s">
        <v>416</v>
      </c>
      <c r="L128" s="70">
        <v>3527.81</v>
      </c>
      <c r="M128" s="74" t="s">
        <v>416</v>
      </c>
      <c r="N128" s="53">
        <v>22.54280279</v>
      </c>
      <c r="O128" s="29" t="s">
        <v>418</v>
      </c>
      <c r="P128" s="45"/>
      <c r="Q128" s="78" t="str">
        <f t="shared" si="11"/>
        <v>NO</v>
      </c>
      <c r="R128" s="82" t="s">
        <v>418</v>
      </c>
      <c r="S128" s="49">
        <v>168291</v>
      </c>
      <c r="T128" s="50">
        <v>18804</v>
      </c>
      <c r="U128" s="50">
        <v>18018</v>
      </c>
      <c r="V128" s="51">
        <v>24209</v>
      </c>
      <c r="W128" s="54">
        <f t="shared" si="12"/>
        <v>0</v>
      </c>
      <c r="X128" s="15">
        <f t="shared" si="13"/>
        <v>0</v>
      </c>
      <c r="Y128" s="15">
        <f t="shared" si="14"/>
        <v>0</v>
      </c>
      <c r="Z128" s="27">
        <f t="shared" si="15"/>
        <v>0</v>
      </c>
      <c r="AA128" s="91" t="str">
        <f t="shared" si="16"/>
        <v>-</v>
      </c>
      <c r="AB128" s="54">
        <f t="shared" si="17"/>
        <v>1</v>
      </c>
      <c r="AC128" s="15">
        <f t="shared" si="18"/>
        <v>1</v>
      </c>
      <c r="AD128" s="27" t="str">
        <f t="shared" si="19"/>
        <v>Initial</v>
      </c>
      <c r="AE128" s="91" t="str">
        <f t="shared" si="20"/>
        <v>RLIS</v>
      </c>
      <c r="AF128" s="54">
        <f t="shared" si="21"/>
        <v>0</v>
      </c>
    </row>
    <row r="129" spans="1:32" ht="12.75" customHeight="1">
      <c r="A129" s="98">
        <v>4704230</v>
      </c>
      <c r="B129" s="99">
        <v>860</v>
      </c>
      <c r="C129" s="54" t="s">
        <v>306</v>
      </c>
      <c r="D129" s="15" t="s">
        <v>307</v>
      </c>
      <c r="E129" s="15" t="s">
        <v>308</v>
      </c>
      <c r="F129" s="25">
        <v>37650</v>
      </c>
      <c r="G129" s="26">
        <v>1310</v>
      </c>
      <c r="H129" s="27">
        <v>4237431600</v>
      </c>
      <c r="I129" s="28" t="s">
        <v>419</v>
      </c>
      <c r="J129" s="29" t="s">
        <v>416</v>
      </c>
      <c r="K129" s="78" t="s">
        <v>416</v>
      </c>
      <c r="L129" s="70">
        <v>2456.1</v>
      </c>
      <c r="M129" s="74" t="s">
        <v>416</v>
      </c>
      <c r="N129" s="53">
        <v>16.67947733</v>
      </c>
      <c r="O129" s="29" t="s">
        <v>416</v>
      </c>
      <c r="P129" s="45"/>
      <c r="Q129" s="78" t="str">
        <f t="shared" si="11"/>
        <v>NO</v>
      </c>
      <c r="R129" s="82" t="s">
        <v>416</v>
      </c>
      <c r="S129" s="49">
        <v>136406</v>
      </c>
      <c r="T129" s="50">
        <v>12650</v>
      </c>
      <c r="U129" s="50">
        <v>14762</v>
      </c>
      <c r="V129" s="51">
        <v>16189</v>
      </c>
      <c r="W129" s="54">
        <f t="shared" si="12"/>
        <v>0</v>
      </c>
      <c r="X129" s="15">
        <f t="shared" si="13"/>
        <v>0</v>
      </c>
      <c r="Y129" s="15">
        <f t="shared" si="14"/>
        <v>0</v>
      </c>
      <c r="Z129" s="27">
        <f t="shared" si="15"/>
        <v>0</v>
      </c>
      <c r="AA129" s="91" t="str">
        <f t="shared" si="16"/>
        <v>-</v>
      </c>
      <c r="AB129" s="54">
        <f t="shared" si="17"/>
        <v>0</v>
      </c>
      <c r="AC129" s="15">
        <f t="shared" si="18"/>
        <v>0</v>
      </c>
      <c r="AD129" s="27">
        <f t="shared" si="19"/>
        <v>0</v>
      </c>
      <c r="AE129" s="91" t="str">
        <f t="shared" si="20"/>
        <v>-</v>
      </c>
      <c r="AF129" s="54">
        <f t="shared" si="21"/>
        <v>0</v>
      </c>
    </row>
    <row r="130" spans="1:32" ht="12.75" customHeight="1">
      <c r="A130" s="98">
        <v>4704260</v>
      </c>
      <c r="B130" s="99">
        <v>661</v>
      </c>
      <c r="C130" s="54" t="s">
        <v>309</v>
      </c>
      <c r="D130" s="15" t="s">
        <v>310</v>
      </c>
      <c r="E130" s="15" t="s">
        <v>353</v>
      </c>
      <c r="F130" s="25">
        <v>38281</v>
      </c>
      <c r="G130" s="26">
        <v>749</v>
      </c>
      <c r="H130" s="27">
        <v>7318853922</v>
      </c>
      <c r="I130" s="28">
        <v>6</v>
      </c>
      <c r="J130" s="29" t="s">
        <v>416</v>
      </c>
      <c r="K130" s="78" t="s">
        <v>416</v>
      </c>
      <c r="L130" s="70">
        <v>1311.1</v>
      </c>
      <c r="M130" s="74" t="s">
        <v>416</v>
      </c>
      <c r="N130" s="53">
        <v>22.41280732</v>
      </c>
      <c r="O130" s="29" t="s">
        <v>418</v>
      </c>
      <c r="P130" s="45"/>
      <c r="Q130" s="78" t="str">
        <f t="shared" si="11"/>
        <v>NO</v>
      </c>
      <c r="R130" s="82" t="s">
        <v>418</v>
      </c>
      <c r="S130" s="49">
        <v>102623</v>
      </c>
      <c r="T130" s="50">
        <v>12455</v>
      </c>
      <c r="U130" s="50">
        <v>9659</v>
      </c>
      <c r="V130" s="51">
        <v>9682</v>
      </c>
      <c r="W130" s="54">
        <f t="shared" si="12"/>
        <v>0</v>
      </c>
      <c r="X130" s="15">
        <f t="shared" si="13"/>
        <v>0</v>
      </c>
      <c r="Y130" s="15">
        <f t="shared" si="14"/>
        <v>0</v>
      </c>
      <c r="Z130" s="27">
        <f t="shared" si="15"/>
        <v>0</v>
      </c>
      <c r="AA130" s="91" t="str">
        <f t="shared" si="16"/>
        <v>-</v>
      </c>
      <c r="AB130" s="54">
        <f t="shared" si="17"/>
        <v>1</v>
      </c>
      <c r="AC130" s="15">
        <f t="shared" si="18"/>
        <v>1</v>
      </c>
      <c r="AD130" s="27" t="str">
        <f t="shared" si="19"/>
        <v>Initial</v>
      </c>
      <c r="AE130" s="91" t="str">
        <f t="shared" si="20"/>
        <v>RLIS</v>
      </c>
      <c r="AF130" s="54">
        <f t="shared" si="21"/>
        <v>0</v>
      </c>
    </row>
    <row r="131" spans="1:32" ht="12.75" customHeight="1">
      <c r="A131" s="98">
        <v>4704290</v>
      </c>
      <c r="B131" s="99">
        <v>870</v>
      </c>
      <c r="C131" s="54" t="s">
        <v>0</v>
      </c>
      <c r="D131" s="15" t="s">
        <v>311</v>
      </c>
      <c r="E131" s="15" t="s">
        <v>312</v>
      </c>
      <c r="F131" s="25">
        <v>37807</v>
      </c>
      <c r="G131" s="26">
        <v>10</v>
      </c>
      <c r="H131" s="27">
        <v>8659925466</v>
      </c>
      <c r="I131" s="28">
        <v>8</v>
      </c>
      <c r="J131" s="29" t="s">
        <v>418</v>
      </c>
      <c r="K131" s="78" t="s">
        <v>416</v>
      </c>
      <c r="L131" s="70">
        <v>2977.53</v>
      </c>
      <c r="M131" s="74" t="s">
        <v>416</v>
      </c>
      <c r="N131" s="53">
        <v>22.20592549</v>
      </c>
      <c r="O131" s="29" t="s">
        <v>418</v>
      </c>
      <c r="P131" s="45"/>
      <c r="Q131" s="78" t="str">
        <f t="shared" si="11"/>
        <v>NO</v>
      </c>
      <c r="R131" s="82" t="s">
        <v>418</v>
      </c>
      <c r="S131" s="49">
        <v>189793</v>
      </c>
      <c r="T131" s="50">
        <v>22468</v>
      </c>
      <c r="U131" s="50">
        <v>18875</v>
      </c>
      <c r="V131" s="51">
        <v>20618</v>
      </c>
      <c r="W131" s="54">
        <f t="shared" si="12"/>
        <v>1</v>
      </c>
      <c r="X131" s="15">
        <f t="shared" si="13"/>
        <v>0</v>
      </c>
      <c r="Y131" s="15">
        <f t="shared" si="14"/>
        <v>0</v>
      </c>
      <c r="Z131" s="27">
        <f t="shared" si="15"/>
        <v>0</v>
      </c>
      <c r="AA131" s="91" t="str">
        <f t="shared" si="16"/>
        <v>-</v>
      </c>
      <c r="AB131" s="54">
        <f t="shared" si="17"/>
        <v>1</v>
      </c>
      <c r="AC131" s="15">
        <f t="shared" si="18"/>
        <v>1</v>
      </c>
      <c r="AD131" s="27" t="str">
        <f t="shared" si="19"/>
        <v>Initial</v>
      </c>
      <c r="AE131" s="91" t="str">
        <f t="shared" si="20"/>
        <v>RLIS</v>
      </c>
      <c r="AF131" s="54">
        <f t="shared" si="21"/>
        <v>0</v>
      </c>
    </row>
    <row r="132" spans="1:32" ht="12.75" customHeight="1">
      <c r="A132" s="98">
        <v>4704320</v>
      </c>
      <c r="B132" s="99">
        <v>880</v>
      </c>
      <c r="C132" s="54" t="s">
        <v>313</v>
      </c>
      <c r="D132" s="15" t="s">
        <v>372</v>
      </c>
      <c r="E132" s="15" t="s">
        <v>314</v>
      </c>
      <c r="F132" s="25">
        <v>38585</v>
      </c>
      <c r="G132" s="26">
        <v>98</v>
      </c>
      <c r="H132" s="27">
        <v>9319462242</v>
      </c>
      <c r="I132" s="28">
        <v>7</v>
      </c>
      <c r="J132" s="29" t="s">
        <v>418</v>
      </c>
      <c r="K132" s="78" t="s">
        <v>416</v>
      </c>
      <c r="L132" s="70">
        <v>750.3</v>
      </c>
      <c r="M132" s="74" t="s">
        <v>416</v>
      </c>
      <c r="N132" s="53">
        <v>20.10989011</v>
      </c>
      <c r="O132" s="29" t="s">
        <v>418</v>
      </c>
      <c r="P132" s="45"/>
      <c r="Q132" s="78" t="str">
        <f t="shared" si="11"/>
        <v>NO</v>
      </c>
      <c r="R132" s="82" t="s">
        <v>418</v>
      </c>
      <c r="S132" s="49">
        <v>52538</v>
      </c>
      <c r="T132" s="50">
        <v>4982</v>
      </c>
      <c r="U132" s="50">
        <v>5679</v>
      </c>
      <c r="V132" s="51">
        <v>5225</v>
      </c>
      <c r="W132" s="54">
        <f t="shared" si="12"/>
        <v>1</v>
      </c>
      <c r="X132" s="15">
        <f t="shared" si="13"/>
        <v>0</v>
      </c>
      <c r="Y132" s="15">
        <f t="shared" si="14"/>
        <v>0</v>
      </c>
      <c r="Z132" s="27">
        <f t="shared" si="15"/>
        <v>0</v>
      </c>
      <c r="AA132" s="91" t="str">
        <f t="shared" si="16"/>
        <v>-</v>
      </c>
      <c r="AB132" s="54">
        <f t="shared" si="17"/>
        <v>1</v>
      </c>
      <c r="AC132" s="15">
        <f t="shared" si="18"/>
        <v>1</v>
      </c>
      <c r="AD132" s="27" t="str">
        <f t="shared" si="19"/>
        <v>Initial</v>
      </c>
      <c r="AE132" s="91" t="str">
        <f t="shared" si="20"/>
        <v>RLIS</v>
      </c>
      <c r="AF132" s="54">
        <f t="shared" si="21"/>
        <v>0</v>
      </c>
    </row>
    <row r="133" spans="1:32" ht="12.75" customHeight="1">
      <c r="A133" s="98">
        <v>4704350</v>
      </c>
      <c r="B133" s="99">
        <v>890</v>
      </c>
      <c r="C133" s="54" t="s">
        <v>315</v>
      </c>
      <c r="D133" s="15" t="s">
        <v>316</v>
      </c>
      <c r="E133" s="15" t="s">
        <v>343</v>
      </c>
      <c r="F133" s="25">
        <v>37110</v>
      </c>
      <c r="G133" s="26">
        <v>2545</v>
      </c>
      <c r="H133" s="27">
        <v>9316684022</v>
      </c>
      <c r="I133" s="28" t="s">
        <v>420</v>
      </c>
      <c r="J133" s="29" t="s">
        <v>416</v>
      </c>
      <c r="K133" s="78" t="s">
        <v>416</v>
      </c>
      <c r="L133" s="70">
        <v>5828.85</v>
      </c>
      <c r="M133" s="74" t="s">
        <v>416</v>
      </c>
      <c r="N133" s="53">
        <v>19.76656056</v>
      </c>
      <c r="O133" s="29" t="s">
        <v>416</v>
      </c>
      <c r="P133" s="45"/>
      <c r="Q133" s="78" t="str">
        <f t="shared" si="11"/>
        <v>NO</v>
      </c>
      <c r="R133" s="82" t="s">
        <v>418</v>
      </c>
      <c r="S133" s="49">
        <v>339816</v>
      </c>
      <c r="T133" s="50">
        <v>34141</v>
      </c>
      <c r="U133" s="50">
        <v>36255</v>
      </c>
      <c r="V133" s="51">
        <v>41429</v>
      </c>
      <c r="W133" s="54">
        <f t="shared" si="12"/>
        <v>0</v>
      </c>
      <c r="X133" s="15">
        <f t="shared" si="13"/>
        <v>0</v>
      </c>
      <c r="Y133" s="15">
        <f t="shared" si="14"/>
        <v>0</v>
      </c>
      <c r="Z133" s="27">
        <f t="shared" si="15"/>
        <v>0</v>
      </c>
      <c r="AA133" s="91" t="str">
        <f t="shared" si="16"/>
        <v>-</v>
      </c>
      <c r="AB133" s="54">
        <f t="shared" si="17"/>
        <v>1</v>
      </c>
      <c r="AC133" s="15">
        <f t="shared" si="18"/>
        <v>0</v>
      </c>
      <c r="AD133" s="27">
        <f t="shared" si="19"/>
        <v>0</v>
      </c>
      <c r="AE133" s="91" t="str">
        <f t="shared" si="20"/>
        <v>-</v>
      </c>
      <c r="AF133" s="54">
        <f t="shared" si="21"/>
        <v>0</v>
      </c>
    </row>
    <row r="134" spans="1:32" ht="12.75" customHeight="1">
      <c r="A134" s="98">
        <v>4704380</v>
      </c>
      <c r="B134" s="99">
        <v>900</v>
      </c>
      <c r="C134" s="54" t="s">
        <v>317</v>
      </c>
      <c r="D134" s="15" t="s">
        <v>318</v>
      </c>
      <c r="E134" s="15" t="s">
        <v>319</v>
      </c>
      <c r="F134" s="25">
        <v>37659</v>
      </c>
      <c r="G134" s="26">
        <v>1009</v>
      </c>
      <c r="H134" s="27">
        <v>4237531100</v>
      </c>
      <c r="I134" s="28" t="s">
        <v>421</v>
      </c>
      <c r="J134" s="29" t="s">
        <v>416</v>
      </c>
      <c r="K134" s="78" t="s">
        <v>416</v>
      </c>
      <c r="L134" s="70">
        <v>8574.99</v>
      </c>
      <c r="M134" s="74" t="s">
        <v>416</v>
      </c>
      <c r="N134" s="53">
        <v>15.50704866</v>
      </c>
      <c r="O134" s="29" t="s">
        <v>416</v>
      </c>
      <c r="P134" s="45"/>
      <c r="Q134" s="78" t="str">
        <f aca="true" t="shared" si="22" ref="Q134:Q140">IF(AND(ISNUMBER(P134),P134&gt;=20),"YES","NO")</f>
        <v>NO</v>
      </c>
      <c r="R134" s="82" t="s">
        <v>416</v>
      </c>
      <c r="S134" s="49">
        <v>382408</v>
      </c>
      <c r="T134" s="50">
        <v>37218</v>
      </c>
      <c r="U134" s="50">
        <v>45466</v>
      </c>
      <c r="V134" s="51">
        <v>54524</v>
      </c>
      <c r="W134" s="54">
        <f aca="true" t="shared" si="23" ref="W134:W140">IF(OR(J134="YES",K134="YES"),1,0)</f>
        <v>0</v>
      </c>
      <c r="X134" s="15">
        <f aca="true" t="shared" si="24" ref="X134:X140">IF(OR(AND(ISNUMBER(L134),AND(L134&gt;0,L134&lt;600)),AND(ISNUMBER(L134),AND(L134&gt;0,M134="YES"))),1,0)</f>
        <v>0</v>
      </c>
      <c r="Y134" s="15">
        <f aca="true" t="shared" si="25" ref="Y134:Y140">IF(AND(OR(J134="YES",K134="YES"),(W134=0)),"Trouble",0)</f>
        <v>0</v>
      </c>
      <c r="Z134" s="27">
        <f aca="true" t="shared" si="26" ref="Z134:Z140">IF(AND(OR(AND(ISNUMBER(L134),AND(L134&gt;0,L134&lt;600)),AND(ISNUMBER(L134),AND(L134&gt;0,M134="YES"))),(X134=0)),"Trouble",0)</f>
        <v>0</v>
      </c>
      <c r="AA134" s="91" t="str">
        <f aca="true" t="shared" si="27" ref="AA134:AA140">IF(AND(W134=1,X134=1),"SRSA","-")</f>
        <v>-</v>
      </c>
      <c r="AB134" s="54">
        <f aca="true" t="shared" si="28" ref="AB134:AB140">IF(R134="YES",1,0)</f>
        <v>0</v>
      </c>
      <c r="AC134" s="15">
        <f aca="true" t="shared" si="29" ref="AC134:AC140">IF(OR(AND(ISNUMBER(P134),P134&gt;=20),(AND(ISNUMBER(P134)=FALSE,AND(ISNUMBER(N134),N134&gt;=20)))),1,0)</f>
        <v>0</v>
      </c>
      <c r="AD134" s="27">
        <f aca="true" t="shared" si="30" ref="AD134:AD140">IF(AND(AB134=1,AC134=1),"Initial",0)</f>
        <v>0</v>
      </c>
      <c r="AE134" s="91" t="str">
        <f aca="true" t="shared" si="31" ref="AE134:AE140">IF(AND(AND(AD134="Initial",AF134=0),AND(ISNUMBER(L134),L134&gt;0)),"RLIS","-")</f>
        <v>-</v>
      </c>
      <c r="AF134" s="54">
        <f aca="true" t="shared" si="32" ref="AF134:AF140">IF(AND(AA134="SRSA",AD134="Initial"),"SRSA",0)</f>
        <v>0</v>
      </c>
    </row>
    <row r="135" spans="1:32" ht="12.75" customHeight="1">
      <c r="A135" s="98">
        <v>4704440</v>
      </c>
      <c r="B135" s="99">
        <v>910</v>
      </c>
      <c r="C135" s="54" t="s">
        <v>320</v>
      </c>
      <c r="D135" s="15" t="s">
        <v>321</v>
      </c>
      <c r="E135" s="15" t="s">
        <v>337</v>
      </c>
      <c r="F135" s="25">
        <v>38485</v>
      </c>
      <c r="G135" s="26">
        <v>658</v>
      </c>
      <c r="H135" s="27">
        <v>9317223548</v>
      </c>
      <c r="I135" s="28">
        <v>7</v>
      </c>
      <c r="J135" s="29" t="s">
        <v>418</v>
      </c>
      <c r="K135" s="78" t="s">
        <v>416</v>
      </c>
      <c r="L135" s="70">
        <v>2436.35</v>
      </c>
      <c r="M135" s="74" t="s">
        <v>416</v>
      </c>
      <c r="N135" s="53">
        <v>21.11414102</v>
      </c>
      <c r="O135" s="29" t="s">
        <v>418</v>
      </c>
      <c r="P135" s="45"/>
      <c r="Q135" s="78" t="str">
        <f t="shared" si="22"/>
        <v>NO</v>
      </c>
      <c r="R135" s="82" t="s">
        <v>418</v>
      </c>
      <c r="S135" s="49">
        <v>161158</v>
      </c>
      <c r="T135" s="50">
        <v>15532</v>
      </c>
      <c r="U135" s="50">
        <v>18216</v>
      </c>
      <c r="V135" s="51">
        <v>17316</v>
      </c>
      <c r="W135" s="54">
        <f t="shared" si="23"/>
        <v>1</v>
      </c>
      <c r="X135" s="15">
        <f t="shared" si="24"/>
        <v>0</v>
      </c>
      <c r="Y135" s="15">
        <f t="shared" si="25"/>
        <v>0</v>
      </c>
      <c r="Z135" s="27">
        <f t="shared" si="26"/>
        <v>0</v>
      </c>
      <c r="AA135" s="91" t="str">
        <f t="shared" si="27"/>
        <v>-</v>
      </c>
      <c r="AB135" s="54">
        <f t="shared" si="28"/>
        <v>1</v>
      </c>
      <c r="AC135" s="15">
        <f t="shared" si="29"/>
        <v>1</v>
      </c>
      <c r="AD135" s="27" t="str">
        <f t="shared" si="30"/>
        <v>Initial</v>
      </c>
      <c r="AE135" s="91" t="str">
        <f t="shared" si="31"/>
        <v>RLIS</v>
      </c>
      <c r="AF135" s="54">
        <f t="shared" si="32"/>
        <v>0</v>
      </c>
    </row>
    <row r="136" spans="1:32" ht="12.75" customHeight="1">
      <c r="A136" s="98">
        <v>4704470</v>
      </c>
      <c r="B136" s="99">
        <v>920</v>
      </c>
      <c r="C136" s="54" t="s">
        <v>322</v>
      </c>
      <c r="D136" s="15" t="s">
        <v>323</v>
      </c>
      <c r="E136" s="15" t="s">
        <v>358</v>
      </c>
      <c r="F136" s="25">
        <v>38225</v>
      </c>
      <c r="G136" s="26" t="s">
        <v>352</v>
      </c>
      <c r="H136" s="27">
        <v>7313642247</v>
      </c>
      <c r="I136" s="28" t="s">
        <v>424</v>
      </c>
      <c r="J136" s="29" t="s">
        <v>416</v>
      </c>
      <c r="K136" s="78" t="s">
        <v>416</v>
      </c>
      <c r="L136" s="70">
        <v>4636.49</v>
      </c>
      <c r="M136" s="74" t="s">
        <v>416</v>
      </c>
      <c r="N136" s="53">
        <v>16.94947569</v>
      </c>
      <c r="O136" s="29" t="s">
        <v>416</v>
      </c>
      <c r="P136" s="45"/>
      <c r="Q136" s="78" t="str">
        <f t="shared" si="22"/>
        <v>NO</v>
      </c>
      <c r="R136" s="82" t="s">
        <v>418</v>
      </c>
      <c r="S136" s="49">
        <v>242795</v>
      </c>
      <c r="T136" s="50">
        <v>23982</v>
      </c>
      <c r="U136" s="50">
        <v>26173</v>
      </c>
      <c r="V136" s="51">
        <v>31836</v>
      </c>
      <c r="W136" s="54">
        <f t="shared" si="23"/>
        <v>0</v>
      </c>
      <c r="X136" s="15">
        <f t="shared" si="24"/>
        <v>0</v>
      </c>
      <c r="Y136" s="15">
        <f t="shared" si="25"/>
        <v>0</v>
      </c>
      <c r="Z136" s="27">
        <f t="shared" si="26"/>
        <v>0</v>
      </c>
      <c r="AA136" s="91" t="str">
        <f t="shared" si="27"/>
        <v>-</v>
      </c>
      <c r="AB136" s="54">
        <f t="shared" si="28"/>
        <v>1</v>
      </c>
      <c r="AC136" s="15">
        <f t="shared" si="29"/>
        <v>0</v>
      </c>
      <c r="AD136" s="27">
        <f t="shared" si="30"/>
        <v>0</v>
      </c>
      <c r="AE136" s="91" t="str">
        <f t="shared" si="31"/>
        <v>-</v>
      </c>
      <c r="AF136" s="54">
        <f t="shared" si="32"/>
        <v>0</v>
      </c>
    </row>
    <row r="137" spans="1:32" ht="12.75" customHeight="1">
      <c r="A137" s="98">
        <v>4704490</v>
      </c>
      <c r="B137" s="99">
        <v>97</v>
      </c>
      <c r="C137" s="54" t="s">
        <v>324</v>
      </c>
      <c r="D137" s="15" t="s">
        <v>325</v>
      </c>
      <c r="E137" s="15" t="s">
        <v>326</v>
      </c>
      <c r="F137" s="25">
        <v>38258</v>
      </c>
      <c r="G137" s="26">
        <v>279</v>
      </c>
      <c r="H137" s="27">
        <v>7316695005</v>
      </c>
      <c r="I137" s="28">
        <v>7</v>
      </c>
      <c r="J137" s="29" t="s">
        <v>418</v>
      </c>
      <c r="K137" s="78" t="s">
        <v>416</v>
      </c>
      <c r="L137" s="70">
        <v>1035.75</v>
      </c>
      <c r="M137" s="74" t="s">
        <v>416</v>
      </c>
      <c r="N137" s="53">
        <v>21.99528672</v>
      </c>
      <c r="O137" s="29" t="s">
        <v>418</v>
      </c>
      <c r="P137" s="45"/>
      <c r="Q137" s="78" t="str">
        <f t="shared" si="22"/>
        <v>NO</v>
      </c>
      <c r="R137" s="82" t="s">
        <v>418</v>
      </c>
      <c r="S137" s="49">
        <v>64902</v>
      </c>
      <c r="T137" s="50">
        <v>7961</v>
      </c>
      <c r="U137" s="50">
        <v>6262</v>
      </c>
      <c r="V137" s="51">
        <v>7525</v>
      </c>
      <c r="W137" s="54">
        <f t="shared" si="23"/>
        <v>1</v>
      </c>
      <c r="X137" s="15">
        <f t="shared" si="24"/>
        <v>0</v>
      </c>
      <c r="Y137" s="15">
        <f t="shared" si="25"/>
        <v>0</v>
      </c>
      <c r="Z137" s="27">
        <f t="shared" si="26"/>
        <v>0</v>
      </c>
      <c r="AA137" s="91" t="str">
        <f t="shared" si="27"/>
        <v>-</v>
      </c>
      <c r="AB137" s="54">
        <f t="shared" si="28"/>
        <v>1</v>
      </c>
      <c r="AC137" s="15">
        <f t="shared" si="29"/>
        <v>1</v>
      </c>
      <c r="AD137" s="27" t="str">
        <f t="shared" si="30"/>
        <v>Initial</v>
      </c>
      <c r="AE137" s="91" t="str">
        <f t="shared" si="31"/>
        <v>RLIS</v>
      </c>
      <c r="AF137" s="54">
        <f t="shared" si="32"/>
        <v>0</v>
      </c>
    </row>
    <row r="138" spans="1:32" ht="12.75" customHeight="1">
      <c r="A138" s="98">
        <v>4704500</v>
      </c>
      <c r="B138" s="99">
        <v>930</v>
      </c>
      <c r="C138" s="54" t="s">
        <v>327</v>
      </c>
      <c r="D138" s="15" t="s">
        <v>328</v>
      </c>
      <c r="E138" s="15" t="s">
        <v>357</v>
      </c>
      <c r="F138" s="25">
        <v>38583</v>
      </c>
      <c r="G138" s="26">
        <v>1700</v>
      </c>
      <c r="H138" s="27">
        <v>9318362229</v>
      </c>
      <c r="I138" s="28" t="s">
        <v>420</v>
      </c>
      <c r="J138" s="29" t="s">
        <v>416</v>
      </c>
      <c r="K138" s="78" t="s">
        <v>416</v>
      </c>
      <c r="L138" s="70">
        <v>3742.39</v>
      </c>
      <c r="M138" s="74" t="s">
        <v>416</v>
      </c>
      <c r="N138" s="53">
        <v>18.52798364</v>
      </c>
      <c r="O138" s="29" t="s">
        <v>416</v>
      </c>
      <c r="P138" s="45"/>
      <c r="Q138" s="78" t="str">
        <f t="shared" si="22"/>
        <v>NO</v>
      </c>
      <c r="R138" s="82" t="s">
        <v>418</v>
      </c>
      <c r="S138" s="49">
        <v>212730</v>
      </c>
      <c r="T138" s="50">
        <v>18853</v>
      </c>
      <c r="U138" s="50">
        <v>22999</v>
      </c>
      <c r="V138" s="51">
        <v>24902</v>
      </c>
      <c r="W138" s="54">
        <f t="shared" si="23"/>
        <v>0</v>
      </c>
      <c r="X138" s="15">
        <f t="shared" si="24"/>
        <v>0</v>
      </c>
      <c r="Y138" s="15">
        <f t="shared" si="25"/>
        <v>0</v>
      </c>
      <c r="Z138" s="27">
        <f t="shared" si="26"/>
        <v>0</v>
      </c>
      <c r="AA138" s="91" t="str">
        <f t="shared" si="27"/>
        <v>-</v>
      </c>
      <c r="AB138" s="54">
        <f t="shared" si="28"/>
        <v>1</v>
      </c>
      <c r="AC138" s="15">
        <f t="shared" si="29"/>
        <v>0</v>
      </c>
      <c r="AD138" s="27">
        <f t="shared" si="30"/>
        <v>0</v>
      </c>
      <c r="AE138" s="91" t="str">
        <f t="shared" si="31"/>
        <v>-</v>
      </c>
      <c r="AF138" s="54">
        <f t="shared" si="32"/>
        <v>0</v>
      </c>
    </row>
    <row r="139" spans="1:32" ht="12.75" customHeight="1">
      <c r="A139" s="98">
        <v>4704530</v>
      </c>
      <c r="B139" s="99">
        <v>940</v>
      </c>
      <c r="C139" s="54" t="s">
        <v>329</v>
      </c>
      <c r="D139" s="15" t="s">
        <v>330</v>
      </c>
      <c r="E139" s="15" t="s">
        <v>411</v>
      </c>
      <c r="F139" s="25">
        <v>37064</v>
      </c>
      <c r="G139" s="26">
        <v>3736</v>
      </c>
      <c r="H139" s="27">
        <v>6154724000</v>
      </c>
      <c r="I139" s="28" t="s">
        <v>431</v>
      </c>
      <c r="J139" s="29" t="s">
        <v>416</v>
      </c>
      <c r="K139" s="78" t="s">
        <v>416</v>
      </c>
      <c r="L139" s="70">
        <v>22892.57</v>
      </c>
      <c r="M139" s="74" t="s">
        <v>416</v>
      </c>
      <c r="N139" s="53">
        <v>3.129223838</v>
      </c>
      <c r="O139" s="29" t="s">
        <v>416</v>
      </c>
      <c r="P139" s="45"/>
      <c r="Q139" s="78" t="str">
        <f t="shared" si="22"/>
        <v>NO</v>
      </c>
      <c r="R139" s="82" t="s">
        <v>416</v>
      </c>
      <c r="S139" s="49">
        <v>442664</v>
      </c>
      <c r="T139" s="50">
        <v>18170</v>
      </c>
      <c r="U139" s="50">
        <v>66530</v>
      </c>
      <c r="V139" s="51">
        <v>120843</v>
      </c>
      <c r="W139" s="54">
        <f t="shared" si="23"/>
        <v>0</v>
      </c>
      <c r="X139" s="15">
        <f t="shared" si="24"/>
        <v>0</v>
      </c>
      <c r="Y139" s="15">
        <f t="shared" si="25"/>
        <v>0</v>
      </c>
      <c r="Z139" s="27">
        <f t="shared" si="26"/>
        <v>0</v>
      </c>
      <c r="AA139" s="91" t="str">
        <f t="shared" si="27"/>
        <v>-</v>
      </c>
      <c r="AB139" s="54">
        <f t="shared" si="28"/>
        <v>0</v>
      </c>
      <c r="AC139" s="15">
        <f t="shared" si="29"/>
        <v>0</v>
      </c>
      <c r="AD139" s="27">
        <f t="shared" si="30"/>
        <v>0</v>
      </c>
      <c r="AE139" s="91" t="str">
        <f t="shared" si="31"/>
        <v>-</v>
      </c>
      <c r="AF139" s="54">
        <f t="shared" si="32"/>
        <v>0</v>
      </c>
    </row>
    <row r="140" spans="1:32" ht="12.75" customHeight="1">
      <c r="A140" s="98">
        <v>4704550</v>
      </c>
      <c r="B140" s="99">
        <v>950</v>
      </c>
      <c r="C140" s="54" t="s">
        <v>331</v>
      </c>
      <c r="D140" s="15" t="s">
        <v>332</v>
      </c>
      <c r="E140" s="15" t="s">
        <v>413</v>
      </c>
      <c r="F140" s="25">
        <v>37090</v>
      </c>
      <c r="G140" s="26" t="s">
        <v>352</v>
      </c>
      <c r="H140" s="27">
        <v>6154443282</v>
      </c>
      <c r="I140" s="28" t="s">
        <v>426</v>
      </c>
      <c r="J140" s="29" t="s">
        <v>416</v>
      </c>
      <c r="K140" s="78" t="s">
        <v>416</v>
      </c>
      <c r="L140" s="70">
        <v>12607.55</v>
      </c>
      <c r="M140" s="74" t="s">
        <v>416</v>
      </c>
      <c r="N140" s="53">
        <v>6.09874153</v>
      </c>
      <c r="O140" s="29" t="s">
        <v>416</v>
      </c>
      <c r="P140" s="45"/>
      <c r="Q140" s="78" t="str">
        <f t="shared" si="22"/>
        <v>NO</v>
      </c>
      <c r="R140" s="82" t="s">
        <v>416</v>
      </c>
      <c r="S140" s="49">
        <v>365872</v>
      </c>
      <c r="T140" s="50">
        <v>22028</v>
      </c>
      <c r="U140" s="50">
        <v>46321</v>
      </c>
      <c r="V140" s="51">
        <v>69577</v>
      </c>
      <c r="W140" s="54">
        <f t="shared" si="23"/>
        <v>0</v>
      </c>
      <c r="X140" s="15">
        <f t="shared" si="24"/>
        <v>0</v>
      </c>
      <c r="Y140" s="15">
        <f t="shared" si="25"/>
        <v>0</v>
      </c>
      <c r="Z140" s="27">
        <f t="shared" si="26"/>
        <v>0</v>
      </c>
      <c r="AA140" s="91" t="str">
        <f t="shared" si="27"/>
        <v>-</v>
      </c>
      <c r="AB140" s="54">
        <f t="shared" si="28"/>
        <v>0</v>
      </c>
      <c r="AC140" s="15">
        <f t="shared" si="29"/>
        <v>0</v>
      </c>
      <c r="AD140" s="27">
        <f t="shared" si="30"/>
        <v>0</v>
      </c>
      <c r="AE140" s="91" t="str">
        <f t="shared" si="31"/>
        <v>-</v>
      </c>
      <c r="AF140" s="54">
        <f t="shared" si="32"/>
        <v>0</v>
      </c>
    </row>
    <row r="142" ht="18">
      <c r="AI142" s="3"/>
    </row>
  </sheetData>
  <printOptions horizontalCentered="1"/>
  <pageMargins left="0.25" right="0.25" top="0.5" bottom="0.65" header="0.25" footer="0.25"/>
  <pageSetup fitToHeight="0" fitToWidth="1" horizontalDpi="600" verticalDpi="600" orientation="landscape" scale="46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FY 2005 Small Rural School Achievement Program Eligibility Spreadsheet (MS Excel)</dc:title>
  <dc:subject/>
  <dc:creator>robert.hitchcock</dc:creator>
  <cp:keywords/>
  <dc:description/>
  <cp:lastModifiedBy>alan.smigielski</cp:lastModifiedBy>
  <cp:lastPrinted>2005-04-22T14:07:22Z</cp:lastPrinted>
  <dcterms:created xsi:type="dcterms:W3CDTF">2004-07-07T21:41:26Z</dcterms:created>
  <dcterms:modified xsi:type="dcterms:W3CDTF">2005-06-07T13:42:16Z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