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46" yWindow="450" windowWidth="11985" windowHeight="7020" activeTab="0"/>
  </bookViews>
  <sheets>
    <sheet name="Projections and Adjustments" sheetId="1" r:id="rId1"/>
    <sheet name="Revenue Legislation" sheetId="2" r:id="rId2"/>
    <sheet name="Mandatory Outlay Legislation" sheetId="3" r:id="rId3"/>
    <sheet name="Primary Surplus Inaccuracies" sheetId="4" r:id="rId4"/>
    <sheet name="Fan Chart Data" sheetId="5" r:id="rId5"/>
  </sheets>
  <definedNames/>
  <calcPr fullCalcOnLoad="1"/>
</workbook>
</file>

<file path=xl/sharedStrings.xml><?xml version="1.0" encoding="utf-8"?>
<sst xmlns="http://schemas.openxmlformats.org/spreadsheetml/2006/main" count="758" uniqueCount="159">
  <si>
    <t xml:space="preserve">   Actual Discretionary (Defense+Non-Defense)</t>
  </si>
  <si>
    <t xml:space="preserve">   Actual Discretionary Spending ($ Bill.)</t>
  </si>
  <si>
    <t xml:space="preserve">   Actual Net Interest</t>
  </si>
  <si>
    <t xml:space="preserve">   Actual Net Interest ($ Bill.)</t>
  </si>
  <si>
    <t xml:space="preserve">   Actual Primary Non-Discrectionary Outlays</t>
  </si>
  <si>
    <t xml:space="preserve">   Actual Primary Non-Discretionary Outlays ($ Bill.)</t>
  </si>
  <si>
    <t xml:space="preserve">   Projected Discretionary (Defense+Non-Defense)</t>
  </si>
  <si>
    <t xml:space="preserve">   Projected Net Interest</t>
  </si>
  <si>
    <t xml:space="preserve">   Projected Primary Non-Discretionary Outlays</t>
  </si>
  <si>
    <t>(Projections)</t>
  </si>
  <si>
    <t>Actual GDP ($ Bill.)</t>
  </si>
  <si>
    <t>Actual Outlays ($ Bill.)</t>
  </si>
  <si>
    <t>Actual Revenues</t>
  </si>
  <si>
    <t>Actual Revenues ($ Bill.)</t>
  </si>
  <si>
    <t>Actual Surplus</t>
  </si>
  <si>
    <t>Actual Surplus ($ Bill.)</t>
  </si>
  <si>
    <t>Actual Total Outlays</t>
  </si>
  <si>
    <t>Average error</t>
  </si>
  <si>
    <t>Baseline Dates</t>
  </si>
  <si>
    <t>Budget</t>
  </si>
  <si>
    <t>Cumulative Budget Effect of Legislation Following Designated Baseline</t>
  </si>
  <si>
    <t>Current</t>
  </si>
  <si>
    <t>Error: Actual-Projected ND Outlays w/Leg. Adj.</t>
  </si>
  <si>
    <t>Error: Actual-Projected ND Outlays w/Leg. Adj.+Interest Error</t>
  </si>
  <si>
    <t>Error: Actual-Projected Revenues w/Leg. Adj.)</t>
  </si>
  <si>
    <t>Error: Actual-Projected Surplus</t>
  </si>
  <si>
    <t>Error: Actual-Projected Surplus w/Leg. Adj.+Interest Error</t>
  </si>
  <si>
    <t>Error: Actual-Projected Total Outlays w/o Leg. Adj.</t>
  </si>
  <si>
    <t>FAN CHART DATA</t>
  </si>
  <si>
    <t>February 1983</t>
  </si>
  <si>
    <t>February 1984</t>
  </si>
  <si>
    <t>February 1985</t>
  </si>
  <si>
    <t>February 1986</t>
  </si>
  <si>
    <t>February 1987</t>
  </si>
  <si>
    <t>February 1988</t>
  </si>
  <si>
    <t>February 1989</t>
  </si>
  <si>
    <t>January 1987</t>
  </si>
  <si>
    <t>January 1989</t>
  </si>
  <si>
    <t>January 1990</t>
  </si>
  <si>
    <t>January 1991</t>
  </si>
  <si>
    <t>January 1992</t>
  </si>
  <si>
    <t>January 1993</t>
  </si>
  <si>
    <t>January 1994</t>
  </si>
  <si>
    <t>January 1995</t>
  </si>
  <si>
    <t>January 1997</t>
  </si>
  <si>
    <t>January 1998</t>
  </si>
  <si>
    <t>January 1999</t>
  </si>
  <si>
    <t>January 2000</t>
  </si>
  <si>
    <t>January 2001</t>
  </si>
  <si>
    <t>January 2002</t>
  </si>
  <si>
    <t>January 2003</t>
  </si>
  <si>
    <t>July 1981</t>
  </si>
  <si>
    <t>Legislative Adjustments (from 'Outlay Legislation')</t>
  </si>
  <si>
    <t>Legislative Adjustments (From 'Revenue Legislation')</t>
  </si>
  <si>
    <t>May 1996</t>
  </si>
  <si>
    <t>May. 1996**</t>
  </si>
  <si>
    <t>Outlay Error: Actual-Projected N-D Outlays w/Leg. Adj. W/O INTEREST ERROR ($ Bill.)</t>
  </si>
  <si>
    <t>Projected Primary Non-Disc. Outlays w/Leg. Adj.</t>
  </si>
  <si>
    <t>Projected Revenues</t>
  </si>
  <si>
    <t>Projected Revenues (p. 112)</t>
  </si>
  <si>
    <t>Projected Revenues (p. 24)</t>
  </si>
  <si>
    <t>Projected Revenues (p. 37)</t>
  </si>
  <si>
    <t>Projected Revenues (p. 4)</t>
  </si>
  <si>
    <t>Projected Revenues (p. 42)</t>
  </si>
  <si>
    <t>Projected Revenues (p. 46)</t>
  </si>
  <si>
    <t>Projected Revenues (p. 48)</t>
  </si>
  <si>
    <t>Projected Revenues (p. 51)</t>
  </si>
  <si>
    <t>Projected Revenues (p. 52)</t>
  </si>
  <si>
    <t>Projected Revenues (p. 53)</t>
  </si>
  <si>
    <t>Projected Revenues (p. 60)</t>
  </si>
  <si>
    <t>Projected Revenues (p. 65)</t>
  </si>
  <si>
    <t>Projected Revenues (p. 67)</t>
  </si>
  <si>
    <t>Projected Revenues (p. 68)</t>
  </si>
  <si>
    <t>Projected Revenues (p. 80)</t>
  </si>
  <si>
    <t>Projected Revenues (p. 81)</t>
  </si>
  <si>
    <t>Projected Revenues (p.15)</t>
  </si>
  <si>
    <t>Projected Revenues (p.24)</t>
  </si>
  <si>
    <t>Projected Revenues (Table ?)</t>
  </si>
  <si>
    <t>Projected Revenues (Table 3-3)</t>
  </si>
  <si>
    <t>Projected Revenues with Legislative Adjustments</t>
  </si>
  <si>
    <t>Projected Surplus</t>
  </si>
  <si>
    <t>Projected Total Outlays</t>
  </si>
  <si>
    <t>Projected Total Outlays (p. 20)</t>
  </si>
  <si>
    <t>Projected Total Outlays (p. 29)</t>
  </si>
  <si>
    <t>Projected Total Outlays (p. 35)</t>
  </si>
  <si>
    <t>Projected Total Outlays (p. 4)</t>
  </si>
  <si>
    <t>Projected Total Outlays (p. 40)</t>
  </si>
  <si>
    <t>Projected Total Outlays (p. 42)</t>
  </si>
  <si>
    <t>Projected Total Outlays (p. 44)</t>
  </si>
  <si>
    <t>Projected Total Outlays (p. 50)</t>
  </si>
  <si>
    <t>Projected Total Outlays (p. 54)</t>
  </si>
  <si>
    <t>Projected Total Outlays (p. 56)</t>
  </si>
  <si>
    <t>Projected Total Outlays (p. 57)</t>
  </si>
  <si>
    <t>Projected Total Outlays (p. 60)</t>
  </si>
  <si>
    <t>Projected Total Outlays (p. 62)</t>
  </si>
  <si>
    <t>Projected Total Outlays (p. 64)</t>
  </si>
  <si>
    <t>Projected Total Outlays (p. 68)</t>
  </si>
  <si>
    <t>Projected Total Outlays (p. 70)</t>
  </si>
  <si>
    <t>Projected Total Outlays (p. 74)</t>
  </si>
  <si>
    <t>Projected Total Outlays (p. 82)</t>
  </si>
  <si>
    <t>Projected Total Outlays (Table ?)</t>
  </si>
  <si>
    <t>Projected Total Outlays (Table 4-1)</t>
  </si>
  <si>
    <t>PROJECTION YEAR (FISCAL YEAR)</t>
  </si>
  <si>
    <t>Revenue Error: Actual revenues-projected revenues w/Adj. ($ Bill.)</t>
  </si>
  <si>
    <t>Surplus/Deficit: Revenue error - outlay error ($ Bill.)</t>
  </si>
  <si>
    <t>Surplus/Deficit: Revenue error - outlay error as a percentage of actual revenues</t>
  </si>
  <si>
    <t>Year</t>
  </si>
  <si>
    <t>Year + 1</t>
  </si>
  <si>
    <t>Year + 2</t>
  </si>
  <si>
    <t>Year + 3</t>
  </si>
  <si>
    <t>Year + 4</t>
  </si>
  <si>
    <t>February, 1983</t>
  </si>
  <si>
    <t>February, 1984</t>
  </si>
  <si>
    <t>February 1986 *</t>
  </si>
  <si>
    <t>January 1995*</t>
  </si>
  <si>
    <t>May 1996*</t>
  </si>
  <si>
    <t>February 1987*</t>
  </si>
  <si>
    <t>February 1988*</t>
  </si>
  <si>
    <t>February 1989*</t>
  </si>
  <si>
    <t>February 1990*</t>
  </si>
  <si>
    <t>January 1991*</t>
  </si>
  <si>
    <t>January 1992*</t>
  </si>
  <si>
    <t>January 1993*</t>
  </si>
  <si>
    <t>January 1994*</t>
  </si>
  <si>
    <t>January 1997*</t>
  </si>
  <si>
    <t>January 1998*</t>
  </si>
  <si>
    <t>January 1999*</t>
  </si>
  <si>
    <t>January 2000*</t>
  </si>
  <si>
    <t>January 2001*</t>
  </si>
  <si>
    <t>January 2002*</t>
  </si>
  <si>
    <t>January 2003*</t>
  </si>
  <si>
    <t>* Note: May 1996 differs from others in that it starts a season later than do others.</t>
  </si>
  <si>
    <t xml:space="preserve">February 1986 </t>
  </si>
  <si>
    <t xml:space="preserve">February 1987 </t>
  </si>
  <si>
    <t xml:space="preserve">February 1988 </t>
  </si>
  <si>
    <t xml:space="preserve">February 1989 </t>
  </si>
  <si>
    <t xml:space="preserve">January 1990 </t>
  </si>
  <si>
    <t xml:space="preserve">January 1991 </t>
  </si>
  <si>
    <t xml:space="preserve">January 1992 </t>
  </si>
  <si>
    <t xml:space="preserve">january 1993 </t>
  </si>
  <si>
    <t xml:space="preserve">January 1994 </t>
  </si>
  <si>
    <t xml:space="preserve">January 1997 </t>
  </si>
  <si>
    <t xml:space="preserve">January 1998 </t>
  </si>
  <si>
    <t xml:space="preserve">January 1999 </t>
  </si>
  <si>
    <t xml:space="preserve">January 2000 </t>
  </si>
  <si>
    <t xml:space="preserve">January 2001 </t>
  </si>
  <si>
    <t xml:space="preserve">January 2002 </t>
  </si>
  <si>
    <t xml:space="preserve">January 2003 </t>
  </si>
  <si>
    <t xml:space="preserve">Cumulative Budget Effect of Legislation Following Designated Baseline </t>
  </si>
  <si>
    <t>*Note: May 1996 differs from others in that it starts a season later than others.</t>
  </si>
  <si>
    <t>Mandatory Spending Legislation Enacted Between Baselines</t>
  </si>
  <si>
    <t xml:space="preserve">Baseline Dates                                   PROJECTION YEAR (FISCAL YEAR)     </t>
  </si>
  <si>
    <t>Revenue Legislation Enacted Between Baselines</t>
  </si>
  <si>
    <t>Baseline Dates                                            PROJECTION YEAR (FISCAL YEAR)</t>
  </si>
  <si>
    <t>FAN CHART DATA FOR THE JANUARY 2003 REPORT</t>
  </si>
  <si>
    <t>Fiscal Year</t>
  </si>
  <si>
    <t>Baseline Surplus Forecast</t>
  </si>
  <si>
    <t xml:space="preserve">        PERCENTILES :</t>
  </si>
  <si>
    <t>CBO PROJECTIONS AND ADJUSTMENTS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</si>
</sst>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mmmm\ d\,\ yyyy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.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/>
      <right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>
      <alignment/>
      <protection/>
    </xf>
    <xf numFmtId="7" fontId="0" fillId="0" borderId="0">
      <alignment/>
      <protection/>
    </xf>
    <xf numFmtId="3" fontId="0" fillId="0" borderId="0">
      <alignment/>
      <protection/>
    </xf>
    <xf numFmtId="7" fontId="0" fillId="0" borderId="0">
      <alignment/>
      <protection/>
    </xf>
    <xf numFmtId="42" fontId="0" fillId="0" borderId="0" applyFont="0" applyFill="0" applyBorder="0" applyAlignment="0" applyProtection="0"/>
    <xf numFmtId="5" fontId="0" fillId="0" borderId="0">
      <alignment/>
      <protection/>
    </xf>
    <xf numFmtId="14" fontId="0" fillId="0" borderId="0">
      <alignment/>
      <protection/>
    </xf>
    <xf numFmtId="2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10" fontId="0" fillId="0" borderId="0">
      <alignment/>
      <protection/>
    </xf>
    <xf numFmtId="0" fontId="0" fillId="0" borderId="1">
      <alignment/>
      <protection/>
    </xf>
  </cellStyleXfs>
  <cellXfs count="81">
    <xf numFmtId="0" fontId="0" fillId="0" borderId="0" xfId="0" applyAlignment="1">
      <alignment/>
    </xf>
    <xf numFmtId="0" fontId="4" fillId="0" borderId="0" xfId="0" applyAlignment="1">
      <alignment/>
    </xf>
    <xf numFmtId="0" fontId="5" fillId="0" borderId="0" xfId="0" applyAlignment="1">
      <alignment/>
    </xf>
    <xf numFmtId="164" fontId="3" fillId="0" borderId="0" xfId="0" applyAlignment="1">
      <alignment/>
    </xf>
    <xf numFmtId="0" fontId="4" fillId="0" borderId="0" xfId="0" applyAlignment="1">
      <alignment horizontal="center"/>
    </xf>
    <xf numFmtId="164" fontId="0" fillId="0" borderId="0" xfId="0" applyAlignment="1">
      <alignment/>
    </xf>
    <xf numFmtId="164" fontId="5" fillId="0" borderId="0" xfId="0" applyAlignment="1">
      <alignment/>
    </xf>
    <xf numFmtId="165" fontId="0" fillId="0" borderId="0" xfId="0" applyAlignment="1">
      <alignment/>
    </xf>
    <xf numFmtId="2" fontId="0" fillId="0" borderId="0" xfId="0" applyAlignment="1">
      <alignment/>
    </xf>
    <xf numFmtId="2" fontId="0" fillId="2" borderId="0" xfId="0" applyAlignment="1">
      <alignment/>
    </xf>
    <xf numFmtId="0" fontId="4" fillId="3" borderId="2" xfId="0" applyAlignment="1">
      <alignment/>
    </xf>
    <xf numFmtId="0" fontId="4" fillId="2" borderId="0" xfId="0" applyAlignment="1">
      <alignment/>
    </xf>
    <xf numFmtId="0" fontId="4" fillId="4" borderId="0" xfId="0" applyAlignment="1">
      <alignment/>
    </xf>
    <xf numFmtId="164" fontId="4" fillId="2" borderId="0" xfId="0" applyAlignment="1">
      <alignment/>
    </xf>
    <xf numFmtId="164" fontId="0" fillId="2" borderId="0" xfId="0" applyAlignment="1">
      <alignment/>
    </xf>
    <xf numFmtId="0" fontId="0" fillId="2" borderId="0" xfId="0" applyAlignment="1">
      <alignment/>
    </xf>
    <xf numFmtId="165" fontId="0" fillId="2" borderId="0" xfId="0" applyAlignment="1">
      <alignment/>
    </xf>
    <xf numFmtId="165" fontId="0" fillId="2" borderId="3" xfId="0" applyAlignment="1">
      <alignment/>
    </xf>
    <xf numFmtId="165" fontId="4" fillId="3" borderId="4" xfId="0" applyAlignment="1">
      <alignment/>
    </xf>
    <xf numFmtId="165" fontId="4" fillId="3" borderId="5" xfId="0" applyAlignment="1">
      <alignment/>
    </xf>
    <xf numFmtId="0" fontId="0" fillId="4" borderId="0" xfId="0" applyAlignment="1">
      <alignment/>
    </xf>
    <xf numFmtId="0" fontId="4" fillId="4" borderId="0" xfId="0" applyAlignment="1">
      <alignment horizontal="center"/>
    </xf>
    <xf numFmtId="2" fontId="4" fillId="2" borderId="2" xfId="0" applyAlignment="1">
      <alignment/>
    </xf>
    <xf numFmtId="0" fontId="4" fillId="2" borderId="2" xfId="0" applyAlignment="1">
      <alignment/>
    </xf>
    <xf numFmtId="0" fontId="4" fillId="4" borderId="6" xfId="0" applyAlignment="1">
      <alignment/>
    </xf>
    <xf numFmtId="0" fontId="0" fillId="4" borderId="2" xfId="0" applyAlignment="1">
      <alignment/>
    </xf>
    <xf numFmtId="17" fontId="4" fillId="0" borderId="0" xfId="0" applyAlignment="1">
      <alignment/>
    </xf>
    <xf numFmtId="164" fontId="4" fillId="0" borderId="0" xfId="0" applyAlignment="1">
      <alignment/>
    </xf>
    <xf numFmtId="17" fontId="4" fillId="4" borderId="2" xfId="0" applyAlignment="1">
      <alignment/>
    </xf>
    <xf numFmtId="0" fontId="4" fillId="4" borderId="1" xfId="0" applyAlignment="1">
      <alignment horizontal="center"/>
    </xf>
    <xf numFmtId="0" fontId="4" fillId="4" borderId="7" xfId="0" applyAlignment="1">
      <alignment horizontal="center"/>
    </xf>
    <xf numFmtId="0" fontId="4" fillId="4" borderId="3" xfId="0" applyAlignment="1">
      <alignment horizontal="center"/>
    </xf>
    <xf numFmtId="0" fontId="0" fillId="4" borderId="3" xfId="0" applyAlignment="1">
      <alignment/>
    </xf>
    <xf numFmtId="2" fontId="4" fillId="0" borderId="2" xfId="0" applyAlignment="1">
      <alignment/>
    </xf>
    <xf numFmtId="0" fontId="4" fillId="3" borderId="8" xfId="0" applyAlignment="1">
      <alignment/>
    </xf>
    <xf numFmtId="0" fontId="0" fillId="4" borderId="6" xfId="0" applyAlignment="1">
      <alignment/>
    </xf>
    <xf numFmtId="0" fontId="4" fillId="0" borderId="2" xfId="0" applyAlignment="1">
      <alignment/>
    </xf>
    <xf numFmtId="0" fontId="4" fillId="0" borderId="8" xfId="0" applyAlignment="1">
      <alignment/>
    </xf>
    <xf numFmtId="2" fontId="4" fillId="0" borderId="4" xfId="0" applyAlignment="1">
      <alignment/>
    </xf>
    <xf numFmtId="2" fontId="0" fillId="0" borderId="3" xfId="0" applyAlignment="1">
      <alignment/>
    </xf>
    <xf numFmtId="2" fontId="0" fillId="2" borderId="3" xfId="0" applyAlignment="1">
      <alignment/>
    </xf>
    <xf numFmtId="2" fontId="4" fillId="0" borderId="5" xfId="0" applyAlignment="1">
      <alignment/>
    </xf>
    <xf numFmtId="2" fontId="4" fillId="3" borderId="2" xfId="0" applyAlignment="1">
      <alignment/>
    </xf>
    <xf numFmtId="165" fontId="0" fillId="3" borderId="0" xfId="0" applyAlignment="1">
      <alignment/>
    </xf>
    <xf numFmtId="165" fontId="0" fillId="3" borderId="3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165" fontId="0" fillId="0" borderId="14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4" fillId="0" borderId="16" xfId="0" applyFont="1" applyBorder="1" applyAlignment="1">
      <alignment horizontal="center"/>
    </xf>
    <xf numFmtId="165" fontId="0" fillId="0" borderId="16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4" borderId="0" xfId="0" applyBorder="1" applyAlignment="1">
      <alignment/>
    </xf>
    <xf numFmtId="0" fontId="4" fillId="4" borderId="0" xfId="0" applyBorder="1" applyAlignment="1">
      <alignment horizontal="center"/>
    </xf>
    <xf numFmtId="17" fontId="4" fillId="4" borderId="0" xfId="0" applyBorder="1" applyAlignment="1">
      <alignment/>
    </xf>
    <xf numFmtId="2" fontId="4" fillId="0" borderId="0" xfId="0" applyBorder="1" applyAlignment="1">
      <alignment/>
    </xf>
    <xf numFmtId="164" fontId="0" fillId="0" borderId="0" xfId="0" applyBorder="1" applyAlignment="1">
      <alignment/>
    </xf>
    <xf numFmtId="2" fontId="4" fillId="2" borderId="0" xfId="0" applyBorder="1" applyAlignment="1">
      <alignment/>
    </xf>
    <xf numFmtId="164" fontId="0" fillId="2" borderId="0" xfId="0" applyBorder="1" applyAlignment="1">
      <alignment/>
    </xf>
    <xf numFmtId="2" fontId="0" fillId="0" borderId="0" xfId="0" applyBorder="1" applyAlignment="1">
      <alignment/>
    </xf>
    <xf numFmtId="0" fontId="4" fillId="0" borderId="0" xfId="0" applyBorder="1" applyAlignment="1">
      <alignment/>
    </xf>
    <xf numFmtId="0" fontId="4" fillId="2" borderId="0" xfId="0" applyBorder="1" applyAlignment="1">
      <alignment/>
    </xf>
    <xf numFmtId="2" fontId="0" fillId="2" borderId="0" xfId="0" applyBorder="1" applyAlignment="1">
      <alignment/>
    </xf>
    <xf numFmtId="0" fontId="4" fillId="4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Data'!$B$7:$B$26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Data'!$C$7:$C$26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Data'!$D$7:$D$26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Data'!$E$7:$E$26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Data'!$F$7:$F$26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Data'!$G$7:$G$26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Data'!$H$7:$H$26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Data'!$I$7:$I$26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Data'!$J$7:$J$26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Data'!$K$7:$K$26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1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Data'!$M$7:$M$26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2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Data'!$N$7:$N$26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3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Data'!$O$7:$O$26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4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Data'!$P$7:$P$26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5"/>
          <c:order val="1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Data'!$Q$7:$Q$26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6"/>
          <c:order val="1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Data'!$R$7:$R$26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7"/>
          <c:order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Data'!$S$7:$S$26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8"/>
          <c:order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Data'!$T$7:$T$26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9"/>
          <c:order val="18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'Fan Chart Data'!$A$7:$A$26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cat>
          <c:val>
            <c:numRef>
              <c:f>'Fan Chart Data'!$U$7:$U$26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axId val="30387636"/>
        <c:axId val="5053269"/>
      </c:lineChart>
      <c:catAx>
        <c:axId val="30387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53269"/>
        <c:crosses val="autoZero"/>
        <c:auto val="1"/>
        <c:lblOffset val="100"/>
        <c:noMultiLvlLbl val="0"/>
      </c:catAx>
      <c:valAx>
        <c:axId val="50532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87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6</xdr:row>
      <xdr:rowOff>114300</xdr:rowOff>
    </xdr:from>
    <xdr:to>
      <xdr:col>12</xdr:col>
      <xdr:colOff>133350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2552700" y="1247775"/>
        <a:ext cx="3533775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46"/>
  <sheetViews>
    <sheetView tabSelected="1" workbookViewId="0" topLeftCell="A1">
      <pane xSplit="1" ySplit="1" topLeftCell="B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:IV2"/>
    </sheetView>
  </sheetViews>
  <sheetFormatPr defaultColWidth="9.140625" defaultRowHeight="12.75"/>
  <cols>
    <col min="1" max="1" width="55.00390625" style="0" customWidth="1"/>
  </cols>
  <sheetData>
    <row r="1" spans="1:34" ht="12.75">
      <c r="A1" s="78" t="s">
        <v>158</v>
      </c>
      <c r="B1" s="21">
        <v>1981</v>
      </c>
      <c r="C1" s="21">
        <v>1982</v>
      </c>
      <c r="D1" s="21">
        <v>1983</v>
      </c>
      <c r="E1" s="21">
        <v>1984</v>
      </c>
      <c r="F1" s="21">
        <v>1985</v>
      </c>
      <c r="G1" s="21">
        <v>1986</v>
      </c>
      <c r="H1" s="21">
        <v>1987</v>
      </c>
      <c r="I1" s="21">
        <v>1988</v>
      </c>
      <c r="J1" s="21">
        <v>1989</v>
      </c>
      <c r="K1" s="21">
        <v>1990</v>
      </c>
      <c r="L1" s="21">
        <v>1991</v>
      </c>
      <c r="M1" s="21">
        <v>1992</v>
      </c>
      <c r="N1" s="21">
        <v>1993</v>
      </c>
      <c r="O1" s="21">
        <v>1994</v>
      </c>
      <c r="P1" s="21">
        <v>1995</v>
      </c>
      <c r="Q1" s="21">
        <v>1996</v>
      </c>
      <c r="R1" s="21">
        <v>1997</v>
      </c>
      <c r="S1" s="21">
        <v>1998</v>
      </c>
      <c r="T1" s="21">
        <v>1999</v>
      </c>
      <c r="U1" s="21">
        <v>2000</v>
      </c>
      <c r="V1" s="21">
        <v>2001</v>
      </c>
      <c r="W1" s="21">
        <v>2002</v>
      </c>
      <c r="X1" s="21">
        <v>2003</v>
      </c>
      <c r="Y1" s="21">
        <v>2004</v>
      </c>
      <c r="Z1" s="21">
        <v>2005</v>
      </c>
      <c r="AA1" s="21">
        <v>2006</v>
      </c>
      <c r="AB1" s="21">
        <v>2007</v>
      </c>
      <c r="AC1" s="21">
        <v>2008</v>
      </c>
      <c r="AD1" s="21">
        <v>2009</v>
      </c>
      <c r="AE1" s="21">
        <v>2010</v>
      </c>
      <c r="AF1" s="21">
        <v>2011</v>
      </c>
      <c r="AG1" s="21">
        <v>2012</v>
      </c>
      <c r="AH1" s="21">
        <v>2013</v>
      </c>
    </row>
    <row r="2" spans="1:33" ht="12.75">
      <c r="A2" s="1"/>
      <c r="X2" s="2" t="s">
        <v>9</v>
      </c>
      <c r="Y2" s="2"/>
      <c r="Z2" s="2"/>
      <c r="AA2" s="2"/>
      <c r="AB2" s="2"/>
      <c r="AC2" s="2"/>
      <c r="AD2" s="2"/>
      <c r="AE2" s="2"/>
      <c r="AF2" s="2"/>
      <c r="AG2" s="2"/>
    </row>
    <row r="3" spans="1:34" ht="12.75">
      <c r="A3" s="1" t="s">
        <v>10</v>
      </c>
      <c r="B3" s="5">
        <v>3060.275</v>
      </c>
      <c r="C3" s="5">
        <v>3231.1</v>
      </c>
      <c r="D3" s="5">
        <v>3441.65</v>
      </c>
      <c r="E3" s="5">
        <v>3846.575</v>
      </c>
      <c r="F3" s="5">
        <v>4141.55</v>
      </c>
      <c r="G3" s="5">
        <v>4398.3</v>
      </c>
      <c r="H3" s="5">
        <v>4653.95</v>
      </c>
      <c r="I3" s="5">
        <v>5016.65</v>
      </c>
      <c r="J3" s="5">
        <v>5406.625</v>
      </c>
      <c r="K3" s="5">
        <v>5738.425</v>
      </c>
      <c r="L3" s="5">
        <v>5927.875</v>
      </c>
      <c r="M3" s="5">
        <v>6221.675</v>
      </c>
      <c r="N3" s="5">
        <v>6560.9</v>
      </c>
      <c r="O3" s="5">
        <v>6948.75</v>
      </c>
      <c r="P3" s="5">
        <v>7322.65</v>
      </c>
      <c r="Q3" s="5">
        <v>7700.15</v>
      </c>
      <c r="R3" s="5">
        <v>8194.075</v>
      </c>
      <c r="S3" s="5">
        <v>8655.1</v>
      </c>
      <c r="T3" s="5">
        <v>9141.4</v>
      </c>
      <c r="U3" s="5">
        <v>9715.4</v>
      </c>
      <c r="V3" s="5">
        <v>10032.3</v>
      </c>
      <c r="W3" s="5">
        <v>10336.7</v>
      </c>
      <c r="X3" s="6">
        <v>10755.9</v>
      </c>
      <c r="Y3" s="6">
        <v>11309.3</v>
      </c>
      <c r="Z3" s="6">
        <v>11934.1</v>
      </c>
      <c r="AA3" s="6">
        <v>12581.5</v>
      </c>
      <c r="AB3" s="6">
        <v>13262.8</v>
      </c>
      <c r="AC3" s="6">
        <v>13972.2</v>
      </c>
      <c r="AD3" s="6">
        <v>14711.8</v>
      </c>
      <c r="AE3" s="6">
        <v>15480.4</v>
      </c>
      <c r="AF3" s="6">
        <v>16250.2</v>
      </c>
      <c r="AG3" s="6">
        <v>17013</v>
      </c>
      <c r="AH3" s="5">
        <v>17851.2</v>
      </c>
    </row>
    <row r="4" spans="1:34" ht="12.75">
      <c r="A4" s="1" t="s">
        <v>13</v>
      </c>
      <c r="B4" s="5">
        <v>599.3</v>
      </c>
      <c r="C4" s="5">
        <v>617.8</v>
      </c>
      <c r="D4" s="5">
        <v>600.6</v>
      </c>
      <c r="E4" s="5">
        <v>666.5</v>
      </c>
      <c r="F4" s="5">
        <v>734.1</v>
      </c>
      <c r="G4" s="5">
        <v>769.2</v>
      </c>
      <c r="H4" s="5">
        <v>854.4</v>
      </c>
      <c r="I4" s="5">
        <v>909.3</v>
      </c>
      <c r="J4" s="5">
        <v>991.2</v>
      </c>
      <c r="K4" s="5">
        <v>1032</v>
      </c>
      <c r="L4" s="5">
        <v>1055</v>
      </c>
      <c r="M4" s="5">
        <v>1091.3</v>
      </c>
      <c r="N4" s="5">
        <v>1154.4</v>
      </c>
      <c r="O4" s="5">
        <v>1258.6</v>
      </c>
      <c r="P4" s="5">
        <v>1351.8</v>
      </c>
      <c r="Q4" s="5">
        <v>1453.1</v>
      </c>
      <c r="R4" s="5">
        <v>1579.3</v>
      </c>
      <c r="S4" s="5">
        <v>1721.8</v>
      </c>
      <c r="T4" s="5">
        <v>1827.5</v>
      </c>
      <c r="U4" s="5">
        <v>2025.1</v>
      </c>
      <c r="V4" s="5">
        <v>1990.2</v>
      </c>
      <c r="W4" s="5">
        <v>1853.3</v>
      </c>
      <c r="X4" s="5">
        <v>1921.526</v>
      </c>
      <c r="Y4" s="5">
        <v>2054.36</v>
      </c>
      <c r="Z4" s="5">
        <v>2225.115</v>
      </c>
      <c r="AA4" s="5">
        <v>2370.074</v>
      </c>
      <c r="AB4" s="5">
        <v>2504.664</v>
      </c>
      <c r="AC4" s="5">
        <v>2647.778</v>
      </c>
      <c r="AD4" s="5">
        <v>2797.853</v>
      </c>
      <c r="AE4" s="5">
        <v>2949.213</v>
      </c>
      <c r="AF4" s="5">
        <v>3220.082</v>
      </c>
      <c r="AG4" s="5">
        <v>3479.799</v>
      </c>
      <c r="AH4" s="5">
        <v>3674.429</v>
      </c>
    </row>
    <row r="5" spans="1:34" ht="12.75">
      <c r="A5" s="1" t="s">
        <v>11</v>
      </c>
      <c r="B5" s="5">
        <f aca="true" t="shared" si="0" ref="B5:V5">B6+B7+B8</f>
        <v>678.2</v>
      </c>
      <c r="C5" s="5">
        <f t="shared" si="0"/>
        <v>745.8</v>
      </c>
      <c r="D5" s="5">
        <f t="shared" si="0"/>
        <v>808.4000000000001</v>
      </c>
      <c r="E5" s="5">
        <f t="shared" si="0"/>
        <v>851.9</v>
      </c>
      <c r="F5" s="5">
        <f t="shared" si="0"/>
        <v>946.4000000000001</v>
      </c>
      <c r="G5" s="5">
        <f t="shared" si="0"/>
        <v>990.5</v>
      </c>
      <c r="H5" s="5">
        <f t="shared" si="0"/>
        <v>1004.0999999999999</v>
      </c>
      <c r="I5" s="5">
        <f t="shared" si="0"/>
        <v>1064.5</v>
      </c>
      <c r="J5" s="5">
        <f t="shared" si="0"/>
        <v>1143.6999999999998</v>
      </c>
      <c r="K5" s="5">
        <f t="shared" si="0"/>
        <v>1253.1999999999998</v>
      </c>
      <c r="L5" s="5">
        <f t="shared" si="0"/>
        <v>1324.4</v>
      </c>
      <c r="M5" s="5">
        <f t="shared" si="0"/>
        <v>1381.7</v>
      </c>
      <c r="N5" s="5">
        <f t="shared" si="0"/>
        <v>1409.5</v>
      </c>
      <c r="O5" s="5">
        <f t="shared" si="0"/>
        <v>1461.9</v>
      </c>
      <c r="P5" s="5">
        <f t="shared" si="0"/>
        <v>1515.8000000000002</v>
      </c>
      <c r="Q5" s="5">
        <f t="shared" si="0"/>
        <v>1560.6</v>
      </c>
      <c r="R5" s="5">
        <f t="shared" si="0"/>
        <v>1601.3</v>
      </c>
      <c r="S5" s="5">
        <f t="shared" si="0"/>
        <v>1652.6000000000001</v>
      </c>
      <c r="T5" s="5">
        <f t="shared" si="0"/>
        <v>1703</v>
      </c>
      <c r="U5" s="5">
        <f t="shared" si="0"/>
        <v>1787.9</v>
      </c>
      <c r="V5" s="5">
        <f t="shared" si="0"/>
        <v>1863</v>
      </c>
      <c r="W5" s="5">
        <v>2010.9</v>
      </c>
      <c r="X5" s="5">
        <v>2120.707</v>
      </c>
      <c r="Y5" s="5">
        <v>2199.304</v>
      </c>
      <c r="Z5" s="5">
        <v>2298.177</v>
      </c>
      <c r="AA5" s="5">
        <v>2386.552</v>
      </c>
      <c r="AB5" s="5">
        <v>2478.55</v>
      </c>
      <c r="AC5" s="5">
        <v>2582.87</v>
      </c>
      <c r="AD5" s="5">
        <v>2694.586</v>
      </c>
      <c r="AE5" s="5">
        <v>2808.8</v>
      </c>
      <c r="AF5" s="5">
        <v>2942.893</v>
      </c>
      <c r="AG5" s="5">
        <v>3028.501</v>
      </c>
      <c r="AH5" s="5">
        <v>3166.718</v>
      </c>
    </row>
    <row r="6" spans="1:34" ht="12.75">
      <c r="A6" s="1" t="s">
        <v>1</v>
      </c>
      <c r="B6" s="5">
        <v>307.9</v>
      </c>
      <c r="C6" s="5">
        <v>325.9</v>
      </c>
      <c r="D6" s="5">
        <v>353.3</v>
      </c>
      <c r="E6" s="5">
        <v>379.4</v>
      </c>
      <c r="F6" s="5">
        <v>415.7</v>
      </c>
      <c r="G6" s="5">
        <v>438.5</v>
      </c>
      <c r="H6" s="5">
        <v>444.2</v>
      </c>
      <c r="I6" s="5">
        <v>464.4</v>
      </c>
      <c r="J6" s="5">
        <v>488.8</v>
      </c>
      <c r="K6" s="5">
        <v>500.5</v>
      </c>
      <c r="L6" s="5">
        <v>533.3</v>
      </c>
      <c r="M6" s="5">
        <v>534.6</v>
      </c>
      <c r="N6" s="5">
        <v>541</v>
      </c>
      <c r="O6" s="5">
        <v>543.9</v>
      </c>
      <c r="P6" s="5">
        <v>545.7</v>
      </c>
      <c r="Q6" s="5">
        <v>534.5</v>
      </c>
      <c r="R6" s="5">
        <v>548.9</v>
      </c>
      <c r="S6" s="5">
        <v>554.7</v>
      </c>
      <c r="T6" s="5">
        <v>575</v>
      </c>
      <c r="U6" s="5">
        <v>617</v>
      </c>
      <c r="V6" s="5">
        <v>649.362</v>
      </c>
      <c r="W6" s="5">
        <v>733.7</v>
      </c>
      <c r="X6" s="5">
        <v>791.543</v>
      </c>
      <c r="Y6" s="5">
        <v>816.827</v>
      </c>
      <c r="Z6" s="5">
        <v>834.427</v>
      </c>
      <c r="AA6" s="5">
        <v>848.478</v>
      </c>
      <c r="AB6" s="5">
        <v>866.218</v>
      </c>
      <c r="AC6" s="5">
        <v>890.89</v>
      </c>
      <c r="AD6" s="5">
        <v>914.733</v>
      </c>
      <c r="AE6" s="5">
        <v>939.679</v>
      </c>
      <c r="AF6" s="5">
        <v>969.241</v>
      </c>
      <c r="AG6" s="5">
        <v>988.896</v>
      </c>
      <c r="AH6" s="5">
        <v>1019.835</v>
      </c>
    </row>
    <row r="7" spans="1:34" ht="12.75">
      <c r="A7" s="1" t="s">
        <v>3</v>
      </c>
      <c r="B7" s="5">
        <v>68.8</v>
      </c>
      <c r="C7" s="5">
        <v>85</v>
      </c>
      <c r="D7" s="5">
        <v>89.8</v>
      </c>
      <c r="E7" s="5">
        <v>111.1</v>
      </c>
      <c r="F7" s="5">
        <v>129.5</v>
      </c>
      <c r="G7" s="5">
        <v>136</v>
      </c>
      <c r="H7" s="5">
        <v>138.7</v>
      </c>
      <c r="I7" s="5">
        <v>151.8</v>
      </c>
      <c r="J7" s="5">
        <v>169</v>
      </c>
      <c r="K7" s="5">
        <v>184.4</v>
      </c>
      <c r="L7" s="5">
        <v>194.5</v>
      </c>
      <c r="M7" s="5">
        <v>199.4</v>
      </c>
      <c r="N7" s="5">
        <v>198.7</v>
      </c>
      <c r="O7" s="5">
        <v>203</v>
      </c>
      <c r="P7" s="5">
        <v>232.2</v>
      </c>
      <c r="Q7" s="5">
        <v>241.1</v>
      </c>
      <c r="R7" s="5">
        <v>244</v>
      </c>
      <c r="S7" s="5">
        <v>241.2</v>
      </c>
      <c r="T7" s="5">
        <v>229.7</v>
      </c>
      <c r="U7" s="5">
        <v>223.2</v>
      </c>
      <c r="V7" s="5">
        <v>206.1</v>
      </c>
      <c r="W7" s="5">
        <v>171.2</v>
      </c>
      <c r="X7" s="5">
        <v>157.078</v>
      </c>
      <c r="Y7" s="5">
        <v>164.952</v>
      </c>
      <c r="Z7" s="5">
        <v>193.833</v>
      </c>
      <c r="AA7" s="5">
        <v>212.245</v>
      </c>
      <c r="AB7" s="5">
        <v>216.787</v>
      </c>
      <c r="AC7" s="5">
        <v>216.605</v>
      </c>
      <c r="AD7" s="5">
        <v>214.084</v>
      </c>
      <c r="AE7" s="5">
        <v>208.157</v>
      </c>
      <c r="AF7" s="5">
        <v>199.3</v>
      </c>
      <c r="AG7" s="5">
        <v>183.569</v>
      </c>
      <c r="AH7" s="5">
        <v>158.758</v>
      </c>
    </row>
    <row r="8" spans="1:34" ht="12.75">
      <c r="A8" s="1" t="s">
        <v>5</v>
      </c>
      <c r="B8" s="5">
        <v>301.5</v>
      </c>
      <c r="C8" s="5">
        <v>334.9</v>
      </c>
      <c r="D8" s="5">
        <v>365.3</v>
      </c>
      <c r="E8" s="5">
        <v>361.4</v>
      </c>
      <c r="F8" s="5">
        <v>401.2</v>
      </c>
      <c r="G8" s="5">
        <v>416</v>
      </c>
      <c r="H8" s="5">
        <v>421.2</v>
      </c>
      <c r="I8" s="5">
        <v>448.3</v>
      </c>
      <c r="J8" s="5">
        <v>485.9</v>
      </c>
      <c r="K8" s="5">
        <v>568.3</v>
      </c>
      <c r="L8" s="5">
        <v>596.6</v>
      </c>
      <c r="M8" s="5">
        <v>647.7</v>
      </c>
      <c r="N8" s="5">
        <v>669.8</v>
      </c>
      <c r="O8" s="5">
        <v>715</v>
      </c>
      <c r="P8" s="5">
        <v>737.9</v>
      </c>
      <c r="Q8" s="5">
        <v>785</v>
      </c>
      <c r="R8" s="5">
        <v>808.4</v>
      </c>
      <c r="S8" s="5">
        <v>856.7</v>
      </c>
      <c r="T8" s="5">
        <v>898.3</v>
      </c>
      <c r="U8" s="5">
        <v>947.7</v>
      </c>
      <c r="V8" s="5">
        <v>1007.5379999999999</v>
      </c>
      <c r="W8" s="5">
        <f aca="true" t="shared" si="1" ref="W8:AH8">W5-W6-W7</f>
        <v>1106</v>
      </c>
      <c r="X8" s="5">
        <f t="shared" si="1"/>
        <v>1172.0859999999998</v>
      </c>
      <c r="Y8" s="5">
        <f t="shared" si="1"/>
        <v>1217.525</v>
      </c>
      <c r="Z8" s="5">
        <f t="shared" si="1"/>
        <v>1269.917</v>
      </c>
      <c r="AA8" s="5">
        <f t="shared" si="1"/>
        <v>1325.8290000000002</v>
      </c>
      <c r="AB8" s="5">
        <f t="shared" si="1"/>
        <v>1395.5450000000003</v>
      </c>
      <c r="AC8" s="5">
        <f t="shared" si="1"/>
        <v>1475.375</v>
      </c>
      <c r="AD8" s="5">
        <f t="shared" si="1"/>
        <v>1565.7689999999998</v>
      </c>
      <c r="AE8" s="5">
        <f t="shared" si="1"/>
        <v>1660.9640000000002</v>
      </c>
      <c r="AF8" s="5">
        <f t="shared" si="1"/>
        <v>1774.352</v>
      </c>
      <c r="AG8" s="5">
        <f t="shared" si="1"/>
        <v>1856.0360000000003</v>
      </c>
      <c r="AH8" s="5">
        <f t="shared" si="1"/>
        <v>1988.1249999999998</v>
      </c>
    </row>
    <row r="9" spans="1:34" ht="12.75">
      <c r="A9" s="1" t="s">
        <v>15</v>
      </c>
      <c r="B9" s="5">
        <f aca="true" t="shared" si="2" ref="B9:W9">B4-B5</f>
        <v>-78.90000000000009</v>
      </c>
      <c r="C9" s="5">
        <f t="shared" si="2"/>
        <v>-128</v>
      </c>
      <c r="D9" s="5">
        <f t="shared" si="2"/>
        <v>-207.80000000000007</v>
      </c>
      <c r="E9" s="5">
        <f t="shared" si="2"/>
        <v>-185.39999999999998</v>
      </c>
      <c r="F9" s="5">
        <f t="shared" si="2"/>
        <v>-212.30000000000007</v>
      </c>
      <c r="G9" s="5">
        <f t="shared" si="2"/>
        <v>-221.29999999999995</v>
      </c>
      <c r="H9" s="5">
        <f t="shared" si="2"/>
        <v>-149.69999999999993</v>
      </c>
      <c r="I9" s="5">
        <f t="shared" si="2"/>
        <v>-155.20000000000005</v>
      </c>
      <c r="J9" s="5">
        <f t="shared" si="2"/>
        <v>-152.49999999999977</v>
      </c>
      <c r="K9" s="5">
        <f t="shared" si="2"/>
        <v>-221.19999999999982</v>
      </c>
      <c r="L9" s="5">
        <f t="shared" si="2"/>
        <v>-269.4000000000001</v>
      </c>
      <c r="M9" s="5">
        <f t="shared" si="2"/>
        <v>-290.4000000000001</v>
      </c>
      <c r="N9" s="5">
        <f t="shared" si="2"/>
        <v>-255.0999999999999</v>
      </c>
      <c r="O9" s="5">
        <f t="shared" si="2"/>
        <v>-203.30000000000018</v>
      </c>
      <c r="P9" s="5">
        <f t="shared" si="2"/>
        <v>-164.00000000000023</v>
      </c>
      <c r="Q9" s="5">
        <f t="shared" si="2"/>
        <v>-107.5</v>
      </c>
      <c r="R9" s="5">
        <f t="shared" si="2"/>
        <v>-22</v>
      </c>
      <c r="S9" s="5">
        <f t="shared" si="2"/>
        <v>69.19999999999982</v>
      </c>
      <c r="T9" s="5">
        <f t="shared" si="2"/>
        <v>124.5</v>
      </c>
      <c r="U9" s="5">
        <f t="shared" si="2"/>
        <v>237.19999999999982</v>
      </c>
      <c r="V9" s="5">
        <f t="shared" si="2"/>
        <v>127.20000000000005</v>
      </c>
      <c r="W9" s="5">
        <f t="shared" si="2"/>
        <v>-157.60000000000014</v>
      </c>
      <c r="X9" s="5">
        <v>-199.181</v>
      </c>
      <c r="Y9" s="5">
        <v>-144.98</v>
      </c>
      <c r="Z9" s="5">
        <v>-73.062</v>
      </c>
      <c r="AA9" s="5">
        <v>-16.479</v>
      </c>
      <c r="AB9" s="5">
        <v>26.114</v>
      </c>
      <c r="AC9" s="5">
        <v>64.908</v>
      </c>
      <c r="AD9" s="5">
        <v>103.267</v>
      </c>
      <c r="AE9" s="5">
        <v>140.413</v>
      </c>
      <c r="AF9" s="5">
        <v>277.188</v>
      </c>
      <c r="AG9" s="5">
        <v>451.299</v>
      </c>
      <c r="AH9" s="5">
        <v>507.711</v>
      </c>
    </row>
    <row r="10" spans="2:33" ht="12.75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4" ht="12.75">
      <c r="A11" s="11" t="s">
        <v>51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5"/>
      <c r="AH11" s="15"/>
    </row>
    <row r="12" spans="1:32" ht="12.75">
      <c r="A12" s="26" t="s">
        <v>58</v>
      </c>
      <c r="B12" s="5">
        <v>611.9</v>
      </c>
      <c r="C12" s="5">
        <v>709.1</v>
      </c>
      <c r="D12" s="5">
        <v>810.2</v>
      </c>
      <c r="E12" s="5">
        <v>919.6</v>
      </c>
      <c r="F12" s="5">
        <v>1033.2</v>
      </c>
      <c r="G12" s="5">
        <v>1158.8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</row>
    <row r="13" spans="1:32" ht="12.75">
      <c r="A13" s="1" t="s">
        <v>81</v>
      </c>
      <c r="B13" s="5">
        <v>659.8</v>
      </c>
      <c r="C13" s="5">
        <v>738.7</v>
      </c>
      <c r="D13" s="5">
        <v>792.5</v>
      </c>
      <c r="E13" s="5">
        <v>843.3</v>
      </c>
      <c r="F13" s="5">
        <v>894.9</v>
      </c>
      <c r="G13" s="5">
        <v>949.9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</row>
    <row r="14" spans="1:32" ht="12.75">
      <c r="A14" s="1" t="s">
        <v>6</v>
      </c>
      <c r="B14" s="5">
        <v>277.6</v>
      </c>
      <c r="C14" s="5">
        <v>310.5</v>
      </c>
      <c r="D14" s="5">
        <v>334.1</v>
      </c>
      <c r="E14" s="5">
        <v>357.6</v>
      </c>
      <c r="F14" s="5">
        <v>380.8</v>
      </c>
      <c r="G14" s="5">
        <v>406.8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</row>
    <row r="15" spans="1:32" ht="12.75">
      <c r="A15" s="1" t="s">
        <v>7</v>
      </c>
      <c r="B15" s="5">
        <v>66.1</v>
      </c>
      <c r="C15" s="5">
        <v>72.4</v>
      </c>
      <c r="D15" s="5">
        <v>69.7</v>
      </c>
      <c r="E15" s="5">
        <v>67</v>
      </c>
      <c r="F15" s="5">
        <v>62.3</v>
      </c>
      <c r="G15" s="5">
        <v>59.1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</row>
    <row r="16" spans="1:32" ht="12.75">
      <c r="A16" s="1" t="s">
        <v>8</v>
      </c>
      <c r="B16" s="5">
        <f aca="true" t="shared" si="3" ref="B16:G16">B13-B14-B15</f>
        <v>316.0999999999999</v>
      </c>
      <c r="C16" s="5">
        <f t="shared" si="3"/>
        <v>355.80000000000007</v>
      </c>
      <c r="D16" s="5">
        <f t="shared" si="3"/>
        <v>388.7</v>
      </c>
      <c r="E16" s="5">
        <f t="shared" si="3"/>
        <v>418.69999999999993</v>
      </c>
      <c r="F16" s="5">
        <f t="shared" si="3"/>
        <v>451.7999999999999</v>
      </c>
      <c r="G16" s="5">
        <f t="shared" si="3"/>
        <v>483.9999999999999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</row>
    <row r="17" spans="1:32" ht="12.75">
      <c r="A17" s="1" t="s">
        <v>80</v>
      </c>
      <c r="B17" s="5">
        <f aca="true" t="shared" si="4" ref="B17:G17">B12-B13</f>
        <v>-47.89999999999998</v>
      </c>
      <c r="C17" s="5">
        <f t="shared" si="4"/>
        <v>-29.600000000000023</v>
      </c>
      <c r="D17" s="5">
        <f t="shared" si="4"/>
        <v>17.700000000000045</v>
      </c>
      <c r="E17" s="5">
        <f t="shared" si="4"/>
        <v>76.30000000000007</v>
      </c>
      <c r="F17" s="5">
        <f t="shared" si="4"/>
        <v>138.30000000000007</v>
      </c>
      <c r="G17" s="5">
        <f t="shared" si="4"/>
        <v>208.89999999999998</v>
      </c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5"/>
      <c r="X17" s="5"/>
      <c r="Y17" s="5"/>
      <c r="Z17" s="5"/>
      <c r="AA17" s="5"/>
      <c r="AB17" s="5"/>
      <c r="AC17" s="5"/>
      <c r="AD17" s="5"/>
      <c r="AE17" s="5"/>
      <c r="AF17" s="5"/>
    </row>
    <row r="18" spans="1:32" ht="12.75">
      <c r="A18" s="1"/>
      <c r="B18" s="5"/>
      <c r="C18" s="5"/>
      <c r="D18" s="5"/>
      <c r="E18" s="5"/>
      <c r="F18" s="5"/>
      <c r="G18" s="5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5"/>
      <c r="X18" s="5"/>
      <c r="Y18" s="5"/>
      <c r="Z18" s="5"/>
      <c r="AA18" s="5"/>
      <c r="AB18" s="5"/>
      <c r="AC18" s="5"/>
      <c r="AD18" s="5"/>
      <c r="AE18" s="5"/>
      <c r="AF18" s="5"/>
    </row>
    <row r="19" spans="1:32" ht="12.75">
      <c r="A19" s="26" t="s">
        <v>53</v>
      </c>
      <c r="B19" s="5">
        <f>'Revenue Legislation'!B32</f>
        <v>0</v>
      </c>
      <c r="C19" s="5">
        <f>'Revenue Legislation'!C32</f>
        <v>-39</v>
      </c>
      <c r="D19" s="5">
        <f>'Revenue Legislation'!D32</f>
        <v>-77</v>
      </c>
      <c r="E19" s="5">
        <f>'Revenue Legislation'!E32</f>
        <v>-105.1</v>
      </c>
      <c r="F19" s="5">
        <f>'Revenue Legislation'!F32</f>
        <v>-129.853</v>
      </c>
      <c r="G19" s="5">
        <f>'Revenue Legislation'!G32</f>
        <v>-171.14100000000002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</row>
    <row r="20" spans="1:32" ht="12.75">
      <c r="A20" s="1" t="s">
        <v>52</v>
      </c>
      <c r="B20" s="5">
        <f>'Mandatory Outlay Legislation'!B32</f>
        <v>0</v>
      </c>
      <c r="C20" s="5">
        <f>'Mandatory Outlay Legislation'!C32</f>
        <v>-11</v>
      </c>
      <c r="D20" s="5">
        <f>'Mandatory Outlay Legislation'!D32</f>
        <v>-19</v>
      </c>
      <c r="E20" s="5">
        <f>'Mandatory Outlay Legislation'!E32</f>
        <v>-30</v>
      </c>
      <c r="F20" s="5">
        <f>'Mandatory Outlay Legislation'!F32</f>
        <v>-25</v>
      </c>
      <c r="G20" s="5">
        <f>'Mandatory Outlay Legislation'!G32</f>
        <v>-41.9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12.75">
      <c r="A21" s="1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12.75">
      <c r="A22" s="26" t="s">
        <v>79</v>
      </c>
      <c r="B22" s="5">
        <f aca="true" t="shared" si="5" ref="B22:G22">B12+B19</f>
        <v>611.9</v>
      </c>
      <c r="C22" s="5">
        <f t="shared" si="5"/>
        <v>670.1</v>
      </c>
      <c r="D22" s="5">
        <f t="shared" si="5"/>
        <v>733.2</v>
      </c>
      <c r="E22" s="5">
        <f t="shared" si="5"/>
        <v>814.5</v>
      </c>
      <c r="F22" s="5">
        <f t="shared" si="5"/>
        <v>903.347</v>
      </c>
      <c r="G22" s="5">
        <f t="shared" si="5"/>
        <v>987.6589999999999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</row>
    <row r="23" spans="1:32" ht="12.75">
      <c r="A23" s="1" t="s">
        <v>57</v>
      </c>
      <c r="B23" s="5">
        <f aca="true" t="shared" si="6" ref="B23:G23">B16+B20</f>
        <v>316.0999999999999</v>
      </c>
      <c r="C23" s="5">
        <f t="shared" si="6"/>
        <v>344.80000000000007</v>
      </c>
      <c r="D23" s="5">
        <f t="shared" si="6"/>
        <v>369.7</v>
      </c>
      <c r="E23" s="5">
        <f t="shared" si="6"/>
        <v>388.69999999999993</v>
      </c>
      <c r="F23" s="5">
        <f t="shared" si="6"/>
        <v>426.7999999999999</v>
      </c>
      <c r="G23" s="5">
        <f t="shared" si="6"/>
        <v>442.0999999999999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</row>
    <row r="24" spans="1:32" ht="12.75">
      <c r="A24" s="1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12.75">
      <c r="A25" s="26" t="s">
        <v>12</v>
      </c>
      <c r="B25" s="5">
        <f aca="true" t="shared" si="7" ref="B25:G30">B4</f>
        <v>599.3</v>
      </c>
      <c r="C25" s="5">
        <f t="shared" si="7"/>
        <v>617.8</v>
      </c>
      <c r="D25" s="5">
        <f t="shared" si="7"/>
        <v>600.6</v>
      </c>
      <c r="E25" s="5">
        <f t="shared" si="7"/>
        <v>666.5</v>
      </c>
      <c r="F25" s="5">
        <f t="shared" si="7"/>
        <v>734.1</v>
      </c>
      <c r="G25" s="5">
        <f t="shared" si="7"/>
        <v>769.2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2.75">
      <c r="A26" s="1" t="s">
        <v>16</v>
      </c>
      <c r="B26" s="5">
        <f t="shared" si="7"/>
        <v>678.2</v>
      </c>
      <c r="C26" s="5">
        <f t="shared" si="7"/>
        <v>745.8</v>
      </c>
      <c r="D26" s="5">
        <f t="shared" si="7"/>
        <v>808.4000000000001</v>
      </c>
      <c r="E26" s="5">
        <f t="shared" si="7"/>
        <v>851.9</v>
      </c>
      <c r="F26" s="5">
        <f t="shared" si="7"/>
        <v>946.4000000000001</v>
      </c>
      <c r="G26" s="5">
        <f t="shared" si="7"/>
        <v>990.5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2.75">
      <c r="A27" s="1" t="s">
        <v>0</v>
      </c>
      <c r="B27" s="5">
        <f t="shared" si="7"/>
        <v>307.9</v>
      </c>
      <c r="C27" s="5">
        <f t="shared" si="7"/>
        <v>325.9</v>
      </c>
      <c r="D27" s="5">
        <f t="shared" si="7"/>
        <v>353.3</v>
      </c>
      <c r="E27" s="5">
        <f t="shared" si="7"/>
        <v>379.4</v>
      </c>
      <c r="F27" s="5">
        <f t="shared" si="7"/>
        <v>415.7</v>
      </c>
      <c r="G27" s="5">
        <f t="shared" si="7"/>
        <v>438.5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2.75">
      <c r="A28" s="1" t="s">
        <v>2</v>
      </c>
      <c r="B28" s="5">
        <f t="shared" si="7"/>
        <v>68.8</v>
      </c>
      <c r="C28" s="5">
        <f t="shared" si="7"/>
        <v>85</v>
      </c>
      <c r="D28" s="5">
        <f t="shared" si="7"/>
        <v>89.8</v>
      </c>
      <c r="E28" s="5">
        <f t="shared" si="7"/>
        <v>111.1</v>
      </c>
      <c r="F28" s="5">
        <f t="shared" si="7"/>
        <v>129.5</v>
      </c>
      <c r="G28" s="5">
        <f t="shared" si="7"/>
        <v>136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  <row r="29" spans="1:32" ht="12.75">
      <c r="A29" s="1" t="s">
        <v>4</v>
      </c>
      <c r="B29" s="5">
        <f t="shared" si="7"/>
        <v>301.5</v>
      </c>
      <c r="C29" s="5">
        <f t="shared" si="7"/>
        <v>334.9</v>
      </c>
      <c r="D29" s="5">
        <f t="shared" si="7"/>
        <v>365.3</v>
      </c>
      <c r="E29" s="5">
        <f t="shared" si="7"/>
        <v>361.4</v>
      </c>
      <c r="F29" s="5">
        <f t="shared" si="7"/>
        <v>401.2</v>
      </c>
      <c r="G29" s="5">
        <f t="shared" si="7"/>
        <v>416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</row>
    <row r="30" spans="1:32" ht="12.75">
      <c r="A30" s="26" t="s">
        <v>14</v>
      </c>
      <c r="B30" s="5">
        <f t="shared" si="7"/>
        <v>-78.90000000000009</v>
      </c>
      <c r="C30" s="5">
        <f t="shared" si="7"/>
        <v>-128</v>
      </c>
      <c r="D30" s="5">
        <f t="shared" si="7"/>
        <v>-207.80000000000007</v>
      </c>
      <c r="E30" s="5">
        <f t="shared" si="7"/>
        <v>-185.39999999999998</v>
      </c>
      <c r="F30" s="5">
        <f t="shared" si="7"/>
        <v>-212.30000000000007</v>
      </c>
      <c r="G30" s="5">
        <f t="shared" si="7"/>
        <v>-221.29999999999995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</row>
    <row r="31" spans="1:32" ht="12.75">
      <c r="A31" s="26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</row>
    <row r="32" spans="1:32" ht="12.75">
      <c r="A32" s="26" t="s">
        <v>24</v>
      </c>
      <c r="B32" s="5">
        <f aca="true" t="shared" si="8" ref="B32:G32">B25-B22</f>
        <v>-12.600000000000023</v>
      </c>
      <c r="C32" s="5">
        <f t="shared" si="8"/>
        <v>-52.30000000000007</v>
      </c>
      <c r="D32" s="5">
        <f t="shared" si="8"/>
        <v>-132.60000000000002</v>
      </c>
      <c r="E32" s="5">
        <f t="shared" si="8"/>
        <v>-148</v>
      </c>
      <c r="F32" s="5">
        <f t="shared" si="8"/>
        <v>-169.24699999999996</v>
      </c>
      <c r="G32" s="5">
        <f t="shared" si="8"/>
        <v>-218.45899999999983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</row>
    <row r="33" spans="1:32" ht="12.75">
      <c r="A33" s="1" t="s">
        <v>22</v>
      </c>
      <c r="B33" s="5">
        <f aca="true" t="shared" si="9" ref="B33:G33">B29-B23</f>
        <v>-14.599999999999909</v>
      </c>
      <c r="C33" s="5">
        <f t="shared" si="9"/>
        <v>-9.900000000000091</v>
      </c>
      <c r="D33" s="5">
        <f t="shared" si="9"/>
        <v>-4.399999999999977</v>
      </c>
      <c r="E33" s="5">
        <f t="shared" si="9"/>
        <v>-27.299999999999955</v>
      </c>
      <c r="F33" s="5">
        <f t="shared" si="9"/>
        <v>-25.59999999999991</v>
      </c>
      <c r="G33" s="5">
        <f t="shared" si="9"/>
        <v>-26.09999999999991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</row>
    <row r="34" spans="1:32" ht="12.75">
      <c r="A34" s="1" t="s">
        <v>23</v>
      </c>
      <c r="B34" s="5">
        <f aca="true" t="shared" si="10" ref="B34:G34">B33+(B28-B15)</f>
        <v>-11.899999999999906</v>
      </c>
      <c r="C34" s="5">
        <f t="shared" si="10"/>
        <v>2.6999999999999034</v>
      </c>
      <c r="D34" s="5">
        <f t="shared" si="10"/>
        <v>15.700000000000017</v>
      </c>
      <c r="E34" s="5">
        <f t="shared" si="10"/>
        <v>16.80000000000004</v>
      </c>
      <c r="F34" s="5">
        <f t="shared" si="10"/>
        <v>41.600000000000094</v>
      </c>
      <c r="G34" s="5">
        <f t="shared" si="10"/>
        <v>50.8000000000001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</row>
    <row r="35" spans="1:32" ht="12.75">
      <c r="A35" s="1" t="s">
        <v>27</v>
      </c>
      <c r="B35" s="5">
        <f aca="true" t="shared" si="11" ref="B35:G35">B26-B13</f>
        <v>18.40000000000009</v>
      </c>
      <c r="C35" s="5">
        <f t="shared" si="11"/>
        <v>7.099999999999909</v>
      </c>
      <c r="D35" s="5">
        <f t="shared" si="11"/>
        <v>15.900000000000091</v>
      </c>
      <c r="E35" s="5">
        <f t="shared" si="11"/>
        <v>8.600000000000023</v>
      </c>
      <c r="F35" s="5">
        <f t="shared" si="11"/>
        <v>51.500000000000114</v>
      </c>
      <c r="G35" s="5">
        <f t="shared" si="11"/>
        <v>40.60000000000002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1:32" ht="12.75">
      <c r="A36" s="1" t="s">
        <v>25</v>
      </c>
      <c r="B36" s="5">
        <f aca="true" t="shared" si="12" ref="B36:G36">B30-B17</f>
        <v>-31.000000000000114</v>
      </c>
      <c r="C36" s="5">
        <f t="shared" si="12"/>
        <v>-98.39999999999998</v>
      </c>
      <c r="D36" s="5">
        <f t="shared" si="12"/>
        <v>-225.5000000000001</v>
      </c>
      <c r="E36" s="5">
        <f t="shared" si="12"/>
        <v>-261.70000000000005</v>
      </c>
      <c r="F36" s="5">
        <f t="shared" si="12"/>
        <v>-350.60000000000014</v>
      </c>
      <c r="G36" s="5">
        <f t="shared" si="12"/>
        <v>-430.19999999999993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</row>
    <row r="37" spans="1:32" ht="12.75">
      <c r="A37" s="1" t="s">
        <v>26</v>
      </c>
      <c r="B37" s="5">
        <f aca="true" t="shared" si="13" ref="B37:G37">B32-B34</f>
        <v>-0.7000000000001165</v>
      </c>
      <c r="C37" s="5">
        <f t="shared" si="13"/>
        <v>-54.99999999999997</v>
      </c>
      <c r="D37" s="5">
        <f t="shared" si="13"/>
        <v>-148.30000000000004</v>
      </c>
      <c r="E37" s="5">
        <f t="shared" si="13"/>
        <v>-164.80000000000004</v>
      </c>
      <c r="F37" s="5">
        <f t="shared" si="13"/>
        <v>-210.84700000000004</v>
      </c>
      <c r="G37" s="5">
        <f t="shared" si="13"/>
        <v>-269.2589999999999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</row>
    <row r="38" spans="1:32" ht="12.75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12.75">
      <c r="A39" s="1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4" ht="12.75">
      <c r="A40" s="11" t="s">
        <v>29</v>
      </c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5"/>
      <c r="AH40" s="15"/>
    </row>
    <row r="41" spans="1:32" ht="12.75">
      <c r="A41" s="26" t="s">
        <v>76</v>
      </c>
      <c r="B41" s="5"/>
      <c r="C41" s="5"/>
      <c r="D41" s="5">
        <v>606</v>
      </c>
      <c r="E41" s="5">
        <v>653</v>
      </c>
      <c r="F41" s="5">
        <v>715</v>
      </c>
      <c r="G41" s="5">
        <v>768</v>
      </c>
      <c r="H41" s="5">
        <v>822</v>
      </c>
      <c r="I41" s="5">
        <v>878</v>
      </c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ht="12.75">
      <c r="A42" s="1" t="s">
        <v>86</v>
      </c>
      <c r="B42" s="5"/>
      <c r="C42" s="5"/>
      <c r="D42" s="5">
        <v>816</v>
      </c>
      <c r="E42" s="5">
        <v>865</v>
      </c>
      <c r="F42" s="5">
        <v>946</v>
      </c>
      <c r="G42" s="5">
        <v>1018</v>
      </c>
      <c r="H42" s="5">
        <v>1089</v>
      </c>
      <c r="I42" s="5">
        <v>1163</v>
      </c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ht="12.75">
      <c r="A43" s="1" t="s">
        <v>6</v>
      </c>
      <c r="B43" s="5"/>
      <c r="C43" s="5"/>
      <c r="D43" s="5">
        <v>358</v>
      </c>
      <c r="E43" s="5">
        <v>395</v>
      </c>
      <c r="F43" s="5">
        <v>440</v>
      </c>
      <c r="G43" s="5">
        <v>479</v>
      </c>
      <c r="H43" s="5">
        <v>510</v>
      </c>
      <c r="I43" s="5">
        <v>542</v>
      </c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ht="12.75">
      <c r="A44" s="1" t="s">
        <v>7</v>
      </c>
      <c r="B44" s="5"/>
      <c r="C44" s="5"/>
      <c r="D44" s="5">
        <v>87</v>
      </c>
      <c r="E44" s="5">
        <v>96</v>
      </c>
      <c r="F44" s="5">
        <v>107</v>
      </c>
      <c r="G44" s="5">
        <v>117</v>
      </c>
      <c r="H44" s="5">
        <v>125</v>
      </c>
      <c r="I44" s="5">
        <v>134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ht="12.75">
      <c r="A45" s="1" t="s">
        <v>8</v>
      </c>
      <c r="B45" s="5"/>
      <c r="C45" s="5"/>
      <c r="D45" s="5">
        <f aca="true" t="shared" si="14" ref="D45:I45">D42-D43-D44</f>
        <v>371</v>
      </c>
      <c r="E45" s="5">
        <f t="shared" si="14"/>
        <v>374</v>
      </c>
      <c r="F45" s="5">
        <f t="shared" si="14"/>
        <v>399</v>
      </c>
      <c r="G45" s="5">
        <f t="shared" si="14"/>
        <v>422</v>
      </c>
      <c r="H45" s="5">
        <f t="shared" si="14"/>
        <v>454</v>
      </c>
      <c r="I45" s="5">
        <f t="shared" si="14"/>
        <v>487</v>
      </c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</row>
    <row r="46" spans="1:32" ht="12.75">
      <c r="A46" s="1" t="s">
        <v>80</v>
      </c>
      <c r="B46" s="27"/>
      <c r="C46" s="3"/>
      <c r="D46" s="5">
        <f aca="true" t="shared" si="15" ref="D46:I46">D41-D42</f>
        <v>-210</v>
      </c>
      <c r="E46" s="5">
        <f t="shared" si="15"/>
        <v>-212</v>
      </c>
      <c r="F46" s="5">
        <f t="shared" si="15"/>
        <v>-231</v>
      </c>
      <c r="G46" s="5">
        <f t="shared" si="15"/>
        <v>-250</v>
      </c>
      <c r="H46" s="5">
        <f t="shared" si="15"/>
        <v>-267</v>
      </c>
      <c r="I46" s="5">
        <f t="shared" si="15"/>
        <v>-285</v>
      </c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ht="12.75">
      <c r="B47" s="5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</row>
    <row r="48" spans="1:32" ht="12.75">
      <c r="A48" s="26" t="s">
        <v>53</v>
      </c>
      <c r="B48" s="5"/>
      <c r="C48" s="5"/>
      <c r="D48" s="5">
        <f>'Revenue Legislation'!D33</f>
        <v>0</v>
      </c>
      <c r="E48" s="5">
        <f>'Revenue Legislation'!E33</f>
        <v>4.9</v>
      </c>
      <c r="F48" s="5">
        <f>'Revenue Legislation'!F33</f>
        <v>17.147000000000002</v>
      </c>
      <c r="G48" s="5">
        <f>'Revenue Legislation'!G33</f>
        <v>25.859</v>
      </c>
      <c r="H48" s="5">
        <f>'Revenue Legislation'!H33</f>
        <v>51.907000000000004</v>
      </c>
      <c r="I48" s="5">
        <f>'Revenue Legislation'!I33</f>
        <v>65.85</v>
      </c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</row>
    <row r="49" spans="1:32" ht="12.75">
      <c r="A49" s="1" t="s">
        <v>52</v>
      </c>
      <c r="B49" s="5"/>
      <c r="C49" s="5"/>
      <c r="D49" s="5">
        <f>'Mandatory Outlay Legislation'!D33</f>
        <v>2</v>
      </c>
      <c r="E49" s="5">
        <f>'Mandatory Outlay Legislation'!E33</f>
        <v>1</v>
      </c>
      <c r="F49" s="5">
        <f>'Mandatory Outlay Legislation'!F33</f>
        <v>8</v>
      </c>
      <c r="G49" s="5">
        <f>'Mandatory Outlay Legislation'!G33</f>
        <v>-6.9</v>
      </c>
      <c r="H49" s="5">
        <f>'Mandatory Outlay Legislation'!H33</f>
        <v>-31.5</v>
      </c>
      <c r="I49" s="5">
        <f>'Mandatory Outlay Legislation'!I33</f>
        <v>-40.3</v>
      </c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</row>
    <row r="50" spans="1:32" ht="12.75">
      <c r="A50" s="26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</row>
    <row r="51" spans="1:32" ht="12.75">
      <c r="A51" s="26" t="s">
        <v>79</v>
      </c>
      <c r="B51" s="5"/>
      <c r="C51" s="5"/>
      <c r="D51" s="5">
        <f aca="true" t="shared" si="16" ref="D51:I51">D41+D48</f>
        <v>606</v>
      </c>
      <c r="E51" s="5">
        <f t="shared" si="16"/>
        <v>657.9</v>
      </c>
      <c r="F51" s="5">
        <f t="shared" si="16"/>
        <v>732.147</v>
      </c>
      <c r="G51" s="5">
        <f t="shared" si="16"/>
        <v>793.859</v>
      </c>
      <c r="H51" s="5">
        <f t="shared" si="16"/>
        <v>873.907</v>
      </c>
      <c r="I51" s="5">
        <f t="shared" si="16"/>
        <v>943.85</v>
      </c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 ht="12.75">
      <c r="A52" s="1" t="s">
        <v>57</v>
      </c>
      <c r="B52" s="5"/>
      <c r="C52" s="5"/>
      <c r="D52" s="5">
        <f aca="true" t="shared" si="17" ref="D52:I52">D45+D49</f>
        <v>373</v>
      </c>
      <c r="E52" s="5">
        <f t="shared" si="17"/>
        <v>375</v>
      </c>
      <c r="F52" s="5">
        <f t="shared" si="17"/>
        <v>407</v>
      </c>
      <c r="G52" s="5">
        <f t="shared" si="17"/>
        <v>415.1</v>
      </c>
      <c r="H52" s="5">
        <f t="shared" si="17"/>
        <v>422.5</v>
      </c>
      <c r="I52" s="5">
        <f t="shared" si="17"/>
        <v>446.7</v>
      </c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 ht="12.75">
      <c r="A53" s="26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12.75">
      <c r="A54" s="26" t="s">
        <v>12</v>
      </c>
      <c r="B54" s="5"/>
      <c r="C54" s="5"/>
      <c r="D54" s="5">
        <f aca="true" t="shared" si="18" ref="D54:I59">D4</f>
        <v>600.6</v>
      </c>
      <c r="E54" s="5">
        <f t="shared" si="18"/>
        <v>666.5</v>
      </c>
      <c r="F54" s="5">
        <f t="shared" si="18"/>
        <v>734.1</v>
      </c>
      <c r="G54" s="5">
        <f t="shared" si="18"/>
        <v>769.2</v>
      </c>
      <c r="H54" s="5">
        <f t="shared" si="18"/>
        <v>854.4</v>
      </c>
      <c r="I54" s="5">
        <f t="shared" si="18"/>
        <v>909.3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</row>
    <row r="55" spans="1:32" ht="12.75">
      <c r="A55" s="1" t="s">
        <v>16</v>
      </c>
      <c r="B55" s="5"/>
      <c r="C55" s="5"/>
      <c r="D55" s="5">
        <f t="shared" si="18"/>
        <v>808.4000000000001</v>
      </c>
      <c r="E55" s="5">
        <f t="shared" si="18"/>
        <v>851.9</v>
      </c>
      <c r="F55" s="5">
        <f t="shared" si="18"/>
        <v>946.4000000000001</v>
      </c>
      <c r="G55" s="5">
        <f t="shared" si="18"/>
        <v>990.5</v>
      </c>
      <c r="H55" s="5">
        <f t="shared" si="18"/>
        <v>1004.0999999999999</v>
      </c>
      <c r="I55" s="5">
        <f t="shared" si="18"/>
        <v>1064.5</v>
      </c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</row>
    <row r="56" spans="1:32" ht="12.75">
      <c r="A56" s="1" t="s">
        <v>0</v>
      </c>
      <c r="B56" s="5"/>
      <c r="C56" s="5"/>
      <c r="D56" s="5">
        <f t="shared" si="18"/>
        <v>353.3</v>
      </c>
      <c r="E56" s="5">
        <f t="shared" si="18"/>
        <v>379.4</v>
      </c>
      <c r="F56" s="5">
        <f t="shared" si="18"/>
        <v>415.7</v>
      </c>
      <c r="G56" s="5">
        <f t="shared" si="18"/>
        <v>438.5</v>
      </c>
      <c r="H56" s="5">
        <f t="shared" si="18"/>
        <v>444.2</v>
      </c>
      <c r="I56" s="5">
        <f t="shared" si="18"/>
        <v>464.4</v>
      </c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</row>
    <row r="57" spans="1:32" ht="12.75">
      <c r="A57" s="1" t="s">
        <v>2</v>
      </c>
      <c r="B57" s="5"/>
      <c r="C57" s="5"/>
      <c r="D57" s="5">
        <f t="shared" si="18"/>
        <v>89.8</v>
      </c>
      <c r="E57" s="5">
        <f t="shared" si="18"/>
        <v>111.1</v>
      </c>
      <c r="F57" s="5">
        <f t="shared" si="18"/>
        <v>129.5</v>
      </c>
      <c r="G57" s="5">
        <f t="shared" si="18"/>
        <v>136</v>
      </c>
      <c r="H57" s="5">
        <f t="shared" si="18"/>
        <v>138.7</v>
      </c>
      <c r="I57" s="5">
        <f t="shared" si="18"/>
        <v>151.8</v>
      </c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</row>
    <row r="58" spans="1:32" ht="12.75">
      <c r="A58" s="1" t="s">
        <v>4</v>
      </c>
      <c r="B58" s="5"/>
      <c r="C58" s="5"/>
      <c r="D58" s="5">
        <f t="shared" si="18"/>
        <v>365.3</v>
      </c>
      <c r="E58" s="5">
        <f t="shared" si="18"/>
        <v>361.4</v>
      </c>
      <c r="F58" s="5">
        <f t="shared" si="18"/>
        <v>401.2</v>
      </c>
      <c r="G58" s="5">
        <f t="shared" si="18"/>
        <v>416</v>
      </c>
      <c r="H58" s="5">
        <f t="shared" si="18"/>
        <v>421.2</v>
      </c>
      <c r="I58" s="5">
        <f t="shared" si="18"/>
        <v>448.3</v>
      </c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</row>
    <row r="59" spans="1:32" ht="12.75">
      <c r="A59" s="26" t="s">
        <v>14</v>
      </c>
      <c r="B59" s="5"/>
      <c r="C59" s="5"/>
      <c r="D59" s="5">
        <f t="shared" si="18"/>
        <v>-207.80000000000007</v>
      </c>
      <c r="E59" s="5">
        <f t="shared" si="18"/>
        <v>-185.39999999999998</v>
      </c>
      <c r="F59" s="5">
        <f t="shared" si="18"/>
        <v>-212.30000000000007</v>
      </c>
      <c r="G59" s="5">
        <f t="shared" si="18"/>
        <v>-221.29999999999995</v>
      </c>
      <c r="H59" s="5">
        <f t="shared" si="18"/>
        <v>-149.69999999999993</v>
      </c>
      <c r="I59" s="5">
        <f t="shared" si="18"/>
        <v>-155.20000000000005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</row>
    <row r="60" spans="1:32" ht="12.75">
      <c r="A60" s="26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</row>
    <row r="61" spans="1:32" ht="12.75">
      <c r="A61" s="26" t="s">
        <v>24</v>
      </c>
      <c r="B61" s="5"/>
      <c r="C61" s="5"/>
      <c r="D61" s="5">
        <f aca="true" t="shared" si="19" ref="D61:I61">D54-D51</f>
        <v>-5.399999999999977</v>
      </c>
      <c r="E61" s="5">
        <f t="shared" si="19"/>
        <v>8.600000000000023</v>
      </c>
      <c r="F61" s="5">
        <f t="shared" si="19"/>
        <v>1.9529999999999745</v>
      </c>
      <c r="G61" s="5">
        <f t="shared" si="19"/>
        <v>-24.658999999999992</v>
      </c>
      <c r="H61" s="5">
        <f t="shared" si="19"/>
        <v>-19.507000000000062</v>
      </c>
      <c r="I61" s="5">
        <f t="shared" si="19"/>
        <v>-34.55000000000007</v>
      </c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</row>
    <row r="62" spans="1:32" ht="12.75">
      <c r="A62" s="1" t="s">
        <v>22</v>
      </c>
      <c r="B62" s="5"/>
      <c r="C62" s="5"/>
      <c r="D62" s="5">
        <f aca="true" t="shared" si="20" ref="D62:I62">D58-D52</f>
        <v>-7.699999999999989</v>
      </c>
      <c r="E62" s="5">
        <f t="shared" si="20"/>
        <v>-13.600000000000023</v>
      </c>
      <c r="F62" s="5">
        <f t="shared" si="20"/>
        <v>-5.800000000000011</v>
      </c>
      <c r="G62" s="5">
        <f t="shared" si="20"/>
        <v>0.8999999999999773</v>
      </c>
      <c r="H62" s="5">
        <f t="shared" si="20"/>
        <v>-1.3000000000000114</v>
      </c>
      <c r="I62" s="5">
        <f t="shared" si="20"/>
        <v>1.6000000000000227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</row>
    <row r="63" spans="1:32" ht="12.75">
      <c r="A63" s="1" t="s">
        <v>23</v>
      </c>
      <c r="B63" s="5"/>
      <c r="C63" s="5"/>
      <c r="D63" s="5">
        <f aca="true" t="shared" si="21" ref="D63:I63">D62+(D57-D44)</f>
        <v>-4.8999999999999915</v>
      </c>
      <c r="E63" s="5">
        <f t="shared" si="21"/>
        <v>1.4999999999999716</v>
      </c>
      <c r="F63" s="5">
        <f t="shared" si="21"/>
        <v>16.69999999999999</v>
      </c>
      <c r="G63" s="5">
        <f t="shared" si="21"/>
        <v>19.899999999999977</v>
      </c>
      <c r="H63" s="5">
        <f t="shared" si="21"/>
        <v>12.399999999999977</v>
      </c>
      <c r="I63" s="5">
        <f t="shared" si="21"/>
        <v>19.400000000000034</v>
      </c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</row>
    <row r="64" spans="1:32" ht="12.75">
      <c r="A64" s="1" t="s">
        <v>27</v>
      </c>
      <c r="B64" s="5"/>
      <c r="C64" s="5"/>
      <c r="D64" s="5">
        <f aca="true" t="shared" si="22" ref="D64:I64">D55-D42</f>
        <v>-7.599999999999909</v>
      </c>
      <c r="E64" s="5">
        <f t="shared" si="22"/>
        <v>-13.100000000000023</v>
      </c>
      <c r="F64" s="5">
        <f t="shared" si="22"/>
        <v>0.40000000000009095</v>
      </c>
      <c r="G64" s="5">
        <f t="shared" si="22"/>
        <v>-27.5</v>
      </c>
      <c r="H64" s="5">
        <f t="shared" si="22"/>
        <v>-84.90000000000009</v>
      </c>
      <c r="I64" s="5">
        <f t="shared" si="22"/>
        <v>-98.5</v>
      </c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12.75">
      <c r="A65" s="1" t="s">
        <v>25</v>
      </c>
      <c r="B65" s="5"/>
      <c r="C65" s="5"/>
      <c r="D65" s="5">
        <f aca="true" t="shared" si="23" ref="D65:I65">D59-D46</f>
        <v>2.199999999999932</v>
      </c>
      <c r="E65" s="5">
        <f t="shared" si="23"/>
        <v>26.600000000000023</v>
      </c>
      <c r="F65" s="5">
        <f t="shared" si="23"/>
        <v>18.699999999999932</v>
      </c>
      <c r="G65" s="5">
        <f t="shared" si="23"/>
        <v>28.700000000000045</v>
      </c>
      <c r="H65" s="5">
        <f t="shared" si="23"/>
        <v>117.30000000000007</v>
      </c>
      <c r="I65" s="5">
        <f t="shared" si="23"/>
        <v>129.79999999999995</v>
      </c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</row>
    <row r="66" spans="1:32" ht="12.75">
      <c r="A66" s="1" t="s">
        <v>26</v>
      </c>
      <c r="B66" s="5"/>
      <c r="C66" s="5"/>
      <c r="D66" s="5">
        <f aca="true" t="shared" si="24" ref="D66:I66">D61-D63</f>
        <v>-0.4999999999999858</v>
      </c>
      <c r="E66" s="5">
        <f t="shared" si="24"/>
        <v>7.100000000000051</v>
      </c>
      <c r="F66" s="5">
        <f t="shared" si="24"/>
        <v>-14.747000000000014</v>
      </c>
      <c r="G66" s="5">
        <f t="shared" si="24"/>
        <v>-44.55899999999997</v>
      </c>
      <c r="H66" s="5">
        <f t="shared" si="24"/>
        <v>-31.90700000000004</v>
      </c>
      <c r="I66" s="5">
        <f t="shared" si="24"/>
        <v>-53.9500000000001</v>
      </c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</row>
    <row r="67" spans="2:32" ht="12.75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</row>
    <row r="68" spans="2:32" ht="12.75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</row>
    <row r="69" spans="1:34" ht="12.75">
      <c r="A69" s="11" t="s">
        <v>30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5"/>
      <c r="AH69" s="15"/>
    </row>
    <row r="70" spans="1:32" ht="12.75">
      <c r="A70" s="26" t="s">
        <v>75</v>
      </c>
      <c r="B70" s="5"/>
      <c r="C70" s="5"/>
      <c r="D70" s="5"/>
      <c r="E70" s="5">
        <v>663</v>
      </c>
      <c r="F70" s="5">
        <v>733</v>
      </c>
      <c r="G70" s="5">
        <v>795</v>
      </c>
      <c r="H70" s="5">
        <v>863</v>
      </c>
      <c r="I70" s="5">
        <v>945</v>
      </c>
      <c r="J70" s="5">
        <v>1016</v>
      </c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</row>
    <row r="71" spans="1:32" ht="12.75">
      <c r="A71" s="1" t="s">
        <v>82</v>
      </c>
      <c r="B71" s="5"/>
      <c r="C71" s="5"/>
      <c r="D71" s="5"/>
      <c r="E71" s="5">
        <v>866</v>
      </c>
      <c r="F71" s="5">
        <v>941</v>
      </c>
      <c r="G71" s="5">
        <v>1025</v>
      </c>
      <c r="H71" s="5">
        <v>1125</v>
      </c>
      <c r="I71" s="5">
        <v>1240</v>
      </c>
      <c r="J71" s="5">
        <v>1355</v>
      </c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</row>
    <row r="72" spans="1:32" ht="12.75">
      <c r="A72" s="1" t="s">
        <v>6</v>
      </c>
      <c r="B72" s="5"/>
      <c r="C72" s="5"/>
      <c r="D72" s="5"/>
      <c r="E72" s="5">
        <v>391</v>
      </c>
      <c r="F72" s="5">
        <v>424</v>
      </c>
      <c r="G72" s="5">
        <v>463</v>
      </c>
      <c r="H72" s="5">
        <v>509</v>
      </c>
      <c r="I72" s="5">
        <v>561</v>
      </c>
      <c r="J72" s="5">
        <v>617</v>
      </c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</row>
    <row r="73" spans="1:32" ht="12.75">
      <c r="A73" s="1" t="s">
        <v>7</v>
      </c>
      <c r="B73" s="5"/>
      <c r="C73" s="5"/>
      <c r="D73" s="5"/>
      <c r="E73" s="5">
        <v>108</v>
      </c>
      <c r="F73" s="5">
        <v>127</v>
      </c>
      <c r="G73" s="5">
        <v>145</v>
      </c>
      <c r="H73" s="5">
        <v>168</v>
      </c>
      <c r="I73" s="5">
        <v>194</v>
      </c>
      <c r="J73" s="5">
        <v>219</v>
      </c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</row>
    <row r="74" spans="1:32" ht="12.75">
      <c r="A74" s="1" t="s">
        <v>8</v>
      </c>
      <c r="B74" s="5"/>
      <c r="C74" s="5"/>
      <c r="D74" s="5"/>
      <c r="E74" s="5">
        <f aca="true" t="shared" si="25" ref="E74:J74">E71-E72-E73</f>
        <v>367</v>
      </c>
      <c r="F74" s="5">
        <f t="shared" si="25"/>
        <v>390</v>
      </c>
      <c r="G74" s="5">
        <f t="shared" si="25"/>
        <v>417</v>
      </c>
      <c r="H74" s="5">
        <f t="shared" si="25"/>
        <v>448</v>
      </c>
      <c r="I74" s="5">
        <f t="shared" si="25"/>
        <v>485</v>
      </c>
      <c r="J74" s="5">
        <f t="shared" si="25"/>
        <v>519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</row>
    <row r="75" spans="1:32" ht="12.75">
      <c r="A75" s="1" t="s">
        <v>80</v>
      </c>
      <c r="B75" s="5"/>
      <c r="C75" s="5"/>
      <c r="D75" s="5"/>
      <c r="E75" s="5">
        <f aca="true" t="shared" si="26" ref="E75:J75">E70-E71</f>
        <v>-203</v>
      </c>
      <c r="F75" s="5">
        <f t="shared" si="26"/>
        <v>-208</v>
      </c>
      <c r="G75" s="5">
        <f t="shared" si="26"/>
        <v>-230</v>
      </c>
      <c r="H75" s="5">
        <f t="shared" si="26"/>
        <v>-262</v>
      </c>
      <c r="I75" s="5">
        <f t="shared" si="26"/>
        <v>-295</v>
      </c>
      <c r="J75" s="5">
        <f t="shared" si="26"/>
        <v>-339</v>
      </c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</row>
    <row r="76" spans="1:32" ht="12.75">
      <c r="A76" s="1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</row>
    <row r="77" spans="1:32" ht="12.75">
      <c r="A77" s="26" t="s">
        <v>53</v>
      </c>
      <c r="B77" s="5"/>
      <c r="C77" s="5"/>
      <c r="D77" s="5"/>
      <c r="E77" s="5">
        <f>'Revenue Legislation'!E34</f>
        <v>0</v>
      </c>
      <c r="F77" s="5">
        <f>'Revenue Legislation'!F34</f>
        <v>0.9</v>
      </c>
      <c r="G77" s="5">
        <f>'Revenue Legislation'!G34</f>
        <v>10.147</v>
      </c>
      <c r="H77" s="5">
        <f>'Revenue Legislation'!H34</f>
        <v>17.859</v>
      </c>
      <c r="I77" s="5">
        <f>'Revenue Legislation'!I34</f>
        <v>41.907000000000004</v>
      </c>
      <c r="J77" s="5">
        <f>'Revenue Legislation'!J34</f>
        <v>43.85</v>
      </c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</row>
    <row r="78" spans="1:32" ht="12.75">
      <c r="A78" s="1" t="s">
        <v>52</v>
      </c>
      <c r="B78" s="5"/>
      <c r="C78" s="5"/>
      <c r="D78" s="5"/>
      <c r="E78" s="5">
        <f>'Mandatory Outlay Legislation'!E34</f>
        <v>0</v>
      </c>
      <c r="F78" s="5">
        <f>'Mandatory Outlay Legislation'!F34</f>
        <v>11</v>
      </c>
      <c r="G78" s="5">
        <f>'Mandatory Outlay Legislation'!G34</f>
        <v>0.09999999999999964</v>
      </c>
      <c r="H78" s="5">
        <f>'Mandatory Outlay Legislation'!H34</f>
        <v>-21.5</v>
      </c>
      <c r="I78" s="5">
        <f>'Mandatory Outlay Legislation'!I34</f>
        <v>-29.3</v>
      </c>
      <c r="J78" s="5">
        <f>'Mandatory Outlay Legislation'!J34</f>
        <v>-19.299999999999997</v>
      </c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</row>
    <row r="79" spans="1:32" ht="12.75">
      <c r="A79" s="1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</row>
    <row r="80" spans="1:32" ht="12.75">
      <c r="A80" s="26" t="s">
        <v>79</v>
      </c>
      <c r="B80" s="5"/>
      <c r="C80" s="5"/>
      <c r="D80" s="5"/>
      <c r="E80" s="5">
        <f aca="true" t="shared" si="27" ref="E80:J80">E70+E77</f>
        <v>663</v>
      </c>
      <c r="F80" s="5">
        <f t="shared" si="27"/>
        <v>733.9</v>
      </c>
      <c r="G80" s="5">
        <f t="shared" si="27"/>
        <v>805.147</v>
      </c>
      <c r="H80" s="5">
        <f t="shared" si="27"/>
        <v>880.859</v>
      </c>
      <c r="I80" s="5">
        <f t="shared" si="27"/>
        <v>986.907</v>
      </c>
      <c r="J80" s="5">
        <f t="shared" si="27"/>
        <v>1059.85</v>
      </c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</row>
    <row r="81" spans="1:32" ht="12.75">
      <c r="A81" s="1" t="s">
        <v>57</v>
      </c>
      <c r="B81" s="5"/>
      <c r="C81" s="5"/>
      <c r="D81" s="5"/>
      <c r="E81" s="5">
        <f aca="true" t="shared" si="28" ref="E81:J81">E74+E78</f>
        <v>367</v>
      </c>
      <c r="F81" s="5">
        <f t="shared" si="28"/>
        <v>401</v>
      </c>
      <c r="G81" s="5">
        <f t="shared" si="28"/>
        <v>417.1</v>
      </c>
      <c r="H81" s="5">
        <f t="shared" si="28"/>
        <v>426.5</v>
      </c>
      <c r="I81" s="5">
        <f t="shared" si="28"/>
        <v>455.7</v>
      </c>
      <c r="J81" s="5">
        <f t="shared" si="28"/>
        <v>499.7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</row>
    <row r="82" spans="1:32" ht="12.75">
      <c r="A82" s="1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</row>
    <row r="83" spans="1:32" ht="12.75">
      <c r="A83" s="26" t="s">
        <v>12</v>
      </c>
      <c r="B83" s="5"/>
      <c r="C83" s="5"/>
      <c r="D83" s="5"/>
      <c r="E83" s="5">
        <f aca="true" t="shared" si="29" ref="E83:J88">E4</f>
        <v>666.5</v>
      </c>
      <c r="F83" s="5">
        <f t="shared" si="29"/>
        <v>734.1</v>
      </c>
      <c r="G83" s="5">
        <f t="shared" si="29"/>
        <v>769.2</v>
      </c>
      <c r="H83" s="5">
        <f t="shared" si="29"/>
        <v>854.4</v>
      </c>
      <c r="I83" s="5">
        <f t="shared" si="29"/>
        <v>909.3</v>
      </c>
      <c r="J83" s="5">
        <f t="shared" si="29"/>
        <v>991.2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</row>
    <row r="84" spans="1:32" ht="12.75">
      <c r="A84" s="1" t="s">
        <v>16</v>
      </c>
      <c r="B84" s="5"/>
      <c r="C84" s="5"/>
      <c r="D84" s="5"/>
      <c r="E84" s="5">
        <f t="shared" si="29"/>
        <v>851.9</v>
      </c>
      <c r="F84" s="5">
        <f t="shared" si="29"/>
        <v>946.4000000000001</v>
      </c>
      <c r="G84" s="5">
        <f t="shared" si="29"/>
        <v>990.5</v>
      </c>
      <c r="H84" s="5">
        <f t="shared" si="29"/>
        <v>1004.0999999999999</v>
      </c>
      <c r="I84" s="5">
        <f t="shared" si="29"/>
        <v>1064.5</v>
      </c>
      <c r="J84" s="5">
        <f t="shared" si="29"/>
        <v>1143.6999999999998</v>
      </c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12.75">
      <c r="A85" s="1" t="s">
        <v>0</v>
      </c>
      <c r="B85" s="5"/>
      <c r="C85" s="5"/>
      <c r="D85" s="5"/>
      <c r="E85" s="5">
        <f t="shared" si="29"/>
        <v>379.4</v>
      </c>
      <c r="F85" s="5">
        <f t="shared" si="29"/>
        <v>415.7</v>
      </c>
      <c r="G85" s="5">
        <f t="shared" si="29"/>
        <v>438.5</v>
      </c>
      <c r="H85" s="5">
        <f t="shared" si="29"/>
        <v>444.2</v>
      </c>
      <c r="I85" s="5">
        <f t="shared" si="29"/>
        <v>464.4</v>
      </c>
      <c r="J85" s="5">
        <f t="shared" si="29"/>
        <v>488.8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</row>
    <row r="86" spans="1:32" ht="12.75">
      <c r="A86" s="1" t="s">
        <v>2</v>
      </c>
      <c r="B86" s="5"/>
      <c r="C86" s="5"/>
      <c r="D86" s="5"/>
      <c r="E86" s="5">
        <f t="shared" si="29"/>
        <v>111.1</v>
      </c>
      <c r="F86" s="5">
        <f t="shared" si="29"/>
        <v>129.5</v>
      </c>
      <c r="G86" s="5">
        <f t="shared" si="29"/>
        <v>136</v>
      </c>
      <c r="H86" s="5">
        <f t="shared" si="29"/>
        <v>138.7</v>
      </c>
      <c r="I86" s="5">
        <f t="shared" si="29"/>
        <v>151.8</v>
      </c>
      <c r="J86" s="5">
        <f t="shared" si="29"/>
        <v>169</v>
      </c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</row>
    <row r="87" spans="1:32" ht="12.75">
      <c r="A87" s="1" t="s">
        <v>4</v>
      </c>
      <c r="B87" s="5"/>
      <c r="C87" s="5"/>
      <c r="D87" s="5"/>
      <c r="E87" s="5">
        <f t="shared" si="29"/>
        <v>361.4</v>
      </c>
      <c r="F87" s="5">
        <f t="shared" si="29"/>
        <v>401.2</v>
      </c>
      <c r="G87" s="5">
        <f t="shared" si="29"/>
        <v>416</v>
      </c>
      <c r="H87" s="5">
        <f t="shared" si="29"/>
        <v>421.2</v>
      </c>
      <c r="I87" s="5">
        <f t="shared" si="29"/>
        <v>448.3</v>
      </c>
      <c r="J87" s="5">
        <f t="shared" si="29"/>
        <v>485.9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</row>
    <row r="88" spans="1:32" ht="12.75">
      <c r="A88" s="26" t="s">
        <v>14</v>
      </c>
      <c r="B88" s="5"/>
      <c r="C88" s="5"/>
      <c r="D88" s="5"/>
      <c r="E88" s="5">
        <f t="shared" si="29"/>
        <v>-185.39999999999998</v>
      </c>
      <c r="F88" s="5">
        <f t="shared" si="29"/>
        <v>-212.30000000000007</v>
      </c>
      <c r="G88" s="5">
        <f t="shared" si="29"/>
        <v>-221.29999999999995</v>
      </c>
      <c r="H88" s="5">
        <f t="shared" si="29"/>
        <v>-149.69999999999993</v>
      </c>
      <c r="I88" s="5">
        <f t="shared" si="29"/>
        <v>-155.20000000000005</v>
      </c>
      <c r="J88" s="5">
        <f t="shared" si="29"/>
        <v>-152.49999999999977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</row>
    <row r="89" spans="1:32" ht="12.75">
      <c r="A89" s="26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</row>
    <row r="90" spans="1:32" ht="12.75">
      <c r="A90" s="26" t="s">
        <v>24</v>
      </c>
      <c r="B90" s="5"/>
      <c r="C90" s="5"/>
      <c r="D90" s="5"/>
      <c r="E90" s="5">
        <f aca="true" t="shared" si="30" ref="E90:J90">E83-E80</f>
        <v>3.5</v>
      </c>
      <c r="F90" s="5">
        <f t="shared" si="30"/>
        <v>0.20000000000004547</v>
      </c>
      <c r="G90" s="5">
        <f t="shared" si="30"/>
        <v>-35.947</v>
      </c>
      <c r="H90" s="5">
        <f t="shared" si="30"/>
        <v>-26.45900000000006</v>
      </c>
      <c r="I90" s="5">
        <f t="shared" si="30"/>
        <v>-77.60700000000008</v>
      </c>
      <c r="J90" s="5">
        <f t="shared" si="30"/>
        <v>-68.64999999999986</v>
      </c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</row>
    <row r="91" spans="1:32" ht="12.75">
      <c r="A91" s="1" t="s">
        <v>22</v>
      </c>
      <c r="B91" s="5"/>
      <c r="C91" s="5"/>
      <c r="D91" s="5"/>
      <c r="E91" s="5">
        <f aca="true" t="shared" si="31" ref="E91:J91">E87-E81</f>
        <v>-5.600000000000023</v>
      </c>
      <c r="F91" s="5">
        <f t="shared" si="31"/>
        <v>0.19999999999998863</v>
      </c>
      <c r="G91" s="5">
        <f t="shared" si="31"/>
        <v>-1.1000000000000227</v>
      </c>
      <c r="H91" s="5">
        <f t="shared" si="31"/>
        <v>-5.300000000000011</v>
      </c>
      <c r="I91" s="5">
        <f t="shared" si="31"/>
        <v>-7.399999999999977</v>
      </c>
      <c r="J91" s="5">
        <f t="shared" si="31"/>
        <v>-13.800000000000011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</row>
    <row r="92" spans="1:32" ht="12.75">
      <c r="A92" s="1" t="s">
        <v>23</v>
      </c>
      <c r="B92" s="5"/>
      <c r="C92" s="5"/>
      <c r="D92" s="5"/>
      <c r="E92" s="5">
        <f aca="true" t="shared" si="32" ref="E92:J92">E91+(E86-E73)</f>
        <v>-2.5000000000000284</v>
      </c>
      <c r="F92" s="5">
        <f t="shared" si="32"/>
        <v>2.6999999999999886</v>
      </c>
      <c r="G92" s="5">
        <f t="shared" si="32"/>
        <v>-10.100000000000023</v>
      </c>
      <c r="H92" s="5">
        <f t="shared" si="32"/>
        <v>-34.60000000000002</v>
      </c>
      <c r="I92" s="5">
        <f t="shared" si="32"/>
        <v>-49.599999999999966</v>
      </c>
      <c r="J92" s="5">
        <f t="shared" si="32"/>
        <v>-63.80000000000001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</row>
    <row r="93" spans="1:32" ht="12.75">
      <c r="A93" s="1" t="s">
        <v>27</v>
      </c>
      <c r="B93" s="5"/>
      <c r="C93" s="5"/>
      <c r="D93" s="5"/>
      <c r="E93" s="5">
        <f aca="true" t="shared" si="33" ref="E93:J93">E84-E71</f>
        <v>-14.100000000000023</v>
      </c>
      <c r="F93" s="5">
        <f t="shared" si="33"/>
        <v>5.400000000000091</v>
      </c>
      <c r="G93" s="5">
        <f t="shared" si="33"/>
        <v>-34.5</v>
      </c>
      <c r="H93" s="5">
        <f t="shared" si="33"/>
        <v>-120.90000000000009</v>
      </c>
      <c r="I93" s="5">
        <f t="shared" si="33"/>
        <v>-175.5</v>
      </c>
      <c r="J93" s="5">
        <f t="shared" si="33"/>
        <v>-211.30000000000018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ht="12.75">
      <c r="A94" s="1" t="s">
        <v>25</v>
      </c>
      <c r="B94" s="5"/>
      <c r="C94" s="5"/>
      <c r="D94" s="5"/>
      <c r="E94" s="5">
        <f aca="true" t="shared" si="34" ref="E94:J94">E88-E75</f>
        <v>17.600000000000023</v>
      </c>
      <c r="F94" s="5">
        <f t="shared" si="34"/>
        <v>-4.300000000000068</v>
      </c>
      <c r="G94" s="5">
        <f t="shared" si="34"/>
        <v>8.700000000000045</v>
      </c>
      <c r="H94" s="5">
        <f t="shared" si="34"/>
        <v>112.30000000000007</v>
      </c>
      <c r="I94" s="5">
        <f t="shared" si="34"/>
        <v>139.79999999999995</v>
      </c>
      <c r="J94" s="5">
        <f t="shared" si="34"/>
        <v>186.50000000000023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</row>
    <row r="95" spans="1:32" ht="12.75">
      <c r="A95" s="1" t="s">
        <v>26</v>
      </c>
      <c r="B95" s="5"/>
      <c r="C95" s="5"/>
      <c r="D95" s="5"/>
      <c r="E95" s="5">
        <f aca="true" t="shared" si="35" ref="E95:J95">E90-E92</f>
        <v>6.000000000000028</v>
      </c>
      <c r="F95" s="5">
        <f t="shared" si="35"/>
        <v>-2.499999999999943</v>
      </c>
      <c r="G95" s="5">
        <f t="shared" si="35"/>
        <v>-25.84699999999998</v>
      </c>
      <c r="H95" s="5">
        <f t="shared" si="35"/>
        <v>8.140999999999963</v>
      </c>
      <c r="I95" s="5">
        <f t="shared" si="35"/>
        <v>-28.00700000000012</v>
      </c>
      <c r="J95" s="5">
        <f t="shared" si="35"/>
        <v>-4.849999999999852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2:32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2:32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1:34" ht="12.75">
      <c r="A98" s="11" t="s">
        <v>31</v>
      </c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5"/>
      <c r="AH98" s="15"/>
    </row>
    <row r="99" spans="1:32" ht="12.75">
      <c r="A99" s="26" t="s">
        <v>71</v>
      </c>
      <c r="B99" s="5"/>
      <c r="C99" s="5"/>
      <c r="D99" s="5"/>
      <c r="E99" s="5"/>
      <c r="F99" s="5">
        <v>735</v>
      </c>
      <c r="G99" s="5">
        <v>788</v>
      </c>
      <c r="H99" s="5">
        <v>855</v>
      </c>
      <c r="I99" s="5">
        <v>934</v>
      </c>
      <c r="J99" s="5">
        <v>1005</v>
      </c>
      <c r="K99" s="5">
        <v>1088</v>
      </c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1:32" ht="12.75">
      <c r="A100" s="1" t="s">
        <v>90</v>
      </c>
      <c r="B100" s="5"/>
      <c r="C100" s="5"/>
      <c r="D100" s="5"/>
      <c r="E100" s="5"/>
      <c r="F100" s="5">
        <v>949</v>
      </c>
      <c r="G100" s="5">
        <v>1003</v>
      </c>
      <c r="H100" s="5">
        <v>1088</v>
      </c>
      <c r="I100" s="5">
        <v>1183</v>
      </c>
      <c r="J100" s="5">
        <v>1276</v>
      </c>
      <c r="K100" s="5">
        <v>1384</v>
      </c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1:32" ht="12.75">
      <c r="A101" s="1" t="s">
        <v>6</v>
      </c>
      <c r="B101" s="5"/>
      <c r="C101" s="5"/>
      <c r="D101" s="5"/>
      <c r="E101" s="5"/>
      <c r="F101" s="5">
        <v>420</v>
      </c>
      <c r="G101" s="5">
        <v>456</v>
      </c>
      <c r="H101" s="5">
        <v>495</v>
      </c>
      <c r="I101" s="5">
        <v>538</v>
      </c>
      <c r="J101" s="5">
        <v>584</v>
      </c>
      <c r="K101" s="5">
        <v>635</v>
      </c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1:32" ht="12.75">
      <c r="A102" s="1" t="s">
        <v>7</v>
      </c>
      <c r="B102" s="5"/>
      <c r="C102" s="5"/>
      <c r="D102" s="5"/>
      <c r="E102" s="5"/>
      <c r="F102" s="5">
        <v>130</v>
      </c>
      <c r="G102" s="5">
        <v>146</v>
      </c>
      <c r="H102" s="5">
        <v>163</v>
      </c>
      <c r="I102" s="5">
        <v>186</v>
      </c>
      <c r="J102" s="5">
        <v>206</v>
      </c>
      <c r="K102" s="5">
        <v>230</v>
      </c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</row>
    <row r="103" spans="1:32" ht="12.75">
      <c r="A103" s="1" t="s">
        <v>8</v>
      </c>
      <c r="B103" s="5"/>
      <c r="C103" s="5"/>
      <c r="D103" s="5"/>
      <c r="E103" s="5"/>
      <c r="F103" s="5">
        <f aca="true" t="shared" si="36" ref="F103:K103">F100-F101-F102</f>
        <v>399</v>
      </c>
      <c r="G103" s="5">
        <f t="shared" si="36"/>
        <v>401</v>
      </c>
      <c r="H103" s="5">
        <f t="shared" si="36"/>
        <v>430</v>
      </c>
      <c r="I103" s="5">
        <f t="shared" si="36"/>
        <v>459</v>
      </c>
      <c r="J103" s="5">
        <f t="shared" si="36"/>
        <v>486</v>
      </c>
      <c r="K103" s="5">
        <f t="shared" si="36"/>
        <v>519</v>
      </c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</row>
    <row r="104" spans="1:32" ht="12.75">
      <c r="A104" s="1" t="s">
        <v>80</v>
      </c>
      <c r="B104" s="5"/>
      <c r="C104" s="5"/>
      <c r="D104" s="5"/>
      <c r="E104" s="5"/>
      <c r="F104" s="5">
        <f aca="true" t="shared" si="37" ref="F104:K104">F99-F100</f>
        <v>-214</v>
      </c>
      <c r="G104" s="5">
        <f t="shared" si="37"/>
        <v>-215</v>
      </c>
      <c r="H104" s="5">
        <f t="shared" si="37"/>
        <v>-233</v>
      </c>
      <c r="I104" s="5">
        <f t="shared" si="37"/>
        <v>-249</v>
      </c>
      <c r="J104" s="5">
        <f t="shared" si="37"/>
        <v>-271</v>
      </c>
      <c r="K104" s="5">
        <f t="shared" si="37"/>
        <v>-296</v>
      </c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</row>
    <row r="105" spans="1:32" ht="12.75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</row>
    <row r="106" spans="1:32" ht="12.75">
      <c r="A106" s="26" t="s">
        <v>53</v>
      </c>
      <c r="B106" s="5"/>
      <c r="C106" s="5"/>
      <c r="D106" s="5"/>
      <c r="E106" s="5"/>
      <c r="F106" s="5">
        <f>'Revenue Legislation'!F35</f>
        <v>-0.15</v>
      </c>
      <c r="G106" s="5">
        <f>'Revenue Legislation'!G35</f>
        <v>1.5550000000000002</v>
      </c>
      <c r="H106" s="5">
        <f>'Revenue Legislation'!H35</f>
        <v>19.632</v>
      </c>
      <c r="I106" s="5">
        <f>'Revenue Legislation'!I35</f>
        <v>19.163000000000004</v>
      </c>
      <c r="J106" s="5">
        <f>'Revenue Legislation'!J35</f>
        <v>17.474999999999998</v>
      </c>
      <c r="K106" s="5">
        <f>'Revenue Legislation'!K35</f>
        <v>29.489999999999995</v>
      </c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</row>
    <row r="107" spans="1:32" ht="12.75">
      <c r="A107" s="1" t="s">
        <v>52</v>
      </c>
      <c r="B107" s="5"/>
      <c r="C107" s="5"/>
      <c r="D107" s="5"/>
      <c r="E107" s="5"/>
      <c r="F107" s="5">
        <f>'Mandatory Outlay Legislation'!F35</f>
        <v>0</v>
      </c>
      <c r="G107" s="5">
        <f>'Mandatory Outlay Legislation'!G35</f>
        <v>4.1</v>
      </c>
      <c r="H107" s="5">
        <f>'Mandatory Outlay Legislation'!H35</f>
        <v>-13.5</v>
      </c>
      <c r="I107" s="5">
        <f>'Mandatory Outlay Legislation'!I35</f>
        <v>-18.299999999999997</v>
      </c>
      <c r="J107" s="5">
        <f>'Mandatory Outlay Legislation'!J35</f>
        <v>-3.299999999999999</v>
      </c>
      <c r="K107" s="5">
        <f>'Mandatory Outlay Legislation'!K35</f>
        <v>-28.299999999999997</v>
      </c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</row>
    <row r="108" spans="1:32" ht="12.75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</row>
    <row r="109" spans="1:32" ht="12.75">
      <c r="A109" s="26" t="s">
        <v>79</v>
      </c>
      <c r="B109" s="5"/>
      <c r="C109" s="5"/>
      <c r="D109" s="5"/>
      <c r="E109" s="5"/>
      <c r="F109" s="5">
        <f aca="true" t="shared" si="38" ref="F109:K109">F99+F106</f>
        <v>734.85</v>
      </c>
      <c r="G109" s="5">
        <f t="shared" si="38"/>
        <v>789.555</v>
      </c>
      <c r="H109" s="5">
        <f t="shared" si="38"/>
        <v>874.632</v>
      </c>
      <c r="I109" s="5">
        <f t="shared" si="38"/>
        <v>953.163</v>
      </c>
      <c r="J109" s="5">
        <f t="shared" si="38"/>
        <v>1022.475</v>
      </c>
      <c r="K109" s="5">
        <f t="shared" si="38"/>
        <v>1117.49</v>
      </c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</row>
    <row r="110" spans="1:32" ht="12.75">
      <c r="A110" s="1" t="s">
        <v>57</v>
      </c>
      <c r="B110" s="5"/>
      <c r="C110" s="5"/>
      <c r="D110" s="5"/>
      <c r="E110" s="5"/>
      <c r="F110" s="5">
        <f aca="true" t="shared" si="39" ref="F110:K110">F103+F107</f>
        <v>399</v>
      </c>
      <c r="G110" s="5">
        <f t="shared" si="39"/>
        <v>405.1</v>
      </c>
      <c r="H110" s="5">
        <f t="shared" si="39"/>
        <v>416.5</v>
      </c>
      <c r="I110" s="5">
        <f t="shared" si="39"/>
        <v>440.7</v>
      </c>
      <c r="J110" s="5">
        <f t="shared" si="39"/>
        <v>482.7</v>
      </c>
      <c r="K110" s="5">
        <f t="shared" si="39"/>
        <v>490.7</v>
      </c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</row>
    <row r="111" spans="1:32" ht="12.75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</row>
    <row r="112" spans="1:32" ht="12.75">
      <c r="A112" s="26" t="s">
        <v>12</v>
      </c>
      <c r="B112" s="5"/>
      <c r="C112" s="5"/>
      <c r="D112" s="5"/>
      <c r="E112" s="5"/>
      <c r="F112" s="5">
        <f aca="true" t="shared" si="40" ref="F112:K117">F4</f>
        <v>734.1</v>
      </c>
      <c r="G112" s="5">
        <f t="shared" si="40"/>
        <v>769.2</v>
      </c>
      <c r="H112" s="5">
        <f t="shared" si="40"/>
        <v>854.4</v>
      </c>
      <c r="I112" s="5">
        <f t="shared" si="40"/>
        <v>909.3</v>
      </c>
      <c r="J112" s="5">
        <f t="shared" si="40"/>
        <v>991.2</v>
      </c>
      <c r="K112" s="5">
        <f t="shared" si="40"/>
        <v>1032</v>
      </c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12.75">
      <c r="A113" s="1" t="s">
        <v>16</v>
      </c>
      <c r="B113" s="5"/>
      <c r="C113" s="5"/>
      <c r="D113" s="5"/>
      <c r="E113" s="5"/>
      <c r="F113" s="5">
        <f t="shared" si="40"/>
        <v>946.4000000000001</v>
      </c>
      <c r="G113" s="5">
        <f t="shared" si="40"/>
        <v>990.5</v>
      </c>
      <c r="H113" s="5">
        <f t="shared" si="40"/>
        <v>1004.0999999999999</v>
      </c>
      <c r="I113" s="5">
        <f t="shared" si="40"/>
        <v>1064.5</v>
      </c>
      <c r="J113" s="5">
        <f t="shared" si="40"/>
        <v>1143.6999999999998</v>
      </c>
      <c r="K113" s="5">
        <f t="shared" si="40"/>
        <v>1253.1999999999998</v>
      </c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</row>
    <row r="114" spans="1:32" ht="12.75">
      <c r="A114" s="1" t="s">
        <v>0</v>
      </c>
      <c r="B114" s="5"/>
      <c r="C114" s="5"/>
      <c r="D114" s="5"/>
      <c r="E114" s="5"/>
      <c r="F114" s="5">
        <f t="shared" si="40"/>
        <v>415.7</v>
      </c>
      <c r="G114" s="5">
        <f t="shared" si="40"/>
        <v>438.5</v>
      </c>
      <c r="H114" s="5">
        <f t="shared" si="40"/>
        <v>444.2</v>
      </c>
      <c r="I114" s="5">
        <f t="shared" si="40"/>
        <v>464.4</v>
      </c>
      <c r="J114" s="5">
        <f t="shared" si="40"/>
        <v>488.8</v>
      </c>
      <c r="K114" s="5">
        <f t="shared" si="40"/>
        <v>500.5</v>
      </c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</row>
    <row r="115" spans="1:32" ht="12.75">
      <c r="A115" s="1" t="s">
        <v>2</v>
      </c>
      <c r="B115" s="5"/>
      <c r="C115" s="5"/>
      <c r="D115" s="5"/>
      <c r="E115" s="5"/>
      <c r="F115" s="5">
        <f t="shared" si="40"/>
        <v>129.5</v>
      </c>
      <c r="G115" s="5">
        <f t="shared" si="40"/>
        <v>136</v>
      </c>
      <c r="H115" s="5">
        <f t="shared" si="40"/>
        <v>138.7</v>
      </c>
      <c r="I115" s="5">
        <f t="shared" si="40"/>
        <v>151.8</v>
      </c>
      <c r="J115" s="5">
        <f t="shared" si="40"/>
        <v>169</v>
      </c>
      <c r="K115" s="5">
        <f t="shared" si="40"/>
        <v>184.4</v>
      </c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</row>
    <row r="116" spans="1:32" ht="12.75">
      <c r="A116" s="1" t="s">
        <v>4</v>
      </c>
      <c r="B116" s="5"/>
      <c r="C116" s="5"/>
      <c r="D116" s="5"/>
      <c r="E116" s="5"/>
      <c r="F116" s="5">
        <f t="shared" si="40"/>
        <v>401.2</v>
      </c>
      <c r="G116" s="5">
        <f t="shared" si="40"/>
        <v>416</v>
      </c>
      <c r="H116" s="5">
        <f t="shared" si="40"/>
        <v>421.2</v>
      </c>
      <c r="I116" s="5">
        <f t="shared" si="40"/>
        <v>448.3</v>
      </c>
      <c r="J116" s="5">
        <f t="shared" si="40"/>
        <v>485.9</v>
      </c>
      <c r="K116" s="5">
        <f t="shared" si="40"/>
        <v>568.3</v>
      </c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</row>
    <row r="117" spans="1:32" ht="12.75">
      <c r="A117" s="26" t="s">
        <v>14</v>
      </c>
      <c r="B117" s="5"/>
      <c r="C117" s="5"/>
      <c r="D117" s="5"/>
      <c r="E117" s="5"/>
      <c r="F117" s="5">
        <f t="shared" si="40"/>
        <v>-212.30000000000007</v>
      </c>
      <c r="G117" s="5">
        <f t="shared" si="40"/>
        <v>-221.29999999999995</v>
      </c>
      <c r="H117" s="5">
        <f t="shared" si="40"/>
        <v>-149.69999999999993</v>
      </c>
      <c r="I117" s="5">
        <f t="shared" si="40"/>
        <v>-155.20000000000005</v>
      </c>
      <c r="J117" s="5">
        <f t="shared" si="40"/>
        <v>-152.49999999999977</v>
      </c>
      <c r="K117" s="5">
        <f t="shared" si="40"/>
        <v>-221.19999999999982</v>
      </c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</row>
    <row r="118" spans="1:32" ht="12.75">
      <c r="A118" s="26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</row>
    <row r="119" spans="1:32" ht="12.75">
      <c r="A119" s="26" t="s">
        <v>24</v>
      </c>
      <c r="B119" s="5"/>
      <c r="C119" s="5"/>
      <c r="D119" s="5"/>
      <c r="E119" s="5"/>
      <c r="F119" s="5">
        <f aca="true" t="shared" si="41" ref="F119:K119">F112-F109</f>
        <v>-0.75</v>
      </c>
      <c r="G119" s="5">
        <f t="shared" si="41"/>
        <v>-20.354999999999905</v>
      </c>
      <c r="H119" s="5">
        <f t="shared" si="41"/>
        <v>-20.23199999999997</v>
      </c>
      <c r="I119" s="5">
        <f t="shared" si="41"/>
        <v>-43.863000000000056</v>
      </c>
      <c r="J119" s="5">
        <f t="shared" si="41"/>
        <v>-31.274999999999977</v>
      </c>
      <c r="K119" s="5">
        <f t="shared" si="41"/>
        <v>-85.49000000000001</v>
      </c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</row>
    <row r="120" spans="1:32" ht="12.75">
      <c r="A120" s="1" t="s">
        <v>22</v>
      </c>
      <c r="B120" s="5"/>
      <c r="C120" s="5"/>
      <c r="D120" s="5"/>
      <c r="E120" s="5"/>
      <c r="F120" s="5">
        <f aca="true" t="shared" si="42" ref="F120:K120">F116-F110</f>
        <v>2.1999999999999886</v>
      </c>
      <c r="G120" s="5">
        <f t="shared" si="42"/>
        <v>10.899999999999977</v>
      </c>
      <c r="H120" s="5">
        <f t="shared" si="42"/>
        <v>4.699999999999989</v>
      </c>
      <c r="I120" s="5">
        <f t="shared" si="42"/>
        <v>7.600000000000023</v>
      </c>
      <c r="J120" s="5">
        <f t="shared" si="42"/>
        <v>3.1999999999999886</v>
      </c>
      <c r="K120" s="5">
        <f t="shared" si="42"/>
        <v>77.59999999999997</v>
      </c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</row>
    <row r="121" spans="1:32" ht="12.75">
      <c r="A121" s="1" t="s">
        <v>23</v>
      </c>
      <c r="B121" s="5"/>
      <c r="C121" s="5"/>
      <c r="D121" s="5"/>
      <c r="E121" s="5"/>
      <c r="F121" s="5">
        <f aca="true" t="shared" si="43" ref="F121:K121">F120+(F115-F102)</f>
        <v>1.6999999999999886</v>
      </c>
      <c r="G121" s="5">
        <f t="shared" si="43"/>
        <v>0.8999999999999773</v>
      </c>
      <c r="H121" s="5">
        <f t="shared" si="43"/>
        <v>-19.600000000000023</v>
      </c>
      <c r="I121" s="5">
        <f t="shared" si="43"/>
        <v>-26.599999999999966</v>
      </c>
      <c r="J121" s="5">
        <f t="shared" si="43"/>
        <v>-33.80000000000001</v>
      </c>
      <c r="K121" s="5">
        <f t="shared" si="43"/>
        <v>31.99999999999997</v>
      </c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</row>
    <row r="122" spans="1:32" ht="12.75">
      <c r="A122" s="1" t="s">
        <v>27</v>
      </c>
      <c r="B122" s="5"/>
      <c r="C122" s="5"/>
      <c r="D122" s="5"/>
      <c r="E122" s="5"/>
      <c r="F122" s="5">
        <f aca="true" t="shared" si="44" ref="F122:K122">F113-F100</f>
        <v>-2.599999999999909</v>
      </c>
      <c r="G122" s="5">
        <f t="shared" si="44"/>
        <v>-12.5</v>
      </c>
      <c r="H122" s="5">
        <f t="shared" si="44"/>
        <v>-83.90000000000009</v>
      </c>
      <c r="I122" s="5">
        <f t="shared" si="44"/>
        <v>-118.5</v>
      </c>
      <c r="J122" s="5">
        <f t="shared" si="44"/>
        <v>-132.30000000000018</v>
      </c>
      <c r="K122" s="5">
        <f t="shared" si="44"/>
        <v>-130.80000000000018</v>
      </c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</row>
    <row r="123" spans="1:32" ht="12.75">
      <c r="A123" s="1" t="s">
        <v>25</v>
      </c>
      <c r="B123" s="5"/>
      <c r="C123" s="5"/>
      <c r="D123" s="5"/>
      <c r="E123" s="5"/>
      <c r="F123" s="5">
        <f aca="true" t="shared" si="45" ref="F123:K123">F117-F104</f>
        <v>1.6999999999999318</v>
      </c>
      <c r="G123" s="5">
        <f t="shared" si="45"/>
        <v>-6.2999999999999545</v>
      </c>
      <c r="H123" s="5">
        <f t="shared" si="45"/>
        <v>83.30000000000007</v>
      </c>
      <c r="I123" s="5">
        <f t="shared" si="45"/>
        <v>93.79999999999995</v>
      </c>
      <c r="J123" s="5">
        <f t="shared" si="45"/>
        <v>118.50000000000023</v>
      </c>
      <c r="K123" s="5">
        <f t="shared" si="45"/>
        <v>74.80000000000018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</row>
    <row r="124" spans="1:32" ht="12.75">
      <c r="A124" s="1" t="s">
        <v>26</v>
      </c>
      <c r="B124" s="5"/>
      <c r="C124" s="5"/>
      <c r="D124" s="5"/>
      <c r="E124" s="5"/>
      <c r="F124" s="5">
        <f aca="true" t="shared" si="46" ref="F124:K124">F119-F121</f>
        <v>-2.4499999999999886</v>
      </c>
      <c r="G124" s="5">
        <f t="shared" si="46"/>
        <v>-21.25499999999988</v>
      </c>
      <c r="H124" s="5">
        <f t="shared" si="46"/>
        <v>-0.6319999999999482</v>
      </c>
      <c r="I124" s="5">
        <f t="shared" si="46"/>
        <v>-17.26300000000009</v>
      </c>
      <c r="J124" s="5">
        <f t="shared" si="46"/>
        <v>2.525000000000034</v>
      </c>
      <c r="K124" s="5">
        <f t="shared" si="46"/>
        <v>-117.48999999999998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</row>
    <row r="125" spans="2:32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</row>
    <row r="126" spans="2:32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</row>
    <row r="127" spans="1:34" ht="12.75">
      <c r="A127" s="11" t="s">
        <v>32</v>
      </c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5"/>
      <c r="AH127" s="15"/>
    </row>
    <row r="128" spans="1:32" ht="12.75">
      <c r="A128" s="26" t="s">
        <v>74</v>
      </c>
      <c r="B128" s="5"/>
      <c r="C128" s="5"/>
      <c r="D128" s="5"/>
      <c r="E128" s="5"/>
      <c r="F128" s="5"/>
      <c r="G128" s="5">
        <v>777.8</v>
      </c>
      <c r="H128" s="5">
        <v>844</v>
      </c>
      <c r="I128" s="5">
        <v>921</v>
      </c>
      <c r="J128" s="5">
        <v>991.3</v>
      </c>
      <c r="K128" s="5">
        <v>1067.5</v>
      </c>
      <c r="L128" s="5">
        <v>1143.6</v>
      </c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</row>
    <row r="129" spans="1:32" ht="12.75">
      <c r="A129" s="1" t="s">
        <v>98</v>
      </c>
      <c r="B129" s="5"/>
      <c r="C129" s="5"/>
      <c r="D129" s="5"/>
      <c r="E129" s="5"/>
      <c r="F129" s="5"/>
      <c r="G129" s="5">
        <v>986.1</v>
      </c>
      <c r="H129" s="5">
        <v>1025.3</v>
      </c>
      <c r="I129" s="5">
        <v>1085.9</v>
      </c>
      <c r="J129" s="5">
        <v>1134.9</v>
      </c>
      <c r="K129" s="5">
        <v>1187.6</v>
      </c>
      <c r="L129" s="5">
        <v>1247.9</v>
      </c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</row>
    <row r="130" spans="1:32" ht="12.75">
      <c r="A130" s="1" t="s">
        <v>6</v>
      </c>
      <c r="B130" s="5"/>
      <c r="C130" s="5"/>
      <c r="D130" s="5"/>
      <c r="E130" s="5"/>
      <c r="F130" s="5"/>
      <c r="G130" s="5">
        <v>442.7</v>
      </c>
      <c r="H130" s="5">
        <v>458.3</v>
      </c>
      <c r="I130" s="5">
        <v>479</v>
      </c>
      <c r="J130" s="5">
        <v>499.2</v>
      </c>
      <c r="K130" s="5">
        <v>522.8</v>
      </c>
      <c r="L130" s="5">
        <v>547.9</v>
      </c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</row>
    <row r="131" spans="1:32" ht="12.75">
      <c r="A131" s="1" t="s">
        <v>7</v>
      </c>
      <c r="B131" s="5"/>
      <c r="C131" s="5"/>
      <c r="D131" s="5"/>
      <c r="E131" s="5"/>
      <c r="F131" s="5"/>
      <c r="G131" s="5">
        <v>138.6</v>
      </c>
      <c r="H131" s="5">
        <v>145</v>
      </c>
      <c r="I131" s="5">
        <v>154.4</v>
      </c>
      <c r="J131" s="5">
        <v>157.6</v>
      </c>
      <c r="K131" s="5">
        <v>159.1</v>
      </c>
      <c r="L131" s="5">
        <v>160.3</v>
      </c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</row>
    <row r="132" spans="1:32" ht="12.75">
      <c r="A132" s="1" t="s">
        <v>8</v>
      </c>
      <c r="B132" s="5"/>
      <c r="C132" s="5"/>
      <c r="D132" s="5"/>
      <c r="E132" s="5"/>
      <c r="F132" s="5"/>
      <c r="G132" s="5">
        <f aca="true" t="shared" si="47" ref="G132:L132">G129-G130-G131</f>
        <v>404.80000000000007</v>
      </c>
      <c r="H132" s="5">
        <f t="shared" si="47"/>
        <v>422</v>
      </c>
      <c r="I132" s="5">
        <f t="shared" si="47"/>
        <v>452.5000000000001</v>
      </c>
      <c r="J132" s="5">
        <f t="shared" si="47"/>
        <v>478.1</v>
      </c>
      <c r="K132" s="5">
        <f t="shared" si="47"/>
        <v>505.69999999999993</v>
      </c>
      <c r="L132" s="5">
        <f t="shared" si="47"/>
        <v>539.7</v>
      </c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</row>
    <row r="133" spans="1:32" ht="12.75">
      <c r="A133" s="1" t="s">
        <v>80</v>
      </c>
      <c r="B133" s="5"/>
      <c r="C133" s="5"/>
      <c r="D133" s="5"/>
      <c r="E133" s="5"/>
      <c r="F133" s="5"/>
      <c r="G133" s="5">
        <f aca="true" t="shared" si="48" ref="G133:L133">G128-G129</f>
        <v>-208.30000000000007</v>
      </c>
      <c r="H133" s="5">
        <f t="shared" si="48"/>
        <v>-181.29999999999995</v>
      </c>
      <c r="I133" s="5">
        <f t="shared" si="48"/>
        <v>-164.9000000000001</v>
      </c>
      <c r="J133" s="5">
        <f t="shared" si="48"/>
        <v>-143.60000000000014</v>
      </c>
      <c r="K133" s="5">
        <f t="shared" si="48"/>
        <v>-120.09999999999991</v>
      </c>
      <c r="L133" s="5">
        <f t="shared" si="48"/>
        <v>-104.30000000000018</v>
      </c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</row>
    <row r="134" spans="1:32" ht="12.75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</row>
    <row r="135" spans="1:32" ht="12.75">
      <c r="A135" s="26" t="s">
        <v>53</v>
      </c>
      <c r="B135" s="5"/>
      <c r="C135" s="5"/>
      <c r="D135" s="5"/>
      <c r="E135" s="5"/>
      <c r="F135" s="5"/>
      <c r="G135" s="5">
        <f>'Revenue Legislation'!G36</f>
        <v>0.765</v>
      </c>
      <c r="H135" s="5">
        <f>'Revenue Legislation'!H36</f>
        <v>19.567</v>
      </c>
      <c r="I135" s="5">
        <f>'Revenue Legislation'!I36</f>
        <v>18.849000000000004</v>
      </c>
      <c r="J135" s="5">
        <f>'Revenue Legislation'!J36</f>
        <v>16.974999999999998</v>
      </c>
      <c r="K135" s="5">
        <f>'Revenue Legislation'!K36</f>
        <v>28.727999999999994</v>
      </c>
      <c r="L135" s="5">
        <f>'Revenue Legislation'!L36</f>
        <v>49.173</v>
      </c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</row>
    <row r="136" spans="1:32" ht="12.75">
      <c r="A136" s="1" t="s">
        <v>52</v>
      </c>
      <c r="B136" s="5"/>
      <c r="C136" s="5"/>
      <c r="D136" s="5"/>
      <c r="E136" s="5"/>
      <c r="F136" s="5"/>
      <c r="G136" s="5">
        <f>'Mandatory Outlay Legislation'!G36</f>
        <v>-4</v>
      </c>
      <c r="H136" s="5">
        <f>'Mandatory Outlay Legislation'!H36</f>
        <v>-14.7</v>
      </c>
      <c r="I136" s="5">
        <f>'Mandatory Outlay Legislation'!I36</f>
        <v>-21.7</v>
      </c>
      <c r="J136" s="5">
        <f>'Mandatory Outlay Legislation'!J36</f>
        <v>-3.100000000000003</v>
      </c>
      <c r="K136" s="5">
        <f>'Mandatory Outlay Legislation'!K36</f>
        <v>-23.1</v>
      </c>
      <c r="L136" s="5">
        <f>'Mandatory Outlay Legislation'!L36</f>
        <v>-34.7</v>
      </c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</row>
    <row r="137" spans="1:32" ht="12.75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</row>
    <row r="138" spans="1:32" ht="12.75">
      <c r="A138" s="26" t="s">
        <v>79</v>
      </c>
      <c r="B138" s="5"/>
      <c r="C138" s="5"/>
      <c r="D138" s="5"/>
      <c r="E138" s="5"/>
      <c r="F138" s="5"/>
      <c r="G138" s="5">
        <f aca="true" t="shared" si="49" ref="G138:L138">G128+G135</f>
        <v>778.5649999999999</v>
      </c>
      <c r="H138" s="5">
        <f t="shared" si="49"/>
        <v>863.567</v>
      </c>
      <c r="I138" s="5">
        <f t="shared" si="49"/>
        <v>939.849</v>
      </c>
      <c r="J138" s="5">
        <f t="shared" si="49"/>
        <v>1008.275</v>
      </c>
      <c r="K138" s="5">
        <f t="shared" si="49"/>
        <v>1096.228</v>
      </c>
      <c r="L138" s="5">
        <f t="shared" si="49"/>
        <v>1192.773</v>
      </c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</row>
    <row r="139" spans="1:32" ht="12.75">
      <c r="A139" s="1" t="s">
        <v>57</v>
      </c>
      <c r="B139" s="5"/>
      <c r="C139" s="5"/>
      <c r="D139" s="5"/>
      <c r="E139" s="5"/>
      <c r="F139" s="5"/>
      <c r="G139" s="5">
        <f aca="true" t="shared" si="50" ref="G139:L139">G132+G136</f>
        <v>400.80000000000007</v>
      </c>
      <c r="H139" s="5">
        <f t="shared" si="50"/>
        <v>407.3</v>
      </c>
      <c r="I139" s="5">
        <f t="shared" si="50"/>
        <v>430.8000000000001</v>
      </c>
      <c r="J139" s="5">
        <f t="shared" si="50"/>
        <v>475</v>
      </c>
      <c r="K139" s="5">
        <f t="shared" si="50"/>
        <v>482.5999999999999</v>
      </c>
      <c r="L139" s="5">
        <f t="shared" si="50"/>
        <v>505.00000000000006</v>
      </c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</row>
    <row r="140" spans="1:32" ht="12.75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</row>
    <row r="141" spans="1:32" ht="12.75">
      <c r="A141" s="26" t="s">
        <v>12</v>
      </c>
      <c r="B141" s="5"/>
      <c r="C141" s="5"/>
      <c r="D141" s="5"/>
      <c r="E141" s="5"/>
      <c r="F141" s="5"/>
      <c r="G141" s="5">
        <f aca="true" t="shared" si="51" ref="G141:L146">G4</f>
        <v>769.2</v>
      </c>
      <c r="H141" s="5">
        <f t="shared" si="51"/>
        <v>854.4</v>
      </c>
      <c r="I141" s="5">
        <f t="shared" si="51"/>
        <v>909.3</v>
      </c>
      <c r="J141" s="5">
        <f t="shared" si="51"/>
        <v>991.2</v>
      </c>
      <c r="K141" s="5">
        <f t="shared" si="51"/>
        <v>1032</v>
      </c>
      <c r="L141" s="5">
        <f t="shared" si="51"/>
        <v>1055</v>
      </c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12.75">
      <c r="A142" s="1" t="s">
        <v>16</v>
      </c>
      <c r="B142" s="5"/>
      <c r="C142" s="5"/>
      <c r="D142" s="5"/>
      <c r="E142" s="5"/>
      <c r="F142" s="5"/>
      <c r="G142" s="5">
        <f t="shared" si="51"/>
        <v>990.5</v>
      </c>
      <c r="H142" s="5">
        <f t="shared" si="51"/>
        <v>1004.0999999999999</v>
      </c>
      <c r="I142" s="5">
        <f t="shared" si="51"/>
        <v>1064.5</v>
      </c>
      <c r="J142" s="5">
        <f t="shared" si="51"/>
        <v>1143.6999999999998</v>
      </c>
      <c r="K142" s="5">
        <f t="shared" si="51"/>
        <v>1253.1999999999998</v>
      </c>
      <c r="L142" s="5">
        <f t="shared" si="51"/>
        <v>1324.4</v>
      </c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12.75">
      <c r="A143" s="1" t="s">
        <v>0</v>
      </c>
      <c r="B143" s="5"/>
      <c r="C143" s="5"/>
      <c r="D143" s="5"/>
      <c r="E143" s="5"/>
      <c r="F143" s="5"/>
      <c r="G143" s="5">
        <f t="shared" si="51"/>
        <v>438.5</v>
      </c>
      <c r="H143" s="5">
        <f t="shared" si="51"/>
        <v>444.2</v>
      </c>
      <c r="I143" s="5">
        <f t="shared" si="51"/>
        <v>464.4</v>
      </c>
      <c r="J143" s="5">
        <f t="shared" si="51"/>
        <v>488.8</v>
      </c>
      <c r="K143" s="5">
        <f t="shared" si="51"/>
        <v>500.5</v>
      </c>
      <c r="L143" s="5">
        <f t="shared" si="51"/>
        <v>533.3</v>
      </c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</row>
    <row r="144" spans="1:32" ht="12.75">
      <c r="A144" s="1" t="s">
        <v>2</v>
      </c>
      <c r="B144" s="5"/>
      <c r="C144" s="5"/>
      <c r="D144" s="5"/>
      <c r="E144" s="5"/>
      <c r="F144" s="5"/>
      <c r="G144" s="5">
        <f t="shared" si="51"/>
        <v>136</v>
      </c>
      <c r="H144" s="5">
        <f t="shared" si="51"/>
        <v>138.7</v>
      </c>
      <c r="I144" s="5">
        <f t="shared" si="51"/>
        <v>151.8</v>
      </c>
      <c r="J144" s="5">
        <f t="shared" si="51"/>
        <v>169</v>
      </c>
      <c r="K144" s="5">
        <f t="shared" si="51"/>
        <v>184.4</v>
      </c>
      <c r="L144" s="5">
        <f t="shared" si="51"/>
        <v>194.5</v>
      </c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</row>
    <row r="145" spans="1:32" ht="12.75">
      <c r="A145" s="1" t="s">
        <v>4</v>
      </c>
      <c r="B145" s="5"/>
      <c r="C145" s="5"/>
      <c r="D145" s="5"/>
      <c r="E145" s="5"/>
      <c r="F145" s="5"/>
      <c r="G145" s="5">
        <f t="shared" si="51"/>
        <v>416</v>
      </c>
      <c r="H145" s="5">
        <f t="shared" si="51"/>
        <v>421.2</v>
      </c>
      <c r="I145" s="5">
        <f t="shared" si="51"/>
        <v>448.3</v>
      </c>
      <c r="J145" s="5">
        <f t="shared" si="51"/>
        <v>485.9</v>
      </c>
      <c r="K145" s="5">
        <f t="shared" si="51"/>
        <v>568.3</v>
      </c>
      <c r="L145" s="5">
        <f t="shared" si="51"/>
        <v>596.6</v>
      </c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</row>
    <row r="146" spans="1:32" ht="12.75">
      <c r="A146" s="26" t="s">
        <v>14</v>
      </c>
      <c r="B146" s="5"/>
      <c r="C146" s="5"/>
      <c r="D146" s="5"/>
      <c r="E146" s="5"/>
      <c r="F146" s="5"/>
      <c r="G146" s="5">
        <f t="shared" si="51"/>
        <v>-221.29999999999995</v>
      </c>
      <c r="H146" s="5">
        <f t="shared" si="51"/>
        <v>-149.69999999999993</v>
      </c>
      <c r="I146" s="5">
        <f t="shared" si="51"/>
        <v>-155.20000000000005</v>
      </c>
      <c r="J146" s="5">
        <f t="shared" si="51"/>
        <v>-152.49999999999977</v>
      </c>
      <c r="K146" s="5">
        <f t="shared" si="51"/>
        <v>-221.19999999999982</v>
      </c>
      <c r="L146" s="5">
        <f t="shared" si="51"/>
        <v>-269.4000000000001</v>
      </c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</row>
    <row r="147" spans="1:32" ht="12.75">
      <c r="A147" s="26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</row>
    <row r="148" spans="1:32" ht="12.75">
      <c r="A148" s="26" t="s">
        <v>24</v>
      </c>
      <c r="B148" s="5"/>
      <c r="C148" s="5"/>
      <c r="D148" s="5"/>
      <c r="E148" s="5"/>
      <c r="F148" s="5"/>
      <c r="G148" s="5">
        <f aca="true" t="shared" si="52" ref="G148:L148">G141-G138</f>
        <v>-9.364999999999895</v>
      </c>
      <c r="H148" s="5">
        <f t="shared" si="52"/>
        <v>-9.16700000000003</v>
      </c>
      <c r="I148" s="5">
        <f t="shared" si="52"/>
        <v>-30.549000000000092</v>
      </c>
      <c r="J148" s="5">
        <f t="shared" si="52"/>
        <v>-17.074999999999932</v>
      </c>
      <c r="K148" s="5">
        <f t="shared" si="52"/>
        <v>-64.22800000000007</v>
      </c>
      <c r="L148" s="5">
        <f t="shared" si="52"/>
        <v>-137.7729999999999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</row>
    <row r="149" spans="1:32" ht="12.75">
      <c r="A149" s="1" t="s">
        <v>22</v>
      </c>
      <c r="B149" s="5"/>
      <c r="C149" s="5"/>
      <c r="D149" s="5"/>
      <c r="E149" s="5"/>
      <c r="F149" s="5"/>
      <c r="G149" s="5">
        <f aca="true" t="shared" si="53" ref="G149:L149">G145-G139</f>
        <v>15.199999999999932</v>
      </c>
      <c r="H149" s="5">
        <f t="shared" si="53"/>
        <v>13.899999999999977</v>
      </c>
      <c r="I149" s="5">
        <f t="shared" si="53"/>
        <v>17.499999999999886</v>
      </c>
      <c r="J149" s="5">
        <f t="shared" si="53"/>
        <v>10.899999999999977</v>
      </c>
      <c r="K149" s="5">
        <f t="shared" si="53"/>
        <v>85.70000000000005</v>
      </c>
      <c r="L149" s="5">
        <f t="shared" si="53"/>
        <v>91.59999999999997</v>
      </c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</row>
    <row r="150" spans="1:32" ht="12.75">
      <c r="A150" s="1" t="s">
        <v>23</v>
      </c>
      <c r="B150" s="5"/>
      <c r="C150" s="5"/>
      <c r="D150" s="5"/>
      <c r="E150" s="5"/>
      <c r="F150" s="5"/>
      <c r="G150" s="5">
        <f aca="true" t="shared" si="54" ref="G150:L150">G149+(G144-G131)</f>
        <v>12.599999999999937</v>
      </c>
      <c r="H150" s="5">
        <f t="shared" si="54"/>
        <v>7.599999999999966</v>
      </c>
      <c r="I150" s="5">
        <f t="shared" si="54"/>
        <v>14.899999999999892</v>
      </c>
      <c r="J150" s="5">
        <f t="shared" si="54"/>
        <v>22.299999999999983</v>
      </c>
      <c r="K150" s="5">
        <f t="shared" si="54"/>
        <v>111.00000000000006</v>
      </c>
      <c r="L150" s="5">
        <f t="shared" si="54"/>
        <v>125.79999999999995</v>
      </c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</row>
    <row r="151" spans="1:32" ht="12.75">
      <c r="A151" s="1" t="s">
        <v>27</v>
      </c>
      <c r="B151" s="5"/>
      <c r="C151" s="5"/>
      <c r="D151" s="5"/>
      <c r="E151" s="5"/>
      <c r="F151" s="5"/>
      <c r="G151" s="5">
        <f aca="true" t="shared" si="55" ref="G151:L151">G142-G129</f>
        <v>4.399999999999977</v>
      </c>
      <c r="H151" s="5">
        <f t="shared" si="55"/>
        <v>-21.200000000000045</v>
      </c>
      <c r="I151" s="5">
        <f t="shared" si="55"/>
        <v>-21.40000000000009</v>
      </c>
      <c r="J151" s="5">
        <f t="shared" si="55"/>
        <v>8.799999999999727</v>
      </c>
      <c r="K151" s="5">
        <f t="shared" si="55"/>
        <v>65.59999999999991</v>
      </c>
      <c r="L151" s="5">
        <f t="shared" si="55"/>
        <v>76.5</v>
      </c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</row>
    <row r="152" spans="1:32" ht="12.75">
      <c r="A152" s="1" t="s">
        <v>25</v>
      </c>
      <c r="B152" s="5"/>
      <c r="C152" s="5"/>
      <c r="D152" s="5"/>
      <c r="E152" s="5"/>
      <c r="F152" s="5"/>
      <c r="G152" s="5">
        <f aca="true" t="shared" si="56" ref="G152:L152">G146-G133</f>
        <v>-12.999999999999886</v>
      </c>
      <c r="H152" s="5">
        <f t="shared" si="56"/>
        <v>31.600000000000023</v>
      </c>
      <c r="I152" s="5">
        <f t="shared" si="56"/>
        <v>9.700000000000045</v>
      </c>
      <c r="J152" s="5">
        <f t="shared" si="56"/>
        <v>-8.899999999999636</v>
      </c>
      <c r="K152" s="5">
        <f t="shared" si="56"/>
        <v>-101.09999999999991</v>
      </c>
      <c r="L152" s="5">
        <f t="shared" si="56"/>
        <v>-165.0999999999999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</row>
    <row r="153" spans="1:32" ht="12.75">
      <c r="A153" s="1" t="s">
        <v>26</v>
      </c>
      <c r="B153" s="5"/>
      <c r="C153" s="5"/>
      <c r="D153" s="5"/>
      <c r="E153" s="5"/>
      <c r="F153" s="5"/>
      <c r="G153" s="5">
        <f aca="true" t="shared" si="57" ref="G153:L153">G148-G150</f>
        <v>-21.964999999999833</v>
      </c>
      <c r="H153" s="5">
        <f t="shared" si="57"/>
        <v>-16.766999999999996</v>
      </c>
      <c r="I153" s="5">
        <f t="shared" si="57"/>
        <v>-45.448999999999984</v>
      </c>
      <c r="J153" s="5">
        <f t="shared" si="57"/>
        <v>-39.374999999999915</v>
      </c>
      <c r="K153" s="5">
        <f t="shared" si="57"/>
        <v>-175.22800000000012</v>
      </c>
      <c r="L153" s="5">
        <f t="shared" si="57"/>
        <v>-263.57299999999987</v>
      </c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</row>
    <row r="154" spans="2:32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</row>
    <row r="155" spans="2:32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</row>
    <row r="156" spans="1:34" ht="12.75">
      <c r="A156" s="11" t="s">
        <v>36</v>
      </c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5"/>
      <c r="AH156" s="15"/>
    </row>
    <row r="157" spans="1:32" ht="12.75">
      <c r="A157" s="26" t="s">
        <v>70</v>
      </c>
      <c r="B157" s="5"/>
      <c r="C157" s="5"/>
      <c r="D157" s="5"/>
      <c r="E157" s="5"/>
      <c r="F157" s="5"/>
      <c r="G157" s="5"/>
      <c r="H157" s="5">
        <v>834</v>
      </c>
      <c r="I157" s="5">
        <v>900</v>
      </c>
      <c r="J157" s="5">
        <v>962</v>
      </c>
      <c r="K157" s="5">
        <v>1050</v>
      </c>
      <c r="L157" s="5">
        <v>1138</v>
      </c>
      <c r="M157" s="5">
        <v>1220</v>
      </c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</row>
    <row r="158" spans="1:32" ht="12.75">
      <c r="A158" s="1" t="s">
        <v>91</v>
      </c>
      <c r="B158" s="5"/>
      <c r="C158" s="5"/>
      <c r="D158" s="5"/>
      <c r="E158" s="5"/>
      <c r="F158" s="5"/>
      <c r="G158" s="5"/>
      <c r="H158" s="5">
        <v>1008</v>
      </c>
      <c r="I158" s="5">
        <v>1069</v>
      </c>
      <c r="J158" s="5">
        <v>1124</v>
      </c>
      <c r="K158" s="5">
        <v>1184</v>
      </c>
      <c r="L158" s="5">
        <v>1247</v>
      </c>
      <c r="M158" s="5">
        <v>1305</v>
      </c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</row>
    <row r="159" spans="1:32" ht="12.75">
      <c r="A159" s="1" t="s">
        <v>6</v>
      </c>
      <c r="B159" s="5"/>
      <c r="C159" s="5"/>
      <c r="D159" s="5"/>
      <c r="E159" s="5"/>
      <c r="F159" s="5"/>
      <c r="G159" s="5"/>
      <c r="H159" s="5">
        <v>446</v>
      </c>
      <c r="I159" s="5">
        <v>475</v>
      </c>
      <c r="J159" s="5">
        <v>496</v>
      </c>
      <c r="K159" s="5">
        <v>521</v>
      </c>
      <c r="L159" s="5">
        <v>545</v>
      </c>
      <c r="M159" s="5">
        <v>566</v>
      </c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12.75">
      <c r="A160" s="1" t="s">
        <v>7</v>
      </c>
      <c r="B160" s="5"/>
      <c r="C160" s="5"/>
      <c r="D160" s="5"/>
      <c r="E160" s="5"/>
      <c r="F160" s="5"/>
      <c r="G160" s="5"/>
      <c r="H160" s="5">
        <v>135</v>
      </c>
      <c r="I160" s="5">
        <v>141</v>
      </c>
      <c r="J160" s="5">
        <v>147</v>
      </c>
      <c r="K160" s="5">
        <v>152</v>
      </c>
      <c r="L160" s="5">
        <v>155</v>
      </c>
      <c r="M160" s="5">
        <v>154</v>
      </c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</row>
    <row r="161" spans="1:32" ht="12.75">
      <c r="A161" s="1" t="s">
        <v>8</v>
      </c>
      <c r="B161" s="5"/>
      <c r="C161" s="5"/>
      <c r="D161" s="5"/>
      <c r="E161" s="5"/>
      <c r="F161" s="5"/>
      <c r="G161" s="5"/>
      <c r="H161" s="5">
        <f aca="true" t="shared" si="58" ref="H161:M161">H158-H159-H160</f>
        <v>427</v>
      </c>
      <c r="I161" s="5">
        <f t="shared" si="58"/>
        <v>453</v>
      </c>
      <c r="J161" s="5">
        <f t="shared" si="58"/>
        <v>481</v>
      </c>
      <c r="K161" s="5">
        <f t="shared" si="58"/>
        <v>511</v>
      </c>
      <c r="L161" s="5">
        <f t="shared" si="58"/>
        <v>547</v>
      </c>
      <c r="M161" s="5">
        <f t="shared" si="58"/>
        <v>585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</row>
    <row r="162" spans="1:32" ht="12.75">
      <c r="A162" s="1" t="s">
        <v>80</v>
      </c>
      <c r="B162" s="5"/>
      <c r="C162" s="5"/>
      <c r="D162" s="5"/>
      <c r="E162" s="5"/>
      <c r="F162" s="5"/>
      <c r="G162" s="5"/>
      <c r="H162" s="5">
        <f aca="true" t="shared" si="59" ref="H162:M162">H157-H158</f>
        <v>-174</v>
      </c>
      <c r="I162" s="5">
        <f t="shared" si="59"/>
        <v>-169</v>
      </c>
      <c r="J162" s="5">
        <f t="shared" si="59"/>
        <v>-162</v>
      </c>
      <c r="K162" s="5">
        <f t="shared" si="59"/>
        <v>-134</v>
      </c>
      <c r="L162" s="5">
        <f t="shared" si="59"/>
        <v>-109</v>
      </c>
      <c r="M162" s="5">
        <f t="shared" si="59"/>
        <v>-85</v>
      </c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12.75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</row>
    <row r="164" spans="1:32" ht="12.75">
      <c r="A164" s="26" t="s">
        <v>53</v>
      </c>
      <c r="B164" s="5"/>
      <c r="C164" s="5"/>
      <c r="D164" s="5"/>
      <c r="E164" s="5"/>
      <c r="F164" s="5"/>
      <c r="G164" s="5"/>
      <c r="H164" s="5">
        <f>'Revenue Legislation'!H37</f>
        <v>0.002</v>
      </c>
      <c r="I164" s="5">
        <f>'Revenue Legislation'!I37</f>
        <v>10.558</v>
      </c>
      <c r="J164" s="5">
        <f>'Revenue Legislation'!J37</f>
        <v>17.319</v>
      </c>
      <c r="K164" s="5">
        <f>'Revenue Legislation'!K37</f>
        <v>21.923999999999996</v>
      </c>
      <c r="L164" s="5">
        <f>'Revenue Legislation'!L37</f>
        <v>38.17099999999999</v>
      </c>
      <c r="M164" s="5">
        <f>'Revenue Legislation'!M37</f>
        <v>38.68900000000001</v>
      </c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</row>
    <row r="165" spans="1:32" ht="12.75">
      <c r="A165" s="1" t="s">
        <v>52</v>
      </c>
      <c r="B165" s="5"/>
      <c r="C165" s="5"/>
      <c r="D165" s="5"/>
      <c r="E165" s="5"/>
      <c r="F165" s="5"/>
      <c r="G165" s="5"/>
      <c r="H165" s="5">
        <f>'Mandatory Outlay Legislation'!H37</f>
        <v>4</v>
      </c>
      <c r="I165" s="5">
        <f>'Mandatory Outlay Legislation'!I37</f>
        <v>-12.2</v>
      </c>
      <c r="J165" s="5">
        <f>'Mandatory Outlay Legislation'!J37</f>
        <v>9.4</v>
      </c>
      <c r="K165" s="5">
        <f>'Mandatory Outlay Legislation'!K37</f>
        <v>-7.6</v>
      </c>
      <c r="L165" s="5">
        <f>'Mandatory Outlay Legislation'!L37</f>
        <v>-18.200000000000003</v>
      </c>
      <c r="M165" s="5">
        <f>'Mandatory Outlay Legislation'!M37</f>
        <v>-15.5</v>
      </c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</row>
    <row r="166" spans="1:32" ht="12.75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</row>
    <row r="167" spans="1:32" ht="12.75">
      <c r="A167" s="26" t="s">
        <v>79</v>
      </c>
      <c r="B167" s="5"/>
      <c r="C167" s="5"/>
      <c r="D167" s="5"/>
      <c r="E167" s="5"/>
      <c r="F167" s="5"/>
      <c r="G167" s="5"/>
      <c r="H167" s="5">
        <f aca="true" t="shared" si="60" ref="H167:M167">H157+H164</f>
        <v>834.002</v>
      </c>
      <c r="I167" s="5">
        <f t="shared" si="60"/>
        <v>910.558</v>
      </c>
      <c r="J167" s="5">
        <f t="shared" si="60"/>
        <v>979.319</v>
      </c>
      <c r="K167" s="5">
        <f t="shared" si="60"/>
        <v>1071.924</v>
      </c>
      <c r="L167" s="5">
        <f t="shared" si="60"/>
        <v>1176.171</v>
      </c>
      <c r="M167" s="5">
        <f t="shared" si="60"/>
        <v>1258.689</v>
      </c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</row>
    <row r="168" spans="1:32" ht="12.75">
      <c r="A168" s="1" t="s">
        <v>57</v>
      </c>
      <c r="B168" s="5"/>
      <c r="C168" s="5"/>
      <c r="D168" s="5"/>
      <c r="E168" s="5"/>
      <c r="F168" s="5"/>
      <c r="G168" s="5"/>
      <c r="H168" s="5">
        <f aca="true" t="shared" si="61" ref="H168:M168">H161+H165</f>
        <v>431</v>
      </c>
      <c r="I168" s="5">
        <f t="shared" si="61"/>
        <v>440.8</v>
      </c>
      <c r="J168" s="5">
        <f t="shared" si="61"/>
        <v>490.4</v>
      </c>
      <c r="K168" s="5">
        <f t="shared" si="61"/>
        <v>503.4</v>
      </c>
      <c r="L168" s="5">
        <f t="shared" si="61"/>
        <v>528.8</v>
      </c>
      <c r="M168" s="5">
        <f t="shared" si="61"/>
        <v>569.5</v>
      </c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</row>
    <row r="169" spans="1:32" ht="12.75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12.75">
      <c r="A170" s="26" t="s">
        <v>12</v>
      </c>
      <c r="B170" s="5"/>
      <c r="C170" s="5"/>
      <c r="D170" s="5"/>
      <c r="E170" s="5"/>
      <c r="F170" s="5"/>
      <c r="G170" s="5"/>
      <c r="H170" s="5">
        <f aca="true" t="shared" si="62" ref="H170:M175">H4</f>
        <v>854.4</v>
      </c>
      <c r="I170" s="5">
        <f t="shared" si="62"/>
        <v>909.3</v>
      </c>
      <c r="J170" s="5">
        <f t="shared" si="62"/>
        <v>991.2</v>
      </c>
      <c r="K170" s="5">
        <f t="shared" si="62"/>
        <v>1032</v>
      </c>
      <c r="L170" s="5">
        <f t="shared" si="62"/>
        <v>1055</v>
      </c>
      <c r="M170" s="5">
        <f t="shared" si="62"/>
        <v>1091.3</v>
      </c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</row>
    <row r="171" spans="1:32" ht="12.75">
      <c r="A171" s="1" t="s">
        <v>16</v>
      </c>
      <c r="B171" s="5"/>
      <c r="C171" s="5"/>
      <c r="D171" s="5"/>
      <c r="E171" s="5"/>
      <c r="F171" s="5"/>
      <c r="G171" s="5"/>
      <c r="H171" s="5">
        <f t="shared" si="62"/>
        <v>1004.0999999999999</v>
      </c>
      <c r="I171" s="5">
        <f t="shared" si="62"/>
        <v>1064.5</v>
      </c>
      <c r="J171" s="5">
        <f t="shared" si="62"/>
        <v>1143.6999999999998</v>
      </c>
      <c r="K171" s="5">
        <f t="shared" si="62"/>
        <v>1253.1999999999998</v>
      </c>
      <c r="L171" s="5">
        <f t="shared" si="62"/>
        <v>1324.4</v>
      </c>
      <c r="M171" s="5">
        <f t="shared" si="62"/>
        <v>1381.7</v>
      </c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</row>
    <row r="172" spans="1:32" ht="12.75">
      <c r="A172" s="1" t="s">
        <v>0</v>
      </c>
      <c r="B172" s="5"/>
      <c r="C172" s="5"/>
      <c r="D172" s="5"/>
      <c r="E172" s="5"/>
      <c r="F172" s="5"/>
      <c r="G172" s="5"/>
      <c r="H172" s="5">
        <f t="shared" si="62"/>
        <v>444.2</v>
      </c>
      <c r="I172" s="5">
        <f t="shared" si="62"/>
        <v>464.4</v>
      </c>
      <c r="J172" s="5">
        <f t="shared" si="62"/>
        <v>488.8</v>
      </c>
      <c r="K172" s="5">
        <f t="shared" si="62"/>
        <v>500.5</v>
      </c>
      <c r="L172" s="5">
        <f t="shared" si="62"/>
        <v>533.3</v>
      </c>
      <c r="M172" s="5">
        <f t="shared" si="62"/>
        <v>534.6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</row>
    <row r="173" spans="1:32" ht="12.75">
      <c r="A173" s="1" t="s">
        <v>2</v>
      </c>
      <c r="B173" s="5"/>
      <c r="C173" s="5"/>
      <c r="D173" s="5"/>
      <c r="E173" s="5"/>
      <c r="F173" s="5"/>
      <c r="G173" s="5"/>
      <c r="H173" s="5">
        <f t="shared" si="62"/>
        <v>138.7</v>
      </c>
      <c r="I173" s="5">
        <f t="shared" si="62"/>
        <v>151.8</v>
      </c>
      <c r="J173" s="5">
        <f t="shared" si="62"/>
        <v>169</v>
      </c>
      <c r="K173" s="5">
        <f t="shared" si="62"/>
        <v>184.4</v>
      </c>
      <c r="L173" s="5">
        <f t="shared" si="62"/>
        <v>194.5</v>
      </c>
      <c r="M173" s="5">
        <f t="shared" si="62"/>
        <v>199.4</v>
      </c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</row>
    <row r="174" spans="1:32" ht="12.75">
      <c r="A174" s="1" t="s">
        <v>4</v>
      </c>
      <c r="B174" s="5"/>
      <c r="C174" s="5"/>
      <c r="D174" s="5"/>
      <c r="E174" s="5"/>
      <c r="F174" s="5"/>
      <c r="G174" s="5"/>
      <c r="H174" s="5">
        <f t="shared" si="62"/>
        <v>421.2</v>
      </c>
      <c r="I174" s="5">
        <f t="shared" si="62"/>
        <v>448.3</v>
      </c>
      <c r="J174" s="5">
        <f t="shared" si="62"/>
        <v>485.9</v>
      </c>
      <c r="K174" s="5">
        <f t="shared" si="62"/>
        <v>568.3</v>
      </c>
      <c r="L174" s="5">
        <f t="shared" si="62"/>
        <v>596.6</v>
      </c>
      <c r="M174" s="5">
        <f t="shared" si="62"/>
        <v>647.7</v>
      </c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</row>
    <row r="175" spans="1:32" ht="12.75">
      <c r="A175" s="26" t="s">
        <v>14</v>
      </c>
      <c r="B175" s="5"/>
      <c r="C175" s="5"/>
      <c r="D175" s="5"/>
      <c r="E175" s="5"/>
      <c r="F175" s="5"/>
      <c r="G175" s="5"/>
      <c r="H175" s="5">
        <f t="shared" si="62"/>
        <v>-149.69999999999993</v>
      </c>
      <c r="I175" s="5">
        <f t="shared" si="62"/>
        <v>-155.20000000000005</v>
      </c>
      <c r="J175" s="5">
        <f t="shared" si="62"/>
        <v>-152.49999999999977</v>
      </c>
      <c r="K175" s="5">
        <f t="shared" si="62"/>
        <v>-221.19999999999982</v>
      </c>
      <c r="L175" s="5">
        <f t="shared" si="62"/>
        <v>-269.4000000000001</v>
      </c>
      <c r="M175" s="5">
        <f t="shared" si="62"/>
        <v>-290.4000000000001</v>
      </c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</row>
    <row r="176" spans="1:32" ht="12.75">
      <c r="A176" s="26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</row>
    <row r="177" spans="1:32" ht="12.75">
      <c r="A177" s="26" t="s">
        <v>24</v>
      </c>
      <c r="B177" s="5"/>
      <c r="C177" s="5"/>
      <c r="D177" s="5"/>
      <c r="E177" s="5"/>
      <c r="F177" s="5"/>
      <c r="G177" s="5"/>
      <c r="H177" s="5">
        <f aca="true" t="shared" si="63" ref="H177:M177">H170-H167</f>
        <v>20.398000000000025</v>
      </c>
      <c r="I177" s="5">
        <f t="shared" si="63"/>
        <v>-1.2580000000000382</v>
      </c>
      <c r="J177" s="5">
        <f t="shared" si="63"/>
        <v>11.881000000000085</v>
      </c>
      <c r="K177" s="5">
        <f t="shared" si="63"/>
        <v>-39.92399999999998</v>
      </c>
      <c r="L177" s="5">
        <f t="shared" si="63"/>
        <v>-121.17100000000005</v>
      </c>
      <c r="M177" s="5">
        <f t="shared" si="63"/>
        <v>-167.38900000000012</v>
      </c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</row>
    <row r="178" spans="1:32" ht="12.75">
      <c r="A178" s="1" t="s">
        <v>22</v>
      </c>
      <c r="B178" s="5"/>
      <c r="C178" s="5"/>
      <c r="D178" s="5"/>
      <c r="E178" s="5"/>
      <c r="F178" s="5"/>
      <c r="G178" s="5"/>
      <c r="H178" s="5">
        <f aca="true" t="shared" si="64" ref="H178:M178">H174-H168</f>
        <v>-9.800000000000011</v>
      </c>
      <c r="I178" s="5">
        <f t="shared" si="64"/>
        <v>7.5</v>
      </c>
      <c r="J178" s="5">
        <f t="shared" si="64"/>
        <v>-4.5</v>
      </c>
      <c r="K178" s="5">
        <f t="shared" si="64"/>
        <v>64.89999999999998</v>
      </c>
      <c r="L178" s="5">
        <f t="shared" si="64"/>
        <v>67.80000000000007</v>
      </c>
      <c r="M178" s="5">
        <f t="shared" si="64"/>
        <v>78.20000000000005</v>
      </c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</row>
    <row r="179" spans="1:32" ht="12.75">
      <c r="A179" s="1" t="s">
        <v>23</v>
      </c>
      <c r="B179" s="5"/>
      <c r="C179" s="5"/>
      <c r="D179" s="5"/>
      <c r="E179" s="5"/>
      <c r="F179" s="5"/>
      <c r="G179" s="5"/>
      <c r="H179" s="5">
        <f aca="true" t="shared" si="65" ref="H179:M179">H178+(H173-H160)</f>
        <v>-6.100000000000023</v>
      </c>
      <c r="I179" s="5">
        <f t="shared" si="65"/>
        <v>18.30000000000001</v>
      </c>
      <c r="J179" s="5">
        <f t="shared" si="65"/>
        <v>17.5</v>
      </c>
      <c r="K179" s="5">
        <f t="shared" si="65"/>
        <v>97.29999999999998</v>
      </c>
      <c r="L179" s="5">
        <f t="shared" si="65"/>
        <v>107.30000000000007</v>
      </c>
      <c r="M179" s="5">
        <f t="shared" si="65"/>
        <v>123.60000000000005</v>
      </c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</row>
    <row r="180" spans="1:32" ht="12.75">
      <c r="A180" s="1" t="s">
        <v>27</v>
      </c>
      <c r="B180" s="5"/>
      <c r="C180" s="5"/>
      <c r="D180" s="5"/>
      <c r="E180" s="5"/>
      <c r="F180" s="5"/>
      <c r="G180" s="5"/>
      <c r="H180" s="5">
        <f aca="true" t="shared" si="66" ref="H180:M180">H171-H158</f>
        <v>-3.900000000000091</v>
      </c>
      <c r="I180" s="5">
        <f t="shared" si="66"/>
        <v>-4.5</v>
      </c>
      <c r="J180" s="5">
        <f t="shared" si="66"/>
        <v>19.699999999999818</v>
      </c>
      <c r="K180" s="5">
        <f t="shared" si="66"/>
        <v>69.19999999999982</v>
      </c>
      <c r="L180" s="5">
        <f t="shared" si="66"/>
        <v>77.40000000000009</v>
      </c>
      <c r="M180" s="5">
        <f t="shared" si="66"/>
        <v>76.70000000000005</v>
      </c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</row>
    <row r="181" spans="1:32" ht="12.75">
      <c r="A181" s="1" t="s">
        <v>25</v>
      </c>
      <c r="B181" s="5"/>
      <c r="C181" s="5"/>
      <c r="D181" s="5"/>
      <c r="E181" s="5"/>
      <c r="F181" s="5"/>
      <c r="G181" s="5"/>
      <c r="H181" s="5">
        <f aca="true" t="shared" si="67" ref="H181:M181">H175-H162</f>
        <v>24.300000000000068</v>
      </c>
      <c r="I181" s="5">
        <f t="shared" si="67"/>
        <v>13.799999999999955</v>
      </c>
      <c r="J181" s="5">
        <f t="shared" si="67"/>
        <v>9.500000000000227</v>
      </c>
      <c r="K181" s="5">
        <f t="shared" si="67"/>
        <v>-87.19999999999982</v>
      </c>
      <c r="L181" s="5">
        <f t="shared" si="67"/>
        <v>-160.4000000000001</v>
      </c>
      <c r="M181" s="5">
        <f t="shared" si="67"/>
        <v>-205.4000000000001</v>
      </c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</row>
    <row r="182" spans="1:32" ht="12.75">
      <c r="A182" s="1" t="s">
        <v>26</v>
      </c>
      <c r="B182" s="5"/>
      <c r="C182" s="5"/>
      <c r="D182" s="5"/>
      <c r="E182" s="5"/>
      <c r="F182" s="5"/>
      <c r="G182" s="5"/>
      <c r="H182" s="5">
        <f aca="true" t="shared" si="68" ref="H182:M182">H177-H179</f>
        <v>26.498000000000047</v>
      </c>
      <c r="I182" s="5">
        <f t="shared" si="68"/>
        <v>-19.55800000000005</v>
      </c>
      <c r="J182" s="5">
        <f t="shared" si="68"/>
        <v>-5.6189999999999145</v>
      </c>
      <c r="K182" s="5">
        <f t="shared" si="68"/>
        <v>-137.22399999999996</v>
      </c>
      <c r="L182" s="5">
        <f t="shared" si="68"/>
        <v>-228.47100000000012</v>
      </c>
      <c r="M182" s="5">
        <f t="shared" si="68"/>
        <v>-290.98900000000015</v>
      </c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2:32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</row>
    <row r="184" spans="2:32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</row>
    <row r="185" spans="1:34" ht="12.75">
      <c r="A185" s="11" t="s">
        <v>34</v>
      </c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5"/>
      <c r="AH185" s="15"/>
    </row>
    <row r="186" spans="1:32" ht="12.75">
      <c r="A186" s="26" t="s">
        <v>73</v>
      </c>
      <c r="B186" s="5"/>
      <c r="C186" s="5"/>
      <c r="D186" s="5"/>
      <c r="E186" s="5"/>
      <c r="F186" s="5"/>
      <c r="G186" s="5"/>
      <c r="H186" s="5"/>
      <c r="I186" s="5">
        <v>897</v>
      </c>
      <c r="J186" s="5">
        <v>953</v>
      </c>
      <c r="K186" s="5">
        <v>1036</v>
      </c>
      <c r="L186" s="5">
        <v>1112</v>
      </c>
      <c r="M186" s="5">
        <v>1181</v>
      </c>
      <c r="N186" s="5">
        <v>1262</v>
      </c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</row>
    <row r="187" spans="1:32" ht="12.75">
      <c r="A187" s="1" t="s">
        <v>96</v>
      </c>
      <c r="B187" s="5"/>
      <c r="C187" s="5"/>
      <c r="D187" s="5"/>
      <c r="E187" s="5"/>
      <c r="F187" s="5"/>
      <c r="G187" s="5"/>
      <c r="H187" s="5"/>
      <c r="I187" s="5">
        <v>1055</v>
      </c>
      <c r="J187" s="5">
        <v>1129</v>
      </c>
      <c r="K187" s="5">
        <v>1203</v>
      </c>
      <c r="L187" s="5">
        <v>1269</v>
      </c>
      <c r="M187" s="5">
        <v>1332</v>
      </c>
      <c r="N187" s="5">
        <v>1396</v>
      </c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</row>
    <row r="188" spans="1:32" ht="12.75">
      <c r="A188" s="1" t="s">
        <v>6</v>
      </c>
      <c r="B188" s="5"/>
      <c r="C188" s="5"/>
      <c r="D188" s="5"/>
      <c r="E188" s="5"/>
      <c r="F188" s="5"/>
      <c r="G188" s="5"/>
      <c r="H188" s="5"/>
      <c r="I188" s="5">
        <v>462</v>
      </c>
      <c r="J188" s="5">
        <v>488</v>
      </c>
      <c r="K188" s="5">
        <v>508</v>
      </c>
      <c r="L188" s="5">
        <v>527</v>
      </c>
      <c r="M188" s="5">
        <v>548</v>
      </c>
      <c r="N188" s="5">
        <v>566</v>
      </c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</row>
    <row r="189" spans="1:32" ht="12.75">
      <c r="A189" s="1" t="s">
        <v>7</v>
      </c>
      <c r="B189" s="5"/>
      <c r="C189" s="5"/>
      <c r="D189" s="5"/>
      <c r="E189" s="5"/>
      <c r="F189" s="5"/>
      <c r="G189" s="5"/>
      <c r="H189" s="5"/>
      <c r="I189" s="5">
        <v>151</v>
      </c>
      <c r="J189" s="5">
        <v>166</v>
      </c>
      <c r="K189" s="5">
        <v>184</v>
      </c>
      <c r="L189" s="5">
        <v>196</v>
      </c>
      <c r="M189" s="5">
        <v>201</v>
      </c>
      <c r="N189" s="5">
        <v>206</v>
      </c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</row>
    <row r="190" spans="1:32" ht="12.75">
      <c r="A190" s="1" t="s">
        <v>8</v>
      </c>
      <c r="B190" s="5"/>
      <c r="C190" s="5"/>
      <c r="D190" s="5"/>
      <c r="E190" s="5"/>
      <c r="F190" s="5"/>
      <c r="G190" s="5"/>
      <c r="H190" s="5"/>
      <c r="I190" s="5">
        <f aca="true" t="shared" si="69" ref="I190:N190">I187-I188-I189</f>
        <v>442</v>
      </c>
      <c r="J190" s="5">
        <f t="shared" si="69"/>
        <v>475</v>
      </c>
      <c r="K190" s="5">
        <f t="shared" si="69"/>
        <v>511</v>
      </c>
      <c r="L190" s="5">
        <f t="shared" si="69"/>
        <v>546</v>
      </c>
      <c r="M190" s="5">
        <f t="shared" si="69"/>
        <v>583</v>
      </c>
      <c r="N190" s="5">
        <f t="shared" si="69"/>
        <v>624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12.75">
      <c r="A191" s="1" t="s">
        <v>80</v>
      </c>
      <c r="B191" s="5"/>
      <c r="C191" s="5"/>
      <c r="D191" s="5"/>
      <c r="E191" s="5"/>
      <c r="F191" s="5"/>
      <c r="G191" s="5"/>
      <c r="H191" s="5"/>
      <c r="I191" s="5">
        <f aca="true" t="shared" si="70" ref="I191:N191">I186-I187</f>
        <v>-158</v>
      </c>
      <c r="J191" s="5">
        <f t="shared" si="70"/>
        <v>-176</v>
      </c>
      <c r="K191" s="5">
        <f t="shared" si="70"/>
        <v>-167</v>
      </c>
      <c r="L191" s="5">
        <f t="shared" si="70"/>
        <v>-157</v>
      </c>
      <c r="M191" s="5">
        <f t="shared" si="70"/>
        <v>-151</v>
      </c>
      <c r="N191" s="5">
        <f t="shared" si="70"/>
        <v>-134</v>
      </c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</row>
    <row r="192" spans="1:32" ht="12.75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</row>
    <row r="193" spans="1:32" ht="12.75">
      <c r="A193" s="26" t="s">
        <v>53</v>
      </c>
      <c r="B193" s="5"/>
      <c r="C193" s="5"/>
      <c r="D193" s="5"/>
      <c r="E193" s="5"/>
      <c r="F193" s="5"/>
      <c r="G193" s="5"/>
      <c r="H193" s="5"/>
      <c r="I193" s="5">
        <f>'Revenue Legislation'!I38</f>
        <v>0</v>
      </c>
      <c r="J193" s="5">
        <f>'Revenue Legislation'!J38</f>
        <v>0.139</v>
      </c>
      <c r="K193" s="5">
        <f>'Revenue Legislation'!K38</f>
        <v>3.4779999999999998</v>
      </c>
      <c r="L193" s="5">
        <f>'Revenue Legislation'!L38</f>
        <v>20.642</v>
      </c>
      <c r="M193" s="5">
        <f>'Revenue Legislation'!M38</f>
        <v>24.790000000000006</v>
      </c>
      <c r="N193" s="5">
        <f>'Revenue Legislation'!N38</f>
        <v>35.86599999999999</v>
      </c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</row>
    <row r="194" spans="1:32" ht="12.75">
      <c r="A194" s="1" t="s">
        <v>52</v>
      </c>
      <c r="B194" s="5"/>
      <c r="C194" s="5"/>
      <c r="D194" s="5"/>
      <c r="E194" s="5"/>
      <c r="F194" s="5"/>
      <c r="G194" s="5"/>
      <c r="H194" s="5"/>
      <c r="I194" s="5">
        <f>'Mandatory Outlay Legislation'!I38</f>
        <v>0</v>
      </c>
      <c r="J194" s="5">
        <f>'Mandatory Outlay Legislation'!J38</f>
        <v>15.5</v>
      </c>
      <c r="K194" s="5">
        <f>'Mandatory Outlay Legislation'!K38</f>
        <v>-0.5</v>
      </c>
      <c r="L194" s="5">
        <f>'Mandatory Outlay Legislation'!L38</f>
        <v>-11.100000000000001</v>
      </c>
      <c r="M194" s="5">
        <f>'Mandatory Outlay Legislation'!M38</f>
        <v>-8.399999999999999</v>
      </c>
      <c r="N194" s="5">
        <f>'Mandatory Outlay Legislation'!N38</f>
        <v>-6.199999999999999</v>
      </c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</row>
    <row r="195" spans="1:32" ht="12.75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</row>
    <row r="196" spans="1:32" ht="12.75">
      <c r="A196" s="26" t="s">
        <v>79</v>
      </c>
      <c r="B196" s="5"/>
      <c r="C196" s="5"/>
      <c r="D196" s="5"/>
      <c r="E196" s="5"/>
      <c r="F196" s="5"/>
      <c r="G196" s="5"/>
      <c r="H196" s="5"/>
      <c r="I196" s="5">
        <f aca="true" t="shared" si="71" ref="I196:N196">I186+I193</f>
        <v>897</v>
      </c>
      <c r="J196" s="5">
        <f t="shared" si="71"/>
        <v>953.139</v>
      </c>
      <c r="K196" s="5">
        <f t="shared" si="71"/>
        <v>1039.478</v>
      </c>
      <c r="L196" s="5">
        <f t="shared" si="71"/>
        <v>1132.642</v>
      </c>
      <c r="M196" s="5">
        <f t="shared" si="71"/>
        <v>1205.79</v>
      </c>
      <c r="N196" s="5">
        <f t="shared" si="71"/>
        <v>1297.866</v>
      </c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</row>
    <row r="197" spans="1:32" ht="12.75">
      <c r="A197" s="1" t="s">
        <v>57</v>
      </c>
      <c r="B197" s="5"/>
      <c r="C197" s="5"/>
      <c r="D197" s="5"/>
      <c r="E197" s="5"/>
      <c r="F197" s="5"/>
      <c r="G197" s="5"/>
      <c r="H197" s="5"/>
      <c r="I197" s="5">
        <f aca="true" t="shared" si="72" ref="I197:N197">I190+I194</f>
        <v>442</v>
      </c>
      <c r="J197" s="5">
        <f t="shared" si="72"/>
        <v>490.5</v>
      </c>
      <c r="K197" s="5">
        <f t="shared" si="72"/>
        <v>510.5</v>
      </c>
      <c r="L197" s="5">
        <f t="shared" si="72"/>
        <v>534.9</v>
      </c>
      <c r="M197" s="5">
        <f t="shared" si="72"/>
        <v>574.6</v>
      </c>
      <c r="N197" s="5">
        <f t="shared" si="72"/>
        <v>617.8</v>
      </c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</row>
    <row r="198" spans="1:32" ht="12.75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</row>
    <row r="199" spans="1:32" ht="12.75">
      <c r="A199" s="26" t="s">
        <v>12</v>
      </c>
      <c r="B199" s="5"/>
      <c r="C199" s="5"/>
      <c r="D199" s="5"/>
      <c r="E199" s="5"/>
      <c r="F199" s="5"/>
      <c r="G199" s="5"/>
      <c r="H199" s="5"/>
      <c r="I199" s="5">
        <f aca="true" t="shared" si="73" ref="I199:N204">I4</f>
        <v>909.3</v>
      </c>
      <c r="J199" s="5">
        <f t="shared" si="73"/>
        <v>991.2</v>
      </c>
      <c r="K199" s="5">
        <f t="shared" si="73"/>
        <v>1032</v>
      </c>
      <c r="L199" s="5">
        <f t="shared" si="73"/>
        <v>1055</v>
      </c>
      <c r="M199" s="5">
        <f t="shared" si="73"/>
        <v>1091.3</v>
      </c>
      <c r="N199" s="5">
        <f t="shared" si="73"/>
        <v>1154.4</v>
      </c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</row>
    <row r="200" spans="1:32" ht="12.75">
      <c r="A200" s="1" t="s">
        <v>16</v>
      </c>
      <c r="B200" s="5"/>
      <c r="C200" s="5"/>
      <c r="D200" s="5"/>
      <c r="E200" s="5"/>
      <c r="F200" s="5"/>
      <c r="G200" s="5"/>
      <c r="H200" s="5"/>
      <c r="I200" s="5">
        <f t="shared" si="73"/>
        <v>1064.5</v>
      </c>
      <c r="J200" s="5">
        <f t="shared" si="73"/>
        <v>1143.6999999999998</v>
      </c>
      <c r="K200" s="5">
        <f t="shared" si="73"/>
        <v>1253.1999999999998</v>
      </c>
      <c r="L200" s="5">
        <f t="shared" si="73"/>
        <v>1324.4</v>
      </c>
      <c r="M200" s="5">
        <f t="shared" si="73"/>
        <v>1381.7</v>
      </c>
      <c r="N200" s="5">
        <f t="shared" si="73"/>
        <v>1409.5</v>
      </c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</row>
    <row r="201" spans="1:32" ht="12.75">
      <c r="A201" s="1" t="s">
        <v>0</v>
      </c>
      <c r="B201" s="5"/>
      <c r="C201" s="5"/>
      <c r="D201" s="5"/>
      <c r="E201" s="5"/>
      <c r="F201" s="5"/>
      <c r="G201" s="5"/>
      <c r="H201" s="5"/>
      <c r="I201" s="5">
        <f t="shared" si="73"/>
        <v>464.4</v>
      </c>
      <c r="J201" s="5">
        <f t="shared" si="73"/>
        <v>488.8</v>
      </c>
      <c r="K201" s="5">
        <f t="shared" si="73"/>
        <v>500.5</v>
      </c>
      <c r="L201" s="5">
        <f t="shared" si="73"/>
        <v>533.3</v>
      </c>
      <c r="M201" s="5">
        <f t="shared" si="73"/>
        <v>534.6</v>
      </c>
      <c r="N201" s="5">
        <f t="shared" si="73"/>
        <v>541</v>
      </c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</row>
    <row r="202" spans="1:32" ht="12.75">
      <c r="A202" s="1" t="s">
        <v>2</v>
      </c>
      <c r="B202" s="5"/>
      <c r="C202" s="5"/>
      <c r="D202" s="5"/>
      <c r="E202" s="5"/>
      <c r="F202" s="5"/>
      <c r="G202" s="5"/>
      <c r="H202" s="5"/>
      <c r="I202" s="5">
        <f t="shared" si="73"/>
        <v>151.8</v>
      </c>
      <c r="J202" s="5">
        <f t="shared" si="73"/>
        <v>169</v>
      </c>
      <c r="K202" s="5">
        <f t="shared" si="73"/>
        <v>184.4</v>
      </c>
      <c r="L202" s="5">
        <f t="shared" si="73"/>
        <v>194.5</v>
      </c>
      <c r="M202" s="5">
        <f t="shared" si="73"/>
        <v>199.4</v>
      </c>
      <c r="N202" s="5">
        <f t="shared" si="73"/>
        <v>198.7</v>
      </c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</row>
    <row r="203" spans="1:32" ht="12.75">
      <c r="A203" s="1" t="s">
        <v>4</v>
      </c>
      <c r="B203" s="5"/>
      <c r="C203" s="5"/>
      <c r="D203" s="5"/>
      <c r="E203" s="5"/>
      <c r="F203" s="5"/>
      <c r="G203" s="5"/>
      <c r="H203" s="5"/>
      <c r="I203" s="5">
        <f t="shared" si="73"/>
        <v>448.3</v>
      </c>
      <c r="J203" s="5">
        <f t="shared" si="73"/>
        <v>485.9</v>
      </c>
      <c r="K203" s="5">
        <f t="shared" si="73"/>
        <v>568.3</v>
      </c>
      <c r="L203" s="5">
        <f t="shared" si="73"/>
        <v>596.6</v>
      </c>
      <c r="M203" s="5">
        <f t="shared" si="73"/>
        <v>647.7</v>
      </c>
      <c r="N203" s="5">
        <f t="shared" si="73"/>
        <v>669.8</v>
      </c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</row>
    <row r="204" spans="1:32" ht="12.75">
      <c r="A204" s="26" t="s">
        <v>14</v>
      </c>
      <c r="B204" s="5"/>
      <c r="C204" s="5"/>
      <c r="D204" s="5"/>
      <c r="E204" s="5"/>
      <c r="F204" s="5"/>
      <c r="G204" s="5"/>
      <c r="H204" s="5"/>
      <c r="I204" s="5">
        <f t="shared" si="73"/>
        <v>-155.20000000000005</v>
      </c>
      <c r="J204" s="5">
        <f t="shared" si="73"/>
        <v>-152.49999999999977</v>
      </c>
      <c r="K204" s="5">
        <f t="shared" si="73"/>
        <v>-221.19999999999982</v>
      </c>
      <c r="L204" s="5">
        <f t="shared" si="73"/>
        <v>-269.4000000000001</v>
      </c>
      <c r="M204" s="5">
        <f t="shared" si="73"/>
        <v>-290.4000000000001</v>
      </c>
      <c r="N204" s="5">
        <f t="shared" si="73"/>
        <v>-255.0999999999999</v>
      </c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</row>
    <row r="205" spans="1:32" ht="12.75">
      <c r="A205" s="26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12.75">
      <c r="A206" s="26" t="s">
        <v>24</v>
      </c>
      <c r="B206" s="5"/>
      <c r="C206" s="5"/>
      <c r="D206" s="5"/>
      <c r="E206" s="5"/>
      <c r="F206" s="5"/>
      <c r="G206" s="5"/>
      <c r="H206" s="5"/>
      <c r="I206" s="5">
        <f aca="true" t="shared" si="74" ref="I206:N206">I199-I196</f>
        <v>12.299999999999955</v>
      </c>
      <c r="J206" s="5">
        <f t="shared" si="74"/>
        <v>38.061000000000035</v>
      </c>
      <c r="K206" s="5">
        <f t="shared" si="74"/>
        <v>-7.4780000000000655</v>
      </c>
      <c r="L206" s="5">
        <f t="shared" si="74"/>
        <v>-77.64200000000005</v>
      </c>
      <c r="M206" s="5">
        <f t="shared" si="74"/>
        <v>-114.49000000000001</v>
      </c>
      <c r="N206" s="5">
        <f t="shared" si="74"/>
        <v>-143.4659999999999</v>
      </c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</row>
    <row r="207" spans="1:32" ht="12.75">
      <c r="A207" s="1" t="s">
        <v>22</v>
      </c>
      <c r="B207" s="5"/>
      <c r="C207" s="5"/>
      <c r="D207" s="5"/>
      <c r="E207" s="5"/>
      <c r="F207" s="5"/>
      <c r="G207" s="5"/>
      <c r="H207" s="5"/>
      <c r="I207" s="5">
        <f aca="true" t="shared" si="75" ref="I207:N207">I203-I197</f>
        <v>6.300000000000011</v>
      </c>
      <c r="J207" s="5">
        <f t="shared" si="75"/>
        <v>-4.600000000000023</v>
      </c>
      <c r="K207" s="5">
        <f t="shared" si="75"/>
        <v>57.799999999999955</v>
      </c>
      <c r="L207" s="5">
        <f t="shared" si="75"/>
        <v>61.700000000000045</v>
      </c>
      <c r="M207" s="5">
        <f t="shared" si="75"/>
        <v>73.10000000000002</v>
      </c>
      <c r="N207" s="5">
        <f t="shared" si="75"/>
        <v>52</v>
      </c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</row>
    <row r="208" spans="1:32" ht="12.75">
      <c r="A208" s="1" t="s">
        <v>23</v>
      </c>
      <c r="B208" s="5"/>
      <c r="C208" s="5"/>
      <c r="D208" s="5"/>
      <c r="E208" s="5"/>
      <c r="F208" s="5"/>
      <c r="G208" s="5"/>
      <c r="H208" s="5"/>
      <c r="I208" s="5">
        <f aca="true" t="shared" si="76" ref="I208:N208">I207+(I202-I189)</f>
        <v>7.100000000000023</v>
      </c>
      <c r="J208" s="5">
        <f t="shared" si="76"/>
        <v>-1.6000000000000227</v>
      </c>
      <c r="K208" s="5">
        <f t="shared" si="76"/>
        <v>58.19999999999996</v>
      </c>
      <c r="L208" s="5">
        <f t="shared" si="76"/>
        <v>60.200000000000045</v>
      </c>
      <c r="M208" s="5">
        <f t="shared" si="76"/>
        <v>71.50000000000003</v>
      </c>
      <c r="N208" s="5">
        <f t="shared" si="76"/>
        <v>44.69999999999999</v>
      </c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</row>
    <row r="209" spans="1:32" ht="12.75">
      <c r="A209" s="1" t="s">
        <v>27</v>
      </c>
      <c r="B209" s="5"/>
      <c r="C209" s="5"/>
      <c r="D209" s="5"/>
      <c r="E209" s="5"/>
      <c r="F209" s="5"/>
      <c r="G209" s="5"/>
      <c r="H209" s="5"/>
      <c r="I209" s="5">
        <f aca="true" t="shared" si="77" ref="I209:N209">I200-I187</f>
        <v>9.5</v>
      </c>
      <c r="J209" s="5">
        <f t="shared" si="77"/>
        <v>14.699999999999818</v>
      </c>
      <c r="K209" s="5">
        <f t="shared" si="77"/>
        <v>50.19999999999982</v>
      </c>
      <c r="L209" s="5">
        <f t="shared" si="77"/>
        <v>55.40000000000009</v>
      </c>
      <c r="M209" s="5">
        <f t="shared" si="77"/>
        <v>49.700000000000045</v>
      </c>
      <c r="N209" s="5">
        <f t="shared" si="77"/>
        <v>13.5</v>
      </c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12.75">
      <c r="A210" s="1" t="s">
        <v>25</v>
      </c>
      <c r="B210" s="5"/>
      <c r="C210" s="5"/>
      <c r="D210" s="5"/>
      <c r="E210" s="5"/>
      <c r="F210" s="5"/>
      <c r="G210" s="5"/>
      <c r="H210" s="5"/>
      <c r="I210" s="5">
        <f aca="true" t="shared" si="78" ref="I210:N210">I204-I191</f>
        <v>2.7999999999999545</v>
      </c>
      <c r="J210" s="5">
        <f t="shared" si="78"/>
        <v>23.500000000000227</v>
      </c>
      <c r="K210" s="5">
        <f t="shared" si="78"/>
        <v>-54.19999999999982</v>
      </c>
      <c r="L210" s="5">
        <f t="shared" si="78"/>
        <v>-112.40000000000009</v>
      </c>
      <c r="M210" s="5">
        <f t="shared" si="78"/>
        <v>-139.4000000000001</v>
      </c>
      <c r="N210" s="5">
        <f t="shared" si="78"/>
        <v>-121.09999999999991</v>
      </c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</row>
    <row r="211" spans="1:32" ht="12.75">
      <c r="A211" s="1" t="s">
        <v>26</v>
      </c>
      <c r="B211" s="5"/>
      <c r="C211" s="5"/>
      <c r="D211" s="5"/>
      <c r="E211" s="5"/>
      <c r="F211" s="5"/>
      <c r="G211" s="5"/>
      <c r="H211" s="5"/>
      <c r="I211" s="5">
        <f aca="true" t="shared" si="79" ref="I211:N211">I206-I208</f>
        <v>5.199999999999932</v>
      </c>
      <c r="J211" s="5">
        <f t="shared" si="79"/>
        <v>39.66100000000006</v>
      </c>
      <c r="K211" s="5">
        <f t="shared" si="79"/>
        <v>-65.67800000000003</v>
      </c>
      <c r="L211" s="5">
        <f t="shared" si="79"/>
        <v>-137.8420000000001</v>
      </c>
      <c r="M211" s="5">
        <f t="shared" si="79"/>
        <v>-185.99000000000004</v>
      </c>
      <c r="N211" s="5">
        <f t="shared" si="79"/>
        <v>-188.16599999999988</v>
      </c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</row>
    <row r="212" spans="2:32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</row>
    <row r="213" spans="2:32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</row>
    <row r="214" spans="1:34" ht="12.75">
      <c r="A214" s="11" t="s">
        <v>37</v>
      </c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F214" s="14"/>
      <c r="AG214" s="15"/>
      <c r="AH214" s="15"/>
    </row>
    <row r="215" spans="1:32" ht="12.75">
      <c r="A215" s="26" t="s">
        <v>63</v>
      </c>
      <c r="B215" s="5"/>
      <c r="C215" s="5"/>
      <c r="D215" s="5"/>
      <c r="E215" s="5"/>
      <c r="F215" s="5"/>
      <c r="G215" s="5"/>
      <c r="H215" s="5"/>
      <c r="I215" s="5"/>
      <c r="J215" s="5">
        <v>983</v>
      </c>
      <c r="K215" s="5">
        <v>1069</v>
      </c>
      <c r="L215" s="5">
        <v>1140</v>
      </c>
      <c r="M215" s="5">
        <v>1209</v>
      </c>
      <c r="N215" s="5">
        <v>1280</v>
      </c>
      <c r="O215" s="5">
        <v>1359</v>
      </c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</row>
    <row r="216" spans="1:32" ht="12.75">
      <c r="A216" s="1" t="s">
        <v>92</v>
      </c>
      <c r="B216" s="5"/>
      <c r="C216" s="5"/>
      <c r="D216" s="5"/>
      <c r="E216" s="5"/>
      <c r="F216" s="5"/>
      <c r="G216" s="5"/>
      <c r="H216" s="5"/>
      <c r="I216" s="5"/>
      <c r="J216" s="5">
        <v>1138</v>
      </c>
      <c r="K216" s="5">
        <v>1209</v>
      </c>
      <c r="L216" s="5">
        <v>1280</v>
      </c>
      <c r="M216" s="5">
        <v>1344</v>
      </c>
      <c r="N216" s="5">
        <v>1410</v>
      </c>
      <c r="O216" s="5">
        <v>1480</v>
      </c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</row>
    <row r="217" spans="1:32" ht="12.75">
      <c r="A217" s="1" t="s">
        <v>6</v>
      </c>
      <c r="B217" s="5"/>
      <c r="C217" s="5"/>
      <c r="D217" s="5"/>
      <c r="E217" s="5"/>
      <c r="F217" s="5"/>
      <c r="G217" s="5"/>
      <c r="H217" s="5"/>
      <c r="I217" s="5"/>
      <c r="J217" s="5">
        <v>486</v>
      </c>
      <c r="K217" s="5">
        <v>511</v>
      </c>
      <c r="L217" s="5">
        <v>527</v>
      </c>
      <c r="M217" s="5">
        <v>548</v>
      </c>
      <c r="N217" s="5">
        <v>567</v>
      </c>
      <c r="O217" s="5">
        <v>589</v>
      </c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</row>
    <row r="218" spans="1:32" ht="12.75">
      <c r="A218" s="1" t="s">
        <v>7</v>
      </c>
      <c r="B218" s="5"/>
      <c r="C218" s="5"/>
      <c r="D218" s="5"/>
      <c r="E218" s="5"/>
      <c r="F218" s="5"/>
      <c r="G218" s="5"/>
      <c r="H218" s="5"/>
      <c r="I218" s="5"/>
      <c r="J218" s="5">
        <v>169</v>
      </c>
      <c r="K218" s="5">
        <v>182</v>
      </c>
      <c r="L218" s="5">
        <v>192</v>
      </c>
      <c r="M218" s="5">
        <v>198</v>
      </c>
      <c r="N218" s="5">
        <v>203</v>
      </c>
      <c r="O218" s="5">
        <v>206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</row>
    <row r="219" spans="1:32" ht="12.75">
      <c r="A219" s="1" t="s">
        <v>8</v>
      </c>
      <c r="B219" s="5"/>
      <c r="C219" s="5"/>
      <c r="D219" s="5"/>
      <c r="E219" s="5"/>
      <c r="F219" s="5"/>
      <c r="G219" s="5"/>
      <c r="H219" s="5"/>
      <c r="I219" s="5"/>
      <c r="J219" s="5">
        <f aca="true" t="shared" si="80" ref="J219:O219">J216-J217-J218</f>
        <v>483</v>
      </c>
      <c r="K219" s="5">
        <f t="shared" si="80"/>
        <v>516</v>
      </c>
      <c r="L219" s="5">
        <f t="shared" si="80"/>
        <v>561</v>
      </c>
      <c r="M219" s="5">
        <f t="shared" si="80"/>
        <v>598</v>
      </c>
      <c r="N219" s="5">
        <f t="shared" si="80"/>
        <v>640</v>
      </c>
      <c r="O219" s="5">
        <f t="shared" si="80"/>
        <v>685</v>
      </c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</row>
    <row r="220" spans="1:32" ht="12.75">
      <c r="A220" s="1" t="s">
        <v>80</v>
      </c>
      <c r="B220" s="5"/>
      <c r="C220" s="5"/>
      <c r="D220" s="5"/>
      <c r="E220" s="5"/>
      <c r="F220" s="5"/>
      <c r="G220" s="5"/>
      <c r="H220" s="5"/>
      <c r="I220" s="5"/>
      <c r="J220" s="5">
        <f aca="true" t="shared" si="81" ref="J220:O220">J215-J216</f>
        <v>-155</v>
      </c>
      <c r="K220" s="5">
        <f t="shared" si="81"/>
        <v>-140</v>
      </c>
      <c r="L220" s="5">
        <f t="shared" si="81"/>
        <v>-140</v>
      </c>
      <c r="M220" s="5">
        <f t="shared" si="81"/>
        <v>-135</v>
      </c>
      <c r="N220" s="5">
        <f t="shared" si="81"/>
        <v>-130</v>
      </c>
      <c r="O220" s="5">
        <f t="shared" si="81"/>
        <v>-121</v>
      </c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</row>
    <row r="221" spans="1:32" ht="12.75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</row>
    <row r="222" spans="1:32" ht="12.75">
      <c r="A222" s="26" t="s">
        <v>53</v>
      </c>
      <c r="B222" s="5"/>
      <c r="C222" s="5"/>
      <c r="D222" s="5"/>
      <c r="E222" s="5"/>
      <c r="F222" s="5"/>
      <c r="G222" s="5"/>
      <c r="H222" s="5"/>
      <c r="I222" s="5"/>
      <c r="J222" s="5">
        <f>'Revenue Legislation'!J39</f>
        <v>0.455</v>
      </c>
      <c r="K222" s="5">
        <f>'Revenue Legislation'!K39</f>
        <v>-0.691</v>
      </c>
      <c r="L222" s="5">
        <f>'Revenue Legislation'!L39</f>
        <v>15.381</v>
      </c>
      <c r="M222" s="5">
        <f>'Revenue Legislation'!M39</f>
        <v>19.16900000000001</v>
      </c>
      <c r="N222" s="5">
        <f>'Revenue Legislation'!N39</f>
        <v>29.572</v>
      </c>
      <c r="O222" s="5">
        <f>'Revenue Legislation'!O39</f>
        <v>61.729</v>
      </c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</row>
    <row r="223" spans="1:32" ht="12.75">
      <c r="A223" s="1" t="s">
        <v>52</v>
      </c>
      <c r="B223" s="5"/>
      <c r="C223" s="5"/>
      <c r="D223" s="5"/>
      <c r="E223" s="5"/>
      <c r="F223" s="5"/>
      <c r="G223" s="5"/>
      <c r="H223" s="5"/>
      <c r="I223" s="5"/>
      <c r="J223" s="5">
        <f>'Mandatory Outlay Legislation'!J39</f>
        <v>14.1</v>
      </c>
      <c r="K223" s="5">
        <f>'Mandatory Outlay Legislation'!K39</f>
        <v>-6.1</v>
      </c>
      <c r="L223" s="5">
        <f>'Mandatory Outlay Legislation'!L39</f>
        <v>-19.3</v>
      </c>
      <c r="M223" s="5">
        <f>'Mandatory Outlay Legislation'!M39</f>
        <v>-17.3</v>
      </c>
      <c r="N223" s="5">
        <f>'Mandatory Outlay Legislation'!N39</f>
        <v>-15.8</v>
      </c>
      <c r="O223" s="5">
        <f>'Mandatory Outlay Legislation'!O39</f>
        <v>-35.099999999999994</v>
      </c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</row>
    <row r="224" spans="1:32" ht="12.75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</row>
    <row r="225" spans="1:32" ht="12.75">
      <c r="A225" s="26" t="s">
        <v>79</v>
      </c>
      <c r="B225" s="5"/>
      <c r="C225" s="5"/>
      <c r="D225" s="5"/>
      <c r="E225" s="5"/>
      <c r="F225" s="5"/>
      <c r="G225" s="5"/>
      <c r="H225" s="5"/>
      <c r="I225" s="5"/>
      <c r="J225" s="5">
        <f aca="true" t="shared" si="82" ref="J225:O225">J215+J222</f>
        <v>983.455</v>
      </c>
      <c r="K225" s="5">
        <f t="shared" si="82"/>
        <v>1068.309</v>
      </c>
      <c r="L225" s="5">
        <f t="shared" si="82"/>
        <v>1155.381</v>
      </c>
      <c r="M225" s="5">
        <f t="shared" si="82"/>
        <v>1228.169</v>
      </c>
      <c r="N225" s="5">
        <f t="shared" si="82"/>
        <v>1309.572</v>
      </c>
      <c r="O225" s="5">
        <f t="shared" si="82"/>
        <v>1420.729</v>
      </c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</row>
    <row r="226" spans="1:32" ht="12.75">
      <c r="A226" s="1" t="s">
        <v>57</v>
      </c>
      <c r="B226" s="5"/>
      <c r="C226" s="5"/>
      <c r="D226" s="5"/>
      <c r="E226" s="5"/>
      <c r="F226" s="5"/>
      <c r="G226" s="5"/>
      <c r="H226" s="5"/>
      <c r="I226" s="5"/>
      <c r="J226" s="5">
        <f aca="true" t="shared" si="83" ref="J226:O226">J219+J223</f>
        <v>497.1</v>
      </c>
      <c r="K226" s="5">
        <f t="shared" si="83"/>
        <v>509.9</v>
      </c>
      <c r="L226" s="5">
        <f t="shared" si="83"/>
        <v>541.7</v>
      </c>
      <c r="M226" s="5">
        <f t="shared" si="83"/>
        <v>580.7</v>
      </c>
      <c r="N226" s="5">
        <f t="shared" si="83"/>
        <v>624.2</v>
      </c>
      <c r="O226" s="5">
        <f t="shared" si="83"/>
        <v>649.9</v>
      </c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</row>
    <row r="227" spans="1:32" ht="12.75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</row>
    <row r="228" spans="1:32" ht="12.75">
      <c r="A228" s="26" t="s">
        <v>12</v>
      </c>
      <c r="B228" s="5"/>
      <c r="C228" s="5"/>
      <c r="D228" s="5"/>
      <c r="E228" s="5"/>
      <c r="F228" s="5"/>
      <c r="G228" s="5"/>
      <c r="H228" s="5"/>
      <c r="I228" s="5"/>
      <c r="J228" s="5">
        <f aca="true" t="shared" si="84" ref="J228:O233">J4</f>
        <v>991.2</v>
      </c>
      <c r="K228" s="5">
        <f t="shared" si="84"/>
        <v>1032</v>
      </c>
      <c r="L228" s="5">
        <f t="shared" si="84"/>
        <v>1055</v>
      </c>
      <c r="M228" s="5">
        <f t="shared" si="84"/>
        <v>1091.3</v>
      </c>
      <c r="N228" s="5">
        <f t="shared" si="84"/>
        <v>1154.4</v>
      </c>
      <c r="O228" s="5">
        <f t="shared" si="84"/>
        <v>1258.6</v>
      </c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</row>
    <row r="229" spans="1:32" ht="12.75">
      <c r="A229" s="1" t="s">
        <v>16</v>
      </c>
      <c r="B229" s="5"/>
      <c r="C229" s="5"/>
      <c r="D229" s="5"/>
      <c r="E229" s="5"/>
      <c r="F229" s="5"/>
      <c r="G229" s="5"/>
      <c r="H229" s="5"/>
      <c r="I229" s="5"/>
      <c r="J229" s="5">
        <f t="shared" si="84"/>
        <v>1143.6999999999998</v>
      </c>
      <c r="K229" s="5">
        <f t="shared" si="84"/>
        <v>1253.1999999999998</v>
      </c>
      <c r="L229" s="5">
        <f t="shared" si="84"/>
        <v>1324.4</v>
      </c>
      <c r="M229" s="5">
        <f t="shared" si="84"/>
        <v>1381.7</v>
      </c>
      <c r="N229" s="5">
        <f t="shared" si="84"/>
        <v>1409.5</v>
      </c>
      <c r="O229" s="5">
        <f t="shared" si="84"/>
        <v>1461.9</v>
      </c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</row>
    <row r="230" spans="1:32" ht="12.75">
      <c r="A230" s="1" t="s">
        <v>0</v>
      </c>
      <c r="B230" s="5"/>
      <c r="C230" s="5"/>
      <c r="D230" s="5"/>
      <c r="E230" s="5"/>
      <c r="F230" s="5"/>
      <c r="G230" s="5"/>
      <c r="H230" s="5"/>
      <c r="I230" s="5"/>
      <c r="J230" s="5">
        <f t="shared" si="84"/>
        <v>488.8</v>
      </c>
      <c r="K230" s="5">
        <f t="shared" si="84"/>
        <v>500.5</v>
      </c>
      <c r="L230" s="5">
        <f t="shared" si="84"/>
        <v>533.3</v>
      </c>
      <c r="M230" s="5">
        <f t="shared" si="84"/>
        <v>534.6</v>
      </c>
      <c r="N230" s="5">
        <f t="shared" si="84"/>
        <v>541</v>
      </c>
      <c r="O230" s="5">
        <f t="shared" si="84"/>
        <v>543.9</v>
      </c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</row>
    <row r="231" spans="1:32" ht="12.75">
      <c r="A231" s="1" t="s">
        <v>2</v>
      </c>
      <c r="B231" s="5"/>
      <c r="C231" s="5"/>
      <c r="D231" s="5"/>
      <c r="E231" s="5"/>
      <c r="F231" s="5"/>
      <c r="G231" s="5"/>
      <c r="H231" s="5"/>
      <c r="I231" s="5"/>
      <c r="J231" s="5">
        <f t="shared" si="84"/>
        <v>169</v>
      </c>
      <c r="K231" s="5">
        <f t="shared" si="84"/>
        <v>184.4</v>
      </c>
      <c r="L231" s="5">
        <f t="shared" si="84"/>
        <v>194.5</v>
      </c>
      <c r="M231" s="5">
        <f t="shared" si="84"/>
        <v>199.4</v>
      </c>
      <c r="N231" s="5">
        <f t="shared" si="84"/>
        <v>198.7</v>
      </c>
      <c r="O231" s="5">
        <f t="shared" si="84"/>
        <v>203</v>
      </c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</row>
    <row r="232" spans="1:32" ht="12.75">
      <c r="A232" s="1" t="s">
        <v>4</v>
      </c>
      <c r="B232" s="5"/>
      <c r="C232" s="5"/>
      <c r="D232" s="5"/>
      <c r="E232" s="5"/>
      <c r="F232" s="5"/>
      <c r="G232" s="5"/>
      <c r="H232" s="5"/>
      <c r="I232" s="5"/>
      <c r="J232" s="5">
        <f t="shared" si="84"/>
        <v>485.9</v>
      </c>
      <c r="K232" s="5">
        <f t="shared" si="84"/>
        <v>568.3</v>
      </c>
      <c r="L232" s="5">
        <f t="shared" si="84"/>
        <v>596.6</v>
      </c>
      <c r="M232" s="5">
        <f t="shared" si="84"/>
        <v>647.7</v>
      </c>
      <c r="N232" s="5">
        <f t="shared" si="84"/>
        <v>669.8</v>
      </c>
      <c r="O232" s="5">
        <f t="shared" si="84"/>
        <v>715</v>
      </c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</row>
    <row r="233" spans="1:32" ht="12.75">
      <c r="A233" s="26" t="s">
        <v>14</v>
      </c>
      <c r="B233" s="5"/>
      <c r="C233" s="5"/>
      <c r="D233" s="5"/>
      <c r="E233" s="5"/>
      <c r="F233" s="5"/>
      <c r="G233" s="5"/>
      <c r="H233" s="5"/>
      <c r="I233" s="5"/>
      <c r="J233" s="5">
        <f t="shared" si="84"/>
        <v>-152.49999999999977</v>
      </c>
      <c r="K233" s="5">
        <f t="shared" si="84"/>
        <v>-221.19999999999982</v>
      </c>
      <c r="L233" s="5">
        <f t="shared" si="84"/>
        <v>-269.4000000000001</v>
      </c>
      <c r="M233" s="5">
        <f t="shared" si="84"/>
        <v>-290.4000000000001</v>
      </c>
      <c r="N233" s="5">
        <f t="shared" si="84"/>
        <v>-255.0999999999999</v>
      </c>
      <c r="O233" s="5">
        <f t="shared" si="84"/>
        <v>-203.30000000000018</v>
      </c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</row>
    <row r="234" spans="1:32" ht="12.75">
      <c r="A234" s="26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</row>
    <row r="235" spans="1:32" ht="12.75">
      <c r="A235" s="26" t="s">
        <v>24</v>
      </c>
      <c r="B235" s="5"/>
      <c r="C235" s="5"/>
      <c r="D235" s="5"/>
      <c r="E235" s="5"/>
      <c r="F235" s="5"/>
      <c r="G235" s="5"/>
      <c r="H235" s="5"/>
      <c r="I235" s="5"/>
      <c r="J235" s="5">
        <f aca="true" t="shared" si="85" ref="J235:O235">J228-J225</f>
        <v>7.7450000000000045</v>
      </c>
      <c r="K235" s="5">
        <f t="shared" si="85"/>
        <v>-36.30899999999997</v>
      </c>
      <c r="L235" s="5">
        <f t="shared" si="85"/>
        <v>-100.38100000000009</v>
      </c>
      <c r="M235" s="5">
        <f t="shared" si="85"/>
        <v>-136.86900000000014</v>
      </c>
      <c r="N235" s="5">
        <f t="shared" si="85"/>
        <v>-155.1719999999998</v>
      </c>
      <c r="O235" s="5">
        <f t="shared" si="85"/>
        <v>-162.12900000000013</v>
      </c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</row>
    <row r="236" spans="1:32" ht="12.75">
      <c r="A236" s="1" t="s">
        <v>22</v>
      </c>
      <c r="B236" s="5"/>
      <c r="C236" s="5"/>
      <c r="D236" s="5"/>
      <c r="E236" s="5"/>
      <c r="F236" s="5"/>
      <c r="G236" s="5"/>
      <c r="H236" s="5"/>
      <c r="I236" s="5"/>
      <c r="J236" s="5">
        <f aca="true" t="shared" si="86" ref="J236:O236">J232-J226</f>
        <v>-11.200000000000045</v>
      </c>
      <c r="K236" s="5">
        <f t="shared" si="86"/>
        <v>58.39999999999998</v>
      </c>
      <c r="L236" s="5">
        <f t="shared" si="86"/>
        <v>54.89999999999998</v>
      </c>
      <c r="M236" s="5">
        <f t="shared" si="86"/>
        <v>67</v>
      </c>
      <c r="N236" s="5">
        <f t="shared" si="86"/>
        <v>45.59999999999991</v>
      </c>
      <c r="O236" s="5">
        <f t="shared" si="86"/>
        <v>65.10000000000002</v>
      </c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</row>
    <row r="237" spans="1:32" ht="12.75">
      <c r="A237" s="1" t="s">
        <v>23</v>
      </c>
      <c r="B237" s="5"/>
      <c r="C237" s="5"/>
      <c r="D237" s="5"/>
      <c r="E237" s="5"/>
      <c r="F237" s="5"/>
      <c r="G237" s="5"/>
      <c r="H237" s="5"/>
      <c r="I237" s="5"/>
      <c r="J237" s="5">
        <f aca="true" t="shared" si="87" ref="J237:O237">J236+(J231-J218)</f>
        <v>-11.200000000000045</v>
      </c>
      <c r="K237" s="5">
        <f t="shared" si="87"/>
        <v>60.79999999999998</v>
      </c>
      <c r="L237" s="5">
        <f t="shared" si="87"/>
        <v>57.39999999999998</v>
      </c>
      <c r="M237" s="5">
        <f t="shared" si="87"/>
        <v>68.4</v>
      </c>
      <c r="N237" s="5">
        <f t="shared" si="87"/>
        <v>41.2999999999999</v>
      </c>
      <c r="O237" s="5">
        <f t="shared" si="87"/>
        <v>62.10000000000002</v>
      </c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</row>
    <row r="238" spans="1:32" ht="12.75">
      <c r="A238" s="1" t="s">
        <v>27</v>
      </c>
      <c r="B238" s="5"/>
      <c r="C238" s="5"/>
      <c r="D238" s="5"/>
      <c r="E238" s="5"/>
      <c r="F238" s="5"/>
      <c r="G238" s="5"/>
      <c r="H238" s="5"/>
      <c r="I238" s="5"/>
      <c r="J238" s="5">
        <f aca="true" t="shared" si="88" ref="J238:O238">J229-J216</f>
        <v>5.699999999999818</v>
      </c>
      <c r="K238" s="5">
        <f t="shared" si="88"/>
        <v>44.19999999999982</v>
      </c>
      <c r="L238" s="5">
        <f t="shared" si="88"/>
        <v>44.40000000000009</v>
      </c>
      <c r="M238" s="5">
        <f t="shared" si="88"/>
        <v>37.700000000000045</v>
      </c>
      <c r="N238" s="5">
        <f t="shared" si="88"/>
        <v>-0.5</v>
      </c>
      <c r="O238" s="5">
        <f t="shared" si="88"/>
        <v>-18.09999999999991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</row>
    <row r="239" spans="1:32" ht="12.75">
      <c r="A239" s="1" t="s">
        <v>25</v>
      </c>
      <c r="B239" s="5"/>
      <c r="C239" s="5"/>
      <c r="D239" s="5"/>
      <c r="E239" s="5"/>
      <c r="F239" s="5"/>
      <c r="G239" s="5"/>
      <c r="H239" s="5"/>
      <c r="I239" s="5"/>
      <c r="J239" s="5">
        <f aca="true" t="shared" si="89" ref="J239:O239">J233-J220</f>
        <v>2.5000000000002274</v>
      </c>
      <c r="K239" s="5">
        <f t="shared" si="89"/>
        <v>-81.19999999999982</v>
      </c>
      <c r="L239" s="5">
        <f t="shared" si="89"/>
        <v>-129.4000000000001</v>
      </c>
      <c r="M239" s="5">
        <f t="shared" si="89"/>
        <v>-155.4000000000001</v>
      </c>
      <c r="N239" s="5">
        <f t="shared" si="89"/>
        <v>-125.09999999999991</v>
      </c>
      <c r="O239" s="5">
        <f t="shared" si="89"/>
        <v>-82.30000000000018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</row>
    <row r="240" spans="1:32" ht="12.75">
      <c r="A240" s="1" t="s">
        <v>26</v>
      </c>
      <c r="B240" s="5"/>
      <c r="C240" s="5"/>
      <c r="D240" s="5"/>
      <c r="E240" s="5"/>
      <c r="F240" s="5"/>
      <c r="G240" s="5"/>
      <c r="H240" s="5"/>
      <c r="I240" s="5"/>
      <c r="J240" s="5">
        <f aca="true" t="shared" si="90" ref="J240:O240">J235-J237</f>
        <v>18.94500000000005</v>
      </c>
      <c r="K240" s="5">
        <f t="shared" si="90"/>
        <v>-97.10899999999995</v>
      </c>
      <c r="L240" s="5">
        <f t="shared" si="90"/>
        <v>-157.78100000000006</v>
      </c>
      <c r="M240" s="5">
        <f t="shared" si="90"/>
        <v>-205.26900000000015</v>
      </c>
      <c r="N240" s="5">
        <f t="shared" si="90"/>
        <v>-196.4719999999997</v>
      </c>
      <c r="O240" s="5">
        <f t="shared" si="90"/>
        <v>-224.22900000000016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</row>
    <row r="241" spans="2:32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</row>
    <row r="242" spans="2:32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</row>
    <row r="243" spans="1:34" ht="12.75">
      <c r="A243" s="11" t="s">
        <v>38</v>
      </c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F243" s="14"/>
      <c r="AG243" s="15"/>
      <c r="AH243" s="15"/>
    </row>
    <row r="244" spans="1:32" ht="12.75">
      <c r="A244" s="26" t="s">
        <v>73</v>
      </c>
      <c r="B244" s="5"/>
      <c r="C244" s="5"/>
      <c r="D244" s="5"/>
      <c r="E244" s="5"/>
      <c r="F244" s="5"/>
      <c r="G244" s="5"/>
      <c r="H244" s="5"/>
      <c r="I244" s="5"/>
      <c r="J244" s="5"/>
      <c r="K244" s="5">
        <v>1067</v>
      </c>
      <c r="L244" s="5">
        <v>1137</v>
      </c>
      <c r="M244" s="5">
        <v>1204</v>
      </c>
      <c r="N244" s="5">
        <v>1277</v>
      </c>
      <c r="O244" s="5">
        <v>1355</v>
      </c>
      <c r="P244" s="5">
        <v>1438</v>
      </c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</row>
    <row r="245" spans="1:32" ht="12.75">
      <c r="A245" s="1" t="s">
        <v>93</v>
      </c>
      <c r="B245" s="5"/>
      <c r="C245" s="5"/>
      <c r="D245" s="5"/>
      <c r="E245" s="5"/>
      <c r="F245" s="5"/>
      <c r="G245" s="5"/>
      <c r="H245" s="5"/>
      <c r="I245" s="5"/>
      <c r="J245" s="5"/>
      <c r="K245" s="5">
        <v>1205</v>
      </c>
      <c r="L245" s="5">
        <v>1275</v>
      </c>
      <c r="M245" s="5">
        <v>1339</v>
      </c>
      <c r="N245" s="5">
        <v>1418</v>
      </c>
      <c r="O245" s="5">
        <v>1484</v>
      </c>
      <c r="P245" s="5">
        <v>1555</v>
      </c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</row>
    <row r="246" spans="1:32" ht="12.75">
      <c r="A246" s="1" t="s">
        <v>6</v>
      </c>
      <c r="B246" s="5"/>
      <c r="C246" s="5"/>
      <c r="D246" s="5"/>
      <c r="E246" s="5"/>
      <c r="F246" s="5"/>
      <c r="G246" s="5"/>
      <c r="H246" s="5"/>
      <c r="I246" s="5"/>
      <c r="J246" s="5"/>
      <c r="K246" s="5">
        <v>502</v>
      </c>
      <c r="L246" s="5">
        <v>526</v>
      </c>
      <c r="M246" s="5">
        <v>547</v>
      </c>
      <c r="N246" s="5">
        <v>565</v>
      </c>
      <c r="O246" s="5">
        <v>590</v>
      </c>
      <c r="P246" s="5">
        <v>609</v>
      </c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</row>
    <row r="247" spans="1:32" ht="12.75">
      <c r="A247" s="1" t="s">
        <v>7</v>
      </c>
      <c r="B247" s="5"/>
      <c r="C247" s="5"/>
      <c r="D247" s="5"/>
      <c r="E247" s="5"/>
      <c r="F247" s="5"/>
      <c r="G247" s="5"/>
      <c r="H247" s="5"/>
      <c r="I247" s="5"/>
      <c r="J247" s="5"/>
      <c r="K247" s="5">
        <v>180</v>
      </c>
      <c r="L247" s="5">
        <v>185</v>
      </c>
      <c r="M247" s="5">
        <v>192</v>
      </c>
      <c r="N247" s="5">
        <v>199</v>
      </c>
      <c r="O247" s="5">
        <v>205</v>
      </c>
      <c r="P247" s="5">
        <v>209</v>
      </c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</row>
    <row r="248" spans="1:32" ht="12.75">
      <c r="A248" s="1" t="s">
        <v>8</v>
      </c>
      <c r="B248" s="5"/>
      <c r="C248" s="5"/>
      <c r="D248" s="5"/>
      <c r="E248" s="5"/>
      <c r="F248" s="5"/>
      <c r="G248" s="5"/>
      <c r="H248" s="5"/>
      <c r="I248" s="5"/>
      <c r="J248" s="5"/>
      <c r="K248" s="5">
        <f aca="true" t="shared" si="91" ref="K248:P248">K245-K246-K247</f>
        <v>523</v>
      </c>
      <c r="L248" s="5">
        <f t="shared" si="91"/>
        <v>564</v>
      </c>
      <c r="M248" s="5">
        <f t="shared" si="91"/>
        <v>600</v>
      </c>
      <c r="N248" s="5">
        <f t="shared" si="91"/>
        <v>654</v>
      </c>
      <c r="O248" s="5">
        <f t="shared" si="91"/>
        <v>689</v>
      </c>
      <c r="P248" s="5">
        <f t="shared" si="91"/>
        <v>737</v>
      </c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</row>
    <row r="249" spans="1:32" ht="12.75">
      <c r="A249" s="1" t="s">
        <v>80</v>
      </c>
      <c r="B249" s="5"/>
      <c r="C249" s="5"/>
      <c r="D249" s="5"/>
      <c r="E249" s="5"/>
      <c r="F249" s="5"/>
      <c r="G249" s="5"/>
      <c r="H249" s="5"/>
      <c r="I249" s="5"/>
      <c r="J249" s="5"/>
      <c r="K249" s="5">
        <f aca="true" t="shared" si="92" ref="K249:P249">K244-K245</f>
        <v>-138</v>
      </c>
      <c r="L249" s="5">
        <f t="shared" si="92"/>
        <v>-138</v>
      </c>
      <c r="M249" s="5">
        <f t="shared" si="92"/>
        <v>-135</v>
      </c>
      <c r="N249" s="5">
        <f t="shared" si="92"/>
        <v>-141</v>
      </c>
      <c r="O249" s="5">
        <f t="shared" si="92"/>
        <v>-129</v>
      </c>
      <c r="P249" s="5">
        <f t="shared" si="92"/>
        <v>-117</v>
      </c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</row>
    <row r="250" spans="1:32" ht="12.75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</row>
    <row r="251" spans="1:32" ht="12.75">
      <c r="A251" s="26" t="s">
        <v>53</v>
      </c>
      <c r="B251" s="5"/>
      <c r="C251" s="5"/>
      <c r="D251" s="5"/>
      <c r="E251" s="5"/>
      <c r="F251" s="5"/>
      <c r="G251" s="5"/>
      <c r="H251" s="5"/>
      <c r="I251" s="5"/>
      <c r="J251" s="5"/>
      <c r="K251" s="5">
        <f>'Revenue Legislation'!K40</f>
        <v>0</v>
      </c>
      <c r="L251" s="5">
        <f>'Revenue Legislation'!L40</f>
        <v>16.815</v>
      </c>
      <c r="M251" s="5">
        <f>'Revenue Legislation'!M40</f>
        <v>20.822000000000003</v>
      </c>
      <c r="N251" s="5">
        <f>'Revenue Legislation'!N40</f>
        <v>30.456</v>
      </c>
      <c r="O251" s="5">
        <f>'Revenue Legislation'!O40</f>
        <v>61.759</v>
      </c>
      <c r="P251" s="5">
        <f>'Revenue Legislation'!P40</f>
        <v>80.805</v>
      </c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</row>
    <row r="252" spans="1:32" ht="12.75">
      <c r="A252" s="1" t="s">
        <v>52</v>
      </c>
      <c r="B252" s="5"/>
      <c r="C252" s="5"/>
      <c r="D252" s="5"/>
      <c r="E252" s="5"/>
      <c r="F252" s="5"/>
      <c r="G252" s="5"/>
      <c r="H252" s="5"/>
      <c r="I252" s="5"/>
      <c r="J252" s="5"/>
      <c r="K252" s="5">
        <f>'Mandatory Outlay Legislation'!K40</f>
        <v>0</v>
      </c>
      <c r="L252" s="5">
        <f>'Mandatory Outlay Legislation'!L40</f>
        <v>-9</v>
      </c>
      <c r="M252" s="5">
        <f>'Mandatory Outlay Legislation'!M40</f>
        <v>-4</v>
      </c>
      <c r="N252" s="5">
        <f>'Mandatory Outlay Legislation'!N40</f>
        <v>-13</v>
      </c>
      <c r="O252" s="5">
        <f>'Mandatory Outlay Legislation'!O40</f>
        <v>-20.3</v>
      </c>
      <c r="P252" s="5">
        <f>'Mandatory Outlay Legislation'!P40</f>
        <v>-27.289</v>
      </c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</row>
    <row r="253" spans="1:32" ht="12.75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</row>
    <row r="254" spans="1:32" ht="12.75">
      <c r="A254" s="26" t="s">
        <v>79</v>
      </c>
      <c r="B254" s="5"/>
      <c r="C254" s="5"/>
      <c r="D254" s="5"/>
      <c r="E254" s="5"/>
      <c r="F254" s="5"/>
      <c r="G254" s="5"/>
      <c r="H254" s="5"/>
      <c r="I254" s="5"/>
      <c r="J254" s="5"/>
      <c r="K254" s="5">
        <f aca="true" t="shared" si="93" ref="K254:P254">K244+K251</f>
        <v>1067</v>
      </c>
      <c r="L254" s="5">
        <f t="shared" si="93"/>
        <v>1153.815</v>
      </c>
      <c r="M254" s="5">
        <f t="shared" si="93"/>
        <v>1224.8220000000001</v>
      </c>
      <c r="N254" s="5">
        <f t="shared" si="93"/>
        <v>1307.456</v>
      </c>
      <c r="O254" s="5">
        <f t="shared" si="93"/>
        <v>1416.759</v>
      </c>
      <c r="P254" s="5">
        <f t="shared" si="93"/>
        <v>1518.805</v>
      </c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</row>
    <row r="255" spans="1:32" ht="12.75">
      <c r="A255" s="1" t="s">
        <v>57</v>
      </c>
      <c r="B255" s="5"/>
      <c r="C255" s="5"/>
      <c r="D255" s="5"/>
      <c r="E255" s="5"/>
      <c r="F255" s="5"/>
      <c r="G255" s="5"/>
      <c r="H255" s="5"/>
      <c r="I255" s="5"/>
      <c r="J255" s="5"/>
      <c r="K255" s="5">
        <f aca="true" t="shared" si="94" ref="K255:P255">K248+K252</f>
        <v>523</v>
      </c>
      <c r="L255" s="5">
        <f t="shared" si="94"/>
        <v>555</v>
      </c>
      <c r="M255" s="5">
        <f t="shared" si="94"/>
        <v>596</v>
      </c>
      <c r="N255" s="5">
        <f t="shared" si="94"/>
        <v>641</v>
      </c>
      <c r="O255" s="5">
        <f t="shared" si="94"/>
        <v>668.7</v>
      </c>
      <c r="P255" s="5">
        <f t="shared" si="94"/>
        <v>709.711</v>
      </c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</row>
    <row r="256" spans="1:32" ht="12.75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</row>
    <row r="257" spans="1:32" ht="12.75">
      <c r="A257" s="26" t="s">
        <v>12</v>
      </c>
      <c r="B257" s="5"/>
      <c r="C257" s="5"/>
      <c r="D257" s="5"/>
      <c r="E257" s="5"/>
      <c r="F257" s="5"/>
      <c r="G257" s="5"/>
      <c r="H257" s="5"/>
      <c r="I257" s="5"/>
      <c r="J257" s="5"/>
      <c r="K257" s="5">
        <f aca="true" t="shared" si="95" ref="K257:P262">K4</f>
        <v>1032</v>
      </c>
      <c r="L257" s="5">
        <f t="shared" si="95"/>
        <v>1055</v>
      </c>
      <c r="M257" s="5">
        <f t="shared" si="95"/>
        <v>1091.3</v>
      </c>
      <c r="N257" s="5">
        <f t="shared" si="95"/>
        <v>1154.4</v>
      </c>
      <c r="O257" s="5">
        <f t="shared" si="95"/>
        <v>1258.6</v>
      </c>
      <c r="P257" s="5">
        <f t="shared" si="95"/>
        <v>1351.8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</row>
    <row r="258" spans="1:32" ht="12.75">
      <c r="A258" s="1" t="s">
        <v>16</v>
      </c>
      <c r="B258" s="5"/>
      <c r="C258" s="5"/>
      <c r="D258" s="5"/>
      <c r="E258" s="5"/>
      <c r="F258" s="5"/>
      <c r="G258" s="5"/>
      <c r="H258" s="5"/>
      <c r="I258" s="5"/>
      <c r="J258" s="5"/>
      <c r="K258" s="5">
        <f t="shared" si="95"/>
        <v>1253.1999999999998</v>
      </c>
      <c r="L258" s="5">
        <f t="shared" si="95"/>
        <v>1324.4</v>
      </c>
      <c r="M258" s="5">
        <f t="shared" si="95"/>
        <v>1381.7</v>
      </c>
      <c r="N258" s="5">
        <f t="shared" si="95"/>
        <v>1409.5</v>
      </c>
      <c r="O258" s="5">
        <f t="shared" si="95"/>
        <v>1461.9</v>
      </c>
      <c r="P258" s="5">
        <f t="shared" si="95"/>
        <v>1515.8000000000002</v>
      </c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</row>
    <row r="259" spans="1:32" ht="12.75">
      <c r="A259" s="1" t="s">
        <v>0</v>
      </c>
      <c r="B259" s="5"/>
      <c r="C259" s="5"/>
      <c r="D259" s="5"/>
      <c r="E259" s="5"/>
      <c r="F259" s="5"/>
      <c r="G259" s="5"/>
      <c r="H259" s="5"/>
      <c r="I259" s="5"/>
      <c r="J259" s="5"/>
      <c r="K259" s="5">
        <f t="shared" si="95"/>
        <v>500.5</v>
      </c>
      <c r="L259" s="5">
        <f t="shared" si="95"/>
        <v>533.3</v>
      </c>
      <c r="M259" s="5">
        <f t="shared" si="95"/>
        <v>534.6</v>
      </c>
      <c r="N259" s="5">
        <f t="shared" si="95"/>
        <v>541</v>
      </c>
      <c r="O259" s="5">
        <f t="shared" si="95"/>
        <v>543.9</v>
      </c>
      <c r="P259" s="5">
        <f t="shared" si="95"/>
        <v>545.7</v>
      </c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</row>
    <row r="260" spans="1:32" ht="12.75">
      <c r="A260" s="1" t="s">
        <v>2</v>
      </c>
      <c r="B260" s="5"/>
      <c r="C260" s="5"/>
      <c r="D260" s="5"/>
      <c r="E260" s="5"/>
      <c r="F260" s="5"/>
      <c r="G260" s="5"/>
      <c r="H260" s="5"/>
      <c r="I260" s="5"/>
      <c r="J260" s="5"/>
      <c r="K260" s="5">
        <f t="shared" si="95"/>
        <v>184.4</v>
      </c>
      <c r="L260" s="5">
        <f t="shared" si="95"/>
        <v>194.5</v>
      </c>
      <c r="M260" s="5">
        <f t="shared" si="95"/>
        <v>199.4</v>
      </c>
      <c r="N260" s="5">
        <f t="shared" si="95"/>
        <v>198.7</v>
      </c>
      <c r="O260" s="5">
        <f t="shared" si="95"/>
        <v>203</v>
      </c>
      <c r="P260" s="5">
        <f t="shared" si="95"/>
        <v>232.2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</row>
    <row r="261" spans="1:32" ht="12.75">
      <c r="A261" s="1" t="s">
        <v>4</v>
      </c>
      <c r="B261" s="5"/>
      <c r="C261" s="5"/>
      <c r="D261" s="5"/>
      <c r="E261" s="5"/>
      <c r="F261" s="5"/>
      <c r="G261" s="5"/>
      <c r="H261" s="5"/>
      <c r="I261" s="5"/>
      <c r="J261" s="5"/>
      <c r="K261" s="5">
        <f t="shared" si="95"/>
        <v>568.3</v>
      </c>
      <c r="L261" s="5">
        <f t="shared" si="95"/>
        <v>596.6</v>
      </c>
      <c r="M261" s="5">
        <f t="shared" si="95"/>
        <v>647.7</v>
      </c>
      <c r="N261" s="5">
        <f t="shared" si="95"/>
        <v>669.8</v>
      </c>
      <c r="O261" s="5">
        <f t="shared" si="95"/>
        <v>715</v>
      </c>
      <c r="P261" s="5">
        <f t="shared" si="95"/>
        <v>737.9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</row>
    <row r="262" spans="1:32" ht="12.75">
      <c r="A262" s="26" t="s">
        <v>14</v>
      </c>
      <c r="B262" s="5"/>
      <c r="C262" s="5"/>
      <c r="D262" s="5"/>
      <c r="E262" s="5"/>
      <c r="F262" s="5"/>
      <c r="G262" s="5"/>
      <c r="H262" s="5"/>
      <c r="I262" s="5"/>
      <c r="J262" s="5"/>
      <c r="K262" s="5">
        <f t="shared" si="95"/>
        <v>-221.19999999999982</v>
      </c>
      <c r="L262" s="5">
        <f t="shared" si="95"/>
        <v>-269.4000000000001</v>
      </c>
      <c r="M262" s="5">
        <f t="shared" si="95"/>
        <v>-290.4000000000001</v>
      </c>
      <c r="N262" s="5">
        <f t="shared" si="95"/>
        <v>-255.0999999999999</v>
      </c>
      <c r="O262" s="5">
        <f t="shared" si="95"/>
        <v>-203.30000000000018</v>
      </c>
      <c r="P262" s="5">
        <f t="shared" si="95"/>
        <v>-164.00000000000023</v>
      </c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</row>
    <row r="263" spans="1:32" ht="12.75">
      <c r="A263" s="26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</row>
    <row r="264" spans="1:32" ht="12.75">
      <c r="A264" s="26" t="s">
        <v>24</v>
      </c>
      <c r="B264" s="5"/>
      <c r="C264" s="5"/>
      <c r="D264" s="5"/>
      <c r="E264" s="5"/>
      <c r="F264" s="5"/>
      <c r="G264" s="5"/>
      <c r="H264" s="5"/>
      <c r="I264" s="5"/>
      <c r="J264" s="5"/>
      <c r="K264" s="5">
        <f aca="true" t="shared" si="96" ref="K264:P264">K257-K254</f>
        <v>-35</v>
      </c>
      <c r="L264" s="5">
        <f t="shared" si="96"/>
        <v>-98.81500000000005</v>
      </c>
      <c r="M264" s="5">
        <f t="shared" si="96"/>
        <v>-133.52200000000016</v>
      </c>
      <c r="N264" s="5">
        <f t="shared" si="96"/>
        <v>-153.0559999999998</v>
      </c>
      <c r="O264" s="5">
        <f t="shared" si="96"/>
        <v>-158.1590000000001</v>
      </c>
      <c r="P264" s="5">
        <f t="shared" si="96"/>
        <v>-167.0050000000001</v>
      </c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</row>
    <row r="265" spans="1:32" ht="12.75">
      <c r="A265" s="1" t="s">
        <v>22</v>
      </c>
      <c r="B265" s="5"/>
      <c r="C265" s="5"/>
      <c r="D265" s="5"/>
      <c r="E265" s="5"/>
      <c r="F265" s="5"/>
      <c r="G265" s="5"/>
      <c r="H265" s="5"/>
      <c r="I265" s="5"/>
      <c r="J265" s="5"/>
      <c r="K265" s="5">
        <f aca="true" t="shared" si="97" ref="K265:P265">K261-K255</f>
        <v>45.299999999999955</v>
      </c>
      <c r="L265" s="5">
        <f t="shared" si="97"/>
        <v>41.60000000000002</v>
      </c>
      <c r="M265" s="5">
        <f t="shared" si="97"/>
        <v>51.700000000000045</v>
      </c>
      <c r="N265" s="5">
        <f t="shared" si="97"/>
        <v>28.799999999999955</v>
      </c>
      <c r="O265" s="5">
        <f t="shared" si="97"/>
        <v>46.299999999999955</v>
      </c>
      <c r="P265" s="5">
        <f t="shared" si="97"/>
        <v>28.188999999999965</v>
      </c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</row>
    <row r="266" spans="1:32" ht="12.75">
      <c r="A266" s="1" t="s">
        <v>23</v>
      </c>
      <c r="B266" s="5"/>
      <c r="C266" s="5"/>
      <c r="D266" s="5"/>
      <c r="E266" s="5"/>
      <c r="F266" s="5"/>
      <c r="G266" s="5"/>
      <c r="H266" s="5"/>
      <c r="I266" s="5"/>
      <c r="J266" s="5"/>
      <c r="K266" s="5">
        <f aca="true" t="shared" si="98" ref="K266:P266">K265+(K260-K247)</f>
        <v>49.69999999999996</v>
      </c>
      <c r="L266" s="5">
        <f t="shared" si="98"/>
        <v>51.10000000000002</v>
      </c>
      <c r="M266" s="5">
        <f t="shared" si="98"/>
        <v>59.10000000000005</v>
      </c>
      <c r="N266" s="5">
        <f t="shared" si="98"/>
        <v>28.499999999999943</v>
      </c>
      <c r="O266" s="5">
        <f t="shared" si="98"/>
        <v>44.299999999999955</v>
      </c>
      <c r="P266" s="5">
        <f t="shared" si="98"/>
        <v>51.38899999999995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</row>
    <row r="267" spans="1:32" ht="12.75">
      <c r="A267" s="1" t="s">
        <v>27</v>
      </c>
      <c r="B267" s="5"/>
      <c r="C267" s="5"/>
      <c r="D267" s="5"/>
      <c r="E267" s="5"/>
      <c r="F267" s="5"/>
      <c r="G267" s="5"/>
      <c r="H267" s="5"/>
      <c r="I267" s="5"/>
      <c r="J267" s="5"/>
      <c r="K267" s="5">
        <f aca="true" t="shared" si="99" ref="K267:P267">K258-K245</f>
        <v>48.19999999999982</v>
      </c>
      <c r="L267" s="5">
        <f t="shared" si="99"/>
        <v>49.40000000000009</v>
      </c>
      <c r="M267" s="5">
        <f t="shared" si="99"/>
        <v>42.700000000000045</v>
      </c>
      <c r="N267" s="5">
        <f t="shared" si="99"/>
        <v>-8.5</v>
      </c>
      <c r="O267" s="5">
        <f t="shared" si="99"/>
        <v>-22.09999999999991</v>
      </c>
      <c r="P267" s="5">
        <f t="shared" si="99"/>
        <v>-39.19999999999982</v>
      </c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</row>
    <row r="268" spans="1:32" ht="12.75">
      <c r="A268" s="1" t="s">
        <v>25</v>
      </c>
      <c r="B268" s="5"/>
      <c r="C268" s="5"/>
      <c r="D268" s="5"/>
      <c r="E268" s="5"/>
      <c r="F268" s="5"/>
      <c r="G268" s="5"/>
      <c r="H268" s="5"/>
      <c r="I268" s="5"/>
      <c r="J268" s="5"/>
      <c r="K268" s="5">
        <f aca="true" t="shared" si="100" ref="K268:P268">K262-K249</f>
        <v>-83.19999999999982</v>
      </c>
      <c r="L268" s="5">
        <f t="shared" si="100"/>
        <v>-131.4000000000001</v>
      </c>
      <c r="M268" s="5">
        <f t="shared" si="100"/>
        <v>-155.4000000000001</v>
      </c>
      <c r="N268" s="5">
        <f t="shared" si="100"/>
        <v>-114.09999999999991</v>
      </c>
      <c r="O268" s="5">
        <f t="shared" si="100"/>
        <v>-74.30000000000018</v>
      </c>
      <c r="P268" s="5">
        <f t="shared" si="100"/>
        <v>-47.00000000000023</v>
      </c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</row>
    <row r="269" spans="1:32" ht="12.75">
      <c r="A269" s="1" t="s">
        <v>26</v>
      </c>
      <c r="B269" s="5"/>
      <c r="C269" s="5"/>
      <c r="D269" s="5"/>
      <c r="E269" s="5"/>
      <c r="F269" s="5"/>
      <c r="G269" s="5"/>
      <c r="H269" s="5"/>
      <c r="I269" s="5"/>
      <c r="J269" s="5"/>
      <c r="K269" s="5">
        <f aca="true" t="shared" si="101" ref="K269:P269">K264-K266</f>
        <v>-84.69999999999996</v>
      </c>
      <c r="L269" s="5">
        <f t="shared" si="101"/>
        <v>-149.91500000000008</v>
      </c>
      <c r="M269" s="5">
        <f t="shared" si="101"/>
        <v>-192.6220000000002</v>
      </c>
      <c r="N269" s="5">
        <f t="shared" si="101"/>
        <v>-181.55599999999976</v>
      </c>
      <c r="O269" s="5">
        <f t="shared" si="101"/>
        <v>-202.45900000000006</v>
      </c>
      <c r="P269" s="5">
        <f t="shared" si="101"/>
        <v>-218.39400000000006</v>
      </c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</row>
    <row r="270" spans="2:32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</row>
    <row r="271" spans="2:32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</row>
    <row r="272" spans="1:34" ht="12.75">
      <c r="A272" s="11" t="s">
        <v>39</v>
      </c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5"/>
      <c r="AH272" s="15"/>
    </row>
    <row r="273" spans="1:32" ht="12.75">
      <c r="A273" s="26" t="s">
        <v>59</v>
      </c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v>1094</v>
      </c>
      <c r="M273" s="5">
        <v>1170</v>
      </c>
      <c r="N273" s="5">
        <v>1251</v>
      </c>
      <c r="O273" s="5">
        <v>1332</v>
      </c>
      <c r="P273" s="5">
        <v>1416</v>
      </c>
      <c r="Q273" s="5">
        <v>1496</v>
      </c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</row>
    <row r="274" spans="1:32" ht="12.75">
      <c r="A274" s="1" t="s">
        <v>99</v>
      </c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v>1391</v>
      </c>
      <c r="M274" s="5">
        <v>1454</v>
      </c>
      <c r="N274" s="5">
        <v>1466</v>
      </c>
      <c r="O274" s="5">
        <v>1492</v>
      </c>
      <c r="P274" s="5">
        <v>1473</v>
      </c>
      <c r="Q274" s="5">
        <v>1553</v>
      </c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</row>
    <row r="275" spans="1:32" ht="12.75">
      <c r="A275" s="1" t="s">
        <v>6</v>
      </c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v>521</v>
      </c>
      <c r="M275" s="5">
        <v>526</v>
      </c>
      <c r="N275" s="5">
        <v>536</v>
      </c>
      <c r="O275" s="5">
        <v>536</v>
      </c>
      <c r="P275" s="5">
        <v>541</v>
      </c>
      <c r="Q275" s="5">
        <v>560</v>
      </c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</row>
    <row r="276" spans="1:32" ht="12.75">
      <c r="A276" s="1" t="s">
        <v>7</v>
      </c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v>198</v>
      </c>
      <c r="M276" s="5">
        <v>207</v>
      </c>
      <c r="N276" s="5">
        <v>219</v>
      </c>
      <c r="O276" s="5">
        <v>227</v>
      </c>
      <c r="P276" s="5">
        <v>230</v>
      </c>
      <c r="Q276" s="5">
        <v>233</v>
      </c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</row>
    <row r="277" spans="1:32" ht="12.75">
      <c r="A277" s="1" t="s">
        <v>8</v>
      </c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 aca="true" t="shared" si="102" ref="L277:Q277">L274-L275-L276</f>
        <v>672</v>
      </c>
      <c r="M277" s="5">
        <f t="shared" si="102"/>
        <v>721</v>
      </c>
      <c r="N277" s="5">
        <f t="shared" si="102"/>
        <v>711</v>
      </c>
      <c r="O277" s="5">
        <f t="shared" si="102"/>
        <v>729</v>
      </c>
      <c r="P277" s="5">
        <f t="shared" si="102"/>
        <v>702</v>
      </c>
      <c r="Q277" s="5">
        <f t="shared" si="102"/>
        <v>760</v>
      </c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</row>
    <row r="278" spans="1:32" ht="12.75">
      <c r="A278" s="1" t="s">
        <v>80</v>
      </c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 aca="true" t="shared" si="103" ref="L278:Q278">L273-L274</f>
        <v>-297</v>
      </c>
      <c r="M278" s="5">
        <f t="shared" si="103"/>
        <v>-284</v>
      </c>
      <c r="N278" s="5">
        <f t="shared" si="103"/>
        <v>-215</v>
      </c>
      <c r="O278" s="5">
        <f t="shared" si="103"/>
        <v>-160</v>
      </c>
      <c r="P278" s="5">
        <f t="shared" si="103"/>
        <v>-57</v>
      </c>
      <c r="Q278" s="5">
        <f t="shared" si="103"/>
        <v>-57</v>
      </c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</row>
    <row r="279" spans="1:32" ht="12.75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</row>
    <row r="280" spans="1:32" ht="12.75">
      <c r="A280" s="26" t="s">
        <v>53</v>
      </c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'Revenue Legislation'!L41</f>
        <v>-0.991</v>
      </c>
      <c r="M280" s="5">
        <f>'Revenue Legislation'!M41</f>
        <v>-12.161999999999997</v>
      </c>
      <c r="N280" s="5">
        <f>'Revenue Legislation'!N41</f>
        <v>-1.4220000000000008</v>
      </c>
      <c r="O280" s="5">
        <f>'Revenue Legislation'!O41</f>
        <v>24.762</v>
      </c>
      <c r="P280" s="5">
        <f>'Revenue Legislation'!P41</f>
        <v>42.083000000000006</v>
      </c>
      <c r="Q280" s="5">
        <f>'Revenue Legislation'!Q41</f>
        <v>48.493</v>
      </c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</row>
    <row r="281" spans="1:32" ht="12.75">
      <c r="A281" s="1" t="s">
        <v>52</v>
      </c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'Mandatory Outlay Legislation'!L41</f>
        <v>0</v>
      </c>
      <c r="M281" s="5">
        <f>'Mandatory Outlay Legislation'!M41</f>
        <v>8</v>
      </c>
      <c r="N281" s="5">
        <f>'Mandatory Outlay Legislation'!N41</f>
        <v>3</v>
      </c>
      <c r="O281" s="5">
        <f>'Mandatory Outlay Legislation'!O41</f>
        <v>-1.2999999999999998</v>
      </c>
      <c r="P281" s="5">
        <f>'Mandatory Outlay Legislation'!P41</f>
        <v>-8.289</v>
      </c>
      <c r="Q281" s="5">
        <f>'Mandatory Outlay Legislation'!Q41</f>
        <v>-14.543000000000003</v>
      </c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</row>
    <row r="282" spans="1:32" ht="12.75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</row>
    <row r="283" spans="1:32" ht="12.75">
      <c r="A283" s="26" t="s">
        <v>79</v>
      </c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 aca="true" t="shared" si="104" ref="L283:Q283">L273+L280</f>
        <v>1093.009</v>
      </c>
      <c r="M283" s="5">
        <f t="shared" si="104"/>
        <v>1157.838</v>
      </c>
      <c r="N283" s="5">
        <f t="shared" si="104"/>
        <v>1249.578</v>
      </c>
      <c r="O283" s="5">
        <f t="shared" si="104"/>
        <v>1356.762</v>
      </c>
      <c r="P283" s="5">
        <f t="shared" si="104"/>
        <v>1458.083</v>
      </c>
      <c r="Q283" s="5">
        <f t="shared" si="104"/>
        <v>1544.493</v>
      </c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</row>
    <row r="284" spans="1:32" ht="12.75">
      <c r="A284" s="1" t="s">
        <v>57</v>
      </c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 aca="true" t="shared" si="105" ref="L284:Q284">L277+L281</f>
        <v>672</v>
      </c>
      <c r="M284" s="5">
        <f t="shared" si="105"/>
        <v>729</v>
      </c>
      <c r="N284" s="5">
        <f t="shared" si="105"/>
        <v>714</v>
      </c>
      <c r="O284" s="5">
        <f t="shared" si="105"/>
        <v>727.7</v>
      </c>
      <c r="P284" s="5">
        <f t="shared" si="105"/>
        <v>693.711</v>
      </c>
      <c r="Q284" s="5">
        <f t="shared" si="105"/>
        <v>745.457</v>
      </c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</row>
    <row r="285" spans="1:32" ht="12.75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</row>
    <row r="286" spans="1:32" ht="12.75">
      <c r="A286" s="26" t="s">
        <v>12</v>
      </c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 aca="true" t="shared" si="106" ref="L286:Q291">L4</f>
        <v>1055</v>
      </c>
      <c r="M286" s="5">
        <f t="shared" si="106"/>
        <v>1091.3</v>
      </c>
      <c r="N286" s="5">
        <f t="shared" si="106"/>
        <v>1154.4</v>
      </c>
      <c r="O286" s="5">
        <f t="shared" si="106"/>
        <v>1258.6</v>
      </c>
      <c r="P286" s="5">
        <f t="shared" si="106"/>
        <v>1351.8</v>
      </c>
      <c r="Q286" s="5">
        <f t="shared" si="106"/>
        <v>1453.1</v>
      </c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</row>
    <row r="287" spans="1:32" ht="12.75">
      <c r="A287" s="1" t="s">
        <v>16</v>
      </c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 t="shared" si="106"/>
        <v>1324.4</v>
      </c>
      <c r="M287" s="5">
        <f t="shared" si="106"/>
        <v>1381.7</v>
      </c>
      <c r="N287" s="5">
        <f t="shared" si="106"/>
        <v>1409.5</v>
      </c>
      <c r="O287" s="5">
        <f t="shared" si="106"/>
        <v>1461.9</v>
      </c>
      <c r="P287" s="5">
        <f t="shared" si="106"/>
        <v>1515.8000000000002</v>
      </c>
      <c r="Q287" s="5">
        <f t="shared" si="106"/>
        <v>1560.6</v>
      </c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</row>
    <row r="288" spans="1:32" ht="12.75">
      <c r="A288" s="1" t="s">
        <v>0</v>
      </c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 t="shared" si="106"/>
        <v>533.3</v>
      </c>
      <c r="M288" s="5">
        <f t="shared" si="106"/>
        <v>534.6</v>
      </c>
      <c r="N288" s="5">
        <f t="shared" si="106"/>
        <v>541</v>
      </c>
      <c r="O288" s="5">
        <f t="shared" si="106"/>
        <v>543.9</v>
      </c>
      <c r="P288" s="5">
        <f t="shared" si="106"/>
        <v>545.7</v>
      </c>
      <c r="Q288" s="5">
        <f t="shared" si="106"/>
        <v>534.5</v>
      </c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</row>
    <row r="289" spans="1:32" ht="12.75">
      <c r="A289" s="1" t="s">
        <v>2</v>
      </c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 t="shared" si="106"/>
        <v>194.5</v>
      </c>
      <c r="M289" s="5">
        <f t="shared" si="106"/>
        <v>199.4</v>
      </c>
      <c r="N289" s="5">
        <f t="shared" si="106"/>
        <v>198.7</v>
      </c>
      <c r="O289" s="5">
        <f t="shared" si="106"/>
        <v>203</v>
      </c>
      <c r="P289" s="5">
        <f t="shared" si="106"/>
        <v>232.2</v>
      </c>
      <c r="Q289" s="5">
        <f t="shared" si="106"/>
        <v>241.1</v>
      </c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</row>
    <row r="290" spans="1:32" ht="12.75">
      <c r="A290" s="1" t="s">
        <v>4</v>
      </c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 t="shared" si="106"/>
        <v>596.6</v>
      </c>
      <c r="M290" s="5">
        <f t="shared" si="106"/>
        <v>647.7</v>
      </c>
      <c r="N290" s="5">
        <f t="shared" si="106"/>
        <v>669.8</v>
      </c>
      <c r="O290" s="5">
        <f t="shared" si="106"/>
        <v>715</v>
      </c>
      <c r="P290" s="5">
        <f t="shared" si="106"/>
        <v>737.9</v>
      </c>
      <c r="Q290" s="5">
        <f t="shared" si="106"/>
        <v>785</v>
      </c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</row>
    <row r="291" spans="1:32" ht="12.75">
      <c r="A291" s="26" t="s">
        <v>14</v>
      </c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 t="shared" si="106"/>
        <v>-269.4000000000001</v>
      </c>
      <c r="M291" s="5">
        <f t="shared" si="106"/>
        <v>-290.4000000000001</v>
      </c>
      <c r="N291" s="5">
        <f t="shared" si="106"/>
        <v>-255.0999999999999</v>
      </c>
      <c r="O291" s="5">
        <f t="shared" si="106"/>
        <v>-203.30000000000018</v>
      </c>
      <c r="P291" s="5">
        <f t="shared" si="106"/>
        <v>-164.00000000000023</v>
      </c>
      <c r="Q291" s="5">
        <f t="shared" si="106"/>
        <v>-107.5</v>
      </c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</row>
    <row r="292" spans="1:32" ht="12.75">
      <c r="A292" s="26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</row>
    <row r="293" spans="1:32" ht="12.75">
      <c r="A293" s="26" t="s">
        <v>24</v>
      </c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 aca="true" t="shared" si="107" ref="L293:Q293">L286-L283</f>
        <v>-38.009000000000015</v>
      </c>
      <c r="M293" s="5">
        <f t="shared" si="107"/>
        <v>-66.53800000000001</v>
      </c>
      <c r="N293" s="5">
        <f t="shared" si="107"/>
        <v>-95.17799999999988</v>
      </c>
      <c r="O293" s="5">
        <f t="shared" si="107"/>
        <v>-98.16200000000003</v>
      </c>
      <c r="P293" s="5">
        <f t="shared" si="107"/>
        <v>-106.28300000000013</v>
      </c>
      <c r="Q293" s="5">
        <f t="shared" si="107"/>
        <v>-91.39300000000003</v>
      </c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</row>
    <row r="294" spans="1:32" ht="12.75">
      <c r="A294" s="1" t="s">
        <v>22</v>
      </c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 aca="true" t="shared" si="108" ref="L294:Q294">L290-L284</f>
        <v>-75.39999999999998</v>
      </c>
      <c r="M294" s="5">
        <f t="shared" si="108"/>
        <v>-81.29999999999995</v>
      </c>
      <c r="N294" s="5">
        <f t="shared" si="108"/>
        <v>-44.200000000000045</v>
      </c>
      <c r="O294" s="5">
        <f t="shared" si="108"/>
        <v>-12.700000000000045</v>
      </c>
      <c r="P294" s="5">
        <f t="shared" si="108"/>
        <v>44.188999999999965</v>
      </c>
      <c r="Q294" s="5">
        <f t="shared" si="108"/>
        <v>39.543000000000006</v>
      </c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</row>
    <row r="295" spans="1:32" ht="12.75">
      <c r="A295" s="1" t="s">
        <v>23</v>
      </c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 aca="true" t="shared" si="109" ref="L295:Q295">L294+(L289-L276)</f>
        <v>-78.89999999999998</v>
      </c>
      <c r="M295" s="5">
        <f t="shared" si="109"/>
        <v>-88.89999999999995</v>
      </c>
      <c r="N295" s="5">
        <f t="shared" si="109"/>
        <v>-64.50000000000006</v>
      </c>
      <c r="O295" s="5">
        <f t="shared" si="109"/>
        <v>-36.700000000000045</v>
      </c>
      <c r="P295" s="5">
        <f t="shared" si="109"/>
        <v>46.38899999999995</v>
      </c>
      <c r="Q295" s="5">
        <f t="shared" si="109"/>
        <v>47.643</v>
      </c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</row>
    <row r="296" spans="1:32" ht="12.75">
      <c r="A296" s="1" t="s">
        <v>27</v>
      </c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 aca="true" t="shared" si="110" ref="L296:Q296">L287-L274</f>
        <v>-66.59999999999991</v>
      </c>
      <c r="M296" s="5">
        <f t="shared" si="110"/>
        <v>-72.29999999999995</v>
      </c>
      <c r="N296" s="5">
        <f t="shared" si="110"/>
        <v>-56.5</v>
      </c>
      <c r="O296" s="5">
        <f t="shared" si="110"/>
        <v>-30.09999999999991</v>
      </c>
      <c r="P296" s="5">
        <f t="shared" si="110"/>
        <v>42.80000000000018</v>
      </c>
      <c r="Q296" s="5">
        <f t="shared" si="110"/>
        <v>7.599999999999909</v>
      </c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</row>
    <row r="297" spans="1:32" ht="12.75">
      <c r="A297" s="1" t="s">
        <v>25</v>
      </c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 aca="true" t="shared" si="111" ref="L297:Q297">L291-L278</f>
        <v>27.59999999999991</v>
      </c>
      <c r="M297" s="5">
        <f t="shared" si="111"/>
        <v>-6.400000000000091</v>
      </c>
      <c r="N297" s="5">
        <f t="shared" si="111"/>
        <v>-40.09999999999991</v>
      </c>
      <c r="O297" s="5">
        <f t="shared" si="111"/>
        <v>-43.30000000000018</v>
      </c>
      <c r="P297" s="5">
        <f t="shared" si="111"/>
        <v>-107.00000000000023</v>
      </c>
      <c r="Q297" s="5">
        <f t="shared" si="111"/>
        <v>-50.5</v>
      </c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</row>
    <row r="298" spans="1:32" ht="12.75">
      <c r="A298" s="1" t="s">
        <v>26</v>
      </c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 aca="true" t="shared" si="112" ref="L298:Q298">L293-L295</f>
        <v>40.89099999999996</v>
      </c>
      <c r="M298" s="5">
        <f t="shared" si="112"/>
        <v>22.361999999999938</v>
      </c>
      <c r="N298" s="5">
        <f t="shared" si="112"/>
        <v>-30.677999999999827</v>
      </c>
      <c r="O298" s="5">
        <f t="shared" si="112"/>
        <v>-61.46199999999999</v>
      </c>
      <c r="P298" s="5">
        <f t="shared" si="112"/>
        <v>-152.67200000000008</v>
      </c>
      <c r="Q298" s="5">
        <f t="shared" si="112"/>
        <v>-139.03600000000003</v>
      </c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</row>
    <row r="299" spans="2:32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</row>
    <row r="300" spans="2:32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</row>
    <row r="301" spans="1:34" ht="12.75">
      <c r="A301" s="11" t="s">
        <v>40</v>
      </c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4"/>
      <c r="AE301" s="14"/>
      <c r="AF301" s="14"/>
      <c r="AG301" s="15"/>
      <c r="AH301" s="15"/>
    </row>
    <row r="302" spans="1:32" ht="12.75">
      <c r="A302" s="26" t="s">
        <v>72</v>
      </c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>
        <v>1102</v>
      </c>
      <c r="N302" s="5">
        <v>1179</v>
      </c>
      <c r="O302" s="5">
        <v>1263</v>
      </c>
      <c r="P302" s="5">
        <v>1342</v>
      </c>
      <c r="Q302" s="5">
        <v>1415</v>
      </c>
      <c r="R302" s="5">
        <v>1492</v>
      </c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</row>
    <row r="303" spans="1:32" ht="12.75">
      <c r="A303" s="1" t="s">
        <v>89</v>
      </c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>
        <v>1454</v>
      </c>
      <c r="N303" s="5">
        <v>1505</v>
      </c>
      <c r="O303" s="5">
        <v>1523</v>
      </c>
      <c r="P303" s="5">
        <v>1536</v>
      </c>
      <c r="Q303" s="5">
        <v>1593</v>
      </c>
      <c r="R303" s="5">
        <v>1718</v>
      </c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</row>
    <row r="304" spans="1:32" ht="12.75">
      <c r="A304" s="1" t="s">
        <v>6</v>
      </c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>
        <v>547</v>
      </c>
      <c r="N304" s="5">
        <v>538</v>
      </c>
      <c r="O304" s="5">
        <v>531</v>
      </c>
      <c r="P304" s="5">
        <v>532</v>
      </c>
      <c r="Q304" s="5">
        <v>550</v>
      </c>
      <c r="R304" s="5">
        <v>569</v>
      </c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</row>
    <row r="305" spans="1:32" ht="12.75">
      <c r="A305" s="1" t="s">
        <v>7</v>
      </c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>
        <v>201</v>
      </c>
      <c r="N305" s="5">
        <v>213</v>
      </c>
      <c r="O305" s="5">
        <v>231</v>
      </c>
      <c r="P305" s="5">
        <v>245</v>
      </c>
      <c r="Q305" s="5">
        <v>260</v>
      </c>
      <c r="R305" s="5">
        <v>278</v>
      </c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</row>
    <row r="306" spans="1:32" ht="12.75">
      <c r="A306" s="1" t="s">
        <v>8</v>
      </c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>
        <v>706</v>
      </c>
      <c r="N306" s="5">
        <v>754</v>
      </c>
      <c r="O306" s="5">
        <v>761</v>
      </c>
      <c r="P306" s="5">
        <v>759</v>
      </c>
      <c r="Q306" s="5">
        <v>783</v>
      </c>
      <c r="R306" s="5">
        <v>871</v>
      </c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</row>
    <row r="307" spans="1:32" ht="12.75">
      <c r="A307" s="1" t="s">
        <v>80</v>
      </c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>
        <f aca="true" t="shared" si="113" ref="M307:R307">M302-M303</f>
        <v>-352</v>
      </c>
      <c r="N307" s="5">
        <f t="shared" si="113"/>
        <v>-326</v>
      </c>
      <c r="O307" s="5">
        <f t="shared" si="113"/>
        <v>-260</v>
      </c>
      <c r="P307" s="5">
        <f t="shared" si="113"/>
        <v>-194</v>
      </c>
      <c r="Q307" s="5">
        <f t="shared" si="113"/>
        <v>-178</v>
      </c>
      <c r="R307" s="5">
        <f t="shared" si="113"/>
        <v>-226</v>
      </c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</row>
    <row r="308" spans="1:32" ht="12.75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</row>
    <row r="309" spans="1:32" ht="12.75">
      <c r="A309" s="26" t="s">
        <v>53</v>
      </c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>
        <f>'Revenue Legislation'!M42</f>
        <v>-14.623999999999997</v>
      </c>
      <c r="N309" s="5">
        <f>'Revenue Legislation'!N42</f>
        <v>-1.1020000000000008</v>
      </c>
      <c r="O309" s="5">
        <f>'Revenue Legislation'!O42</f>
        <v>25.447</v>
      </c>
      <c r="P309" s="5">
        <f>'Revenue Legislation'!P42</f>
        <v>42.431000000000004</v>
      </c>
      <c r="Q309" s="5">
        <f>'Revenue Legislation'!Q42</f>
        <v>48.791000000000004</v>
      </c>
      <c r="R309" s="5">
        <f>'Revenue Legislation'!R42</f>
        <v>58.57800000000002</v>
      </c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</row>
    <row r="310" spans="1:32" ht="12.75">
      <c r="A310" s="1" t="s">
        <v>52</v>
      </c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>
        <f>'Mandatory Outlay Legislation'!M42</f>
        <v>4</v>
      </c>
      <c r="N310" s="5">
        <f>'Mandatory Outlay Legislation'!N42</f>
        <v>5</v>
      </c>
      <c r="O310" s="5">
        <f>'Mandatory Outlay Legislation'!O42</f>
        <v>-1.2999999999999998</v>
      </c>
      <c r="P310" s="5">
        <f>'Mandatory Outlay Legislation'!P42</f>
        <v>-8.289</v>
      </c>
      <c r="Q310" s="5">
        <f>'Mandatory Outlay Legislation'!Q42</f>
        <v>-14.543000000000003</v>
      </c>
      <c r="R310" s="5">
        <f>'Mandatory Outlay Legislation'!R42</f>
        <v>-30.326999999999998</v>
      </c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</row>
    <row r="311" spans="1:32" ht="12.75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</row>
    <row r="312" spans="1:32" ht="12.75">
      <c r="A312" s="26" t="s">
        <v>79</v>
      </c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>
        <f aca="true" t="shared" si="114" ref="M312:R312">M302+M309</f>
        <v>1087.376</v>
      </c>
      <c r="N312" s="5">
        <f t="shared" si="114"/>
        <v>1177.898</v>
      </c>
      <c r="O312" s="5">
        <f t="shared" si="114"/>
        <v>1288.447</v>
      </c>
      <c r="P312" s="5">
        <f t="shared" si="114"/>
        <v>1384.431</v>
      </c>
      <c r="Q312" s="5">
        <f t="shared" si="114"/>
        <v>1463.791</v>
      </c>
      <c r="R312" s="5">
        <f t="shared" si="114"/>
        <v>1550.578</v>
      </c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</row>
    <row r="313" spans="1:32" ht="12.75">
      <c r="A313" s="1" t="s">
        <v>57</v>
      </c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>
        <f aca="true" t="shared" si="115" ref="M313:R313">M306+M310</f>
        <v>710</v>
      </c>
      <c r="N313" s="5">
        <f t="shared" si="115"/>
        <v>759</v>
      </c>
      <c r="O313" s="5">
        <f t="shared" si="115"/>
        <v>759.7</v>
      </c>
      <c r="P313" s="5">
        <f t="shared" si="115"/>
        <v>750.711</v>
      </c>
      <c r="Q313" s="5">
        <f t="shared" si="115"/>
        <v>768.457</v>
      </c>
      <c r="R313" s="5">
        <f t="shared" si="115"/>
        <v>840.673</v>
      </c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</row>
    <row r="314" spans="1:32" ht="12.75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</row>
    <row r="315" spans="1:32" ht="12.75">
      <c r="A315" s="26" t="s">
        <v>12</v>
      </c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>
        <f aca="true" t="shared" si="116" ref="M315:R320">M4</f>
        <v>1091.3</v>
      </c>
      <c r="N315" s="5">
        <f t="shared" si="116"/>
        <v>1154.4</v>
      </c>
      <c r="O315" s="5">
        <f t="shared" si="116"/>
        <v>1258.6</v>
      </c>
      <c r="P315" s="5">
        <f t="shared" si="116"/>
        <v>1351.8</v>
      </c>
      <c r="Q315" s="5">
        <f t="shared" si="116"/>
        <v>1453.1</v>
      </c>
      <c r="R315" s="5">
        <f t="shared" si="116"/>
        <v>1579.3</v>
      </c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</row>
    <row r="316" spans="1:32" ht="12.75">
      <c r="A316" s="1" t="s">
        <v>16</v>
      </c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>
        <f t="shared" si="116"/>
        <v>1381.7</v>
      </c>
      <c r="N316" s="5">
        <f t="shared" si="116"/>
        <v>1409.5</v>
      </c>
      <c r="O316" s="5">
        <f t="shared" si="116"/>
        <v>1461.9</v>
      </c>
      <c r="P316" s="5">
        <f t="shared" si="116"/>
        <v>1515.8000000000002</v>
      </c>
      <c r="Q316" s="5">
        <f t="shared" si="116"/>
        <v>1560.6</v>
      </c>
      <c r="R316" s="5">
        <f t="shared" si="116"/>
        <v>1601.3</v>
      </c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</row>
    <row r="317" spans="1:32" ht="12.75">
      <c r="A317" s="1" t="s">
        <v>0</v>
      </c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>
        <f t="shared" si="116"/>
        <v>534.6</v>
      </c>
      <c r="N317" s="5">
        <f t="shared" si="116"/>
        <v>541</v>
      </c>
      <c r="O317" s="5">
        <f t="shared" si="116"/>
        <v>543.9</v>
      </c>
      <c r="P317" s="5">
        <f t="shared" si="116"/>
        <v>545.7</v>
      </c>
      <c r="Q317" s="5">
        <f t="shared" si="116"/>
        <v>534.5</v>
      </c>
      <c r="R317" s="5">
        <f t="shared" si="116"/>
        <v>548.9</v>
      </c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</row>
    <row r="318" spans="1:32" ht="12.75">
      <c r="A318" s="1" t="s">
        <v>2</v>
      </c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>
        <f t="shared" si="116"/>
        <v>199.4</v>
      </c>
      <c r="N318" s="5">
        <f t="shared" si="116"/>
        <v>198.7</v>
      </c>
      <c r="O318" s="5">
        <f t="shared" si="116"/>
        <v>203</v>
      </c>
      <c r="P318" s="5">
        <f t="shared" si="116"/>
        <v>232.2</v>
      </c>
      <c r="Q318" s="5">
        <f t="shared" si="116"/>
        <v>241.1</v>
      </c>
      <c r="R318" s="5">
        <f t="shared" si="116"/>
        <v>244</v>
      </c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</row>
    <row r="319" spans="1:32" ht="12.75">
      <c r="A319" s="1" t="s">
        <v>4</v>
      </c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>
        <f t="shared" si="116"/>
        <v>647.7</v>
      </c>
      <c r="N319" s="5">
        <f t="shared" si="116"/>
        <v>669.8</v>
      </c>
      <c r="O319" s="5">
        <f t="shared" si="116"/>
        <v>715</v>
      </c>
      <c r="P319" s="5">
        <f t="shared" si="116"/>
        <v>737.9</v>
      </c>
      <c r="Q319" s="5">
        <f t="shared" si="116"/>
        <v>785</v>
      </c>
      <c r="R319" s="5">
        <f t="shared" si="116"/>
        <v>808.4</v>
      </c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</row>
    <row r="320" spans="1:32" ht="12.75">
      <c r="A320" s="26" t="s">
        <v>14</v>
      </c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>
        <f t="shared" si="116"/>
        <v>-290.4000000000001</v>
      </c>
      <c r="N320" s="5">
        <f t="shared" si="116"/>
        <v>-255.0999999999999</v>
      </c>
      <c r="O320" s="5">
        <f t="shared" si="116"/>
        <v>-203.30000000000018</v>
      </c>
      <c r="P320" s="5">
        <f t="shared" si="116"/>
        <v>-164.00000000000023</v>
      </c>
      <c r="Q320" s="5">
        <f t="shared" si="116"/>
        <v>-107.5</v>
      </c>
      <c r="R320" s="5">
        <f t="shared" si="116"/>
        <v>-22</v>
      </c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</row>
    <row r="321" spans="1:32" ht="12.75">
      <c r="A321" s="26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</row>
    <row r="322" spans="1:32" ht="12.75">
      <c r="A322" s="26" t="s">
        <v>24</v>
      </c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>
        <f aca="true" t="shared" si="117" ref="M322:R322">M315-M312</f>
        <v>3.923999999999978</v>
      </c>
      <c r="N322" s="5">
        <f t="shared" si="117"/>
        <v>-23.49799999999982</v>
      </c>
      <c r="O322" s="5">
        <f t="shared" si="117"/>
        <v>-29.84699999999998</v>
      </c>
      <c r="P322" s="5">
        <f t="shared" si="117"/>
        <v>-32.631000000000085</v>
      </c>
      <c r="Q322" s="5">
        <f t="shared" si="117"/>
        <v>-10.691000000000031</v>
      </c>
      <c r="R322" s="5">
        <f t="shared" si="117"/>
        <v>28.72199999999998</v>
      </c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</row>
    <row r="323" spans="1:32" ht="12.75">
      <c r="A323" s="1" t="s">
        <v>22</v>
      </c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>
        <f aca="true" t="shared" si="118" ref="M323:R323">M319-M313</f>
        <v>-62.299999999999955</v>
      </c>
      <c r="N323" s="5">
        <f t="shared" si="118"/>
        <v>-89.20000000000005</v>
      </c>
      <c r="O323" s="5">
        <f t="shared" si="118"/>
        <v>-44.700000000000045</v>
      </c>
      <c r="P323" s="5">
        <f t="shared" si="118"/>
        <v>-12.811000000000035</v>
      </c>
      <c r="Q323" s="5">
        <f t="shared" si="118"/>
        <v>16.543000000000006</v>
      </c>
      <c r="R323" s="5">
        <f t="shared" si="118"/>
        <v>-32.273000000000025</v>
      </c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</row>
    <row r="324" spans="1:32" ht="12.75">
      <c r="A324" s="1" t="s">
        <v>23</v>
      </c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>
        <f aca="true" t="shared" si="119" ref="M324:R324">M323+(M318-M305)</f>
        <v>-63.89999999999995</v>
      </c>
      <c r="N324" s="5">
        <f t="shared" si="119"/>
        <v>-103.50000000000006</v>
      </c>
      <c r="O324" s="5">
        <f t="shared" si="119"/>
        <v>-72.70000000000005</v>
      </c>
      <c r="P324" s="5">
        <f t="shared" si="119"/>
        <v>-25.611000000000047</v>
      </c>
      <c r="Q324" s="5">
        <f t="shared" si="119"/>
        <v>-2.3569999999999993</v>
      </c>
      <c r="R324" s="5">
        <f t="shared" si="119"/>
        <v>-66.27300000000002</v>
      </c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</row>
    <row r="325" spans="1:32" ht="12.75">
      <c r="A325" s="1" t="s">
        <v>27</v>
      </c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>
        <f aca="true" t="shared" si="120" ref="M325:R325">M316-M303</f>
        <v>-72.29999999999995</v>
      </c>
      <c r="N325" s="5">
        <f t="shared" si="120"/>
        <v>-95.5</v>
      </c>
      <c r="O325" s="5">
        <f t="shared" si="120"/>
        <v>-61.09999999999991</v>
      </c>
      <c r="P325" s="5">
        <f t="shared" si="120"/>
        <v>-20.199999999999818</v>
      </c>
      <c r="Q325" s="5">
        <f t="shared" si="120"/>
        <v>-32.40000000000009</v>
      </c>
      <c r="R325" s="5">
        <f t="shared" si="120"/>
        <v>-116.70000000000005</v>
      </c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</row>
    <row r="326" spans="1:32" ht="12.75">
      <c r="A326" s="1" t="s">
        <v>25</v>
      </c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>
        <f aca="true" t="shared" si="121" ref="M326:R326">M320-M307</f>
        <v>61.59999999999991</v>
      </c>
      <c r="N326" s="5">
        <f t="shared" si="121"/>
        <v>70.90000000000009</v>
      </c>
      <c r="O326" s="5">
        <f t="shared" si="121"/>
        <v>56.69999999999982</v>
      </c>
      <c r="P326" s="5">
        <f t="shared" si="121"/>
        <v>29.999999999999773</v>
      </c>
      <c r="Q326" s="5">
        <f t="shared" si="121"/>
        <v>70.5</v>
      </c>
      <c r="R326" s="5">
        <f t="shared" si="121"/>
        <v>204</v>
      </c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</row>
    <row r="327" spans="1:32" ht="12.75">
      <c r="A327" s="1" t="s">
        <v>26</v>
      </c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>
        <f aca="true" t="shared" si="122" ref="M327:R327">M322-M324</f>
        <v>67.82399999999993</v>
      </c>
      <c r="N327" s="5">
        <f t="shared" si="122"/>
        <v>80.00200000000024</v>
      </c>
      <c r="O327" s="5">
        <f t="shared" si="122"/>
        <v>42.853000000000065</v>
      </c>
      <c r="P327" s="5">
        <f t="shared" si="122"/>
        <v>-7.020000000000039</v>
      </c>
      <c r="Q327" s="5">
        <f t="shared" si="122"/>
        <v>-8.334000000000032</v>
      </c>
      <c r="R327" s="5">
        <f t="shared" si="122"/>
        <v>94.995</v>
      </c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</row>
    <row r="328" spans="2:32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</row>
    <row r="329" spans="2:32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</row>
    <row r="330" spans="1:34" ht="12.75">
      <c r="A330" s="11" t="s">
        <v>41</v>
      </c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F330" s="14"/>
      <c r="AG330" s="15"/>
      <c r="AH330" s="15"/>
    </row>
    <row r="331" spans="1:32" ht="12.75">
      <c r="A331" s="26" t="s">
        <v>69</v>
      </c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>
        <v>1143</v>
      </c>
      <c r="O331" s="5">
        <v>1215</v>
      </c>
      <c r="P331" s="5">
        <v>1291</v>
      </c>
      <c r="Q331" s="5">
        <v>1356</v>
      </c>
      <c r="R331" s="5">
        <v>1414</v>
      </c>
      <c r="S331" s="5">
        <v>1482</v>
      </c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</row>
    <row r="332" spans="1:32" ht="12.75">
      <c r="A332" s="1" t="s">
        <v>88</v>
      </c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>
        <v>1453</v>
      </c>
      <c r="O332" s="5">
        <v>1507</v>
      </c>
      <c r="P332" s="5">
        <v>1575</v>
      </c>
      <c r="Q332" s="5">
        <v>1643</v>
      </c>
      <c r="R332" s="5">
        <v>1733</v>
      </c>
      <c r="S332" s="5">
        <v>1839</v>
      </c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</row>
    <row r="333" spans="1:32" ht="12.75">
      <c r="A333" s="1" t="s">
        <v>6</v>
      </c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>
        <v>547</v>
      </c>
      <c r="O333" s="5">
        <v>539</v>
      </c>
      <c r="P333" s="5">
        <v>539</v>
      </c>
      <c r="Q333" s="5">
        <v>554</v>
      </c>
      <c r="R333" s="5">
        <v>569</v>
      </c>
      <c r="S333" s="5">
        <v>584</v>
      </c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</row>
    <row r="334" spans="1:32" ht="12.75">
      <c r="A334" s="1" t="s">
        <v>7</v>
      </c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>
        <v>198</v>
      </c>
      <c r="O334" s="5">
        <v>211</v>
      </c>
      <c r="P334" s="5">
        <v>231</v>
      </c>
      <c r="Q334" s="5">
        <v>250</v>
      </c>
      <c r="R334" s="5">
        <v>270</v>
      </c>
      <c r="S334" s="5">
        <v>292</v>
      </c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</row>
    <row r="335" spans="1:32" ht="12.75">
      <c r="A335" s="1" t="s">
        <v>8</v>
      </c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>
        <v>708</v>
      </c>
      <c r="O335" s="5">
        <v>757</v>
      </c>
      <c r="P335" s="5">
        <v>805</v>
      </c>
      <c r="Q335" s="5">
        <v>839</v>
      </c>
      <c r="R335" s="5">
        <v>894</v>
      </c>
      <c r="S335" s="5">
        <v>963</v>
      </c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</row>
    <row r="336" spans="1:32" ht="12.75">
      <c r="A336" s="1" t="s">
        <v>80</v>
      </c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>
        <f aca="true" t="shared" si="123" ref="N336:S336">N331-N332</f>
        <v>-310</v>
      </c>
      <c r="O336" s="5">
        <f t="shared" si="123"/>
        <v>-292</v>
      </c>
      <c r="P336" s="5">
        <f t="shared" si="123"/>
        <v>-284</v>
      </c>
      <c r="Q336" s="5">
        <f t="shared" si="123"/>
        <v>-287</v>
      </c>
      <c r="R336" s="5">
        <f t="shared" si="123"/>
        <v>-319</v>
      </c>
      <c r="S336" s="5">
        <f t="shared" si="123"/>
        <v>-357</v>
      </c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</row>
    <row r="337" spans="1:32" ht="12.75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</row>
    <row r="338" spans="1:32" ht="12.75">
      <c r="A338" s="26" t="s">
        <v>53</v>
      </c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>
        <f>'Revenue Legislation'!N43</f>
        <v>0</v>
      </c>
      <c r="O338" s="5">
        <f>'Revenue Legislation'!O43</f>
        <v>26.265</v>
      </c>
      <c r="P338" s="5">
        <f>'Revenue Legislation'!P43</f>
        <v>43.720000000000006</v>
      </c>
      <c r="Q338" s="5">
        <f>'Revenue Legislation'!Q43</f>
        <v>49.364000000000004</v>
      </c>
      <c r="R338" s="5">
        <f>'Revenue Legislation'!R43</f>
        <v>59.30500000000001</v>
      </c>
      <c r="S338" s="5">
        <f>'Revenue Legislation'!S43</f>
        <v>45.31599999999999</v>
      </c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</row>
    <row r="339" spans="1:32" ht="12.75">
      <c r="A339" s="1" t="s">
        <v>52</v>
      </c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>
        <f>'Mandatory Outlay Legislation'!N43</f>
        <v>0</v>
      </c>
      <c r="O339" s="5">
        <f>'Mandatory Outlay Legislation'!O43</f>
        <v>-4.3</v>
      </c>
      <c r="P339" s="5">
        <f>'Mandatory Outlay Legislation'!P43</f>
        <v>-8.289</v>
      </c>
      <c r="Q339" s="5">
        <f>'Mandatory Outlay Legislation'!Q43</f>
        <v>-14.543000000000003</v>
      </c>
      <c r="R339" s="5">
        <f>'Mandatory Outlay Legislation'!R43</f>
        <v>-30.326999999999998</v>
      </c>
      <c r="S339" s="5">
        <f>'Mandatory Outlay Legislation'!S43</f>
        <v>-38.05499999999999</v>
      </c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</row>
    <row r="340" spans="1:32" ht="12.75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</row>
    <row r="341" spans="1:32" ht="12.75">
      <c r="A341" s="26" t="s">
        <v>79</v>
      </c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>
        <f aca="true" t="shared" si="124" ref="N341:S341">N331+N338</f>
        <v>1143</v>
      </c>
      <c r="O341" s="5">
        <f t="shared" si="124"/>
        <v>1241.265</v>
      </c>
      <c r="P341" s="5">
        <f t="shared" si="124"/>
        <v>1334.72</v>
      </c>
      <c r="Q341" s="5">
        <f t="shared" si="124"/>
        <v>1405.364</v>
      </c>
      <c r="R341" s="5">
        <f t="shared" si="124"/>
        <v>1473.305</v>
      </c>
      <c r="S341" s="5">
        <f t="shared" si="124"/>
        <v>1527.316</v>
      </c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</row>
    <row r="342" spans="1:32" ht="12.75">
      <c r="A342" s="1" t="s">
        <v>57</v>
      </c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>
        <f aca="true" t="shared" si="125" ref="N342:S342">N335+N339</f>
        <v>708</v>
      </c>
      <c r="O342" s="5">
        <f t="shared" si="125"/>
        <v>752.7</v>
      </c>
      <c r="P342" s="5">
        <f t="shared" si="125"/>
        <v>796.711</v>
      </c>
      <c r="Q342" s="5">
        <f t="shared" si="125"/>
        <v>824.457</v>
      </c>
      <c r="R342" s="5">
        <f t="shared" si="125"/>
        <v>863.673</v>
      </c>
      <c r="S342" s="5">
        <f t="shared" si="125"/>
        <v>924.945</v>
      </c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</row>
    <row r="343" spans="1:32" ht="12.75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</row>
    <row r="344" spans="1:32" ht="12.75">
      <c r="A344" s="26" t="s">
        <v>12</v>
      </c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>
        <f aca="true" t="shared" si="126" ref="N344:S349">N4</f>
        <v>1154.4</v>
      </c>
      <c r="O344" s="5">
        <f t="shared" si="126"/>
        <v>1258.6</v>
      </c>
      <c r="P344" s="5">
        <f t="shared" si="126"/>
        <v>1351.8</v>
      </c>
      <c r="Q344" s="5">
        <f t="shared" si="126"/>
        <v>1453.1</v>
      </c>
      <c r="R344" s="5">
        <f t="shared" si="126"/>
        <v>1579.3</v>
      </c>
      <c r="S344" s="5">
        <f t="shared" si="126"/>
        <v>1721.8</v>
      </c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</row>
    <row r="345" spans="1:32" ht="12.75">
      <c r="A345" s="1" t="s">
        <v>16</v>
      </c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>
        <f t="shared" si="126"/>
        <v>1409.5</v>
      </c>
      <c r="O345" s="5">
        <f t="shared" si="126"/>
        <v>1461.9</v>
      </c>
      <c r="P345" s="5">
        <f t="shared" si="126"/>
        <v>1515.8000000000002</v>
      </c>
      <c r="Q345" s="5">
        <f t="shared" si="126"/>
        <v>1560.6</v>
      </c>
      <c r="R345" s="5">
        <f t="shared" si="126"/>
        <v>1601.3</v>
      </c>
      <c r="S345" s="5">
        <f t="shared" si="126"/>
        <v>1652.6000000000001</v>
      </c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</row>
    <row r="346" spans="1:32" ht="12.75">
      <c r="A346" s="1" t="s">
        <v>0</v>
      </c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>
        <f t="shared" si="126"/>
        <v>541</v>
      </c>
      <c r="O346" s="5">
        <f t="shared" si="126"/>
        <v>543.9</v>
      </c>
      <c r="P346" s="5">
        <f t="shared" si="126"/>
        <v>545.7</v>
      </c>
      <c r="Q346" s="5">
        <f t="shared" si="126"/>
        <v>534.5</v>
      </c>
      <c r="R346" s="5">
        <f t="shared" si="126"/>
        <v>548.9</v>
      </c>
      <c r="S346" s="5">
        <f t="shared" si="126"/>
        <v>554.7</v>
      </c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</row>
    <row r="347" spans="1:32" ht="12.75">
      <c r="A347" s="1" t="s">
        <v>2</v>
      </c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>
        <f t="shared" si="126"/>
        <v>198.7</v>
      </c>
      <c r="O347" s="5">
        <f t="shared" si="126"/>
        <v>203</v>
      </c>
      <c r="P347" s="5">
        <f t="shared" si="126"/>
        <v>232.2</v>
      </c>
      <c r="Q347" s="5">
        <f t="shared" si="126"/>
        <v>241.1</v>
      </c>
      <c r="R347" s="5">
        <f t="shared" si="126"/>
        <v>244</v>
      </c>
      <c r="S347" s="5">
        <f t="shared" si="126"/>
        <v>241.2</v>
      </c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</row>
    <row r="348" spans="1:32" ht="12.75">
      <c r="A348" s="1" t="s">
        <v>4</v>
      </c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>
        <f t="shared" si="126"/>
        <v>669.8</v>
      </c>
      <c r="O348" s="5">
        <f t="shared" si="126"/>
        <v>715</v>
      </c>
      <c r="P348" s="5">
        <f t="shared" si="126"/>
        <v>737.9</v>
      </c>
      <c r="Q348" s="5">
        <f t="shared" si="126"/>
        <v>785</v>
      </c>
      <c r="R348" s="5">
        <f t="shared" si="126"/>
        <v>808.4</v>
      </c>
      <c r="S348" s="5">
        <f t="shared" si="126"/>
        <v>856.7</v>
      </c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</row>
    <row r="349" spans="1:32" ht="12.75">
      <c r="A349" s="26" t="s">
        <v>14</v>
      </c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>
        <f t="shared" si="126"/>
        <v>-255.0999999999999</v>
      </c>
      <c r="O349" s="5">
        <f t="shared" si="126"/>
        <v>-203.30000000000018</v>
      </c>
      <c r="P349" s="5">
        <f t="shared" si="126"/>
        <v>-164.00000000000023</v>
      </c>
      <c r="Q349" s="5">
        <f t="shared" si="126"/>
        <v>-107.5</v>
      </c>
      <c r="R349" s="5">
        <f t="shared" si="126"/>
        <v>-22</v>
      </c>
      <c r="S349" s="5">
        <f t="shared" si="126"/>
        <v>69.19999999999982</v>
      </c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</row>
    <row r="350" spans="1:32" ht="12.75">
      <c r="A350" s="26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</row>
    <row r="351" spans="1:32" ht="12.75">
      <c r="A351" s="26" t="s">
        <v>24</v>
      </c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>
        <f aca="true" t="shared" si="127" ref="N351:S351">N344-N341</f>
        <v>11.400000000000091</v>
      </c>
      <c r="O351" s="5">
        <f t="shared" si="127"/>
        <v>17.33499999999981</v>
      </c>
      <c r="P351" s="5">
        <f t="shared" si="127"/>
        <v>17.079999999999927</v>
      </c>
      <c r="Q351" s="5">
        <f t="shared" si="127"/>
        <v>47.735999999999876</v>
      </c>
      <c r="R351" s="5">
        <f t="shared" si="127"/>
        <v>105.99499999999989</v>
      </c>
      <c r="S351" s="5">
        <f t="shared" si="127"/>
        <v>194.48399999999992</v>
      </c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</row>
    <row r="352" spans="1:32" ht="12.75">
      <c r="A352" s="1" t="s">
        <v>22</v>
      </c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>
        <f aca="true" t="shared" si="128" ref="N352:S352">N348-N342</f>
        <v>-38.200000000000045</v>
      </c>
      <c r="O352" s="5">
        <f t="shared" si="128"/>
        <v>-37.700000000000045</v>
      </c>
      <c r="P352" s="5">
        <f t="shared" si="128"/>
        <v>-58.811000000000035</v>
      </c>
      <c r="Q352" s="5">
        <f t="shared" si="128"/>
        <v>-39.456999999999994</v>
      </c>
      <c r="R352" s="5">
        <f t="shared" si="128"/>
        <v>-55.273000000000025</v>
      </c>
      <c r="S352" s="5">
        <f t="shared" si="128"/>
        <v>-68.245</v>
      </c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</row>
    <row r="353" spans="1:32" ht="12.75">
      <c r="A353" s="1" t="s">
        <v>23</v>
      </c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>
        <f aca="true" t="shared" si="129" ref="N353:S353">N352+(N347-N334)</f>
        <v>-37.50000000000006</v>
      </c>
      <c r="O353" s="5">
        <f t="shared" si="129"/>
        <v>-45.700000000000045</v>
      </c>
      <c r="P353" s="5">
        <f t="shared" si="129"/>
        <v>-57.61100000000005</v>
      </c>
      <c r="Q353" s="5">
        <f t="shared" si="129"/>
        <v>-48.357</v>
      </c>
      <c r="R353" s="5">
        <f t="shared" si="129"/>
        <v>-81.27300000000002</v>
      </c>
      <c r="S353" s="5">
        <f t="shared" si="129"/>
        <v>-119.04500000000002</v>
      </c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</row>
    <row r="354" spans="1:32" ht="12.75">
      <c r="A354" s="1" t="s">
        <v>27</v>
      </c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>
        <f aca="true" t="shared" si="130" ref="N354:S354">N345-N332</f>
        <v>-43.5</v>
      </c>
      <c r="O354" s="5">
        <f t="shared" si="130"/>
        <v>-45.09999999999991</v>
      </c>
      <c r="P354" s="5">
        <f t="shared" si="130"/>
        <v>-59.19999999999982</v>
      </c>
      <c r="Q354" s="5">
        <f t="shared" si="130"/>
        <v>-82.40000000000009</v>
      </c>
      <c r="R354" s="5">
        <f t="shared" si="130"/>
        <v>-131.70000000000005</v>
      </c>
      <c r="S354" s="5">
        <f t="shared" si="130"/>
        <v>-186.39999999999986</v>
      </c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</row>
    <row r="355" spans="1:32" ht="12.75">
      <c r="A355" s="1" t="s">
        <v>25</v>
      </c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>
        <f aca="true" t="shared" si="131" ref="N355:S355">N349-N336</f>
        <v>54.90000000000009</v>
      </c>
      <c r="O355" s="5">
        <f t="shared" si="131"/>
        <v>88.69999999999982</v>
      </c>
      <c r="P355" s="5">
        <f t="shared" si="131"/>
        <v>119.99999999999977</v>
      </c>
      <c r="Q355" s="5">
        <f t="shared" si="131"/>
        <v>179.5</v>
      </c>
      <c r="R355" s="5">
        <f t="shared" si="131"/>
        <v>297</v>
      </c>
      <c r="S355" s="5">
        <f t="shared" si="131"/>
        <v>426.1999999999998</v>
      </c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</row>
    <row r="356" spans="1:32" ht="12.75">
      <c r="A356" s="1" t="s">
        <v>26</v>
      </c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>
        <f aca="true" t="shared" si="132" ref="N356:S356">N351-N353</f>
        <v>48.90000000000015</v>
      </c>
      <c r="O356" s="5">
        <f t="shared" si="132"/>
        <v>63.034999999999854</v>
      </c>
      <c r="P356" s="5">
        <f t="shared" si="132"/>
        <v>74.69099999999997</v>
      </c>
      <c r="Q356" s="5">
        <f t="shared" si="132"/>
        <v>96.09299999999988</v>
      </c>
      <c r="R356" s="5">
        <f t="shared" si="132"/>
        <v>187.26799999999992</v>
      </c>
      <c r="S356" s="5">
        <f t="shared" si="132"/>
        <v>313.52899999999994</v>
      </c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</row>
    <row r="357" spans="2:32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</row>
    <row r="358" spans="2:32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</row>
    <row r="359" spans="1:34" ht="12.75">
      <c r="A359" s="11" t="s">
        <v>42</v>
      </c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F359" s="14"/>
      <c r="AG359" s="15"/>
      <c r="AH359" s="15"/>
    </row>
    <row r="360" spans="1:32" ht="12.75">
      <c r="A360" s="26" t="s">
        <v>66</v>
      </c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>
        <v>1251</v>
      </c>
      <c r="P360" s="5">
        <v>1338</v>
      </c>
      <c r="Q360" s="5">
        <v>1411</v>
      </c>
      <c r="R360" s="5">
        <v>1479</v>
      </c>
      <c r="S360" s="5">
        <v>1556</v>
      </c>
      <c r="T360" s="5">
        <v>1630</v>
      </c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</row>
    <row r="361" spans="1:32" ht="12.75">
      <c r="A361" s="1" t="s">
        <v>84</v>
      </c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>
        <v>1474</v>
      </c>
      <c r="P361" s="5">
        <v>1509</v>
      </c>
      <c r="Q361" s="5">
        <v>1577</v>
      </c>
      <c r="R361" s="5">
        <v>1661</v>
      </c>
      <c r="S361" s="5">
        <v>1736</v>
      </c>
      <c r="T361" s="5">
        <v>1834</v>
      </c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</row>
    <row r="362" spans="1:32" ht="12.75">
      <c r="A362" s="1" t="s">
        <v>6</v>
      </c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>
        <v>543</v>
      </c>
      <c r="P362" s="5">
        <v>541</v>
      </c>
      <c r="Q362" s="5">
        <v>547</v>
      </c>
      <c r="R362" s="5">
        <v>547</v>
      </c>
      <c r="S362" s="5">
        <v>547</v>
      </c>
      <c r="T362" s="5">
        <v>564</v>
      </c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</row>
    <row r="363" spans="1:32" ht="12.75">
      <c r="A363" s="1" t="s">
        <v>7</v>
      </c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>
        <v>201</v>
      </c>
      <c r="P363" s="5">
        <v>212</v>
      </c>
      <c r="Q363" s="5">
        <v>228</v>
      </c>
      <c r="R363" s="5">
        <v>239</v>
      </c>
      <c r="S363" s="5">
        <v>249</v>
      </c>
      <c r="T363" s="5">
        <v>261</v>
      </c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</row>
    <row r="364" spans="1:32" ht="12.75">
      <c r="A364" s="1" t="s">
        <v>8</v>
      </c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>
        <v>730</v>
      </c>
      <c r="P364" s="5">
        <v>756</v>
      </c>
      <c r="Q364" s="5">
        <v>802</v>
      </c>
      <c r="R364" s="5">
        <v>875</v>
      </c>
      <c r="S364" s="5">
        <v>940</v>
      </c>
      <c r="T364" s="5">
        <v>1009</v>
      </c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</row>
    <row r="365" spans="1:32" ht="12.75">
      <c r="A365" s="1" t="s">
        <v>80</v>
      </c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>
        <f aca="true" t="shared" si="133" ref="O365:T365">O360-O361</f>
        <v>-223</v>
      </c>
      <c r="P365" s="5">
        <f t="shared" si="133"/>
        <v>-171</v>
      </c>
      <c r="Q365" s="5">
        <f t="shared" si="133"/>
        <v>-166</v>
      </c>
      <c r="R365" s="5">
        <f t="shared" si="133"/>
        <v>-182</v>
      </c>
      <c r="S365" s="5">
        <f t="shared" si="133"/>
        <v>-180</v>
      </c>
      <c r="T365" s="5">
        <f t="shared" si="133"/>
        <v>-204</v>
      </c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</row>
    <row r="366" spans="1:32" ht="12.75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</row>
    <row r="367" spans="1:32" ht="12.75">
      <c r="A367" s="26" t="s">
        <v>53</v>
      </c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>
        <f>'Revenue Legislation'!O44</f>
        <v>0</v>
      </c>
      <c r="P367" s="5">
        <f>'Revenue Legislation'!P44</f>
        <v>0.28500000000000003</v>
      </c>
      <c r="Q367" s="5">
        <f>'Revenue Legislation'!Q44</f>
        <v>-2.031</v>
      </c>
      <c r="R367" s="5">
        <f>'Revenue Legislation'!R44</f>
        <v>-1.2759999999999998</v>
      </c>
      <c r="S367" s="5">
        <f>'Revenue Legislation'!S44</f>
        <v>-14.471</v>
      </c>
      <c r="T367" s="5">
        <f>'Revenue Legislation'!T44</f>
        <v>-10.934668000000002</v>
      </c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</row>
    <row r="368" spans="1:32" ht="12.75">
      <c r="A368" s="1" t="s">
        <v>52</v>
      </c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>
        <f>'Mandatory Outlay Legislation'!O44</f>
        <v>0</v>
      </c>
      <c r="P368" s="5">
        <f>'Mandatory Outlay Legislation'!P44</f>
        <v>0.211</v>
      </c>
      <c r="Q368" s="5">
        <f>'Mandatory Outlay Legislation'!Q44</f>
        <v>2.057</v>
      </c>
      <c r="R368" s="5">
        <f>'Mandatory Outlay Legislation'!R44</f>
        <v>-9.427</v>
      </c>
      <c r="S368" s="5">
        <f>'Mandatory Outlay Legislation'!S44</f>
        <v>-12.355</v>
      </c>
      <c r="T368" s="5">
        <f>'Mandatory Outlay Legislation'!T44</f>
        <v>-23.378</v>
      </c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</row>
    <row r="369" spans="1:32" ht="12.75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</row>
    <row r="370" spans="1:32" ht="12.75">
      <c r="A370" s="26" t="s">
        <v>79</v>
      </c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>
        <f aca="true" t="shared" si="134" ref="O370:T370">O360+O367</f>
        <v>1251</v>
      </c>
      <c r="P370" s="5">
        <f t="shared" si="134"/>
        <v>1338.285</v>
      </c>
      <c r="Q370" s="5">
        <f t="shared" si="134"/>
        <v>1408.969</v>
      </c>
      <c r="R370" s="5">
        <f t="shared" si="134"/>
        <v>1477.724</v>
      </c>
      <c r="S370" s="5">
        <f t="shared" si="134"/>
        <v>1541.529</v>
      </c>
      <c r="T370" s="5">
        <f t="shared" si="134"/>
        <v>1619.065332</v>
      </c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</row>
    <row r="371" spans="1:32" ht="12.75">
      <c r="A371" s="1" t="s">
        <v>57</v>
      </c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>
        <f aca="true" t="shared" si="135" ref="O371:T371">O364+O368</f>
        <v>730</v>
      </c>
      <c r="P371" s="5">
        <f t="shared" si="135"/>
        <v>756.211</v>
      </c>
      <c r="Q371" s="5">
        <f t="shared" si="135"/>
        <v>804.057</v>
      </c>
      <c r="R371" s="5">
        <f t="shared" si="135"/>
        <v>865.573</v>
      </c>
      <c r="S371" s="5">
        <f t="shared" si="135"/>
        <v>927.645</v>
      </c>
      <c r="T371" s="5">
        <f t="shared" si="135"/>
        <v>985.622</v>
      </c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</row>
    <row r="372" spans="1:32" ht="12.75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</row>
    <row r="373" spans="1:32" ht="12.75">
      <c r="A373" s="26" t="s">
        <v>12</v>
      </c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>
        <f aca="true" t="shared" si="136" ref="O373:T378">O4</f>
        <v>1258.6</v>
      </c>
      <c r="P373" s="5">
        <f t="shared" si="136"/>
        <v>1351.8</v>
      </c>
      <c r="Q373" s="5">
        <f t="shared" si="136"/>
        <v>1453.1</v>
      </c>
      <c r="R373" s="5">
        <f t="shared" si="136"/>
        <v>1579.3</v>
      </c>
      <c r="S373" s="5">
        <f t="shared" si="136"/>
        <v>1721.8</v>
      </c>
      <c r="T373" s="5">
        <f t="shared" si="136"/>
        <v>1827.5</v>
      </c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</row>
    <row r="374" spans="1:32" ht="12.75">
      <c r="A374" s="1" t="s">
        <v>16</v>
      </c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>
        <f t="shared" si="136"/>
        <v>1461.9</v>
      </c>
      <c r="P374" s="5">
        <f t="shared" si="136"/>
        <v>1515.8000000000002</v>
      </c>
      <c r="Q374" s="5">
        <f t="shared" si="136"/>
        <v>1560.6</v>
      </c>
      <c r="R374" s="5">
        <f t="shared" si="136"/>
        <v>1601.3</v>
      </c>
      <c r="S374" s="5">
        <f t="shared" si="136"/>
        <v>1652.6000000000001</v>
      </c>
      <c r="T374" s="5">
        <f t="shared" si="136"/>
        <v>1703</v>
      </c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</row>
    <row r="375" spans="1:32" ht="12.75">
      <c r="A375" s="1" t="s">
        <v>0</v>
      </c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>
        <f t="shared" si="136"/>
        <v>543.9</v>
      </c>
      <c r="P375" s="5">
        <f t="shared" si="136"/>
        <v>545.7</v>
      </c>
      <c r="Q375" s="5">
        <f t="shared" si="136"/>
        <v>534.5</v>
      </c>
      <c r="R375" s="5">
        <f t="shared" si="136"/>
        <v>548.9</v>
      </c>
      <c r="S375" s="5">
        <f t="shared" si="136"/>
        <v>554.7</v>
      </c>
      <c r="T375" s="5">
        <f t="shared" si="136"/>
        <v>575</v>
      </c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</row>
    <row r="376" spans="1:32" ht="12.75">
      <c r="A376" s="1" t="s">
        <v>2</v>
      </c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>
        <f t="shared" si="136"/>
        <v>203</v>
      </c>
      <c r="P376" s="5">
        <f t="shared" si="136"/>
        <v>232.2</v>
      </c>
      <c r="Q376" s="5">
        <f t="shared" si="136"/>
        <v>241.1</v>
      </c>
      <c r="R376" s="5">
        <f t="shared" si="136"/>
        <v>244</v>
      </c>
      <c r="S376" s="5">
        <f t="shared" si="136"/>
        <v>241.2</v>
      </c>
      <c r="T376" s="5">
        <f t="shared" si="136"/>
        <v>229.7</v>
      </c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</row>
    <row r="377" spans="1:32" ht="12.75">
      <c r="A377" s="1" t="s">
        <v>4</v>
      </c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>
        <f t="shared" si="136"/>
        <v>715</v>
      </c>
      <c r="P377" s="5">
        <f t="shared" si="136"/>
        <v>737.9</v>
      </c>
      <c r="Q377" s="5">
        <f t="shared" si="136"/>
        <v>785</v>
      </c>
      <c r="R377" s="5">
        <f t="shared" si="136"/>
        <v>808.4</v>
      </c>
      <c r="S377" s="5">
        <f t="shared" si="136"/>
        <v>856.7</v>
      </c>
      <c r="T377" s="5">
        <f t="shared" si="136"/>
        <v>898.3</v>
      </c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</row>
    <row r="378" spans="1:32" ht="12.75">
      <c r="A378" s="26" t="s">
        <v>14</v>
      </c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>
        <f t="shared" si="136"/>
        <v>-203.30000000000018</v>
      </c>
      <c r="P378" s="5">
        <f t="shared" si="136"/>
        <v>-164.00000000000023</v>
      </c>
      <c r="Q378" s="5">
        <f t="shared" si="136"/>
        <v>-107.5</v>
      </c>
      <c r="R378" s="5">
        <f t="shared" si="136"/>
        <v>-22</v>
      </c>
      <c r="S378" s="5">
        <f t="shared" si="136"/>
        <v>69.19999999999982</v>
      </c>
      <c r="T378" s="5">
        <f t="shared" si="136"/>
        <v>124.5</v>
      </c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</row>
    <row r="379" spans="1:32" ht="12.75">
      <c r="A379" s="26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</row>
    <row r="380" spans="1:32" ht="12.75">
      <c r="A380" s="26" t="s">
        <v>24</v>
      </c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>
        <f aca="true" t="shared" si="137" ref="O380:T380">O373-O370</f>
        <v>7.599999999999909</v>
      </c>
      <c r="P380" s="5">
        <f t="shared" si="137"/>
        <v>13.514999999999873</v>
      </c>
      <c r="Q380" s="5">
        <f t="shared" si="137"/>
        <v>44.13099999999986</v>
      </c>
      <c r="R380" s="5">
        <f t="shared" si="137"/>
        <v>101.57600000000002</v>
      </c>
      <c r="S380" s="5">
        <f t="shared" si="137"/>
        <v>180.27099999999996</v>
      </c>
      <c r="T380" s="5">
        <f t="shared" si="137"/>
        <v>208.4346680000001</v>
      </c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</row>
    <row r="381" spans="1:32" ht="12.75">
      <c r="A381" s="1" t="s">
        <v>22</v>
      </c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>
        <f aca="true" t="shared" si="138" ref="O381:T381">O377-O371</f>
        <v>-15</v>
      </c>
      <c r="P381" s="5">
        <f t="shared" si="138"/>
        <v>-18.311000000000035</v>
      </c>
      <c r="Q381" s="5">
        <f t="shared" si="138"/>
        <v>-19.057000000000016</v>
      </c>
      <c r="R381" s="5">
        <f t="shared" si="138"/>
        <v>-57.173</v>
      </c>
      <c r="S381" s="5">
        <f t="shared" si="138"/>
        <v>-70.94499999999994</v>
      </c>
      <c r="T381" s="5">
        <f t="shared" si="138"/>
        <v>-87.322</v>
      </c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</row>
    <row r="382" spans="1:32" ht="12.75">
      <c r="A382" s="1" t="s">
        <v>23</v>
      </c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>
        <f aca="true" t="shared" si="139" ref="O382:T382">O381+(O376-O363)</f>
        <v>-13</v>
      </c>
      <c r="P382" s="5">
        <f t="shared" si="139"/>
        <v>1.8889999999999532</v>
      </c>
      <c r="Q382" s="5">
        <f t="shared" si="139"/>
        <v>-5.957000000000022</v>
      </c>
      <c r="R382" s="5">
        <f t="shared" si="139"/>
        <v>-52.173</v>
      </c>
      <c r="S382" s="5">
        <f t="shared" si="139"/>
        <v>-78.74499999999995</v>
      </c>
      <c r="T382" s="5">
        <f t="shared" si="139"/>
        <v>-118.62200000000001</v>
      </c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</row>
    <row r="383" spans="1:32" ht="12.75">
      <c r="A383" s="1" t="s">
        <v>27</v>
      </c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>
        <f aca="true" t="shared" si="140" ref="O383:T383">O374-O361</f>
        <v>-12.099999999999909</v>
      </c>
      <c r="P383" s="5">
        <f t="shared" si="140"/>
        <v>6.800000000000182</v>
      </c>
      <c r="Q383" s="5">
        <f t="shared" si="140"/>
        <v>-16.40000000000009</v>
      </c>
      <c r="R383" s="5">
        <f t="shared" si="140"/>
        <v>-59.700000000000045</v>
      </c>
      <c r="S383" s="5">
        <f t="shared" si="140"/>
        <v>-83.39999999999986</v>
      </c>
      <c r="T383" s="5">
        <f t="shared" si="140"/>
        <v>-131</v>
      </c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</row>
    <row r="384" spans="1:32" ht="12.75">
      <c r="A384" s="1" t="s">
        <v>25</v>
      </c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>
        <f aca="true" t="shared" si="141" ref="O384:T384">O378-O365</f>
        <v>19.699999999999818</v>
      </c>
      <c r="P384" s="5">
        <f t="shared" si="141"/>
        <v>6.999999999999773</v>
      </c>
      <c r="Q384" s="5">
        <f t="shared" si="141"/>
        <v>58.5</v>
      </c>
      <c r="R384" s="5">
        <f t="shared" si="141"/>
        <v>160</v>
      </c>
      <c r="S384" s="5">
        <f t="shared" si="141"/>
        <v>249.19999999999982</v>
      </c>
      <c r="T384" s="5">
        <f t="shared" si="141"/>
        <v>328.5</v>
      </c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</row>
    <row r="385" spans="1:32" ht="12.75">
      <c r="A385" s="1" t="s">
        <v>26</v>
      </c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>
        <f aca="true" t="shared" si="142" ref="O385:T385">O380-O382</f>
        <v>20.59999999999991</v>
      </c>
      <c r="P385" s="5">
        <f t="shared" si="142"/>
        <v>11.62599999999992</v>
      </c>
      <c r="Q385" s="5">
        <f t="shared" si="142"/>
        <v>50.08799999999988</v>
      </c>
      <c r="R385" s="5">
        <f t="shared" si="142"/>
        <v>153.74900000000002</v>
      </c>
      <c r="S385" s="5">
        <f t="shared" si="142"/>
        <v>259.0159999999999</v>
      </c>
      <c r="T385" s="5">
        <f t="shared" si="142"/>
        <v>327.0566680000001</v>
      </c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</row>
    <row r="386" spans="2:32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</row>
    <row r="387" spans="2:32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</row>
    <row r="388" spans="1:34" ht="12.75">
      <c r="A388" s="11" t="s">
        <v>43</v>
      </c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F388" s="14"/>
      <c r="AG388" s="15"/>
      <c r="AH388" s="15"/>
    </row>
    <row r="389" spans="1:32" ht="12.75">
      <c r="A389" s="26" t="s">
        <v>68</v>
      </c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>
        <v>1355</v>
      </c>
      <c r="Q389" s="5">
        <v>1418</v>
      </c>
      <c r="R389" s="5">
        <v>1475</v>
      </c>
      <c r="S389" s="5">
        <v>1546</v>
      </c>
      <c r="T389" s="5">
        <v>1618</v>
      </c>
      <c r="U389" s="5">
        <v>1697</v>
      </c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</row>
    <row r="390" spans="1:32" ht="12.75">
      <c r="A390" s="1" t="s">
        <v>86</v>
      </c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>
        <v>1531</v>
      </c>
      <c r="Q390" s="5">
        <v>1625</v>
      </c>
      <c r="R390" s="5">
        <v>1699</v>
      </c>
      <c r="S390" s="5">
        <v>1769</v>
      </c>
      <c r="T390" s="5">
        <v>1872</v>
      </c>
      <c r="U390" s="5">
        <v>1981</v>
      </c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</row>
    <row r="391" spans="1:32" ht="12.75">
      <c r="A391" s="1" t="s">
        <v>6</v>
      </c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>
        <v>544</v>
      </c>
      <c r="Q391" s="5">
        <v>549</v>
      </c>
      <c r="R391" s="5">
        <v>548</v>
      </c>
      <c r="S391" s="5">
        <v>547</v>
      </c>
      <c r="T391" s="5">
        <v>566</v>
      </c>
      <c r="U391" s="5">
        <v>585</v>
      </c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</row>
    <row r="392" spans="1:32" ht="12.75">
      <c r="A392" s="1" t="s">
        <v>7</v>
      </c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>
        <v>235</v>
      </c>
      <c r="Q392" s="5">
        <v>260</v>
      </c>
      <c r="R392" s="5">
        <v>270</v>
      </c>
      <c r="S392" s="5">
        <v>279</v>
      </c>
      <c r="T392" s="5">
        <v>294</v>
      </c>
      <c r="U392" s="5">
        <v>310</v>
      </c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</row>
    <row r="393" spans="1:32" ht="12.75">
      <c r="A393" s="1" t="s">
        <v>8</v>
      </c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>
        <v>752</v>
      </c>
      <c r="Q393" s="5">
        <v>816</v>
      </c>
      <c r="R393" s="5">
        <v>881</v>
      </c>
      <c r="S393" s="5">
        <v>943</v>
      </c>
      <c r="T393" s="5">
        <v>1012</v>
      </c>
      <c r="U393" s="5">
        <f>U390-U391-U392</f>
        <v>1086</v>
      </c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</row>
    <row r="394" spans="1:32" ht="12.75">
      <c r="A394" s="1" t="s">
        <v>80</v>
      </c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>
        <f aca="true" t="shared" si="143" ref="P394:U394">P389-P390</f>
        <v>-176</v>
      </c>
      <c r="Q394" s="5">
        <f t="shared" si="143"/>
        <v>-207</v>
      </c>
      <c r="R394" s="5">
        <f t="shared" si="143"/>
        <v>-224</v>
      </c>
      <c r="S394" s="5">
        <f t="shared" si="143"/>
        <v>-223</v>
      </c>
      <c r="T394" s="5">
        <f t="shared" si="143"/>
        <v>-254</v>
      </c>
      <c r="U394" s="5">
        <f t="shared" si="143"/>
        <v>-284</v>
      </c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</row>
    <row r="395" spans="1:32" ht="12.75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</row>
    <row r="396" spans="1:32" ht="12.75">
      <c r="A396" s="26" t="s">
        <v>53</v>
      </c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>
        <f>'Revenue Legislation'!P45</f>
        <v>-0.248</v>
      </c>
      <c r="Q396" s="5">
        <f>'Revenue Legislation'!Q45</f>
        <v>-0.7090000000000005</v>
      </c>
      <c r="R396" s="5">
        <f>'Revenue Legislation'!R45</f>
        <v>0.18500000000000005</v>
      </c>
      <c r="S396" s="5">
        <f>'Revenue Legislation'!S45</f>
        <v>-11.776</v>
      </c>
      <c r="T396" s="5">
        <f>'Revenue Legislation'!T45</f>
        <v>-7.508668000000002</v>
      </c>
      <c r="U396" s="5">
        <f>'Revenue Legislation'!U45</f>
        <v>-19.059304719999997</v>
      </c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</row>
    <row r="397" spans="1:32" ht="12.75">
      <c r="A397" s="1" t="s">
        <v>52</v>
      </c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>
        <f>'Mandatory Outlay Legislation'!P45</f>
        <v>0</v>
      </c>
      <c r="Q397" s="5">
        <f>'Mandatory Outlay Legislation'!Q45</f>
        <v>1.9529999999999998</v>
      </c>
      <c r="R397" s="5">
        <f>'Mandatory Outlay Legislation'!R45</f>
        <v>-9.11</v>
      </c>
      <c r="S397" s="5">
        <f>'Mandatory Outlay Legislation'!S45</f>
        <v>-11.922</v>
      </c>
      <c r="T397" s="5">
        <f>'Mandatory Outlay Legislation'!T45</f>
        <v>-22.499000000000002</v>
      </c>
      <c r="U397" s="5">
        <f>'Mandatory Outlay Legislation'!U45</f>
        <v>-22.546999999999997</v>
      </c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</row>
    <row r="398" spans="1:32" ht="12.75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</row>
    <row r="399" spans="1:32" ht="12.75">
      <c r="A399" s="26" t="s">
        <v>79</v>
      </c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>
        <f aca="true" t="shared" si="144" ref="P399:U399">P389+P396</f>
        <v>1354.752</v>
      </c>
      <c r="Q399" s="5">
        <f t="shared" si="144"/>
        <v>1417.291</v>
      </c>
      <c r="R399" s="5">
        <f t="shared" si="144"/>
        <v>1475.185</v>
      </c>
      <c r="S399" s="5">
        <f t="shared" si="144"/>
        <v>1534.224</v>
      </c>
      <c r="T399" s="5">
        <f t="shared" si="144"/>
        <v>1610.491332</v>
      </c>
      <c r="U399" s="5">
        <f t="shared" si="144"/>
        <v>1677.94069528</v>
      </c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</row>
    <row r="400" spans="1:32" ht="12.75">
      <c r="A400" s="1" t="s">
        <v>57</v>
      </c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>
        <f aca="true" t="shared" si="145" ref="P400:U400">P393+P397</f>
        <v>752</v>
      </c>
      <c r="Q400" s="5">
        <f t="shared" si="145"/>
        <v>817.953</v>
      </c>
      <c r="R400" s="5">
        <f t="shared" si="145"/>
        <v>871.89</v>
      </c>
      <c r="S400" s="5">
        <f t="shared" si="145"/>
        <v>931.078</v>
      </c>
      <c r="T400" s="5">
        <f t="shared" si="145"/>
        <v>989.501</v>
      </c>
      <c r="U400" s="5">
        <f t="shared" si="145"/>
        <v>1063.453</v>
      </c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</row>
    <row r="401" spans="1:32" ht="12.75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</row>
    <row r="402" spans="1:32" ht="12.75">
      <c r="A402" s="26" t="s">
        <v>12</v>
      </c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>
        <f aca="true" t="shared" si="146" ref="P402:U407">P4</f>
        <v>1351.8</v>
      </c>
      <c r="Q402" s="5">
        <f t="shared" si="146"/>
        <v>1453.1</v>
      </c>
      <c r="R402" s="5">
        <f t="shared" si="146"/>
        <v>1579.3</v>
      </c>
      <c r="S402" s="5">
        <f t="shared" si="146"/>
        <v>1721.8</v>
      </c>
      <c r="T402" s="5">
        <f t="shared" si="146"/>
        <v>1827.5</v>
      </c>
      <c r="U402" s="5">
        <f t="shared" si="146"/>
        <v>2025.1</v>
      </c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</row>
    <row r="403" spans="1:32" ht="12.75">
      <c r="A403" s="1" t="s">
        <v>16</v>
      </c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>
        <f t="shared" si="146"/>
        <v>1515.8000000000002</v>
      </c>
      <c r="Q403" s="5">
        <f t="shared" si="146"/>
        <v>1560.6</v>
      </c>
      <c r="R403" s="5">
        <f t="shared" si="146"/>
        <v>1601.3</v>
      </c>
      <c r="S403" s="5">
        <f t="shared" si="146"/>
        <v>1652.6000000000001</v>
      </c>
      <c r="T403" s="5">
        <f t="shared" si="146"/>
        <v>1703</v>
      </c>
      <c r="U403" s="5">
        <f t="shared" si="146"/>
        <v>1787.9</v>
      </c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</row>
    <row r="404" spans="1:32" ht="12.75">
      <c r="A404" s="1" t="s">
        <v>0</v>
      </c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>
        <f t="shared" si="146"/>
        <v>545.7</v>
      </c>
      <c r="Q404" s="5">
        <f t="shared" si="146"/>
        <v>534.5</v>
      </c>
      <c r="R404" s="5">
        <f t="shared" si="146"/>
        <v>548.9</v>
      </c>
      <c r="S404" s="5">
        <f t="shared" si="146"/>
        <v>554.7</v>
      </c>
      <c r="T404" s="5">
        <f t="shared" si="146"/>
        <v>575</v>
      </c>
      <c r="U404" s="5">
        <f t="shared" si="146"/>
        <v>617</v>
      </c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</row>
    <row r="405" spans="1:32" ht="12.75">
      <c r="A405" s="1" t="s">
        <v>2</v>
      </c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>
        <f t="shared" si="146"/>
        <v>232.2</v>
      </c>
      <c r="Q405" s="5">
        <f t="shared" si="146"/>
        <v>241.1</v>
      </c>
      <c r="R405" s="5">
        <f t="shared" si="146"/>
        <v>244</v>
      </c>
      <c r="S405" s="5">
        <f t="shared" si="146"/>
        <v>241.2</v>
      </c>
      <c r="T405" s="5">
        <f t="shared" si="146"/>
        <v>229.7</v>
      </c>
      <c r="U405" s="5">
        <f t="shared" si="146"/>
        <v>223.2</v>
      </c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</row>
    <row r="406" spans="1:32" ht="12.75">
      <c r="A406" s="1" t="s">
        <v>4</v>
      </c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>
        <f t="shared" si="146"/>
        <v>737.9</v>
      </c>
      <c r="Q406" s="5">
        <f t="shared" si="146"/>
        <v>785</v>
      </c>
      <c r="R406" s="5">
        <f t="shared" si="146"/>
        <v>808.4</v>
      </c>
      <c r="S406" s="5">
        <f t="shared" si="146"/>
        <v>856.7</v>
      </c>
      <c r="T406" s="5">
        <f t="shared" si="146"/>
        <v>898.3</v>
      </c>
      <c r="U406" s="5">
        <f t="shared" si="146"/>
        <v>947.7</v>
      </c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</row>
    <row r="407" spans="1:32" ht="12.75">
      <c r="A407" s="26" t="s">
        <v>14</v>
      </c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>
        <f t="shared" si="146"/>
        <v>-164.00000000000023</v>
      </c>
      <c r="Q407" s="5">
        <f t="shared" si="146"/>
        <v>-107.5</v>
      </c>
      <c r="R407" s="5">
        <f t="shared" si="146"/>
        <v>-22</v>
      </c>
      <c r="S407" s="5">
        <f t="shared" si="146"/>
        <v>69.19999999999982</v>
      </c>
      <c r="T407" s="5">
        <f t="shared" si="146"/>
        <v>124.5</v>
      </c>
      <c r="U407" s="5">
        <f t="shared" si="146"/>
        <v>237.19999999999982</v>
      </c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</row>
    <row r="408" spans="1:32" ht="12.75">
      <c r="A408" s="26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</row>
    <row r="409" spans="1:32" ht="12.75">
      <c r="A409" s="26" t="s">
        <v>24</v>
      </c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>
        <f aca="true" t="shared" si="147" ref="P409:U409">P402-P399</f>
        <v>-2.951999999999998</v>
      </c>
      <c r="Q409" s="5">
        <f t="shared" si="147"/>
        <v>35.80899999999997</v>
      </c>
      <c r="R409" s="5">
        <f t="shared" si="147"/>
        <v>104.11500000000001</v>
      </c>
      <c r="S409" s="5">
        <f t="shared" si="147"/>
        <v>187.57600000000002</v>
      </c>
      <c r="T409" s="5">
        <f t="shared" si="147"/>
        <v>217.00866799999994</v>
      </c>
      <c r="U409" s="5">
        <f t="shared" si="147"/>
        <v>347.1593047199999</v>
      </c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</row>
    <row r="410" spans="1:32" ht="12.75">
      <c r="A410" s="1" t="s">
        <v>22</v>
      </c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>
        <f aca="true" t="shared" si="148" ref="P410:U410">P406-P400</f>
        <v>-14.100000000000023</v>
      </c>
      <c r="Q410" s="5">
        <f t="shared" si="148"/>
        <v>-32.952999999999975</v>
      </c>
      <c r="R410" s="5">
        <f t="shared" si="148"/>
        <v>-63.49000000000001</v>
      </c>
      <c r="S410" s="5">
        <f t="shared" si="148"/>
        <v>-74.37799999999993</v>
      </c>
      <c r="T410" s="5">
        <f t="shared" si="148"/>
        <v>-91.20100000000002</v>
      </c>
      <c r="U410" s="5">
        <f t="shared" si="148"/>
        <v>-115.75299999999993</v>
      </c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</row>
    <row r="411" spans="1:32" ht="12.75">
      <c r="A411" s="1" t="s">
        <v>23</v>
      </c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>
        <f aca="true" t="shared" si="149" ref="P411:U411">P410+(P405-P392)</f>
        <v>-16.900000000000034</v>
      </c>
      <c r="Q411" s="5">
        <f t="shared" si="149"/>
        <v>-51.85299999999998</v>
      </c>
      <c r="R411" s="5">
        <f t="shared" si="149"/>
        <v>-89.49000000000001</v>
      </c>
      <c r="S411" s="5">
        <f t="shared" si="149"/>
        <v>-112.17799999999994</v>
      </c>
      <c r="T411" s="5">
        <f t="shared" si="149"/>
        <v>-155.50100000000003</v>
      </c>
      <c r="U411" s="5">
        <f t="shared" si="149"/>
        <v>-202.55299999999994</v>
      </c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</row>
    <row r="412" spans="1:32" ht="12.75">
      <c r="A412" s="1" t="s">
        <v>27</v>
      </c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>
        <f aca="true" t="shared" si="150" ref="P412:U412">P403-P390</f>
        <v>-15.199999999999818</v>
      </c>
      <c r="Q412" s="5">
        <f t="shared" si="150"/>
        <v>-64.40000000000009</v>
      </c>
      <c r="R412" s="5">
        <f t="shared" si="150"/>
        <v>-97.70000000000005</v>
      </c>
      <c r="S412" s="5">
        <f t="shared" si="150"/>
        <v>-116.39999999999986</v>
      </c>
      <c r="T412" s="5">
        <f t="shared" si="150"/>
        <v>-169</v>
      </c>
      <c r="U412" s="5">
        <f t="shared" si="150"/>
        <v>-193.0999999999999</v>
      </c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</row>
    <row r="413" spans="1:32" ht="12.75">
      <c r="A413" s="1" t="s">
        <v>25</v>
      </c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>
        <f aca="true" t="shared" si="151" ref="P413:U413">P407-P394</f>
        <v>11.999999999999773</v>
      </c>
      <c r="Q413" s="5">
        <f t="shared" si="151"/>
        <v>99.5</v>
      </c>
      <c r="R413" s="5">
        <f t="shared" si="151"/>
        <v>202</v>
      </c>
      <c r="S413" s="5">
        <f t="shared" si="151"/>
        <v>292.1999999999998</v>
      </c>
      <c r="T413" s="5">
        <f t="shared" si="151"/>
        <v>378.5</v>
      </c>
      <c r="U413" s="5">
        <f t="shared" si="151"/>
        <v>521.1999999999998</v>
      </c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</row>
    <row r="414" spans="1:32" ht="12.75">
      <c r="A414" s="1" t="s">
        <v>26</v>
      </c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>
        <f aca="true" t="shared" si="152" ref="P414:U414">P409-P411</f>
        <v>13.948000000000036</v>
      </c>
      <c r="Q414" s="5">
        <f t="shared" si="152"/>
        <v>87.66199999999995</v>
      </c>
      <c r="R414" s="5">
        <f t="shared" si="152"/>
        <v>193.60500000000002</v>
      </c>
      <c r="S414" s="5">
        <f t="shared" si="152"/>
        <v>299.75399999999996</v>
      </c>
      <c r="T414" s="5">
        <f t="shared" si="152"/>
        <v>372.509668</v>
      </c>
      <c r="U414" s="5">
        <f t="shared" si="152"/>
        <v>549.7123047199998</v>
      </c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</row>
    <row r="415" spans="2:32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</row>
    <row r="416" spans="2:32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</row>
    <row r="417" spans="1:34" ht="12.75">
      <c r="A417" s="11" t="s">
        <v>54</v>
      </c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F417" s="14"/>
      <c r="AG417" s="15"/>
      <c r="AH417" s="15"/>
    </row>
    <row r="418" spans="1:32" ht="12.75">
      <c r="A418" s="26" t="s">
        <v>61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>
        <v>1428</v>
      </c>
      <c r="R418" s="5">
        <v>1483</v>
      </c>
      <c r="S418" s="5">
        <v>1544</v>
      </c>
      <c r="T418" s="5">
        <v>1609</v>
      </c>
      <c r="U418" s="5">
        <v>1681</v>
      </c>
      <c r="V418" s="5">
        <v>1758</v>
      </c>
      <c r="W418" s="5">
        <v>1840</v>
      </c>
      <c r="X418" s="5">
        <v>1931</v>
      </c>
      <c r="Y418" s="5">
        <v>2023</v>
      </c>
      <c r="Z418" s="5">
        <v>2124</v>
      </c>
      <c r="AA418" s="5">
        <v>2232</v>
      </c>
      <c r="AB418" s="5"/>
      <c r="AC418" s="5"/>
      <c r="AD418" s="5"/>
      <c r="AE418" s="5"/>
      <c r="AF418" s="5"/>
    </row>
    <row r="419" spans="1:32" ht="12.75">
      <c r="A419" s="1" t="s">
        <v>87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>
        <v>1572</v>
      </c>
      <c r="R419" s="5">
        <v>1654</v>
      </c>
      <c r="S419" s="5">
        <v>1737</v>
      </c>
      <c r="T419" s="5">
        <v>1828</v>
      </c>
      <c r="U419" s="5">
        <v>1925</v>
      </c>
      <c r="V419" s="5">
        <v>2016</v>
      </c>
      <c r="W419" s="5">
        <v>2125</v>
      </c>
      <c r="X419" s="5">
        <v>2242</v>
      </c>
      <c r="Y419" s="5">
        <v>2365</v>
      </c>
      <c r="Z419" s="5">
        <v>2500</v>
      </c>
      <c r="AA419" s="5">
        <v>2636</v>
      </c>
      <c r="AB419" s="5"/>
      <c r="AC419" s="5"/>
      <c r="AD419" s="5"/>
      <c r="AE419" s="5"/>
      <c r="AF419" s="5"/>
    </row>
    <row r="420" spans="1:32" ht="12.75">
      <c r="A420" s="1" t="s">
        <v>6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>
        <v>533</v>
      </c>
      <c r="R420" s="5">
        <v>546</v>
      </c>
      <c r="S420" s="5">
        <v>546</v>
      </c>
      <c r="T420" s="5">
        <v>563</v>
      </c>
      <c r="U420" s="5">
        <v>579</v>
      </c>
      <c r="V420" s="5">
        <v>596</v>
      </c>
      <c r="W420" s="5">
        <v>614</v>
      </c>
      <c r="X420" s="5">
        <v>632</v>
      </c>
      <c r="Y420" s="5">
        <v>651</v>
      </c>
      <c r="Z420" s="5">
        <v>671</v>
      </c>
      <c r="AA420" s="5">
        <v>691</v>
      </c>
      <c r="AB420" s="5"/>
      <c r="AC420" s="5"/>
      <c r="AD420" s="5"/>
      <c r="AE420" s="5"/>
      <c r="AF420" s="5"/>
    </row>
    <row r="421" spans="1:32" ht="12.75">
      <c r="A421" s="1" t="s">
        <v>7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>
        <v>240</v>
      </c>
      <c r="R421" s="5">
        <v>246</v>
      </c>
      <c r="S421" s="5">
        <v>257</v>
      </c>
      <c r="T421" s="5">
        <v>271</v>
      </c>
      <c r="U421" s="5">
        <v>283</v>
      </c>
      <c r="V421" s="5">
        <v>296</v>
      </c>
      <c r="W421" s="5">
        <v>311</v>
      </c>
      <c r="X421" s="5">
        <v>328</v>
      </c>
      <c r="Y421" s="5">
        <v>346</v>
      </c>
      <c r="Z421" s="5">
        <v>365</v>
      </c>
      <c r="AA421" s="5">
        <v>385</v>
      </c>
      <c r="AB421" s="5"/>
      <c r="AC421" s="5"/>
      <c r="AD421" s="5"/>
      <c r="AE421" s="5"/>
      <c r="AF421" s="5"/>
    </row>
    <row r="422" spans="1:32" ht="12.75">
      <c r="A422" s="1" t="s">
        <v>8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>
        <f aca="true" t="shared" si="153" ref="Q422:AA422">Q419-Q420-Q421</f>
        <v>799</v>
      </c>
      <c r="R422" s="5">
        <f t="shared" si="153"/>
        <v>862</v>
      </c>
      <c r="S422" s="5">
        <f t="shared" si="153"/>
        <v>934</v>
      </c>
      <c r="T422" s="5">
        <f t="shared" si="153"/>
        <v>994</v>
      </c>
      <c r="U422" s="5">
        <f t="shared" si="153"/>
        <v>1063</v>
      </c>
      <c r="V422" s="5">
        <f t="shared" si="153"/>
        <v>1124</v>
      </c>
      <c r="W422" s="5">
        <f t="shared" si="153"/>
        <v>1200</v>
      </c>
      <c r="X422" s="5">
        <f t="shared" si="153"/>
        <v>1282</v>
      </c>
      <c r="Y422" s="5">
        <f t="shared" si="153"/>
        <v>1368</v>
      </c>
      <c r="Z422" s="5">
        <f t="shared" si="153"/>
        <v>1464</v>
      </c>
      <c r="AA422" s="5">
        <f t="shared" si="153"/>
        <v>1560</v>
      </c>
      <c r="AB422" s="5"/>
      <c r="AC422" s="5"/>
      <c r="AD422" s="5"/>
      <c r="AE422" s="5"/>
      <c r="AF422" s="5"/>
    </row>
    <row r="423" spans="1:32" ht="12.75">
      <c r="A423" s="1" t="s">
        <v>80</v>
      </c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>
        <f aca="true" t="shared" si="154" ref="Q423:AA423">Q418-Q419</f>
        <v>-144</v>
      </c>
      <c r="R423" s="5">
        <f t="shared" si="154"/>
        <v>-171</v>
      </c>
      <c r="S423" s="5">
        <f t="shared" si="154"/>
        <v>-193</v>
      </c>
      <c r="T423" s="5">
        <f t="shared" si="154"/>
        <v>-219</v>
      </c>
      <c r="U423" s="5">
        <f t="shared" si="154"/>
        <v>-244</v>
      </c>
      <c r="V423" s="5">
        <f t="shared" si="154"/>
        <v>-258</v>
      </c>
      <c r="W423" s="5">
        <f t="shared" si="154"/>
        <v>-285</v>
      </c>
      <c r="X423" s="5">
        <f t="shared" si="154"/>
        <v>-311</v>
      </c>
      <c r="Y423" s="5">
        <f t="shared" si="154"/>
        <v>-342</v>
      </c>
      <c r="Z423" s="5">
        <f t="shared" si="154"/>
        <v>-376</v>
      </c>
      <c r="AA423" s="5">
        <f t="shared" si="154"/>
        <v>-404</v>
      </c>
      <c r="AB423" s="5"/>
      <c r="AC423" s="5"/>
      <c r="AD423" s="5"/>
      <c r="AE423" s="5"/>
      <c r="AF423" s="5"/>
    </row>
    <row r="424" spans="1:32" ht="12.75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</row>
    <row r="425" spans="1:32" ht="12.75">
      <c r="A425" s="26" t="s">
        <v>53</v>
      </c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>
        <f>'Revenue Legislation'!Q46</f>
        <v>0.063</v>
      </c>
      <c r="R425" s="5">
        <f>'Revenue Legislation'!R46</f>
        <v>3.285</v>
      </c>
      <c r="S425" s="5">
        <f>'Revenue Legislation'!S46</f>
        <v>-9.313</v>
      </c>
      <c r="T425" s="5">
        <f>'Revenue Legislation'!T46</f>
        <v>-5.429668000000001</v>
      </c>
      <c r="U425" s="5">
        <f>'Revenue Legislation'!U46</f>
        <v>-17.26730472</v>
      </c>
      <c r="V425" s="5">
        <f>'Revenue Legislation'!V46</f>
        <v>-101.61454413108474</v>
      </c>
      <c r="W425" s="5">
        <f>'Revenue Legislation'!W46</f>
        <v>-104.81026841231976</v>
      </c>
      <c r="X425" s="5" t="e">
        <f>'Revenue Legislation'!#REF!</f>
        <v>#REF!</v>
      </c>
      <c r="Y425" s="5" t="e">
        <f>'Revenue Legislation'!#REF!</f>
        <v>#REF!</v>
      </c>
      <c r="Z425" s="5" t="e">
        <f>'Revenue Legislation'!#REF!</f>
        <v>#REF!</v>
      </c>
      <c r="AA425" s="5" t="e">
        <f>'Revenue Legislation'!#REF!</f>
        <v>#REF!</v>
      </c>
      <c r="AB425" s="5"/>
      <c r="AC425" s="5"/>
      <c r="AD425" s="5"/>
      <c r="AE425" s="5"/>
      <c r="AF425" s="5"/>
    </row>
    <row r="426" spans="1:32" ht="12.75">
      <c r="A426" s="1" t="s">
        <v>52</v>
      </c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>
        <f>'Mandatory Outlay Legislation'!Q46</f>
        <v>-1.032</v>
      </c>
      <c r="R426" s="5">
        <f>'Mandatory Outlay Legislation'!R46</f>
        <v>-11.089</v>
      </c>
      <c r="S426" s="5">
        <f>'Mandatory Outlay Legislation'!S46</f>
        <v>-10.9</v>
      </c>
      <c r="T426" s="5">
        <f>'Mandatory Outlay Legislation'!T46</f>
        <v>-20.479999999999997</v>
      </c>
      <c r="U426" s="5">
        <f>'Mandatory Outlay Legislation'!U46</f>
        <v>-20.525999999999996</v>
      </c>
      <c r="V426" s="5">
        <f>'Mandatory Outlay Legislation'!V46</f>
        <v>-3.8390000000000004</v>
      </c>
      <c r="W426" s="5">
        <f>'Mandatory Outlay Legislation'!W46</f>
        <v>-27.829</v>
      </c>
      <c r="X426" s="5">
        <f>'Mandatory Outlay Legislation'!X46</f>
        <v>0</v>
      </c>
      <c r="Y426" s="5">
        <f>'Mandatory Outlay Legislation'!Y46</f>
        <v>0</v>
      </c>
      <c r="Z426" s="5">
        <f>'Mandatory Outlay Legislation'!Z46</f>
        <v>0</v>
      </c>
      <c r="AA426" s="5">
        <f>'Mandatory Outlay Legislation'!AA46</f>
        <v>0</v>
      </c>
      <c r="AB426" s="5"/>
      <c r="AC426" s="5"/>
      <c r="AD426" s="5"/>
      <c r="AE426" s="5"/>
      <c r="AF426" s="5"/>
    </row>
    <row r="427" spans="1:32" ht="12.75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</row>
    <row r="428" spans="1:32" ht="12.75">
      <c r="A428" s="26" t="s">
        <v>79</v>
      </c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>
        <f aca="true" t="shared" si="155" ref="Q428:AA428">Q418+Q425</f>
        <v>1428.063</v>
      </c>
      <c r="R428" s="5">
        <f t="shared" si="155"/>
        <v>1486.285</v>
      </c>
      <c r="S428" s="5">
        <f t="shared" si="155"/>
        <v>1534.687</v>
      </c>
      <c r="T428" s="5">
        <f t="shared" si="155"/>
        <v>1603.570332</v>
      </c>
      <c r="U428" s="5">
        <f t="shared" si="155"/>
        <v>1663.73269528</v>
      </c>
      <c r="V428" s="5">
        <f t="shared" si="155"/>
        <v>1656.3854558689152</v>
      </c>
      <c r="W428" s="5">
        <f t="shared" si="155"/>
        <v>1735.1897315876802</v>
      </c>
      <c r="X428" s="5" t="e">
        <f t="shared" si="155"/>
        <v>#REF!</v>
      </c>
      <c r="Y428" s="5" t="e">
        <f t="shared" si="155"/>
        <v>#REF!</v>
      </c>
      <c r="Z428" s="5" t="e">
        <f t="shared" si="155"/>
        <v>#REF!</v>
      </c>
      <c r="AA428" s="5" t="e">
        <f t="shared" si="155"/>
        <v>#REF!</v>
      </c>
      <c r="AB428" s="5"/>
      <c r="AC428" s="5"/>
      <c r="AD428" s="5"/>
      <c r="AE428" s="5"/>
      <c r="AF428" s="5"/>
    </row>
    <row r="429" spans="1:32" ht="12.75">
      <c r="A429" s="1" t="s">
        <v>57</v>
      </c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>
        <f aca="true" t="shared" si="156" ref="Q429:AA429">Q422+Q426</f>
        <v>797.968</v>
      </c>
      <c r="R429" s="5">
        <f t="shared" si="156"/>
        <v>850.911</v>
      </c>
      <c r="S429" s="5">
        <f t="shared" si="156"/>
        <v>923.1</v>
      </c>
      <c r="T429" s="5">
        <f t="shared" si="156"/>
        <v>973.52</v>
      </c>
      <c r="U429" s="5">
        <f t="shared" si="156"/>
        <v>1042.474</v>
      </c>
      <c r="V429" s="5">
        <f t="shared" si="156"/>
        <v>1120.161</v>
      </c>
      <c r="W429" s="5">
        <f t="shared" si="156"/>
        <v>1172.171</v>
      </c>
      <c r="X429" s="5">
        <f t="shared" si="156"/>
        <v>1282</v>
      </c>
      <c r="Y429" s="5">
        <f t="shared" si="156"/>
        <v>1368</v>
      </c>
      <c r="Z429" s="5">
        <f t="shared" si="156"/>
        <v>1464</v>
      </c>
      <c r="AA429" s="5">
        <f t="shared" si="156"/>
        <v>1560</v>
      </c>
      <c r="AB429" s="5"/>
      <c r="AC429" s="5"/>
      <c r="AD429" s="5"/>
      <c r="AE429" s="5"/>
      <c r="AF429" s="5"/>
    </row>
    <row r="430" spans="1:32" ht="12.75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</row>
    <row r="431" spans="1:32" ht="12.75">
      <c r="A431" s="26" t="s">
        <v>12</v>
      </c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>
        <f aca="true" t="shared" si="157" ref="Q431:AA431">Q4</f>
        <v>1453.1</v>
      </c>
      <c r="R431" s="5">
        <f t="shared" si="157"/>
        <v>1579.3</v>
      </c>
      <c r="S431" s="5">
        <f t="shared" si="157"/>
        <v>1721.8</v>
      </c>
      <c r="T431" s="5">
        <f t="shared" si="157"/>
        <v>1827.5</v>
      </c>
      <c r="U431" s="5">
        <f t="shared" si="157"/>
        <v>2025.1</v>
      </c>
      <c r="V431" s="5">
        <f t="shared" si="157"/>
        <v>1990.2</v>
      </c>
      <c r="W431" s="5">
        <f t="shared" si="157"/>
        <v>1853.3</v>
      </c>
      <c r="X431" s="5">
        <f t="shared" si="157"/>
        <v>1921.526</v>
      </c>
      <c r="Y431" s="5">
        <f t="shared" si="157"/>
        <v>2054.36</v>
      </c>
      <c r="Z431" s="5">
        <f t="shared" si="157"/>
        <v>2225.115</v>
      </c>
      <c r="AA431" s="5">
        <f t="shared" si="157"/>
        <v>2370.074</v>
      </c>
      <c r="AB431" s="5"/>
      <c r="AC431" s="5"/>
      <c r="AD431" s="5"/>
      <c r="AE431" s="5"/>
      <c r="AF431" s="5"/>
    </row>
    <row r="432" spans="1:32" ht="12.75">
      <c r="A432" s="1" t="s">
        <v>16</v>
      </c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>
        <f aca="true" t="shared" si="158" ref="Q432:AA432">Q5</f>
        <v>1560.6</v>
      </c>
      <c r="R432" s="5">
        <f t="shared" si="158"/>
        <v>1601.3</v>
      </c>
      <c r="S432" s="5">
        <f t="shared" si="158"/>
        <v>1652.6000000000001</v>
      </c>
      <c r="T432" s="5">
        <f t="shared" si="158"/>
        <v>1703</v>
      </c>
      <c r="U432" s="5">
        <f t="shared" si="158"/>
        <v>1787.9</v>
      </c>
      <c r="V432" s="5">
        <f t="shared" si="158"/>
        <v>1863</v>
      </c>
      <c r="W432" s="5">
        <f t="shared" si="158"/>
        <v>2010.9</v>
      </c>
      <c r="X432" s="5">
        <f t="shared" si="158"/>
        <v>2120.707</v>
      </c>
      <c r="Y432" s="5">
        <f t="shared" si="158"/>
        <v>2199.304</v>
      </c>
      <c r="Z432" s="5">
        <f t="shared" si="158"/>
        <v>2298.177</v>
      </c>
      <c r="AA432" s="5">
        <f t="shared" si="158"/>
        <v>2386.552</v>
      </c>
      <c r="AB432" s="5"/>
      <c r="AC432" s="5"/>
      <c r="AD432" s="5"/>
      <c r="AE432" s="5"/>
      <c r="AF432" s="5"/>
    </row>
    <row r="433" spans="1:32" ht="12.75">
      <c r="A433" s="1" t="s">
        <v>0</v>
      </c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>
        <f aca="true" t="shared" si="159" ref="Q433:AA433">Q6</f>
        <v>534.5</v>
      </c>
      <c r="R433" s="5">
        <f t="shared" si="159"/>
        <v>548.9</v>
      </c>
      <c r="S433" s="5">
        <f t="shared" si="159"/>
        <v>554.7</v>
      </c>
      <c r="T433" s="5">
        <f t="shared" si="159"/>
        <v>575</v>
      </c>
      <c r="U433" s="5">
        <f t="shared" si="159"/>
        <v>617</v>
      </c>
      <c r="V433" s="5">
        <f t="shared" si="159"/>
        <v>649.362</v>
      </c>
      <c r="W433" s="5">
        <f t="shared" si="159"/>
        <v>733.7</v>
      </c>
      <c r="X433" s="5">
        <f t="shared" si="159"/>
        <v>791.543</v>
      </c>
      <c r="Y433" s="5">
        <f t="shared" si="159"/>
        <v>816.827</v>
      </c>
      <c r="Z433" s="5">
        <f t="shared" si="159"/>
        <v>834.427</v>
      </c>
      <c r="AA433" s="5">
        <f t="shared" si="159"/>
        <v>848.478</v>
      </c>
      <c r="AB433" s="5"/>
      <c r="AC433" s="5"/>
      <c r="AD433" s="5"/>
      <c r="AE433" s="5"/>
      <c r="AF433" s="5"/>
    </row>
    <row r="434" spans="1:32" ht="12.75">
      <c r="A434" s="1" t="s">
        <v>2</v>
      </c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>
        <f aca="true" t="shared" si="160" ref="Q434:AA434">Q7</f>
        <v>241.1</v>
      </c>
      <c r="R434" s="5">
        <f t="shared" si="160"/>
        <v>244</v>
      </c>
      <c r="S434" s="5">
        <f t="shared" si="160"/>
        <v>241.2</v>
      </c>
      <c r="T434" s="5">
        <f t="shared" si="160"/>
        <v>229.7</v>
      </c>
      <c r="U434" s="5">
        <f t="shared" si="160"/>
        <v>223.2</v>
      </c>
      <c r="V434" s="5">
        <f t="shared" si="160"/>
        <v>206.1</v>
      </c>
      <c r="W434" s="5">
        <f t="shared" si="160"/>
        <v>171.2</v>
      </c>
      <c r="X434" s="5">
        <f t="shared" si="160"/>
        <v>157.078</v>
      </c>
      <c r="Y434" s="5">
        <f t="shared" si="160"/>
        <v>164.952</v>
      </c>
      <c r="Z434" s="5">
        <f t="shared" si="160"/>
        <v>193.833</v>
      </c>
      <c r="AA434" s="5">
        <f t="shared" si="160"/>
        <v>212.245</v>
      </c>
      <c r="AB434" s="5"/>
      <c r="AC434" s="5"/>
      <c r="AD434" s="5"/>
      <c r="AE434" s="5"/>
      <c r="AF434" s="5"/>
    </row>
    <row r="435" spans="1:32" ht="12.75">
      <c r="A435" s="1" t="s">
        <v>4</v>
      </c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>
        <f aca="true" t="shared" si="161" ref="Q435:AA435">Q8</f>
        <v>785</v>
      </c>
      <c r="R435" s="5">
        <f t="shared" si="161"/>
        <v>808.4</v>
      </c>
      <c r="S435" s="5">
        <f t="shared" si="161"/>
        <v>856.7</v>
      </c>
      <c r="T435" s="5">
        <f t="shared" si="161"/>
        <v>898.3</v>
      </c>
      <c r="U435" s="5">
        <f t="shared" si="161"/>
        <v>947.7</v>
      </c>
      <c r="V435" s="5">
        <f t="shared" si="161"/>
        <v>1007.5379999999999</v>
      </c>
      <c r="W435" s="5">
        <f t="shared" si="161"/>
        <v>1106</v>
      </c>
      <c r="X435" s="5">
        <f t="shared" si="161"/>
        <v>1172.0859999999998</v>
      </c>
      <c r="Y435" s="5">
        <f t="shared" si="161"/>
        <v>1217.525</v>
      </c>
      <c r="Z435" s="5">
        <f t="shared" si="161"/>
        <v>1269.917</v>
      </c>
      <c r="AA435" s="5">
        <f t="shared" si="161"/>
        <v>1325.8290000000002</v>
      </c>
      <c r="AB435" s="5"/>
      <c r="AC435" s="5"/>
      <c r="AD435" s="5"/>
      <c r="AE435" s="5"/>
      <c r="AF435" s="5"/>
    </row>
    <row r="436" spans="1:32" ht="12.75">
      <c r="A436" s="26" t="s">
        <v>14</v>
      </c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>
        <f aca="true" t="shared" si="162" ref="Q436:AA436">Q9</f>
        <v>-107.5</v>
      </c>
      <c r="R436" s="5">
        <f t="shared" si="162"/>
        <v>-22</v>
      </c>
      <c r="S436" s="5">
        <f t="shared" si="162"/>
        <v>69.19999999999982</v>
      </c>
      <c r="T436" s="5">
        <f t="shared" si="162"/>
        <v>124.5</v>
      </c>
      <c r="U436" s="5">
        <f t="shared" si="162"/>
        <v>237.19999999999982</v>
      </c>
      <c r="V436" s="5">
        <f t="shared" si="162"/>
        <v>127.20000000000005</v>
      </c>
      <c r="W436" s="5">
        <f t="shared" si="162"/>
        <v>-157.60000000000014</v>
      </c>
      <c r="X436" s="5">
        <f t="shared" si="162"/>
        <v>-199.181</v>
      </c>
      <c r="Y436" s="5">
        <f t="shared" si="162"/>
        <v>-144.98</v>
      </c>
      <c r="Z436" s="5">
        <f t="shared" si="162"/>
        <v>-73.062</v>
      </c>
      <c r="AA436" s="5">
        <f t="shared" si="162"/>
        <v>-16.479</v>
      </c>
      <c r="AB436" s="5"/>
      <c r="AC436" s="5"/>
      <c r="AD436" s="5"/>
      <c r="AE436" s="5"/>
      <c r="AF436" s="5"/>
    </row>
    <row r="437" spans="1:32" ht="12.75">
      <c r="A437" s="26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</row>
    <row r="438" spans="1:32" ht="12.75">
      <c r="A438" s="26" t="s">
        <v>24</v>
      </c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>
        <f aca="true" t="shared" si="163" ref="Q438:W438">Q431-Q428</f>
        <v>25.036999999999807</v>
      </c>
      <c r="R438" s="5">
        <f t="shared" si="163"/>
        <v>93.01499999999987</v>
      </c>
      <c r="S438" s="5">
        <f t="shared" si="163"/>
        <v>187.11300000000006</v>
      </c>
      <c r="T438" s="5">
        <f t="shared" si="163"/>
        <v>223.929668</v>
      </c>
      <c r="U438" s="5">
        <f t="shared" si="163"/>
        <v>361.36730472</v>
      </c>
      <c r="V438" s="5">
        <f t="shared" si="163"/>
        <v>333.81454413108486</v>
      </c>
      <c r="W438" s="5">
        <f t="shared" si="163"/>
        <v>118.11026841231978</v>
      </c>
      <c r="X438" s="5"/>
      <c r="Y438" s="5"/>
      <c r="Z438" s="5"/>
      <c r="AA438" s="5"/>
      <c r="AB438" s="5"/>
      <c r="AC438" s="5"/>
      <c r="AD438" s="5"/>
      <c r="AE438" s="5"/>
      <c r="AF438" s="5"/>
    </row>
    <row r="439" spans="1:32" ht="12.75">
      <c r="A439" s="1" t="s">
        <v>22</v>
      </c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>
        <f aca="true" t="shared" si="164" ref="Q439:W439">Q435-Q429</f>
        <v>-12.967999999999961</v>
      </c>
      <c r="R439" s="5">
        <f t="shared" si="164"/>
        <v>-42.51099999999997</v>
      </c>
      <c r="S439" s="5">
        <f t="shared" si="164"/>
        <v>-66.39999999999998</v>
      </c>
      <c r="T439" s="5">
        <f t="shared" si="164"/>
        <v>-75.22000000000003</v>
      </c>
      <c r="U439" s="5">
        <f t="shared" si="164"/>
        <v>-94.77399999999989</v>
      </c>
      <c r="V439" s="5">
        <f t="shared" si="164"/>
        <v>-112.62300000000016</v>
      </c>
      <c r="W439" s="5">
        <f t="shared" si="164"/>
        <v>-66.17100000000005</v>
      </c>
      <c r="X439" s="5"/>
      <c r="Y439" s="5"/>
      <c r="Z439" s="5"/>
      <c r="AA439" s="5"/>
      <c r="AB439" s="5"/>
      <c r="AC439" s="5"/>
      <c r="AD439" s="5"/>
      <c r="AE439" s="5"/>
      <c r="AF439" s="5"/>
    </row>
    <row r="440" spans="1:32" ht="12.75">
      <c r="A440" s="1" t="s">
        <v>23</v>
      </c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>
        <f aca="true" t="shared" si="165" ref="Q440:W440">Q439+(Q434-Q421)</f>
        <v>-11.867999999999967</v>
      </c>
      <c r="R440" s="5">
        <f t="shared" si="165"/>
        <v>-44.51099999999997</v>
      </c>
      <c r="S440" s="5">
        <f t="shared" si="165"/>
        <v>-82.19999999999999</v>
      </c>
      <c r="T440" s="5">
        <f t="shared" si="165"/>
        <v>-116.52000000000004</v>
      </c>
      <c r="U440" s="5">
        <f t="shared" si="165"/>
        <v>-154.5739999999999</v>
      </c>
      <c r="V440" s="5">
        <f t="shared" si="165"/>
        <v>-202.52300000000017</v>
      </c>
      <c r="W440" s="5">
        <f t="shared" si="165"/>
        <v>-205.97100000000006</v>
      </c>
      <c r="X440" s="5"/>
      <c r="Y440" s="5"/>
      <c r="Z440" s="5"/>
      <c r="AA440" s="5"/>
      <c r="AB440" s="5"/>
      <c r="AC440" s="5"/>
      <c r="AD440" s="5"/>
      <c r="AE440" s="5"/>
      <c r="AF440" s="5"/>
    </row>
    <row r="441" spans="1:32" ht="12.75">
      <c r="A441" s="1" t="s">
        <v>27</v>
      </c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>
        <f aca="true" t="shared" si="166" ref="Q441:W441">Q432-Q419</f>
        <v>-11.400000000000091</v>
      </c>
      <c r="R441" s="5">
        <f t="shared" si="166"/>
        <v>-52.700000000000045</v>
      </c>
      <c r="S441" s="5">
        <f t="shared" si="166"/>
        <v>-84.39999999999986</v>
      </c>
      <c r="T441" s="5">
        <f t="shared" si="166"/>
        <v>-125</v>
      </c>
      <c r="U441" s="5">
        <f t="shared" si="166"/>
        <v>-137.0999999999999</v>
      </c>
      <c r="V441" s="5">
        <f t="shared" si="166"/>
        <v>-153</v>
      </c>
      <c r="W441" s="5">
        <f t="shared" si="166"/>
        <v>-114.09999999999991</v>
      </c>
      <c r="X441" s="5"/>
      <c r="Y441" s="5"/>
      <c r="Z441" s="5"/>
      <c r="AA441" s="5"/>
      <c r="AB441" s="5"/>
      <c r="AC441" s="5"/>
      <c r="AD441" s="5"/>
      <c r="AE441" s="5"/>
      <c r="AF441" s="5"/>
    </row>
    <row r="442" spans="1:32" ht="12.75">
      <c r="A442" s="1" t="s">
        <v>25</v>
      </c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>
        <f aca="true" t="shared" si="167" ref="Q442:W442">Q436-Q423</f>
        <v>36.5</v>
      </c>
      <c r="R442" s="5">
        <f t="shared" si="167"/>
        <v>149</v>
      </c>
      <c r="S442" s="5">
        <f t="shared" si="167"/>
        <v>262.1999999999998</v>
      </c>
      <c r="T442" s="5">
        <f t="shared" si="167"/>
        <v>343.5</v>
      </c>
      <c r="U442" s="5">
        <f t="shared" si="167"/>
        <v>481.1999999999998</v>
      </c>
      <c r="V442" s="5">
        <f t="shared" si="167"/>
        <v>385.20000000000005</v>
      </c>
      <c r="W442" s="5">
        <f t="shared" si="167"/>
        <v>127.39999999999986</v>
      </c>
      <c r="X442" s="5"/>
      <c r="Y442" s="5"/>
      <c r="Z442" s="5"/>
      <c r="AA442" s="5"/>
      <c r="AB442" s="5"/>
      <c r="AC442" s="5"/>
      <c r="AD442" s="5"/>
      <c r="AE442" s="5"/>
      <c r="AF442" s="5"/>
    </row>
    <row r="443" spans="1:32" ht="12.75">
      <c r="A443" s="1" t="s">
        <v>26</v>
      </c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>
        <f aca="true" t="shared" si="168" ref="Q443:W443">Q438-Q440</f>
        <v>36.904999999999774</v>
      </c>
      <c r="R443" s="5">
        <f t="shared" si="168"/>
        <v>137.52599999999984</v>
      </c>
      <c r="S443" s="5">
        <f t="shared" si="168"/>
        <v>269.31300000000005</v>
      </c>
      <c r="T443" s="5">
        <f t="shared" si="168"/>
        <v>340.44966800000003</v>
      </c>
      <c r="U443" s="5">
        <f t="shared" si="168"/>
        <v>515.9413047199998</v>
      </c>
      <c r="V443" s="5">
        <f t="shared" si="168"/>
        <v>536.337544131085</v>
      </c>
      <c r="W443" s="5">
        <f t="shared" si="168"/>
        <v>324.08126841231984</v>
      </c>
      <c r="X443" s="5"/>
      <c r="Y443" s="5"/>
      <c r="Z443" s="5"/>
      <c r="AA443" s="5"/>
      <c r="AB443" s="5"/>
      <c r="AC443" s="5"/>
      <c r="AD443" s="5"/>
      <c r="AE443" s="5"/>
      <c r="AF443" s="5"/>
    </row>
    <row r="444" spans="2:32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</row>
    <row r="445" spans="2:32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</row>
    <row r="446" spans="1:34" ht="12.75">
      <c r="A446" s="11" t="s">
        <v>44</v>
      </c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F446" s="14"/>
      <c r="AG446" s="15"/>
      <c r="AH446" s="15"/>
    </row>
    <row r="447" spans="1:32" ht="12.75">
      <c r="A447" s="26" t="s">
        <v>60</v>
      </c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>
        <v>1507</v>
      </c>
      <c r="S447" s="5">
        <v>1567</v>
      </c>
      <c r="T447" s="5">
        <v>1634</v>
      </c>
      <c r="U447" s="5">
        <v>1705</v>
      </c>
      <c r="V447" s="5">
        <v>1781</v>
      </c>
      <c r="W447" s="5">
        <v>1860</v>
      </c>
      <c r="X447" s="5">
        <v>1943</v>
      </c>
      <c r="Y447" s="5">
        <v>2033</v>
      </c>
      <c r="Z447" s="5">
        <v>2127</v>
      </c>
      <c r="AA447" s="5">
        <v>2227</v>
      </c>
      <c r="AB447" s="5">
        <v>2333</v>
      </c>
      <c r="AC447" s="5"/>
      <c r="AD447" s="5"/>
      <c r="AE447" s="5"/>
      <c r="AF447" s="5"/>
    </row>
    <row r="448" spans="1:32" ht="12.75">
      <c r="A448" s="1" t="s">
        <v>83</v>
      </c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>
        <v>1632</v>
      </c>
      <c r="S448" s="5">
        <v>1687</v>
      </c>
      <c r="T448" s="5">
        <v>1781</v>
      </c>
      <c r="U448" s="5">
        <v>1877</v>
      </c>
      <c r="V448" s="5">
        <v>1948</v>
      </c>
      <c r="W448" s="5">
        <v>2049</v>
      </c>
      <c r="X448" s="5">
        <v>2145</v>
      </c>
      <c r="Y448" s="5">
        <v>2252</v>
      </c>
      <c r="Z448" s="5">
        <v>2381</v>
      </c>
      <c r="AA448" s="5">
        <v>2492</v>
      </c>
      <c r="AB448" s="5">
        <v>2611</v>
      </c>
      <c r="AC448" s="5"/>
      <c r="AD448" s="5"/>
      <c r="AE448" s="5"/>
      <c r="AF448" s="5"/>
    </row>
    <row r="449" spans="1:32" ht="12.75">
      <c r="A449" s="1" t="s">
        <v>6</v>
      </c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>
        <v>547</v>
      </c>
      <c r="S449" s="5">
        <v>543</v>
      </c>
      <c r="T449" s="5">
        <v>561</v>
      </c>
      <c r="U449" s="5">
        <v>578</v>
      </c>
      <c r="V449" s="5">
        <v>595</v>
      </c>
      <c r="W449" s="5">
        <v>613</v>
      </c>
      <c r="X449" s="5">
        <v>631</v>
      </c>
      <c r="Y449" s="5">
        <v>650</v>
      </c>
      <c r="Z449" s="5">
        <v>670</v>
      </c>
      <c r="AA449" s="5">
        <v>691</v>
      </c>
      <c r="AB449" s="5">
        <v>713</v>
      </c>
      <c r="AC449" s="5"/>
      <c r="AD449" s="5"/>
      <c r="AE449" s="5"/>
      <c r="AF449" s="5"/>
    </row>
    <row r="450" spans="1:32" ht="12.75">
      <c r="A450" s="1" t="s">
        <v>7</v>
      </c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>
        <v>248</v>
      </c>
      <c r="S450" s="5">
        <v>253</v>
      </c>
      <c r="T450" s="5">
        <v>261</v>
      </c>
      <c r="U450" s="5">
        <v>267</v>
      </c>
      <c r="V450" s="5">
        <v>272</v>
      </c>
      <c r="W450" s="5">
        <v>279</v>
      </c>
      <c r="X450" s="5">
        <v>289</v>
      </c>
      <c r="Y450" s="5">
        <v>300</v>
      </c>
      <c r="Z450" s="5">
        <v>312</v>
      </c>
      <c r="AA450" s="5">
        <v>325</v>
      </c>
      <c r="AB450" s="5">
        <v>340</v>
      </c>
      <c r="AC450" s="5"/>
      <c r="AD450" s="5"/>
      <c r="AE450" s="5"/>
      <c r="AF450" s="5"/>
    </row>
    <row r="451" spans="1:32" ht="12.75">
      <c r="A451" s="1" t="s">
        <v>8</v>
      </c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>
        <v>837</v>
      </c>
      <c r="S451" s="5">
        <v>891</v>
      </c>
      <c r="T451" s="5">
        <v>959</v>
      </c>
      <c r="U451" s="5">
        <f aca="true" t="shared" si="169" ref="U451:AB451">U448-U449-U450</f>
        <v>1032</v>
      </c>
      <c r="V451" s="5">
        <f t="shared" si="169"/>
        <v>1081</v>
      </c>
      <c r="W451" s="5">
        <f t="shared" si="169"/>
        <v>1157</v>
      </c>
      <c r="X451" s="5">
        <f t="shared" si="169"/>
        <v>1225</v>
      </c>
      <c r="Y451" s="5">
        <f t="shared" si="169"/>
        <v>1302</v>
      </c>
      <c r="Z451" s="5">
        <f t="shared" si="169"/>
        <v>1399</v>
      </c>
      <c r="AA451" s="5">
        <f t="shared" si="169"/>
        <v>1476</v>
      </c>
      <c r="AB451" s="5">
        <f t="shared" si="169"/>
        <v>1558</v>
      </c>
      <c r="AC451" s="5"/>
      <c r="AD451" s="5"/>
      <c r="AE451" s="5"/>
      <c r="AF451" s="5"/>
    </row>
    <row r="452" spans="1:32" ht="12.75">
      <c r="A452" s="1" t="s">
        <v>80</v>
      </c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>
        <f aca="true" t="shared" si="170" ref="R452:AB452">R447-R448</f>
        <v>-125</v>
      </c>
      <c r="S452" s="5">
        <f t="shared" si="170"/>
        <v>-120</v>
      </c>
      <c r="T452" s="5">
        <f t="shared" si="170"/>
        <v>-147</v>
      </c>
      <c r="U452" s="5">
        <f t="shared" si="170"/>
        <v>-172</v>
      </c>
      <c r="V452" s="5">
        <f t="shared" si="170"/>
        <v>-167</v>
      </c>
      <c r="W452" s="5">
        <f t="shared" si="170"/>
        <v>-189</v>
      </c>
      <c r="X452" s="5">
        <f t="shared" si="170"/>
        <v>-202</v>
      </c>
      <c r="Y452" s="5">
        <f t="shared" si="170"/>
        <v>-219</v>
      </c>
      <c r="Z452" s="5">
        <f t="shared" si="170"/>
        <v>-254</v>
      </c>
      <c r="AA452" s="5">
        <f t="shared" si="170"/>
        <v>-265</v>
      </c>
      <c r="AB452" s="5">
        <f t="shared" si="170"/>
        <v>-278</v>
      </c>
      <c r="AC452" s="5"/>
      <c r="AD452" s="5"/>
      <c r="AE452" s="5"/>
      <c r="AF452" s="5"/>
    </row>
    <row r="453" spans="1:32" ht="12.75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</row>
    <row r="454" spans="1:32" ht="12.75">
      <c r="A454" s="26" t="s">
        <v>53</v>
      </c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>
        <f>'Revenue Legislation'!R47</f>
        <v>2.41</v>
      </c>
      <c r="S454" s="5">
        <f>'Revenue Legislation'!S47</f>
        <v>-8.861</v>
      </c>
      <c r="T454" s="5">
        <f>'Revenue Legislation'!T47</f>
        <v>-5.898668000000001</v>
      </c>
      <c r="U454" s="5">
        <f>'Revenue Legislation'!U47</f>
        <v>-17.949304719999997</v>
      </c>
      <c r="V454" s="5">
        <f>'Revenue Legislation'!V47</f>
        <v>-101.81754413108474</v>
      </c>
      <c r="W454" s="5">
        <f>'Revenue Legislation'!W47</f>
        <v>-105.15126841231977</v>
      </c>
      <c r="X454" s="5" t="e">
        <f>'Revenue Legislation'!#REF!</f>
        <v>#REF!</v>
      </c>
      <c r="Y454" s="5" t="e">
        <f>'Revenue Legislation'!#REF!</f>
        <v>#REF!</v>
      </c>
      <c r="Z454" s="5" t="e">
        <f>'Revenue Legislation'!#REF!</f>
        <v>#REF!</v>
      </c>
      <c r="AA454" s="5" t="e">
        <f>'Revenue Legislation'!#REF!</f>
        <v>#REF!</v>
      </c>
      <c r="AB454" s="5" t="e">
        <f>'Revenue Legislation'!#REF!</f>
        <v>#REF!</v>
      </c>
      <c r="AC454" s="5"/>
      <c r="AD454" s="5"/>
      <c r="AE454" s="5"/>
      <c r="AF454" s="5"/>
    </row>
    <row r="455" spans="1:32" ht="12.75">
      <c r="A455" s="1" t="s">
        <v>52</v>
      </c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>
        <f>'Mandatory Outlay Legislation'!R47</f>
        <v>0</v>
      </c>
      <c r="S455" s="5">
        <f>'Mandatory Outlay Legislation'!S47</f>
        <v>-1.574</v>
      </c>
      <c r="T455" s="5">
        <f>'Mandatory Outlay Legislation'!T47</f>
        <v>-9.116</v>
      </c>
      <c r="U455" s="5">
        <f>'Mandatory Outlay Legislation'!U47</f>
        <v>-7.263</v>
      </c>
      <c r="V455" s="5">
        <f>'Mandatory Outlay Legislation'!V47</f>
        <v>10.978999999999997</v>
      </c>
      <c r="W455" s="5">
        <f>'Mandatory Outlay Legislation'!W47</f>
        <v>-9.301999999999998</v>
      </c>
      <c r="X455" s="5">
        <f>'Mandatory Outlay Legislation'!X47</f>
        <v>0</v>
      </c>
      <c r="Y455" s="5">
        <f>'Mandatory Outlay Legislation'!Y47</f>
        <v>0</v>
      </c>
      <c r="Z455" s="5">
        <f>'Mandatory Outlay Legislation'!Z47</f>
        <v>0</v>
      </c>
      <c r="AA455" s="5">
        <f>'Mandatory Outlay Legislation'!AA47</f>
        <v>0</v>
      </c>
      <c r="AB455" s="5">
        <f>'Mandatory Outlay Legislation'!AB47</f>
        <v>0</v>
      </c>
      <c r="AC455" s="5"/>
      <c r="AD455" s="5"/>
      <c r="AE455" s="5"/>
      <c r="AF455" s="5"/>
    </row>
    <row r="456" spans="1:32" ht="12.75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</row>
    <row r="457" spans="1:32" ht="12.75">
      <c r="A457" s="26" t="s">
        <v>79</v>
      </c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>
        <f aca="true" t="shared" si="171" ref="R457:AB457">R447+R454</f>
        <v>1509.41</v>
      </c>
      <c r="S457" s="5">
        <f t="shared" si="171"/>
        <v>1558.139</v>
      </c>
      <c r="T457" s="5">
        <f t="shared" si="171"/>
        <v>1628.101332</v>
      </c>
      <c r="U457" s="5">
        <f t="shared" si="171"/>
        <v>1687.05069528</v>
      </c>
      <c r="V457" s="5">
        <f t="shared" si="171"/>
        <v>1679.1824558689152</v>
      </c>
      <c r="W457" s="5">
        <f t="shared" si="171"/>
        <v>1754.8487315876803</v>
      </c>
      <c r="X457" s="5" t="e">
        <f t="shared" si="171"/>
        <v>#REF!</v>
      </c>
      <c r="Y457" s="5" t="e">
        <f t="shared" si="171"/>
        <v>#REF!</v>
      </c>
      <c r="Z457" s="5" t="e">
        <f t="shared" si="171"/>
        <v>#REF!</v>
      </c>
      <c r="AA457" s="5" t="e">
        <f t="shared" si="171"/>
        <v>#REF!</v>
      </c>
      <c r="AB457" s="5" t="e">
        <f t="shared" si="171"/>
        <v>#REF!</v>
      </c>
      <c r="AC457" s="5"/>
      <c r="AD457" s="5"/>
      <c r="AE457" s="5"/>
      <c r="AF457" s="5"/>
    </row>
    <row r="458" spans="1:32" ht="12.75">
      <c r="A458" s="1" t="s">
        <v>57</v>
      </c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>
        <f aca="true" t="shared" si="172" ref="R458:AB458">R451+R455</f>
        <v>837</v>
      </c>
      <c r="S458" s="5">
        <f t="shared" si="172"/>
        <v>889.426</v>
      </c>
      <c r="T458" s="5">
        <f t="shared" si="172"/>
        <v>949.884</v>
      </c>
      <c r="U458" s="5">
        <f t="shared" si="172"/>
        <v>1024.737</v>
      </c>
      <c r="V458" s="5">
        <f t="shared" si="172"/>
        <v>1091.979</v>
      </c>
      <c r="W458" s="5">
        <f t="shared" si="172"/>
        <v>1147.698</v>
      </c>
      <c r="X458" s="5">
        <f t="shared" si="172"/>
        <v>1225</v>
      </c>
      <c r="Y458" s="5">
        <f t="shared" si="172"/>
        <v>1302</v>
      </c>
      <c r="Z458" s="5">
        <f t="shared" si="172"/>
        <v>1399</v>
      </c>
      <c r="AA458" s="5">
        <f t="shared" si="172"/>
        <v>1476</v>
      </c>
      <c r="AB458" s="5">
        <f t="shared" si="172"/>
        <v>1558</v>
      </c>
      <c r="AC458" s="5"/>
      <c r="AD458" s="5"/>
      <c r="AE458" s="5"/>
      <c r="AF458" s="5"/>
    </row>
    <row r="459" spans="1:32" ht="12.75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</row>
    <row r="460" spans="1:32" ht="12.75">
      <c r="A460" s="26" t="s">
        <v>12</v>
      </c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>
        <f aca="true" t="shared" si="173" ref="R460:AB460">R4</f>
        <v>1579.3</v>
      </c>
      <c r="S460" s="5">
        <f t="shared" si="173"/>
        <v>1721.8</v>
      </c>
      <c r="T460" s="5">
        <f t="shared" si="173"/>
        <v>1827.5</v>
      </c>
      <c r="U460" s="5">
        <f t="shared" si="173"/>
        <v>2025.1</v>
      </c>
      <c r="V460" s="5">
        <f t="shared" si="173"/>
        <v>1990.2</v>
      </c>
      <c r="W460" s="5">
        <f t="shared" si="173"/>
        <v>1853.3</v>
      </c>
      <c r="X460" s="5">
        <f t="shared" si="173"/>
        <v>1921.526</v>
      </c>
      <c r="Y460" s="5">
        <f t="shared" si="173"/>
        <v>2054.36</v>
      </c>
      <c r="Z460" s="5">
        <f t="shared" si="173"/>
        <v>2225.115</v>
      </c>
      <c r="AA460" s="5">
        <f t="shared" si="173"/>
        <v>2370.074</v>
      </c>
      <c r="AB460" s="5">
        <f t="shared" si="173"/>
        <v>2504.664</v>
      </c>
      <c r="AC460" s="5"/>
      <c r="AD460" s="5"/>
      <c r="AE460" s="5"/>
      <c r="AF460" s="5"/>
    </row>
    <row r="461" spans="1:32" ht="12.75">
      <c r="A461" s="1" t="s">
        <v>16</v>
      </c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>
        <f aca="true" t="shared" si="174" ref="R461:AB461">R5</f>
        <v>1601.3</v>
      </c>
      <c r="S461" s="5">
        <f t="shared" si="174"/>
        <v>1652.6000000000001</v>
      </c>
      <c r="T461" s="5">
        <f t="shared" si="174"/>
        <v>1703</v>
      </c>
      <c r="U461" s="5">
        <f t="shared" si="174"/>
        <v>1787.9</v>
      </c>
      <c r="V461" s="5">
        <f t="shared" si="174"/>
        <v>1863</v>
      </c>
      <c r="W461" s="5">
        <f t="shared" si="174"/>
        <v>2010.9</v>
      </c>
      <c r="X461" s="5">
        <f t="shared" si="174"/>
        <v>2120.707</v>
      </c>
      <c r="Y461" s="5">
        <f t="shared" si="174"/>
        <v>2199.304</v>
      </c>
      <c r="Z461" s="5">
        <f t="shared" si="174"/>
        <v>2298.177</v>
      </c>
      <c r="AA461" s="5">
        <f t="shared" si="174"/>
        <v>2386.552</v>
      </c>
      <c r="AB461" s="5">
        <f t="shared" si="174"/>
        <v>2478.55</v>
      </c>
      <c r="AC461" s="5"/>
      <c r="AD461" s="5"/>
      <c r="AE461" s="5"/>
      <c r="AF461" s="5"/>
    </row>
    <row r="462" spans="1:32" ht="12.75">
      <c r="A462" s="1" t="s">
        <v>0</v>
      </c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>
        <f aca="true" t="shared" si="175" ref="R462:AB462">R6</f>
        <v>548.9</v>
      </c>
      <c r="S462" s="5">
        <f t="shared" si="175"/>
        <v>554.7</v>
      </c>
      <c r="T462" s="5">
        <f t="shared" si="175"/>
        <v>575</v>
      </c>
      <c r="U462" s="5">
        <f t="shared" si="175"/>
        <v>617</v>
      </c>
      <c r="V462" s="5">
        <f t="shared" si="175"/>
        <v>649.362</v>
      </c>
      <c r="W462" s="5">
        <f t="shared" si="175"/>
        <v>733.7</v>
      </c>
      <c r="X462" s="5">
        <f t="shared" si="175"/>
        <v>791.543</v>
      </c>
      <c r="Y462" s="5">
        <f t="shared" si="175"/>
        <v>816.827</v>
      </c>
      <c r="Z462" s="5">
        <f t="shared" si="175"/>
        <v>834.427</v>
      </c>
      <c r="AA462" s="5">
        <f t="shared" si="175"/>
        <v>848.478</v>
      </c>
      <c r="AB462" s="5">
        <f t="shared" si="175"/>
        <v>866.218</v>
      </c>
      <c r="AC462" s="5"/>
      <c r="AD462" s="5"/>
      <c r="AE462" s="5"/>
      <c r="AF462" s="5"/>
    </row>
    <row r="463" spans="1:32" ht="12.75">
      <c r="A463" s="1" t="s">
        <v>2</v>
      </c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>
        <f aca="true" t="shared" si="176" ref="R463:AB463">R7</f>
        <v>244</v>
      </c>
      <c r="S463" s="5">
        <f t="shared" si="176"/>
        <v>241.2</v>
      </c>
      <c r="T463" s="5">
        <f t="shared" si="176"/>
        <v>229.7</v>
      </c>
      <c r="U463" s="5">
        <f t="shared" si="176"/>
        <v>223.2</v>
      </c>
      <c r="V463" s="5">
        <f t="shared" si="176"/>
        <v>206.1</v>
      </c>
      <c r="W463" s="5">
        <f t="shared" si="176"/>
        <v>171.2</v>
      </c>
      <c r="X463" s="5">
        <f t="shared" si="176"/>
        <v>157.078</v>
      </c>
      <c r="Y463" s="5">
        <f t="shared" si="176"/>
        <v>164.952</v>
      </c>
      <c r="Z463" s="5">
        <f t="shared" si="176"/>
        <v>193.833</v>
      </c>
      <c r="AA463" s="5">
        <f t="shared" si="176"/>
        <v>212.245</v>
      </c>
      <c r="AB463" s="5">
        <f t="shared" si="176"/>
        <v>216.787</v>
      </c>
      <c r="AC463" s="5"/>
      <c r="AD463" s="5"/>
      <c r="AE463" s="5"/>
      <c r="AF463" s="5"/>
    </row>
    <row r="464" spans="1:32" ht="12.75">
      <c r="A464" s="1" t="s">
        <v>4</v>
      </c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>
        <f aca="true" t="shared" si="177" ref="R464:AB464">R8</f>
        <v>808.4</v>
      </c>
      <c r="S464" s="5">
        <f t="shared" si="177"/>
        <v>856.7</v>
      </c>
      <c r="T464" s="5">
        <f t="shared" si="177"/>
        <v>898.3</v>
      </c>
      <c r="U464" s="5">
        <f t="shared" si="177"/>
        <v>947.7</v>
      </c>
      <c r="V464" s="5">
        <f t="shared" si="177"/>
        <v>1007.5379999999999</v>
      </c>
      <c r="W464" s="5">
        <f t="shared" si="177"/>
        <v>1106</v>
      </c>
      <c r="X464" s="5">
        <f t="shared" si="177"/>
        <v>1172.0859999999998</v>
      </c>
      <c r="Y464" s="5">
        <f t="shared" si="177"/>
        <v>1217.525</v>
      </c>
      <c r="Z464" s="5">
        <f t="shared" si="177"/>
        <v>1269.917</v>
      </c>
      <c r="AA464" s="5">
        <f t="shared" si="177"/>
        <v>1325.8290000000002</v>
      </c>
      <c r="AB464" s="5">
        <f t="shared" si="177"/>
        <v>1395.5450000000003</v>
      </c>
      <c r="AC464" s="5"/>
      <c r="AD464" s="5"/>
      <c r="AE464" s="5"/>
      <c r="AF464" s="5"/>
    </row>
    <row r="465" spans="1:32" ht="12.75">
      <c r="A465" s="26" t="s">
        <v>14</v>
      </c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>
        <f aca="true" t="shared" si="178" ref="R465:AB465">R9</f>
        <v>-22</v>
      </c>
      <c r="S465" s="5">
        <f t="shared" si="178"/>
        <v>69.19999999999982</v>
      </c>
      <c r="T465" s="5">
        <f t="shared" si="178"/>
        <v>124.5</v>
      </c>
      <c r="U465" s="5">
        <f t="shared" si="178"/>
        <v>237.19999999999982</v>
      </c>
      <c r="V465" s="5">
        <f t="shared" si="178"/>
        <v>127.20000000000005</v>
      </c>
      <c r="W465" s="5">
        <f t="shared" si="178"/>
        <v>-157.60000000000014</v>
      </c>
      <c r="X465" s="5">
        <f t="shared" si="178"/>
        <v>-199.181</v>
      </c>
      <c r="Y465" s="5">
        <f t="shared" si="178"/>
        <v>-144.98</v>
      </c>
      <c r="Z465" s="5">
        <f t="shared" si="178"/>
        <v>-73.062</v>
      </c>
      <c r="AA465" s="5">
        <f t="shared" si="178"/>
        <v>-16.479</v>
      </c>
      <c r="AB465" s="5">
        <f t="shared" si="178"/>
        <v>26.114</v>
      </c>
      <c r="AC465" s="5"/>
      <c r="AD465" s="5"/>
      <c r="AE465" s="5"/>
      <c r="AF465" s="5"/>
    </row>
    <row r="466" spans="1:32" ht="12.75">
      <c r="A466" s="26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</row>
    <row r="467" spans="1:32" ht="12.75">
      <c r="A467" s="26" t="s">
        <v>24</v>
      </c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>
        <f aca="true" t="shared" si="179" ref="R467:W467">R460-R457</f>
        <v>69.88999999999987</v>
      </c>
      <c r="S467" s="5">
        <f t="shared" si="179"/>
        <v>163.66100000000006</v>
      </c>
      <c r="T467" s="5">
        <f t="shared" si="179"/>
        <v>199.39866800000004</v>
      </c>
      <c r="U467" s="5">
        <f t="shared" si="179"/>
        <v>338.04930472</v>
      </c>
      <c r="V467" s="5">
        <f t="shared" si="179"/>
        <v>311.01754413108483</v>
      </c>
      <c r="W467" s="5">
        <f t="shared" si="179"/>
        <v>98.45126841231968</v>
      </c>
      <c r="X467" s="5"/>
      <c r="Y467" s="5"/>
      <c r="Z467" s="5"/>
      <c r="AA467" s="5"/>
      <c r="AB467" s="5"/>
      <c r="AC467" s="5"/>
      <c r="AD467" s="5"/>
      <c r="AE467" s="5"/>
      <c r="AF467" s="5"/>
    </row>
    <row r="468" spans="1:32" ht="12.75">
      <c r="A468" s="1" t="s">
        <v>22</v>
      </c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>
        <f aca="true" t="shared" si="180" ref="R468:W468">R464-R458</f>
        <v>-28.600000000000023</v>
      </c>
      <c r="S468" s="5">
        <f t="shared" si="180"/>
        <v>-32.726</v>
      </c>
      <c r="T468" s="5">
        <f t="shared" si="180"/>
        <v>-51.58400000000006</v>
      </c>
      <c r="U468" s="5">
        <f t="shared" si="180"/>
        <v>-77.03700000000003</v>
      </c>
      <c r="V468" s="5">
        <f t="shared" si="180"/>
        <v>-84.44100000000014</v>
      </c>
      <c r="W468" s="5">
        <f t="shared" si="180"/>
        <v>-41.69800000000009</v>
      </c>
      <c r="X468" s="5"/>
      <c r="Y468" s="5"/>
      <c r="Z468" s="5"/>
      <c r="AA468" s="5"/>
      <c r="AB468" s="5"/>
      <c r="AC468" s="5"/>
      <c r="AD468" s="5"/>
      <c r="AE468" s="5"/>
      <c r="AF468" s="5"/>
    </row>
    <row r="469" spans="1:32" ht="12.75">
      <c r="A469" s="1" t="s">
        <v>23</v>
      </c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>
        <f aca="true" t="shared" si="181" ref="R469:W469">R468+(R463-R450)</f>
        <v>-32.60000000000002</v>
      </c>
      <c r="S469" s="5">
        <f t="shared" si="181"/>
        <v>-44.52600000000001</v>
      </c>
      <c r="T469" s="5">
        <f t="shared" si="181"/>
        <v>-82.88400000000007</v>
      </c>
      <c r="U469" s="5">
        <f t="shared" si="181"/>
        <v>-120.83700000000005</v>
      </c>
      <c r="V469" s="5">
        <f t="shared" si="181"/>
        <v>-150.34100000000015</v>
      </c>
      <c r="W469" s="5">
        <f t="shared" si="181"/>
        <v>-149.4980000000001</v>
      </c>
      <c r="X469" s="5"/>
      <c r="Y469" s="5"/>
      <c r="Z469" s="5"/>
      <c r="AA469" s="5"/>
      <c r="AB469" s="5"/>
      <c r="AC469" s="5"/>
      <c r="AD469" s="5"/>
      <c r="AE469" s="5"/>
      <c r="AF469" s="5"/>
    </row>
    <row r="470" spans="1:32" ht="12.75">
      <c r="A470" s="1" t="s">
        <v>27</v>
      </c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>
        <f aca="true" t="shared" si="182" ref="R470:W470">R461-R448</f>
        <v>-30.700000000000045</v>
      </c>
      <c r="S470" s="5">
        <f t="shared" si="182"/>
        <v>-34.399999999999864</v>
      </c>
      <c r="T470" s="5">
        <f t="shared" si="182"/>
        <v>-78</v>
      </c>
      <c r="U470" s="5">
        <f t="shared" si="182"/>
        <v>-89.09999999999991</v>
      </c>
      <c r="V470" s="5">
        <f t="shared" si="182"/>
        <v>-85</v>
      </c>
      <c r="W470" s="5">
        <f t="shared" si="182"/>
        <v>-38.09999999999991</v>
      </c>
      <c r="X470" s="5"/>
      <c r="Y470" s="5"/>
      <c r="Z470" s="5"/>
      <c r="AA470" s="5"/>
      <c r="AB470" s="5"/>
      <c r="AC470" s="5"/>
      <c r="AD470" s="5"/>
      <c r="AE470" s="5"/>
      <c r="AF470" s="5"/>
    </row>
    <row r="471" spans="1:32" ht="12.75">
      <c r="A471" s="1" t="s">
        <v>25</v>
      </c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>
        <f aca="true" t="shared" si="183" ref="R471:W471">R465-R452</f>
        <v>103</v>
      </c>
      <c r="S471" s="5">
        <f t="shared" si="183"/>
        <v>189.19999999999982</v>
      </c>
      <c r="T471" s="5">
        <f t="shared" si="183"/>
        <v>271.5</v>
      </c>
      <c r="U471" s="5">
        <f t="shared" si="183"/>
        <v>409.1999999999998</v>
      </c>
      <c r="V471" s="5">
        <f t="shared" si="183"/>
        <v>294.20000000000005</v>
      </c>
      <c r="W471" s="5">
        <f t="shared" si="183"/>
        <v>31.399999999999864</v>
      </c>
      <c r="X471" s="5"/>
      <c r="Y471" s="5"/>
      <c r="Z471" s="5"/>
      <c r="AA471" s="5"/>
      <c r="AB471" s="5"/>
      <c r="AC471" s="5"/>
      <c r="AD471" s="5"/>
      <c r="AE471" s="5"/>
      <c r="AF471" s="5"/>
    </row>
    <row r="472" spans="1:32" ht="12.75">
      <c r="A472" s="1" t="s">
        <v>26</v>
      </c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>
        <f aca="true" t="shared" si="184" ref="R472:W472">R467-R469</f>
        <v>102.4899999999999</v>
      </c>
      <c r="S472" s="5">
        <f t="shared" si="184"/>
        <v>208.18700000000007</v>
      </c>
      <c r="T472" s="5">
        <f t="shared" si="184"/>
        <v>282.2826680000001</v>
      </c>
      <c r="U472" s="5">
        <f t="shared" si="184"/>
        <v>458.88630472000006</v>
      </c>
      <c r="V472" s="5">
        <f t="shared" si="184"/>
        <v>461.35854413108495</v>
      </c>
      <c r="W472" s="5">
        <f t="shared" si="184"/>
        <v>247.94926841231978</v>
      </c>
      <c r="X472" s="5"/>
      <c r="Y472" s="5"/>
      <c r="Z472" s="5"/>
      <c r="AA472" s="5"/>
      <c r="AB472" s="5"/>
      <c r="AC472" s="5"/>
      <c r="AD472" s="5"/>
      <c r="AE472" s="5"/>
      <c r="AF472" s="5"/>
    </row>
    <row r="473" spans="2:32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</row>
    <row r="474" spans="2:32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</row>
    <row r="475" spans="1:34" ht="12.75">
      <c r="A475" s="11" t="s">
        <v>45</v>
      </c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F475" s="14"/>
      <c r="AG475" s="15"/>
      <c r="AH475" s="15"/>
    </row>
    <row r="476" spans="1:32" ht="12.75">
      <c r="A476" s="26" t="s">
        <v>65</v>
      </c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>
        <v>1665</v>
      </c>
      <c r="T476" s="5">
        <v>1729</v>
      </c>
      <c r="U476" s="5">
        <v>1779</v>
      </c>
      <c r="V476" s="5">
        <v>1847</v>
      </c>
      <c r="W476" s="5">
        <v>1930</v>
      </c>
      <c r="X476" s="5">
        <v>2008</v>
      </c>
      <c r="Y476" s="5">
        <v>2105</v>
      </c>
      <c r="Z476" s="5">
        <v>2208</v>
      </c>
      <c r="AA476" s="5">
        <v>2314</v>
      </c>
      <c r="AB476" s="5">
        <v>2426</v>
      </c>
      <c r="AC476" s="5">
        <v>2540</v>
      </c>
      <c r="AD476" s="5"/>
      <c r="AE476" s="5"/>
      <c r="AF476" s="5"/>
    </row>
    <row r="477" spans="1:32" ht="12.75">
      <c r="A477" s="1" t="s">
        <v>95</v>
      </c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>
        <v>1670</v>
      </c>
      <c r="T477" s="5">
        <v>1731</v>
      </c>
      <c r="U477" s="5">
        <v>1782</v>
      </c>
      <c r="V477" s="5">
        <v>1833</v>
      </c>
      <c r="W477" s="5">
        <v>1860</v>
      </c>
      <c r="X477" s="5">
        <v>1954</v>
      </c>
      <c r="Y477" s="5">
        <v>2034</v>
      </c>
      <c r="Z477" s="5">
        <v>2133</v>
      </c>
      <c r="AA477" s="5">
        <v>2199</v>
      </c>
      <c r="AB477" s="5">
        <v>2297</v>
      </c>
      <c r="AC477" s="5">
        <v>2403</v>
      </c>
      <c r="AD477" s="5"/>
      <c r="AE477" s="5"/>
      <c r="AF477" s="5"/>
    </row>
    <row r="478" spans="1:32" ht="12.75">
      <c r="A478" s="1" t="s">
        <v>6</v>
      </c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>
        <v>557</v>
      </c>
      <c r="T478" s="5">
        <v>561</v>
      </c>
      <c r="U478" s="5">
        <v>565</v>
      </c>
      <c r="V478" s="5">
        <v>564</v>
      </c>
      <c r="W478" s="5">
        <v>560</v>
      </c>
      <c r="X478" s="5">
        <v>576</v>
      </c>
      <c r="Y478" s="5">
        <v>592</v>
      </c>
      <c r="Z478" s="5">
        <v>609</v>
      </c>
      <c r="AA478" s="5">
        <v>626</v>
      </c>
      <c r="AB478" s="5">
        <v>643</v>
      </c>
      <c r="AC478" s="5">
        <v>661</v>
      </c>
      <c r="AD478" s="5"/>
      <c r="AE478" s="5"/>
      <c r="AF478" s="5"/>
    </row>
    <row r="479" spans="1:32" ht="12.75">
      <c r="A479" s="1" t="s">
        <v>7</v>
      </c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>
        <v>244</v>
      </c>
      <c r="T479" s="5">
        <v>248</v>
      </c>
      <c r="U479" s="5">
        <v>244</v>
      </c>
      <c r="V479" s="5">
        <v>238</v>
      </c>
      <c r="W479" s="5">
        <v>231</v>
      </c>
      <c r="X479" s="5">
        <v>226</v>
      </c>
      <c r="Y479" s="5">
        <v>222</v>
      </c>
      <c r="Z479" s="5">
        <v>216</v>
      </c>
      <c r="AA479" s="5">
        <v>209</v>
      </c>
      <c r="AB479" s="5">
        <v>202</v>
      </c>
      <c r="AC479" s="5">
        <v>194</v>
      </c>
      <c r="AD479" s="5"/>
      <c r="AE479" s="5"/>
      <c r="AF479" s="5"/>
    </row>
    <row r="480" spans="1:32" ht="12.75">
      <c r="A480" s="1" t="s">
        <v>8</v>
      </c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>
        <v>869</v>
      </c>
      <c r="T480" s="5">
        <v>922</v>
      </c>
      <c r="U480" s="5">
        <f aca="true" t="shared" si="185" ref="U480:AC480">U477-U478-U479</f>
        <v>973</v>
      </c>
      <c r="V480" s="5">
        <f t="shared" si="185"/>
        <v>1031</v>
      </c>
      <c r="W480" s="5">
        <f t="shared" si="185"/>
        <v>1069</v>
      </c>
      <c r="X480" s="5">
        <f t="shared" si="185"/>
        <v>1152</v>
      </c>
      <c r="Y480" s="5">
        <f t="shared" si="185"/>
        <v>1220</v>
      </c>
      <c r="Z480" s="5">
        <f t="shared" si="185"/>
        <v>1308</v>
      </c>
      <c r="AA480" s="5">
        <f t="shared" si="185"/>
        <v>1364</v>
      </c>
      <c r="AB480" s="5">
        <f t="shared" si="185"/>
        <v>1452</v>
      </c>
      <c r="AC480" s="5">
        <f t="shared" si="185"/>
        <v>1548</v>
      </c>
      <c r="AD480" s="5"/>
      <c r="AE480" s="5"/>
      <c r="AF480" s="5"/>
    </row>
    <row r="481" spans="1:32" ht="12.75">
      <c r="A481" s="1" t="s">
        <v>80</v>
      </c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>
        <f aca="true" t="shared" si="186" ref="S481:AC481">S476-S477</f>
        <v>-5</v>
      </c>
      <c r="T481" s="5">
        <f t="shared" si="186"/>
        <v>-2</v>
      </c>
      <c r="U481" s="5">
        <f t="shared" si="186"/>
        <v>-3</v>
      </c>
      <c r="V481" s="5">
        <f t="shared" si="186"/>
        <v>14</v>
      </c>
      <c r="W481" s="5">
        <f t="shared" si="186"/>
        <v>70</v>
      </c>
      <c r="X481" s="5">
        <f t="shared" si="186"/>
        <v>54</v>
      </c>
      <c r="Y481" s="5">
        <f t="shared" si="186"/>
        <v>71</v>
      </c>
      <c r="Z481" s="5">
        <f t="shared" si="186"/>
        <v>75</v>
      </c>
      <c r="AA481" s="5">
        <f t="shared" si="186"/>
        <v>115</v>
      </c>
      <c r="AB481" s="5">
        <f t="shared" si="186"/>
        <v>129</v>
      </c>
      <c r="AC481" s="5">
        <f t="shared" si="186"/>
        <v>137</v>
      </c>
      <c r="AD481" s="5"/>
      <c r="AE481" s="5"/>
      <c r="AF481" s="5"/>
    </row>
    <row r="482" spans="1:32" ht="12.75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</row>
    <row r="483" spans="1:32" ht="12.75">
      <c r="A483" s="26" t="s">
        <v>53</v>
      </c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>
        <f>'Revenue Legislation'!S48</f>
        <v>0.604</v>
      </c>
      <c r="T483" s="5">
        <f>'Revenue Legislation'!T48</f>
        <v>1.277332</v>
      </c>
      <c r="U483" s="5">
        <f>'Revenue Legislation'!U48</f>
        <v>5.34769528</v>
      </c>
      <c r="V483" s="5">
        <f>'Revenue Legislation'!V48</f>
        <v>-77.96754413108474</v>
      </c>
      <c r="W483" s="5">
        <f>'Revenue Legislation'!W48</f>
        <v>-87.56026841231976</v>
      </c>
      <c r="X483" s="5" t="e">
        <f>'Revenue Legislation'!#REF!</f>
        <v>#REF!</v>
      </c>
      <c r="Y483" s="5" t="e">
        <f>'Revenue Legislation'!#REF!</f>
        <v>#REF!</v>
      </c>
      <c r="Z483" s="5" t="e">
        <f>'Revenue Legislation'!#REF!</f>
        <v>#REF!</v>
      </c>
      <c r="AA483" s="5" t="e">
        <f>'Revenue Legislation'!#REF!</f>
        <v>#REF!</v>
      </c>
      <c r="AB483" s="5" t="e">
        <f>'Revenue Legislation'!#REF!</f>
        <v>#REF!</v>
      </c>
      <c r="AC483" s="5" t="e">
        <f>'Revenue Legislation'!#REF!</f>
        <v>#REF!</v>
      </c>
      <c r="AD483" s="5"/>
      <c r="AE483" s="5"/>
      <c r="AF483" s="5"/>
    </row>
    <row r="484" spans="1:32" ht="12.75">
      <c r="A484" s="1" t="s">
        <v>52</v>
      </c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>
        <f>'Mandatory Outlay Legislation'!S48</f>
        <v>-1.074</v>
      </c>
      <c r="T484" s="5">
        <f>'Mandatory Outlay Legislation'!T48</f>
        <v>0.484</v>
      </c>
      <c r="U484" s="5">
        <f>'Mandatory Outlay Legislation'!U48</f>
        <v>22.737000000000002</v>
      </c>
      <c r="V484" s="5">
        <f>'Mandatory Outlay Legislation'!V48</f>
        <v>26.552999999999997</v>
      </c>
      <c r="W484" s="5">
        <f>'Mandatory Outlay Legislation'!W48</f>
        <v>42.898</v>
      </c>
      <c r="X484" s="5">
        <f>'Mandatory Outlay Legislation'!X48</f>
        <v>0</v>
      </c>
      <c r="Y484" s="5">
        <f>'Mandatory Outlay Legislation'!Y48</f>
        <v>0</v>
      </c>
      <c r="Z484" s="5">
        <f>'Mandatory Outlay Legislation'!Z48</f>
        <v>0</v>
      </c>
      <c r="AA484" s="5">
        <f>'Mandatory Outlay Legislation'!AA48</f>
        <v>0</v>
      </c>
      <c r="AB484" s="5">
        <f>'Mandatory Outlay Legislation'!AB48</f>
        <v>0</v>
      </c>
      <c r="AC484" s="5">
        <f>'Mandatory Outlay Legislation'!AC48</f>
        <v>0</v>
      </c>
      <c r="AD484" s="5"/>
      <c r="AE484" s="5"/>
      <c r="AF484" s="5"/>
    </row>
    <row r="485" spans="1:32" ht="12.75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</row>
    <row r="486" spans="1:32" ht="12.75">
      <c r="A486" s="26" t="s">
        <v>79</v>
      </c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>
        <f aca="true" t="shared" si="187" ref="S486:AC486">S476+S483</f>
        <v>1665.604</v>
      </c>
      <c r="T486" s="5">
        <f t="shared" si="187"/>
        <v>1730.277332</v>
      </c>
      <c r="U486" s="5">
        <f t="shared" si="187"/>
        <v>1784.34769528</v>
      </c>
      <c r="V486" s="5">
        <f t="shared" si="187"/>
        <v>1769.0324558689153</v>
      </c>
      <c r="W486" s="5">
        <f t="shared" si="187"/>
        <v>1842.4397315876802</v>
      </c>
      <c r="X486" s="5" t="e">
        <f t="shared" si="187"/>
        <v>#REF!</v>
      </c>
      <c r="Y486" s="5" t="e">
        <f t="shared" si="187"/>
        <v>#REF!</v>
      </c>
      <c r="Z486" s="5" t="e">
        <f t="shared" si="187"/>
        <v>#REF!</v>
      </c>
      <c r="AA486" s="5" t="e">
        <f t="shared" si="187"/>
        <v>#REF!</v>
      </c>
      <c r="AB486" s="5" t="e">
        <f t="shared" si="187"/>
        <v>#REF!</v>
      </c>
      <c r="AC486" s="5" t="e">
        <f t="shared" si="187"/>
        <v>#REF!</v>
      </c>
      <c r="AD486" s="5"/>
      <c r="AE486" s="5"/>
      <c r="AF486" s="5"/>
    </row>
    <row r="487" spans="1:32" ht="12.75">
      <c r="A487" s="1" t="s">
        <v>57</v>
      </c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>
        <f aca="true" t="shared" si="188" ref="S487:AC487">S480+S484</f>
        <v>867.926</v>
      </c>
      <c r="T487" s="5">
        <f t="shared" si="188"/>
        <v>922.484</v>
      </c>
      <c r="U487" s="5">
        <f t="shared" si="188"/>
        <v>995.737</v>
      </c>
      <c r="V487" s="5">
        <f t="shared" si="188"/>
        <v>1057.5529999999999</v>
      </c>
      <c r="W487" s="5">
        <f t="shared" si="188"/>
        <v>1111.898</v>
      </c>
      <c r="X487" s="5">
        <f t="shared" si="188"/>
        <v>1152</v>
      </c>
      <c r="Y487" s="5">
        <f t="shared" si="188"/>
        <v>1220</v>
      </c>
      <c r="Z487" s="5">
        <f t="shared" si="188"/>
        <v>1308</v>
      </c>
      <c r="AA487" s="5">
        <f t="shared" si="188"/>
        <v>1364</v>
      </c>
      <c r="AB487" s="5">
        <f t="shared" si="188"/>
        <v>1452</v>
      </c>
      <c r="AC487" s="5">
        <f t="shared" si="188"/>
        <v>1548</v>
      </c>
      <c r="AD487" s="5"/>
      <c r="AE487" s="5"/>
      <c r="AF487" s="5"/>
    </row>
    <row r="488" spans="1:32" ht="12.75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</row>
    <row r="489" spans="1:32" ht="12.75">
      <c r="A489" s="26" t="s">
        <v>12</v>
      </c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>
        <f aca="true" t="shared" si="189" ref="S489:AC489">S4</f>
        <v>1721.8</v>
      </c>
      <c r="T489" s="5">
        <f t="shared" si="189"/>
        <v>1827.5</v>
      </c>
      <c r="U489" s="5">
        <f t="shared" si="189"/>
        <v>2025.1</v>
      </c>
      <c r="V489" s="5">
        <f t="shared" si="189"/>
        <v>1990.2</v>
      </c>
      <c r="W489" s="5">
        <f t="shared" si="189"/>
        <v>1853.3</v>
      </c>
      <c r="X489" s="5">
        <f t="shared" si="189"/>
        <v>1921.526</v>
      </c>
      <c r="Y489" s="5">
        <f t="shared" si="189"/>
        <v>2054.36</v>
      </c>
      <c r="Z489" s="5">
        <f t="shared" si="189"/>
        <v>2225.115</v>
      </c>
      <c r="AA489" s="5">
        <f t="shared" si="189"/>
        <v>2370.074</v>
      </c>
      <c r="AB489" s="5">
        <f t="shared" si="189"/>
        <v>2504.664</v>
      </c>
      <c r="AC489" s="5">
        <f t="shared" si="189"/>
        <v>2647.778</v>
      </c>
      <c r="AD489" s="5"/>
      <c r="AE489" s="5"/>
      <c r="AF489" s="5"/>
    </row>
    <row r="490" spans="1:32" ht="12.75">
      <c r="A490" s="1" t="s">
        <v>16</v>
      </c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>
        <f aca="true" t="shared" si="190" ref="S490:AC490">S5</f>
        <v>1652.6000000000001</v>
      </c>
      <c r="T490" s="5">
        <f t="shared" si="190"/>
        <v>1703</v>
      </c>
      <c r="U490" s="5">
        <f t="shared" si="190"/>
        <v>1787.9</v>
      </c>
      <c r="V490" s="5">
        <f t="shared" si="190"/>
        <v>1863</v>
      </c>
      <c r="W490" s="5">
        <f t="shared" si="190"/>
        <v>2010.9</v>
      </c>
      <c r="X490" s="5">
        <f t="shared" si="190"/>
        <v>2120.707</v>
      </c>
      <c r="Y490" s="5">
        <f t="shared" si="190"/>
        <v>2199.304</v>
      </c>
      <c r="Z490" s="5">
        <f t="shared" si="190"/>
        <v>2298.177</v>
      </c>
      <c r="AA490" s="5">
        <f t="shared" si="190"/>
        <v>2386.552</v>
      </c>
      <c r="AB490" s="5">
        <f t="shared" si="190"/>
        <v>2478.55</v>
      </c>
      <c r="AC490" s="5">
        <f t="shared" si="190"/>
        <v>2582.87</v>
      </c>
      <c r="AD490" s="5"/>
      <c r="AE490" s="5"/>
      <c r="AF490" s="5"/>
    </row>
    <row r="491" spans="1:32" ht="12.75">
      <c r="A491" s="1" t="s">
        <v>0</v>
      </c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>
        <f aca="true" t="shared" si="191" ref="S491:AC491">S6</f>
        <v>554.7</v>
      </c>
      <c r="T491" s="5">
        <f t="shared" si="191"/>
        <v>575</v>
      </c>
      <c r="U491" s="5">
        <f t="shared" si="191"/>
        <v>617</v>
      </c>
      <c r="V491" s="5">
        <f t="shared" si="191"/>
        <v>649.362</v>
      </c>
      <c r="W491" s="5">
        <f t="shared" si="191"/>
        <v>733.7</v>
      </c>
      <c r="X491" s="5">
        <f t="shared" si="191"/>
        <v>791.543</v>
      </c>
      <c r="Y491" s="5">
        <f t="shared" si="191"/>
        <v>816.827</v>
      </c>
      <c r="Z491" s="5">
        <f t="shared" si="191"/>
        <v>834.427</v>
      </c>
      <c r="AA491" s="5">
        <f t="shared" si="191"/>
        <v>848.478</v>
      </c>
      <c r="AB491" s="5">
        <f t="shared" si="191"/>
        <v>866.218</v>
      </c>
      <c r="AC491" s="5">
        <f t="shared" si="191"/>
        <v>890.89</v>
      </c>
      <c r="AD491" s="5"/>
      <c r="AE491" s="5"/>
      <c r="AF491" s="5"/>
    </row>
    <row r="492" spans="1:32" ht="12.75">
      <c r="A492" s="1" t="s">
        <v>2</v>
      </c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>
        <f aca="true" t="shared" si="192" ref="S492:AC492">S7</f>
        <v>241.2</v>
      </c>
      <c r="T492" s="5">
        <f t="shared" si="192"/>
        <v>229.7</v>
      </c>
      <c r="U492" s="5">
        <f t="shared" si="192"/>
        <v>223.2</v>
      </c>
      <c r="V492" s="5">
        <f t="shared" si="192"/>
        <v>206.1</v>
      </c>
      <c r="W492" s="5">
        <f t="shared" si="192"/>
        <v>171.2</v>
      </c>
      <c r="X492" s="5">
        <f t="shared" si="192"/>
        <v>157.078</v>
      </c>
      <c r="Y492" s="5">
        <f t="shared" si="192"/>
        <v>164.952</v>
      </c>
      <c r="Z492" s="5">
        <f t="shared" si="192"/>
        <v>193.833</v>
      </c>
      <c r="AA492" s="5">
        <f t="shared" si="192"/>
        <v>212.245</v>
      </c>
      <c r="AB492" s="5">
        <f t="shared" si="192"/>
        <v>216.787</v>
      </c>
      <c r="AC492" s="5">
        <f t="shared" si="192"/>
        <v>216.605</v>
      </c>
      <c r="AD492" s="5"/>
      <c r="AE492" s="5"/>
      <c r="AF492" s="5"/>
    </row>
    <row r="493" spans="1:32" ht="12.75">
      <c r="A493" s="1" t="s">
        <v>4</v>
      </c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>
        <f aca="true" t="shared" si="193" ref="S493:AC493">S8</f>
        <v>856.7</v>
      </c>
      <c r="T493" s="5">
        <f t="shared" si="193"/>
        <v>898.3</v>
      </c>
      <c r="U493" s="5">
        <f t="shared" si="193"/>
        <v>947.7</v>
      </c>
      <c r="V493" s="5">
        <f t="shared" si="193"/>
        <v>1007.5379999999999</v>
      </c>
      <c r="W493" s="5">
        <f t="shared" si="193"/>
        <v>1106</v>
      </c>
      <c r="X493" s="5">
        <f t="shared" si="193"/>
        <v>1172.0859999999998</v>
      </c>
      <c r="Y493" s="5">
        <f t="shared" si="193"/>
        <v>1217.525</v>
      </c>
      <c r="Z493" s="5">
        <f t="shared" si="193"/>
        <v>1269.917</v>
      </c>
      <c r="AA493" s="5">
        <f t="shared" si="193"/>
        <v>1325.8290000000002</v>
      </c>
      <c r="AB493" s="5">
        <f t="shared" si="193"/>
        <v>1395.5450000000003</v>
      </c>
      <c r="AC493" s="5">
        <f t="shared" si="193"/>
        <v>1475.375</v>
      </c>
      <c r="AD493" s="5"/>
      <c r="AE493" s="5"/>
      <c r="AF493" s="5"/>
    </row>
    <row r="494" spans="1:32" ht="12.75">
      <c r="A494" s="26" t="s">
        <v>14</v>
      </c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>
        <f aca="true" t="shared" si="194" ref="S494:AC494">S9</f>
        <v>69.19999999999982</v>
      </c>
      <c r="T494" s="5">
        <f t="shared" si="194"/>
        <v>124.5</v>
      </c>
      <c r="U494" s="5">
        <f t="shared" si="194"/>
        <v>237.19999999999982</v>
      </c>
      <c r="V494" s="5">
        <f t="shared" si="194"/>
        <v>127.20000000000005</v>
      </c>
      <c r="W494" s="5">
        <f t="shared" si="194"/>
        <v>-157.60000000000014</v>
      </c>
      <c r="X494" s="5">
        <f t="shared" si="194"/>
        <v>-199.181</v>
      </c>
      <c r="Y494" s="5">
        <f t="shared" si="194"/>
        <v>-144.98</v>
      </c>
      <c r="Z494" s="5">
        <f t="shared" si="194"/>
        <v>-73.062</v>
      </c>
      <c r="AA494" s="5">
        <f t="shared" si="194"/>
        <v>-16.479</v>
      </c>
      <c r="AB494" s="5">
        <f t="shared" si="194"/>
        <v>26.114</v>
      </c>
      <c r="AC494" s="5">
        <f t="shared" si="194"/>
        <v>64.908</v>
      </c>
      <c r="AD494" s="5"/>
      <c r="AE494" s="5"/>
      <c r="AF494" s="5"/>
    </row>
    <row r="495" spans="1:32" ht="12.75">
      <c r="A495" s="26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</row>
    <row r="496" spans="1:32" ht="12.75">
      <c r="A496" s="26" t="s">
        <v>24</v>
      </c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>
        <f>S489-S486</f>
        <v>56.19599999999991</v>
      </c>
      <c r="T496" s="5">
        <f>T489-T486</f>
        <v>97.22266800000011</v>
      </c>
      <c r="U496" s="5">
        <f>U489-U486</f>
        <v>240.75230471999998</v>
      </c>
      <c r="V496" s="5">
        <f>V489-V486</f>
        <v>221.1675441310847</v>
      </c>
      <c r="W496" s="5">
        <f>W489-W486</f>
        <v>10.860268412319783</v>
      </c>
      <c r="X496" s="5"/>
      <c r="Y496" s="5"/>
      <c r="Z496" s="5"/>
      <c r="AA496" s="5"/>
      <c r="AB496" s="5"/>
      <c r="AC496" s="5"/>
      <c r="AD496" s="5"/>
      <c r="AE496" s="5"/>
      <c r="AF496" s="5"/>
    </row>
    <row r="497" spans="1:32" ht="12.75">
      <c r="A497" s="1" t="s">
        <v>22</v>
      </c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>
        <f>S493-S487</f>
        <v>-11.225999999999999</v>
      </c>
      <c r="T497" s="5">
        <f>T493-T487</f>
        <v>-24.184000000000083</v>
      </c>
      <c r="U497" s="5">
        <f>U493-U487</f>
        <v>-48.03699999999992</v>
      </c>
      <c r="V497" s="5">
        <f>V493-V487</f>
        <v>-50.014999999999986</v>
      </c>
      <c r="W497" s="5">
        <f>W493-W487</f>
        <v>-5.897999999999911</v>
      </c>
      <c r="X497" s="5"/>
      <c r="Y497" s="5"/>
      <c r="Z497" s="5"/>
      <c r="AA497" s="5"/>
      <c r="AB497" s="5"/>
      <c r="AC497" s="5"/>
      <c r="AD497" s="5"/>
      <c r="AE497" s="5"/>
      <c r="AF497" s="5"/>
    </row>
    <row r="498" spans="1:32" ht="12.75">
      <c r="A498" s="1" t="s">
        <v>23</v>
      </c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>
        <f>S497+(S492-S479)</f>
        <v>-14.02600000000001</v>
      </c>
      <c r="T498" s="5">
        <f>T497+(T492-T479)</f>
        <v>-42.484000000000094</v>
      </c>
      <c r="U498" s="5">
        <f>U497+(U492-U479)</f>
        <v>-68.83699999999993</v>
      </c>
      <c r="V498" s="5">
        <f>V497+(V492-V479)</f>
        <v>-81.91499999999999</v>
      </c>
      <c r="W498" s="5">
        <f>W497+(W492-W479)</f>
        <v>-65.69799999999992</v>
      </c>
      <c r="X498" s="5"/>
      <c r="Y498" s="5"/>
      <c r="Z498" s="5"/>
      <c r="AA498" s="5"/>
      <c r="AB498" s="5"/>
      <c r="AC498" s="5"/>
      <c r="AD498" s="5"/>
      <c r="AE498" s="5"/>
      <c r="AF498" s="5"/>
    </row>
    <row r="499" spans="1:32" ht="12.75">
      <c r="A499" s="1" t="s">
        <v>27</v>
      </c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>
        <f>S490-S477</f>
        <v>-17.399999999999864</v>
      </c>
      <c r="T499" s="5">
        <f>T490-T477</f>
        <v>-28</v>
      </c>
      <c r="U499" s="5">
        <f>U490-U477</f>
        <v>5.900000000000091</v>
      </c>
      <c r="V499" s="5">
        <f>V490-V477</f>
        <v>30</v>
      </c>
      <c r="W499" s="5">
        <f>W490-W477</f>
        <v>150.9000000000001</v>
      </c>
      <c r="X499" s="5"/>
      <c r="Y499" s="5"/>
      <c r="Z499" s="5"/>
      <c r="AA499" s="5"/>
      <c r="AB499" s="5"/>
      <c r="AC499" s="5"/>
      <c r="AD499" s="5"/>
      <c r="AE499" s="5"/>
      <c r="AF499" s="5"/>
    </row>
    <row r="500" spans="1:32" ht="12.75">
      <c r="A500" s="1" t="s">
        <v>25</v>
      </c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>
        <f>S494-S481</f>
        <v>74.19999999999982</v>
      </c>
      <c r="T500" s="5">
        <f>T494-T481</f>
        <v>126.5</v>
      </c>
      <c r="U500" s="5">
        <f>U494-U481</f>
        <v>240.19999999999982</v>
      </c>
      <c r="V500" s="5">
        <f>V494-V481</f>
        <v>113.20000000000005</v>
      </c>
      <c r="W500" s="5">
        <f>W494-W481</f>
        <v>-227.60000000000014</v>
      </c>
      <c r="X500" s="5"/>
      <c r="Y500" s="5"/>
      <c r="Z500" s="5"/>
      <c r="AA500" s="5"/>
      <c r="AB500" s="5"/>
      <c r="AC500" s="5"/>
      <c r="AD500" s="5"/>
      <c r="AE500" s="5"/>
      <c r="AF500" s="5"/>
    </row>
    <row r="501" spans="1:32" ht="12.75">
      <c r="A501" s="1" t="s">
        <v>26</v>
      </c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>
        <f>S496-S498</f>
        <v>70.22199999999992</v>
      </c>
      <c r="T501" s="5">
        <f>T496-T498</f>
        <v>139.7066680000002</v>
      </c>
      <c r="U501" s="5">
        <f>U496-U498</f>
        <v>309.5893047199999</v>
      </c>
      <c r="V501" s="5">
        <f>V496-V498</f>
        <v>303.08254413108466</v>
      </c>
      <c r="W501" s="5">
        <f>W496-W498</f>
        <v>76.5582684123197</v>
      </c>
      <c r="X501" s="5"/>
      <c r="Y501" s="5"/>
      <c r="Z501" s="5"/>
      <c r="AA501" s="5"/>
      <c r="AB501" s="5"/>
      <c r="AC501" s="5"/>
      <c r="AD501" s="5"/>
      <c r="AE501" s="5"/>
      <c r="AF501" s="5"/>
    </row>
    <row r="502" spans="2:32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</row>
    <row r="503" spans="2:32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</row>
    <row r="504" spans="1:34" ht="12.75">
      <c r="A504" s="11" t="s">
        <v>46</v>
      </c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F504" s="14"/>
      <c r="AG504" s="15"/>
      <c r="AH504" s="15"/>
    </row>
    <row r="505" spans="1:32" ht="12.75">
      <c r="A505" s="26" t="s">
        <v>64</v>
      </c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>
        <v>1815</v>
      </c>
      <c r="U505" s="5">
        <v>1870</v>
      </c>
      <c r="V505" s="5">
        <v>1930</v>
      </c>
      <c r="W505" s="5">
        <v>2015</v>
      </c>
      <c r="X505" s="5">
        <v>2091</v>
      </c>
      <c r="Y505" s="5">
        <v>2184</v>
      </c>
      <c r="Z505" s="5">
        <v>2288</v>
      </c>
      <c r="AA505" s="5">
        <v>2393</v>
      </c>
      <c r="AB505" s="5">
        <v>2500</v>
      </c>
      <c r="AC505" s="5">
        <v>2611</v>
      </c>
      <c r="AD505" s="5">
        <v>2727</v>
      </c>
      <c r="AE505" s="5"/>
      <c r="AF505" s="5"/>
    </row>
    <row r="506" spans="1:32" ht="12.75">
      <c r="A506" s="1" t="s">
        <v>94</v>
      </c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>
        <v>1707</v>
      </c>
      <c r="U506" s="5">
        <v>1739</v>
      </c>
      <c r="V506" s="5">
        <v>1779</v>
      </c>
      <c r="W506" s="5">
        <v>1806</v>
      </c>
      <c r="X506" s="5">
        <v>1881</v>
      </c>
      <c r="Y506" s="5">
        <v>1951</v>
      </c>
      <c r="Z506" s="5">
        <v>2032</v>
      </c>
      <c r="AA506" s="5">
        <v>2086</v>
      </c>
      <c r="AB506" s="5">
        <v>2166</v>
      </c>
      <c r="AC506" s="5">
        <v>2255</v>
      </c>
      <c r="AD506" s="5">
        <v>2346</v>
      </c>
      <c r="AE506" s="5"/>
      <c r="AF506" s="5"/>
    </row>
    <row r="507" spans="1:32" ht="12.75">
      <c r="A507" s="1" t="s">
        <v>6</v>
      </c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>
        <v>575</v>
      </c>
      <c r="U507" s="5">
        <v>574</v>
      </c>
      <c r="V507" s="5">
        <v>573</v>
      </c>
      <c r="W507" s="5">
        <v>568</v>
      </c>
      <c r="X507" s="5">
        <v>583</v>
      </c>
      <c r="Y507" s="5">
        <v>598</v>
      </c>
      <c r="Z507" s="5">
        <v>614</v>
      </c>
      <c r="AA507" s="5">
        <v>630</v>
      </c>
      <c r="AB507" s="5">
        <v>646</v>
      </c>
      <c r="AC507" s="5">
        <v>663</v>
      </c>
      <c r="AD507" s="5">
        <v>680</v>
      </c>
      <c r="AE507" s="5"/>
      <c r="AF507" s="5"/>
    </row>
    <row r="508" spans="1:32" ht="12.75">
      <c r="A508" s="1" t="s">
        <v>7</v>
      </c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>
        <v>231</v>
      </c>
      <c r="U508" s="5">
        <v>218</v>
      </c>
      <c r="V508" s="5">
        <v>207</v>
      </c>
      <c r="W508" s="5">
        <v>195</v>
      </c>
      <c r="X508" s="5">
        <v>183</v>
      </c>
      <c r="Y508" s="5">
        <v>170</v>
      </c>
      <c r="Z508" s="5">
        <v>156</v>
      </c>
      <c r="AA508" s="5">
        <v>140</v>
      </c>
      <c r="AB508" s="5">
        <v>123</v>
      </c>
      <c r="AC508" s="5">
        <v>104</v>
      </c>
      <c r="AD508" s="5">
        <v>85</v>
      </c>
      <c r="AE508" s="5"/>
      <c r="AF508" s="5"/>
    </row>
    <row r="509" spans="1:32" ht="12.75">
      <c r="A509" s="1" t="s">
        <v>8</v>
      </c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>
        <f aca="true" t="shared" si="195" ref="T509:AD509">T506-T507-T508</f>
        <v>901</v>
      </c>
      <c r="U509" s="5">
        <f t="shared" si="195"/>
        <v>947</v>
      </c>
      <c r="V509" s="5">
        <f t="shared" si="195"/>
        <v>999</v>
      </c>
      <c r="W509" s="5">
        <f t="shared" si="195"/>
        <v>1043</v>
      </c>
      <c r="X509" s="5">
        <f t="shared" si="195"/>
        <v>1115</v>
      </c>
      <c r="Y509" s="5">
        <f t="shared" si="195"/>
        <v>1183</v>
      </c>
      <c r="Z509" s="5">
        <f t="shared" si="195"/>
        <v>1262</v>
      </c>
      <c r="AA509" s="5">
        <f t="shared" si="195"/>
        <v>1316</v>
      </c>
      <c r="AB509" s="5">
        <f t="shared" si="195"/>
        <v>1397</v>
      </c>
      <c r="AC509" s="5">
        <f t="shared" si="195"/>
        <v>1488</v>
      </c>
      <c r="AD509" s="5">
        <f t="shared" si="195"/>
        <v>1581</v>
      </c>
      <c r="AE509" s="5"/>
      <c r="AF509" s="5"/>
    </row>
    <row r="510" spans="1:32" ht="12.75">
      <c r="A510" s="1" t="s">
        <v>80</v>
      </c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>
        <f aca="true" t="shared" si="196" ref="T510:AD510">T505-T506</f>
        <v>108</v>
      </c>
      <c r="U510" s="5">
        <f t="shared" si="196"/>
        <v>131</v>
      </c>
      <c r="V510" s="5">
        <f t="shared" si="196"/>
        <v>151</v>
      </c>
      <c r="W510" s="5">
        <f t="shared" si="196"/>
        <v>209</v>
      </c>
      <c r="X510" s="5">
        <f t="shared" si="196"/>
        <v>210</v>
      </c>
      <c r="Y510" s="5">
        <f t="shared" si="196"/>
        <v>233</v>
      </c>
      <c r="Z510" s="5">
        <f t="shared" si="196"/>
        <v>256</v>
      </c>
      <c r="AA510" s="5">
        <f t="shared" si="196"/>
        <v>307</v>
      </c>
      <c r="AB510" s="5">
        <f t="shared" si="196"/>
        <v>334</v>
      </c>
      <c r="AC510" s="5">
        <f t="shared" si="196"/>
        <v>356</v>
      </c>
      <c r="AD510" s="5">
        <f t="shared" si="196"/>
        <v>381</v>
      </c>
      <c r="AE510" s="5"/>
      <c r="AF510" s="5"/>
    </row>
    <row r="511" spans="1:32" ht="12.75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</row>
    <row r="512" spans="1:32" ht="12.75">
      <c r="A512" s="26" t="s">
        <v>53</v>
      </c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>
        <f>'Revenue Legislation'!T49</f>
        <v>0.004332000000000001</v>
      </c>
      <c r="U512" s="5">
        <f>'Revenue Legislation'!U49</f>
        <v>3.2086952799999997</v>
      </c>
      <c r="V512" s="5">
        <f>'Revenue Legislation'!V49</f>
        <v>-77.34454413108475</v>
      </c>
      <c r="W512" s="5">
        <f>'Revenue Legislation'!W49</f>
        <v>-85.71726841231975</v>
      </c>
      <c r="X512" s="5" t="e">
        <f>'Revenue Legislation'!#REF!</f>
        <v>#REF!</v>
      </c>
      <c r="Y512" s="5" t="e">
        <f>'Revenue Legislation'!#REF!</f>
        <v>#REF!</v>
      </c>
      <c r="Z512" s="5" t="e">
        <f>'Revenue Legislation'!#REF!</f>
        <v>#REF!</v>
      </c>
      <c r="AA512" s="5" t="e">
        <f>'Revenue Legislation'!#REF!</f>
        <v>#REF!</v>
      </c>
      <c r="AB512" s="5" t="e">
        <f>'Revenue Legislation'!#REF!</f>
        <v>#REF!</v>
      </c>
      <c r="AC512" s="5" t="e">
        <f>'Revenue Legislation'!#REF!</f>
        <v>#REF!</v>
      </c>
      <c r="AD512" s="5" t="e">
        <f>'Revenue Legislation'!#REF!</f>
        <v>#REF!</v>
      </c>
      <c r="AE512" s="5"/>
      <c r="AF512" s="5"/>
    </row>
    <row r="513" spans="1:32" ht="12.75">
      <c r="A513" s="1" t="s">
        <v>52</v>
      </c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>
        <f>'Mandatory Outlay Legislation'!T49</f>
        <v>0</v>
      </c>
      <c r="U513" s="5">
        <f>'Mandatory Outlay Legislation'!U49</f>
        <v>20.529</v>
      </c>
      <c r="V513" s="5">
        <f>'Mandatory Outlay Legislation'!V49</f>
        <v>25.403999999999996</v>
      </c>
      <c r="W513" s="5">
        <f>'Mandatory Outlay Legislation'!W49</f>
        <v>39.381</v>
      </c>
      <c r="X513" s="5">
        <f>'Mandatory Outlay Legislation'!X49</f>
        <v>0</v>
      </c>
      <c r="Y513" s="5">
        <f>'Mandatory Outlay Legislation'!Y49</f>
        <v>0</v>
      </c>
      <c r="Z513" s="5">
        <f>'Mandatory Outlay Legislation'!Z49</f>
        <v>0</v>
      </c>
      <c r="AA513" s="5">
        <f>'Mandatory Outlay Legislation'!AA49</f>
        <v>0</v>
      </c>
      <c r="AB513" s="5">
        <f>'Mandatory Outlay Legislation'!AB49</f>
        <v>0</v>
      </c>
      <c r="AC513" s="5">
        <f>'Mandatory Outlay Legislation'!AC49</f>
        <v>0</v>
      </c>
      <c r="AD513" s="5">
        <f>'Mandatory Outlay Legislation'!AD49</f>
        <v>0</v>
      </c>
      <c r="AE513" s="5"/>
      <c r="AF513" s="5"/>
    </row>
    <row r="514" spans="1:32" ht="12.75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</row>
    <row r="515" spans="1:32" ht="12.75">
      <c r="A515" s="26" t="s">
        <v>79</v>
      </c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>
        <f aca="true" t="shared" si="197" ref="T515:AD515">T505+T512</f>
        <v>1815.004332</v>
      </c>
      <c r="U515" s="5">
        <f t="shared" si="197"/>
        <v>1873.20869528</v>
      </c>
      <c r="V515" s="5">
        <f t="shared" si="197"/>
        <v>1852.6554558689152</v>
      </c>
      <c r="W515" s="5">
        <f t="shared" si="197"/>
        <v>1929.2827315876802</v>
      </c>
      <c r="X515" s="5" t="e">
        <f t="shared" si="197"/>
        <v>#REF!</v>
      </c>
      <c r="Y515" s="5" t="e">
        <f t="shared" si="197"/>
        <v>#REF!</v>
      </c>
      <c r="Z515" s="5" t="e">
        <f t="shared" si="197"/>
        <v>#REF!</v>
      </c>
      <c r="AA515" s="5" t="e">
        <f t="shared" si="197"/>
        <v>#REF!</v>
      </c>
      <c r="AB515" s="5" t="e">
        <f t="shared" si="197"/>
        <v>#REF!</v>
      </c>
      <c r="AC515" s="5" t="e">
        <f t="shared" si="197"/>
        <v>#REF!</v>
      </c>
      <c r="AD515" s="5" t="e">
        <f t="shared" si="197"/>
        <v>#REF!</v>
      </c>
      <c r="AE515" s="5"/>
      <c r="AF515" s="5"/>
    </row>
    <row r="516" spans="1:32" ht="12.75">
      <c r="A516" s="1" t="s">
        <v>57</v>
      </c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>
        <f aca="true" t="shared" si="198" ref="T516:AD516">T509+T513</f>
        <v>901</v>
      </c>
      <c r="U516" s="5">
        <f t="shared" si="198"/>
        <v>967.529</v>
      </c>
      <c r="V516" s="5">
        <f t="shared" si="198"/>
        <v>1024.404</v>
      </c>
      <c r="W516" s="5">
        <f t="shared" si="198"/>
        <v>1082.381</v>
      </c>
      <c r="X516" s="5">
        <f t="shared" si="198"/>
        <v>1115</v>
      </c>
      <c r="Y516" s="5">
        <f t="shared" si="198"/>
        <v>1183</v>
      </c>
      <c r="Z516" s="5">
        <f t="shared" si="198"/>
        <v>1262</v>
      </c>
      <c r="AA516" s="5">
        <f t="shared" si="198"/>
        <v>1316</v>
      </c>
      <c r="AB516" s="5">
        <f t="shared" si="198"/>
        <v>1397</v>
      </c>
      <c r="AC516" s="5">
        <f t="shared" si="198"/>
        <v>1488</v>
      </c>
      <c r="AD516" s="5">
        <f t="shared" si="198"/>
        <v>1581</v>
      </c>
      <c r="AE516" s="5"/>
      <c r="AF516" s="5"/>
    </row>
    <row r="517" spans="1:32" ht="12.75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</row>
    <row r="518" spans="1:32" ht="12.75">
      <c r="A518" s="26" t="s">
        <v>12</v>
      </c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>
        <f aca="true" t="shared" si="199" ref="T518:AD518">T4</f>
        <v>1827.5</v>
      </c>
      <c r="U518" s="5">
        <f t="shared" si="199"/>
        <v>2025.1</v>
      </c>
      <c r="V518" s="5">
        <f t="shared" si="199"/>
        <v>1990.2</v>
      </c>
      <c r="W518" s="5">
        <f t="shared" si="199"/>
        <v>1853.3</v>
      </c>
      <c r="X518" s="5">
        <f t="shared" si="199"/>
        <v>1921.526</v>
      </c>
      <c r="Y518" s="5">
        <f t="shared" si="199"/>
        <v>2054.36</v>
      </c>
      <c r="Z518" s="5">
        <f t="shared" si="199"/>
        <v>2225.115</v>
      </c>
      <c r="AA518" s="5">
        <f t="shared" si="199"/>
        <v>2370.074</v>
      </c>
      <c r="AB518" s="5">
        <f t="shared" si="199"/>
        <v>2504.664</v>
      </c>
      <c r="AC518" s="5">
        <f t="shared" si="199"/>
        <v>2647.778</v>
      </c>
      <c r="AD518" s="5">
        <f t="shared" si="199"/>
        <v>2797.853</v>
      </c>
      <c r="AE518" s="5"/>
      <c r="AF518" s="5"/>
    </row>
    <row r="519" spans="1:32" ht="12.75">
      <c r="A519" s="1" t="s">
        <v>16</v>
      </c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>
        <f aca="true" t="shared" si="200" ref="T519:AD519">T5</f>
        <v>1703</v>
      </c>
      <c r="U519" s="5">
        <f t="shared" si="200"/>
        <v>1787.9</v>
      </c>
      <c r="V519" s="5">
        <f t="shared" si="200"/>
        <v>1863</v>
      </c>
      <c r="W519" s="5">
        <f t="shared" si="200"/>
        <v>2010.9</v>
      </c>
      <c r="X519" s="5">
        <f t="shared" si="200"/>
        <v>2120.707</v>
      </c>
      <c r="Y519" s="5">
        <f t="shared" si="200"/>
        <v>2199.304</v>
      </c>
      <c r="Z519" s="5">
        <f t="shared" si="200"/>
        <v>2298.177</v>
      </c>
      <c r="AA519" s="5">
        <f t="shared" si="200"/>
        <v>2386.552</v>
      </c>
      <c r="AB519" s="5">
        <f t="shared" si="200"/>
        <v>2478.55</v>
      </c>
      <c r="AC519" s="5">
        <f t="shared" si="200"/>
        <v>2582.87</v>
      </c>
      <c r="AD519" s="5">
        <f t="shared" si="200"/>
        <v>2694.586</v>
      </c>
      <c r="AE519" s="5"/>
      <c r="AF519" s="5"/>
    </row>
    <row r="520" spans="1:32" ht="12.75">
      <c r="A520" s="1" t="s">
        <v>0</v>
      </c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>
        <f aca="true" t="shared" si="201" ref="T520:AD520">T6</f>
        <v>575</v>
      </c>
      <c r="U520" s="5">
        <f t="shared" si="201"/>
        <v>617</v>
      </c>
      <c r="V520" s="5">
        <f t="shared" si="201"/>
        <v>649.362</v>
      </c>
      <c r="W520" s="5">
        <f t="shared" si="201"/>
        <v>733.7</v>
      </c>
      <c r="X520" s="5">
        <f t="shared" si="201"/>
        <v>791.543</v>
      </c>
      <c r="Y520" s="5">
        <f t="shared" si="201"/>
        <v>816.827</v>
      </c>
      <c r="Z520" s="5">
        <f t="shared" si="201"/>
        <v>834.427</v>
      </c>
      <c r="AA520" s="5">
        <f t="shared" si="201"/>
        <v>848.478</v>
      </c>
      <c r="AB520" s="5">
        <f t="shared" si="201"/>
        <v>866.218</v>
      </c>
      <c r="AC520" s="5">
        <f t="shared" si="201"/>
        <v>890.89</v>
      </c>
      <c r="AD520" s="5">
        <f t="shared" si="201"/>
        <v>914.733</v>
      </c>
      <c r="AE520" s="5"/>
      <c r="AF520" s="5"/>
    </row>
    <row r="521" spans="1:32" ht="12.75">
      <c r="A521" s="1" t="s">
        <v>2</v>
      </c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>
        <f aca="true" t="shared" si="202" ref="T521:AD521">T7</f>
        <v>229.7</v>
      </c>
      <c r="U521" s="5">
        <f t="shared" si="202"/>
        <v>223.2</v>
      </c>
      <c r="V521" s="5">
        <f t="shared" si="202"/>
        <v>206.1</v>
      </c>
      <c r="W521" s="5">
        <f t="shared" si="202"/>
        <v>171.2</v>
      </c>
      <c r="X521" s="5">
        <f t="shared" si="202"/>
        <v>157.078</v>
      </c>
      <c r="Y521" s="5">
        <f t="shared" si="202"/>
        <v>164.952</v>
      </c>
      <c r="Z521" s="5">
        <f t="shared" si="202"/>
        <v>193.833</v>
      </c>
      <c r="AA521" s="5">
        <f t="shared" si="202"/>
        <v>212.245</v>
      </c>
      <c r="AB521" s="5">
        <f t="shared" si="202"/>
        <v>216.787</v>
      </c>
      <c r="AC521" s="5">
        <f t="shared" si="202"/>
        <v>216.605</v>
      </c>
      <c r="AD521" s="5">
        <f t="shared" si="202"/>
        <v>214.084</v>
      </c>
      <c r="AE521" s="5"/>
      <c r="AF521" s="5"/>
    </row>
    <row r="522" spans="1:32" ht="12.75">
      <c r="A522" s="1" t="s">
        <v>4</v>
      </c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>
        <f aca="true" t="shared" si="203" ref="T522:AD522">T8</f>
        <v>898.3</v>
      </c>
      <c r="U522" s="5">
        <f t="shared" si="203"/>
        <v>947.7</v>
      </c>
      <c r="V522" s="5">
        <f t="shared" si="203"/>
        <v>1007.5379999999999</v>
      </c>
      <c r="W522" s="5">
        <f t="shared" si="203"/>
        <v>1106</v>
      </c>
      <c r="X522" s="5">
        <f t="shared" si="203"/>
        <v>1172.0859999999998</v>
      </c>
      <c r="Y522" s="5">
        <f t="shared" si="203"/>
        <v>1217.525</v>
      </c>
      <c r="Z522" s="5">
        <f t="shared" si="203"/>
        <v>1269.917</v>
      </c>
      <c r="AA522" s="5">
        <f t="shared" si="203"/>
        <v>1325.8290000000002</v>
      </c>
      <c r="AB522" s="5">
        <f t="shared" si="203"/>
        <v>1395.5450000000003</v>
      </c>
      <c r="AC522" s="5">
        <f t="shared" si="203"/>
        <v>1475.375</v>
      </c>
      <c r="AD522" s="5">
        <f t="shared" si="203"/>
        <v>1565.7689999999998</v>
      </c>
      <c r="AE522" s="5"/>
      <c r="AF522" s="5"/>
    </row>
    <row r="523" spans="1:32" ht="12.75">
      <c r="A523" s="26" t="s">
        <v>14</v>
      </c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>
        <f aca="true" t="shared" si="204" ref="T523:AD523">T9</f>
        <v>124.5</v>
      </c>
      <c r="U523" s="5">
        <f t="shared" si="204"/>
        <v>237.19999999999982</v>
      </c>
      <c r="V523" s="5">
        <f t="shared" si="204"/>
        <v>127.20000000000005</v>
      </c>
      <c r="W523" s="5">
        <f t="shared" si="204"/>
        <v>-157.60000000000014</v>
      </c>
      <c r="X523" s="5">
        <f t="shared" si="204"/>
        <v>-199.181</v>
      </c>
      <c r="Y523" s="5">
        <f t="shared" si="204"/>
        <v>-144.98</v>
      </c>
      <c r="Z523" s="5">
        <f t="shared" si="204"/>
        <v>-73.062</v>
      </c>
      <c r="AA523" s="5">
        <f t="shared" si="204"/>
        <v>-16.479</v>
      </c>
      <c r="AB523" s="5">
        <f t="shared" si="204"/>
        <v>26.114</v>
      </c>
      <c r="AC523" s="5">
        <f t="shared" si="204"/>
        <v>64.908</v>
      </c>
      <c r="AD523" s="5">
        <f t="shared" si="204"/>
        <v>103.267</v>
      </c>
      <c r="AE523" s="5"/>
      <c r="AF523" s="5"/>
    </row>
    <row r="524" spans="1:32" ht="12.75">
      <c r="A524" s="26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</row>
    <row r="525" spans="1:32" ht="12.75">
      <c r="A525" s="26" t="s">
        <v>24</v>
      </c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>
        <f>T518-T515</f>
        <v>12.495668000000023</v>
      </c>
      <c r="U525" s="5">
        <f>U518-U515</f>
        <v>151.89130471999988</v>
      </c>
      <c r="V525" s="5">
        <f>V518-V515</f>
        <v>137.54454413108488</v>
      </c>
      <c r="W525" s="5">
        <f>W518-W515</f>
        <v>-75.98273158768029</v>
      </c>
      <c r="X525" s="5"/>
      <c r="Y525" s="5"/>
      <c r="Z525" s="5"/>
      <c r="AA525" s="5"/>
      <c r="AB525" s="5"/>
      <c r="AC525" s="5"/>
      <c r="AD525" s="5"/>
      <c r="AE525" s="5"/>
      <c r="AF525" s="5"/>
    </row>
    <row r="526" spans="1:32" ht="12.75">
      <c r="A526" s="1" t="s">
        <v>22</v>
      </c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>
        <f>T522-T516</f>
        <v>-2.7000000000000455</v>
      </c>
      <c r="U526" s="5">
        <f>U522-U516</f>
        <v>-19.82899999999995</v>
      </c>
      <c r="V526" s="5">
        <f>V522-V516</f>
        <v>-16.8660000000001</v>
      </c>
      <c r="W526" s="5">
        <f>W522-W516</f>
        <v>23.618999999999915</v>
      </c>
      <c r="X526" s="5"/>
      <c r="Y526" s="5"/>
      <c r="Z526" s="5"/>
      <c r="AA526" s="5"/>
      <c r="AB526" s="5"/>
      <c r="AC526" s="5"/>
      <c r="AD526" s="5"/>
      <c r="AE526" s="5"/>
      <c r="AF526" s="5"/>
    </row>
    <row r="527" spans="1:32" ht="12.75">
      <c r="A527" s="1" t="s">
        <v>23</v>
      </c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>
        <f>T526+(T521-T508)</f>
        <v>-4.000000000000057</v>
      </c>
      <c r="U527" s="5">
        <f>U526+(U521-U508)</f>
        <v>-14.628999999999962</v>
      </c>
      <c r="V527" s="5">
        <f>V526+(V521-V508)</f>
        <v>-17.766000000000105</v>
      </c>
      <c r="W527" s="5">
        <f>W526+(W521-W508)</f>
        <v>-0.18100000000009686</v>
      </c>
      <c r="X527" s="5"/>
      <c r="Y527" s="5"/>
      <c r="Z527" s="5"/>
      <c r="AA527" s="5"/>
      <c r="AB527" s="5"/>
      <c r="AC527" s="5"/>
      <c r="AD527" s="5"/>
      <c r="AE527" s="5"/>
      <c r="AF527" s="5"/>
    </row>
    <row r="528" spans="1:32" ht="12.75">
      <c r="A528" s="1" t="s">
        <v>27</v>
      </c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>
        <f>T519-T506</f>
        <v>-4</v>
      </c>
      <c r="U528" s="5">
        <f>U519-U506</f>
        <v>48.90000000000009</v>
      </c>
      <c r="V528" s="5">
        <f>V519-V506</f>
        <v>84</v>
      </c>
      <c r="W528" s="5">
        <f>W519-W506</f>
        <v>204.9000000000001</v>
      </c>
      <c r="X528" s="5"/>
      <c r="Y528" s="5"/>
      <c r="Z528" s="5"/>
      <c r="AA528" s="5"/>
      <c r="AB528" s="5"/>
      <c r="AC528" s="5"/>
      <c r="AD528" s="5"/>
      <c r="AE528" s="5"/>
      <c r="AF528" s="5"/>
    </row>
    <row r="529" spans="1:32" ht="12.75">
      <c r="A529" s="1" t="s">
        <v>25</v>
      </c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>
        <f>T523-T510</f>
        <v>16.5</v>
      </c>
      <c r="U529" s="5">
        <f>U523-U510</f>
        <v>106.19999999999982</v>
      </c>
      <c r="V529" s="5">
        <f>V523-V510</f>
        <v>-23.799999999999955</v>
      </c>
      <c r="W529" s="5">
        <f>W523-W510</f>
        <v>-366.60000000000014</v>
      </c>
      <c r="X529" s="5"/>
      <c r="Y529" s="5"/>
      <c r="Z529" s="5"/>
      <c r="AA529" s="5"/>
      <c r="AB529" s="5"/>
      <c r="AC529" s="5"/>
      <c r="AD529" s="5"/>
      <c r="AE529" s="5"/>
      <c r="AF529" s="5"/>
    </row>
    <row r="530" spans="1:32" ht="12.75">
      <c r="A530" s="1" t="s">
        <v>26</v>
      </c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>
        <f>T525-T527</f>
        <v>16.49566800000008</v>
      </c>
      <c r="U530" s="5">
        <f>U525-U527</f>
        <v>166.52030471999984</v>
      </c>
      <c r="V530" s="5">
        <f>V525-V527</f>
        <v>155.31054413108498</v>
      </c>
      <c r="W530" s="5">
        <f>W525-W527</f>
        <v>-75.8017315876802</v>
      </c>
      <c r="X530" s="5"/>
      <c r="Y530" s="5"/>
      <c r="Z530" s="5"/>
      <c r="AA530" s="5"/>
      <c r="AB530" s="5"/>
      <c r="AC530" s="5"/>
      <c r="AD530" s="5"/>
      <c r="AE530" s="5"/>
      <c r="AF530" s="5"/>
    </row>
    <row r="531" spans="2:32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</row>
    <row r="532" spans="2:32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</row>
    <row r="533" spans="1:34" ht="12.75">
      <c r="A533" s="11" t="s">
        <v>47</v>
      </c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  <c r="AA533" s="14"/>
      <c r="AB533" s="14"/>
      <c r="AC533" s="14"/>
      <c r="AD533" s="14"/>
      <c r="AE533" s="14"/>
      <c r="AF533" s="14"/>
      <c r="AG533" s="15"/>
      <c r="AH533" s="15"/>
    </row>
    <row r="534" spans="1:32" ht="12.75">
      <c r="A534" s="26" t="s">
        <v>67</v>
      </c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>
        <v>1945</v>
      </c>
      <c r="V534" s="5">
        <v>2016</v>
      </c>
      <c r="W534" s="5">
        <v>2096</v>
      </c>
      <c r="X534" s="5">
        <v>2177</v>
      </c>
      <c r="Y534" s="5">
        <v>2263</v>
      </c>
      <c r="Z534" s="5">
        <v>2361</v>
      </c>
      <c r="AA534" s="5">
        <v>2465</v>
      </c>
      <c r="AB534" s="5">
        <v>2572</v>
      </c>
      <c r="AC534" s="5">
        <v>2686</v>
      </c>
      <c r="AD534" s="5">
        <v>2813</v>
      </c>
      <c r="AE534" s="5">
        <v>2946</v>
      </c>
      <c r="AF534" s="5"/>
    </row>
    <row r="535" spans="1:32" ht="12.75">
      <c r="A535" s="1" t="s">
        <v>97</v>
      </c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>
        <v>1769</v>
      </c>
      <c r="V535" s="5">
        <v>1839</v>
      </c>
      <c r="W535" s="5">
        <v>1888</v>
      </c>
      <c r="X535" s="5">
        <v>1950</v>
      </c>
      <c r="Y535" s="5">
        <v>2017</v>
      </c>
      <c r="Z535" s="5">
        <v>2093</v>
      </c>
      <c r="AA535" s="5">
        <v>2140</v>
      </c>
      <c r="AB535" s="5">
        <v>2204</v>
      </c>
      <c r="AC535" s="5">
        <v>2287</v>
      </c>
      <c r="AD535" s="5">
        <v>2369</v>
      </c>
      <c r="AE535" s="5">
        <v>2457</v>
      </c>
      <c r="AF535" s="5"/>
    </row>
    <row r="536" spans="1:32" ht="12.75">
      <c r="A536" s="1" t="s">
        <v>6</v>
      </c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>
        <v>603</v>
      </c>
      <c r="V536" s="5">
        <v>635</v>
      </c>
      <c r="W536" s="5">
        <v>650</v>
      </c>
      <c r="X536" s="5">
        <v>669</v>
      </c>
      <c r="Y536" s="5">
        <v>684</v>
      </c>
      <c r="Z536" s="5">
        <v>702</v>
      </c>
      <c r="AA536" s="5">
        <v>716</v>
      </c>
      <c r="AB536" s="5">
        <v>730</v>
      </c>
      <c r="AC536" s="5">
        <v>750</v>
      </c>
      <c r="AD536" s="5">
        <v>768</v>
      </c>
      <c r="AE536" s="5">
        <v>786</v>
      </c>
      <c r="AF536" s="5"/>
    </row>
    <row r="537" spans="1:32" ht="12.75">
      <c r="A537" s="1" t="s">
        <v>7</v>
      </c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>
        <v>224</v>
      </c>
      <c r="V537" s="5">
        <v>218</v>
      </c>
      <c r="W537" s="5">
        <v>209</v>
      </c>
      <c r="X537" s="5">
        <v>194</v>
      </c>
      <c r="Y537" s="5">
        <v>177</v>
      </c>
      <c r="Z537" s="5">
        <v>160</v>
      </c>
      <c r="AA537" s="5">
        <v>142</v>
      </c>
      <c r="AB537" s="5">
        <v>122</v>
      </c>
      <c r="AC537" s="5">
        <v>101</v>
      </c>
      <c r="AD537" s="5">
        <v>80</v>
      </c>
      <c r="AE537" s="5">
        <v>68</v>
      </c>
      <c r="AF537" s="5"/>
    </row>
    <row r="538" spans="1:32" ht="12.75">
      <c r="A538" s="1" t="s">
        <v>8</v>
      </c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>
        <f aca="true" t="shared" si="205" ref="U538:AE538">U535-U536-U537</f>
        <v>942</v>
      </c>
      <c r="V538" s="5">
        <f t="shared" si="205"/>
        <v>986</v>
      </c>
      <c r="W538" s="5">
        <f t="shared" si="205"/>
        <v>1029</v>
      </c>
      <c r="X538" s="5">
        <f t="shared" si="205"/>
        <v>1087</v>
      </c>
      <c r="Y538" s="5">
        <f t="shared" si="205"/>
        <v>1156</v>
      </c>
      <c r="Z538" s="5">
        <f t="shared" si="205"/>
        <v>1231</v>
      </c>
      <c r="AA538" s="5">
        <f t="shared" si="205"/>
        <v>1282</v>
      </c>
      <c r="AB538" s="5">
        <f t="shared" si="205"/>
        <v>1352</v>
      </c>
      <c r="AC538" s="5">
        <f t="shared" si="205"/>
        <v>1436</v>
      </c>
      <c r="AD538" s="5">
        <f t="shared" si="205"/>
        <v>1521</v>
      </c>
      <c r="AE538" s="5">
        <f t="shared" si="205"/>
        <v>1603</v>
      </c>
      <c r="AF538" s="5"/>
    </row>
    <row r="539" spans="1:32" ht="12.75">
      <c r="A539" s="1" t="s">
        <v>80</v>
      </c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>
        <f aca="true" t="shared" si="206" ref="U539:AE539">U534-U535</f>
        <v>176</v>
      </c>
      <c r="V539" s="5">
        <f t="shared" si="206"/>
        <v>177</v>
      </c>
      <c r="W539" s="5">
        <f t="shared" si="206"/>
        <v>208</v>
      </c>
      <c r="X539" s="5">
        <f t="shared" si="206"/>
        <v>227</v>
      </c>
      <c r="Y539" s="5">
        <f t="shared" si="206"/>
        <v>246</v>
      </c>
      <c r="Z539" s="5">
        <f t="shared" si="206"/>
        <v>268</v>
      </c>
      <c r="AA539" s="5">
        <f t="shared" si="206"/>
        <v>325</v>
      </c>
      <c r="AB539" s="5">
        <f t="shared" si="206"/>
        <v>368</v>
      </c>
      <c r="AC539" s="5">
        <f t="shared" si="206"/>
        <v>399</v>
      </c>
      <c r="AD539" s="5">
        <f t="shared" si="206"/>
        <v>444</v>
      </c>
      <c r="AE539" s="5">
        <f t="shared" si="206"/>
        <v>489</v>
      </c>
      <c r="AF539" s="5"/>
    </row>
    <row r="540" spans="1:32" ht="12.75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</row>
    <row r="541" spans="1:32" ht="12.75">
      <c r="A541" s="26" t="s">
        <v>53</v>
      </c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>
        <f>'Revenue Legislation'!U50</f>
        <v>-0.00795072</v>
      </c>
      <c r="V541" s="5">
        <f>'Revenue Legislation'!V50</f>
        <v>-71.32087013108475</v>
      </c>
      <c r="W541" s="5">
        <f>'Revenue Legislation'!W50</f>
        <v>-77.67426041231977</v>
      </c>
      <c r="X541" s="5" t="e">
        <f>'Revenue Legislation'!#REF!</f>
        <v>#REF!</v>
      </c>
      <c r="Y541" s="5" t="e">
        <f>'Revenue Legislation'!#REF!</f>
        <v>#REF!</v>
      </c>
      <c r="Z541" s="5" t="e">
        <f>'Revenue Legislation'!#REF!</f>
        <v>#REF!</v>
      </c>
      <c r="AA541" s="5" t="e">
        <f>'Revenue Legislation'!#REF!</f>
        <v>#REF!</v>
      </c>
      <c r="AB541" s="5" t="e">
        <f>'Revenue Legislation'!#REF!</f>
        <v>#REF!</v>
      </c>
      <c r="AC541" s="5" t="e">
        <f>'Revenue Legislation'!#REF!</f>
        <v>#REF!</v>
      </c>
      <c r="AD541" s="5" t="e">
        <f>'Revenue Legislation'!#REF!</f>
        <v>#REF!</v>
      </c>
      <c r="AE541" s="5" t="e">
        <f>'Revenue Legislation'!#REF!</f>
        <v>#REF!</v>
      </c>
      <c r="AF541" s="5"/>
    </row>
    <row r="542" spans="1:32" ht="12.75">
      <c r="A542" s="1" t="s">
        <v>52</v>
      </c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>
        <f>'Mandatory Outlay Legislation'!U50</f>
        <v>13.551</v>
      </c>
      <c r="V542" s="5">
        <f>'Mandatory Outlay Legislation'!V50</f>
        <v>21.588</v>
      </c>
      <c r="W542" s="5">
        <f>'Mandatory Outlay Legislation'!W50</f>
        <v>34.415</v>
      </c>
      <c r="X542" s="5">
        <f>'Mandatory Outlay Legislation'!X50</f>
        <v>0</v>
      </c>
      <c r="Y542" s="5">
        <f>'Mandatory Outlay Legislation'!Y50</f>
        <v>0</v>
      </c>
      <c r="Z542" s="5">
        <f>'Mandatory Outlay Legislation'!Z50</f>
        <v>0</v>
      </c>
      <c r="AA542" s="5">
        <f>'Mandatory Outlay Legislation'!AA50</f>
        <v>0</v>
      </c>
      <c r="AB542" s="5">
        <f>'Mandatory Outlay Legislation'!AB50</f>
        <v>0</v>
      </c>
      <c r="AC542" s="5">
        <f>'Mandatory Outlay Legislation'!AC50</f>
        <v>0</v>
      </c>
      <c r="AD542" s="5">
        <f>'Mandatory Outlay Legislation'!AD50</f>
        <v>0</v>
      </c>
      <c r="AE542" s="5">
        <f>'Mandatory Outlay Legislation'!AE50</f>
        <v>0</v>
      </c>
      <c r="AF542" s="5"/>
    </row>
    <row r="543" spans="1:32" ht="12.75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</row>
    <row r="544" spans="1:32" ht="12.75">
      <c r="A544" s="26" t="s">
        <v>79</v>
      </c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>
        <f aca="true" t="shared" si="207" ref="U544:AE544">U541+U534</f>
        <v>1944.99204928</v>
      </c>
      <c r="V544" s="5">
        <f t="shared" si="207"/>
        <v>1944.6791298689152</v>
      </c>
      <c r="W544" s="5">
        <f t="shared" si="207"/>
        <v>2018.3257395876803</v>
      </c>
      <c r="X544" s="5" t="e">
        <f t="shared" si="207"/>
        <v>#REF!</v>
      </c>
      <c r="Y544" s="5" t="e">
        <f t="shared" si="207"/>
        <v>#REF!</v>
      </c>
      <c r="Z544" s="5" t="e">
        <f t="shared" si="207"/>
        <v>#REF!</v>
      </c>
      <c r="AA544" s="5" t="e">
        <f t="shared" si="207"/>
        <v>#REF!</v>
      </c>
      <c r="AB544" s="5" t="e">
        <f t="shared" si="207"/>
        <v>#REF!</v>
      </c>
      <c r="AC544" s="5" t="e">
        <f t="shared" si="207"/>
        <v>#REF!</v>
      </c>
      <c r="AD544" s="5" t="e">
        <f t="shared" si="207"/>
        <v>#REF!</v>
      </c>
      <c r="AE544" s="5" t="e">
        <f t="shared" si="207"/>
        <v>#REF!</v>
      </c>
      <c r="AF544" s="5"/>
    </row>
    <row r="545" spans="1:32" ht="12.75">
      <c r="A545" s="1" t="s">
        <v>57</v>
      </c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>
        <f aca="true" t="shared" si="208" ref="U545:AE545">U538+U542</f>
        <v>955.551</v>
      </c>
      <c r="V545" s="5">
        <f t="shared" si="208"/>
        <v>1007.588</v>
      </c>
      <c r="W545" s="5">
        <f t="shared" si="208"/>
        <v>1063.415</v>
      </c>
      <c r="X545" s="5">
        <f t="shared" si="208"/>
        <v>1087</v>
      </c>
      <c r="Y545" s="5">
        <f t="shared" si="208"/>
        <v>1156</v>
      </c>
      <c r="Z545" s="5">
        <f t="shared" si="208"/>
        <v>1231</v>
      </c>
      <c r="AA545" s="5">
        <f t="shared" si="208"/>
        <v>1282</v>
      </c>
      <c r="AB545" s="5">
        <f t="shared" si="208"/>
        <v>1352</v>
      </c>
      <c r="AC545" s="5">
        <f t="shared" si="208"/>
        <v>1436</v>
      </c>
      <c r="AD545" s="5">
        <f t="shared" si="208"/>
        <v>1521</v>
      </c>
      <c r="AE545" s="5">
        <f t="shared" si="208"/>
        <v>1603</v>
      </c>
      <c r="AF545" s="5"/>
    </row>
    <row r="546" spans="1:32" ht="12.75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</row>
    <row r="547" spans="1:32" ht="12.75">
      <c r="A547" s="26" t="s">
        <v>12</v>
      </c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>
        <f aca="true" t="shared" si="209" ref="U547:AE547">U4</f>
        <v>2025.1</v>
      </c>
      <c r="V547" s="5">
        <f t="shared" si="209"/>
        <v>1990.2</v>
      </c>
      <c r="W547" s="5">
        <f t="shared" si="209"/>
        <v>1853.3</v>
      </c>
      <c r="X547" s="5">
        <f t="shared" si="209"/>
        <v>1921.526</v>
      </c>
      <c r="Y547" s="5">
        <f t="shared" si="209"/>
        <v>2054.36</v>
      </c>
      <c r="Z547" s="5">
        <f t="shared" si="209"/>
        <v>2225.115</v>
      </c>
      <c r="AA547" s="5">
        <f t="shared" si="209"/>
        <v>2370.074</v>
      </c>
      <c r="AB547" s="5">
        <f t="shared" si="209"/>
        <v>2504.664</v>
      </c>
      <c r="AC547" s="5">
        <f t="shared" si="209"/>
        <v>2647.778</v>
      </c>
      <c r="AD547" s="5">
        <f t="shared" si="209"/>
        <v>2797.853</v>
      </c>
      <c r="AE547" s="5">
        <f t="shared" si="209"/>
        <v>2949.213</v>
      </c>
      <c r="AF547" s="5"/>
    </row>
    <row r="548" spans="1:32" ht="12.75">
      <c r="A548" s="1" t="s">
        <v>16</v>
      </c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>
        <f aca="true" t="shared" si="210" ref="U548:AE548">U5</f>
        <v>1787.9</v>
      </c>
      <c r="V548" s="5">
        <f t="shared" si="210"/>
        <v>1863</v>
      </c>
      <c r="W548" s="5">
        <f t="shared" si="210"/>
        <v>2010.9</v>
      </c>
      <c r="X548" s="5">
        <f t="shared" si="210"/>
        <v>2120.707</v>
      </c>
      <c r="Y548" s="5">
        <f t="shared" si="210"/>
        <v>2199.304</v>
      </c>
      <c r="Z548" s="5">
        <f t="shared" si="210"/>
        <v>2298.177</v>
      </c>
      <c r="AA548" s="5">
        <f t="shared" si="210"/>
        <v>2386.552</v>
      </c>
      <c r="AB548" s="5">
        <f t="shared" si="210"/>
        <v>2478.55</v>
      </c>
      <c r="AC548" s="5">
        <f t="shared" si="210"/>
        <v>2582.87</v>
      </c>
      <c r="AD548" s="5">
        <f t="shared" si="210"/>
        <v>2694.586</v>
      </c>
      <c r="AE548" s="5">
        <f t="shared" si="210"/>
        <v>2808.8</v>
      </c>
      <c r="AF548" s="5"/>
    </row>
    <row r="549" spans="1:32" ht="12.75">
      <c r="A549" s="1" t="s">
        <v>0</v>
      </c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>
        <f aca="true" t="shared" si="211" ref="U549:AE549">U6</f>
        <v>617</v>
      </c>
      <c r="V549" s="5">
        <f t="shared" si="211"/>
        <v>649.362</v>
      </c>
      <c r="W549" s="5">
        <f t="shared" si="211"/>
        <v>733.7</v>
      </c>
      <c r="X549" s="5">
        <f t="shared" si="211"/>
        <v>791.543</v>
      </c>
      <c r="Y549" s="5">
        <f t="shared" si="211"/>
        <v>816.827</v>
      </c>
      <c r="Z549" s="5">
        <f t="shared" si="211"/>
        <v>834.427</v>
      </c>
      <c r="AA549" s="5">
        <f t="shared" si="211"/>
        <v>848.478</v>
      </c>
      <c r="AB549" s="5">
        <f t="shared" si="211"/>
        <v>866.218</v>
      </c>
      <c r="AC549" s="5">
        <f t="shared" si="211"/>
        <v>890.89</v>
      </c>
      <c r="AD549" s="5">
        <f t="shared" si="211"/>
        <v>914.733</v>
      </c>
      <c r="AE549" s="5">
        <f t="shared" si="211"/>
        <v>939.679</v>
      </c>
      <c r="AF549" s="5"/>
    </row>
    <row r="550" spans="1:32" ht="12.75">
      <c r="A550" s="1" t="s">
        <v>2</v>
      </c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>
        <f aca="true" t="shared" si="212" ref="U550:AE550">U7</f>
        <v>223.2</v>
      </c>
      <c r="V550" s="5">
        <f t="shared" si="212"/>
        <v>206.1</v>
      </c>
      <c r="W550" s="5">
        <f t="shared" si="212"/>
        <v>171.2</v>
      </c>
      <c r="X550" s="5">
        <f t="shared" si="212"/>
        <v>157.078</v>
      </c>
      <c r="Y550" s="5">
        <f t="shared" si="212"/>
        <v>164.952</v>
      </c>
      <c r="Z550" s="5">
        <f t="shared" si="212"/>
        <v>193.833</v>
      </c>
      <c r="AA550" s="5">
        <f t="shared" si="212"/>
        <v>212.245</v>
      </c>
      <c r="AB550" s="5">
        <f t="shared" si="212"/>
        <v>216.787</v>
      </c>
      <c r="AC550" s="5">
        <f t="shared" si="212"/>
        <v>216.605</v>
      </c>
      <c r="AD550" s="5">
        <f t="shared" si="212"/>
        <v>214.084</v>
      </c>
      <c r="AE550" s="5">
        <f t="shared" si="212"/>
        <v>208.157</v>
      </c>
      <c r="AF550" s="5"/>
    </row>
    <row r="551" spans="1:32" ht="12.75">
      <c r="A551" s="1" t="s">
        <v>4</v>
      </c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>
        <f aca="true" t="shared" si="213" ref="U551:AE551">U8</f>
        <v>947.7</v>
      </c>
      <c r="V551" s="5">
        <f t="shared" si="213"/>
        <v>1007.5379999999999</v>
      </c>
      <c r="W551" s="5">
        <f t="shared" si="213"/>
        <v>1106</v>
      </c>
      <c r="X551" s="5">
        <f t="shared" si="213"/>
        <v>1172.0859999999998</v>
      </c>
      <c r="Y551" s="5">
        <f t="shared" si="213"/>
        <v>1217.525</v>
      </c>
      <c r="Z551" s="5">
        <f t="shared" si="213"/>
        <v>1269.917</v>
      </c>
      <c r="AA551" s="5">
        <f t="shared" si="213"/>
        <v>1325.8290000000002</v>
      </c>
      <c r="AB551" s="5">
        <f t="shared" si="213"/>
        <v>1395.5450000000003</v>
      </c>
      <c r="AC551" s="5">
        <f t="shared" si="213"/>
        <v>1475.375</v>
      </c>
      <c r="AD551" s="5">
        <f t="shared" si="213"/>
        <v>1565.7689999999998</v>
      </c>
      <c r="AE551" s="5">
        <f t="shared" si="213"/>
        <v>1660.9640000000002</v>
      </c>
      <c r="AF551" s="5"/>
    </row>
    <row r="552" spans="1:32" ht="12.75">
      <c r="A552" s="26" t="s">
        <v>14</v>
      </c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>
        <f aca="true" t="shared" si="214" ref="U552:AE552">U9</f>
        <v>237.19999999999982</v>
      </c>
      <c r="V552" s="5">
        <f t="shared" si="214"/>
        <v>127.20000000000005</v>
      </c>
      <c r="W552" s="5">
        <f t="shared" si="214"/>
        <v>-157.60000000000014</v>
      </c>
      <c r="X552" s="5">
        <f t="shared" si="214"/>
        <v>-199.181</v>
      </c>
      <c r="Y552" s="5">
        <f t="shared" si="214"/>
        <v>-144.98</v>
      </c>
      <c r="Z552" s="5">
        <f t="shared" si="214"/>
        <v>-73.062</v>
      </c>
      <c r="AA552" s="5">
        <f t="shared" si="214"/>
        <v>-16.479</v>
      </c>
      <c r="AB552" s="5">
        <f t="shared" si="214"/>
        <v>26.114</v>
      </c>
      <c r="AC552" s="5">
        <f t="shared" si="214"/>
        <v>64.908</v>
      </c>
      <c r="AD552" s="5">
        <f t="shared" si="214"/>
        <v>103.267</v>
      </c>
      <c r="AE552" s="5">
        <f t="shared" si="214"/>
        <v>140.413</v>
      </c>
      <c r="AF552" s="5"/>
    </row>
    <row r="553" spans="1:32" ht="12.75">
      <c r="A553" s="26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</row>
    <row r="554" spans="1:32" ht="12.75">
      <c r="A554" s="26" t="s">
        <v>24</v>
      </c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>
        <f>U547-U544</f>
        <v>80.10795071999996</v>
      </c>
      <c r="V554" s="5">
        <f>V547-V544</f>
        <v>45.52087013108485</v>
      </c>
      <c r="W554" s="5">
        <f>W547-W544</f>
        <v>-165.0257395876804</v>
      </c>
      <c r="X554" s="5"/>
      <c r="Y554" s="5"/>
      <c r="Z554" s="5"/>
      <c r="AA554" s="5"/>
      <c r="AB554" s="5"/>
      <c r="AC554" s="5"/>
      <c r="AD554" s="5"/>
      <c r="AE554" s="5"/>
      <c r="AF554" s="5"/>
    </row>
    <row r="555" spans="1:32" ht="12.75">
      <c r="A555" s="1" t="s">
        <v>22</v>
      </c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>
        <f>U551-U545</f>
        <v>-7.850999999999999</v>
      </c>
      <c r="V555" s="5">
        <f>V551-V545</f>
        <v>-0.05000000000006821</v>
      </c>
      <c r="W555" s="5">
        <f>W551-W545</f>
        <v>42.585000000000036</v>
      </c>
      <c r="X555" s="5"/>
      <c r="Y555" s="5"/>
      <c r="Z555" s="5"/>
      <c r="AA555" s="5"/>
      <c r="AB555" s="5"/>
      <c r="AC555" s="5"/>
      <c r="AD555" s="5"/>
      <c r="AE555" s="5"/>
      <c r="AF555" s="5"/>
    </row>
    <row r="556" spans="1:32" ht="12.75">
      <c r="A556" s="1" t="s">
        <v>23</v>
      </c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>
        <f>U555+(U550-U537)</f>
        <v>-8.65100000000001</v>
      </c>
      <c r="V556" s="5">
        <f>V555+(V550-V537)</f>
        <v>-11.950000000000074</v>
      </c>
      <c r="W556" s="5">
        <f>W555+(W550-W537)</f>
        <v>4.785000000000025</v>
      </c>
      <c r="X556" s="5"/>
      <c r="Y556" s="5"/>
      <c r="Z556" s="5"/>
      <c r="AA556" s="5"/>
      <c r="AB556" s="5"/>
      <c r="AC556" s="5"/>
      <c r="AD556" s="5"/>
      <c r="AE556" s="5"/>
      <c r="AF556" s="5"/>
    </row>
    <row r="557" spans="1:32" ht="12.75">
      <c r="A557" s="1" t="s">
        <v>27</v>
      </c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>
        <f>U548-U535</f>
        <v>18.90000000000009</v>
      </c>
      <c r="V557" s="5">
        <f>V548-V535</f>
        <v>24</v>
      </c>
      <c r="W557" s="5">
        <f>W548-W535</f>
        <v>122.90000000000009</v>
      </c>
      <c r="X557" s="5"/>
      <c r="Y557" s="5"/>
      <c r="Z557" s="5"/>
      <c r="AA557" s="5"/>
      <c r="AB557" s="5"/>
      <c r="AC557" s="5"/>
      <c r="AD557" s="5"/>
      <c r="AE557" s="5"/>
      <c r="AF557" s="5"/>
    </row>
    <row r="558" spans="1:32" ht="12.75">
      <c r="A558" s="1" t="s">
        <v>25</v>
      </c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>
        <f>U552-U539</f>
        <v>61.19999999999982</v>
      </c>
      <c r="V558" s="5">
        <f>V552-V539</f>
        <v>-49.799999999999955</v>
      </c>
      <c r="W558" s="5">
        <f>W552-W539</f>
        <v>-365.60000000000014</v>
      </c>
      <c r="X558" s="5"/>
      <c r="Y558" s="5"/>
      <c r="Z558" s="5"/>
      <c r="AA558" s="5"/>
      <c r="AB558" s="5"/>
      <c r="AC558" s="5"/>
      <c r="AD558" s="5"/>
      <c r="AE558" s="5"/>
      <c r="AF558" s="5"/>
    </row>
    <row r="559" spans="1:32" ht="12.75">
      <c r="A559" s="1" t="s">
        <v>26</v>
      </c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>
        <f>U554-U556</f>
        <v>88.75895071999997</v>
      </c>
      <c r="V559" s="5">
        <f>V554-V556</f>
        <v>57.47087013108492</v>
      </c>
      <c r="W559" s="5">
        <f>W554-W556</f>
        <v>-169.81073958768042</v>
      </c>
      <c r="X559" s="5"/>
      <c r="Y559" s="5"/>
      <c r="Z559" s="5"/>
      <c r="AA559" s="5"/>
      <c r="AB559" s="5"/>
      <c r="AC559" s="5"/>
      <c r="AD559" s="5"/>
      <c r="AE559" s="5"/>
      <c r="AF559" s="5"/>
    </row>
    <row r="560" spans="2:32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</row>
    <row r="561" spans="2:32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</row>
    <row r="562" spans="1:34" ht="12.75">
      <c r="A562" s="11" t="s">
        <v>48</v>
      </c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  <c r="AA562" s="14"/>
      <c r="AB562" s="14"/>
      <c r="AC562" s="14"/>
      <c r="AD562" s="14"/>
      <c r="AE562" s="14"/>
      <c r="AF562" s="14"/>
      <c r="AG562" s="15"/>
      <c r="AH562" s="15"/>
    </row>
    <row r="563" spans="1:32" ht="12.75">
      <c r="A563" s="26" t="s">
        <v>62</v>
      </c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>
        <v>2135</v>
      </c>
      <c r="W563" s="5">
        <v>2236</v>
      </c>
      <c r="X563" s="5">
        <v>2343</v>
      </c>
      <c r="Y563" s="5">
        <v>2453</v>
      </c>
      <c r="Z563" s="5">
        <v>2570</v>
      </c>
      <c r="AA563" s="5">
        <v>2689</v>
      </c>
      <c r="AB563" s="5">
        <v>2816</v>
      </c>
      <c r="AC563" s="5">
        <v>2955</v>
      </c>
      <c r="AD563" s="5">
        <v>3107</v>
      </c>
      <c r="AE563" s="5">
        <v>3271</v>
      </c>
      <c r="AF563" s="5">
        <v>3447</v>
      </c>
    </row>
    <row r="564" spans="1:32" ht="12.75">
      <c r="A564" s="1" t="s">
        <v>85</v>
      </c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>
        <v>1853</v>
      </c>
      <c r="W564" s="5">
        <v>1923</v>
      </c>
      <c r="X564" s="5">
        <v>1984</v>
      </c>
      <c r="Y564" s="5">
        <v>2056</v>
      </c>
      <c r="Z564" s="5">
        <v>2137</v>
      </c>
      <c r="AA564" s="5">
        <v>2184</v>
      </c>
      <c r="AB564" s="5">
        <v>2243</v>
      </c>
      <c r="AC564" s="5">
        <v>2320</v>
      </c>
      <c r="AD564" s="5">
        <v>2396</v>
      </c>
      <c r="AE564" s="5">
        <v>2475</v>
      </c>
      <c r="AF564" s="5">
        <v>2558</v>
      </c>
    </row>
    <row r="565" spans="1:32" ht="12.75">
      <c r="A565" s="1" t="s">
        <v>6</v>
      </c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>
        <v>646</v>
      </c>
      <c r="W565" s="5">
        <v>682</v>
      </c>
      <c r="X565" s="5">
        <v>710</v>
      </c>
      <c r="Y565" s="5">
        <v>730</v>
      </c>
      <c r="Z565" s="5">
        <v>750</v>
      </c>
      <c r="AA565" s="5">
        <v>766</v>
      </c>
      <c r="AB565" s="5">
        <v>782</v>
      </c>
      <c r="AC565" s="5">
        <v>804</v>
      </c>
      <c r="AD565" s="5">
        <v>824</v>
      </c>
      <c r="AE565" s="5">
        <v>845</v>
      </c>
      <c r="AF565" s="5">
        <v>866</v>
      </c>
    </row>
    <row r="566" spans="1:32" ht="12.75">
      <c r="A566" s="1" t="s">
        <v>7</v>
      </c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>
        <v>205</v>
      </c>
      <c r="W566" s="5">
        <v>179</v>
      </c>
      <c r="X566" s="5">
        <v>163</v>
      </c>
      <c r="Y566" s="5">
        <v>142</v>
      </c>
      <c r="Z566" s="5">
        <v>116</v>
      </c>
      <c r="AA566" s="5">
        <v>90</v>
      </c>
      <c r="AB566" s="5">
        <v>72</v>
      </c>
      <c r="AC566" s="5">
        <v>65</v>
      </c>
      <c r="AD566" s="5">
        <v>58</v>
      </c>
      <c r="AE566" s="5">
        <v>53</v>
      </c>
      <c r="AF566" s="5">
        <v>51</v>
      </c>
    </row>
    <row r="567" spans="1:32" ht="12.75">
      <c r="A567" s="1" t="s">
        <v>8</v>
      </c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>
        <f aca="true" t="shared" si="215" ref="V567:AF567">V564-V565-V566</f>
        <v>1002</v>
      </c>
      <c r="W567" s="5">
        <f t="shared" si="215"/>
        <v>1062</v>
      </c>
      <c r="X567" s="5">
        <f t="shared" si="215"/>
        <v>1111</v>
      </c>
      <c r="Y567" s="5">
        <f t="shared" si="215"/>
        <v>1184</v>
      </c>
      <c r="Z567" s="5">
        <f t="shared" si="215"/>
        <v>1271</v>
      </c>
      <c r="AA567" s="5">
        <f t="shared" si="215"/>
        <v>1328</v>
      </c>
      <c r="AB567" s="5">
        <f t="shared" si="215"/>
        <v>1389</v>
      </c>
      <c r="AC567" s="5">
        <f t="shared" si="215"/>
        <v>1451</v>
      </c>
      <c r="AD567" s="5">
        <f t="shared" si="215"/>
        <v>1514</v>
      </c>
      <c r="AE567" s="5">
        <f t="shared" si="215"/>
        <v>1577</v>
      </c>
      <c r="AF567" s="5">
        <f t="shared" si="215"/>
        <v>1641</v>
      </c>
    </row>
    <row r="568" spans="1:32" ht="12.75">
      <c r="A568" s="1" t="s">
        <v>80</v>
      </c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>
        <f aca="true" t="shared" si="216" ref="V568:AF568">V563-V564</f>
        <v>282</v>
      </c>
      <c r="W568" s="5">
        <f t="shared" si="216"/>
        <v>313</v>
      </c>
      <c r="X568" s="5">
        <f t="shared" si="216"/>
        <v>359</v>
      </c>
      <c r="Y568" s="5">
        <f t="shared" si="216"/>
        <v>397</v>
      </c>
      <c r="Z568" s="5">
        <f t="shared" si="216"/>
        <v>433</v>
      </c>
      <c r="AA568" s="5">
        <f t="shared" si="216"/>
        <v>505</v>
      </c>
      <c r="AB568" s="5">
        <f t="shared" si="216"/>
        <v>573</v>
      </c>
      <c r="AC568" s="5">
        <f t="shared" si="216"/>
        <v>635</v>
      </c>
      <c r="AD568" s="5">
        <f t="shared" si="216"/>
        <v>711</v>
      </c>
      <c r="AE568" s="5">
        <f t="shared" si="216"/>
        <v>796</v>
      </c>
      <c r="AF568" s="5">
        <f t="shared" si="216"/>
        <v>889</v>
      </c>
    </row>
    <row r="569" spans="1:32" ht="12.75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</row>
    <row r="570" spans="1:32" ht="12.75">
      <c r="A570" s="26" t="s">
        <v>53</v>
      </c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>
        <f>'Revenue Legislation'!V51</f>
        <v>-68.80675763176414</v>
      </c>
      <c r="W570" s="5">
        <f>'Revenue Legislation'!W51</f>
        <v>-74.55884415488785</v>
      </c>
      <c r="X570" s="5" t="e">
        <f>'Revenue Legislation'!#REF!</f>
        <v>#REF!</v>
      </c>
      <c r="Y570" s="5" t="e">
        <f>'Revenue Legislation'!#REF!</f>
        <v>#REF!</v>
      </c>
      <c r="Z570" s="5" t="e">
        <f>'Revenue Legislation'!#REF!</f>
        <v>#REF!</v>
      </c>
      <c r="AA570" s="5" t="e">
        <f>'Revenue Legislation'!#REF!</f>
        <v>#REF!</v>
      </c>
      <c r="AB570" s="5" t="e">
        <f>'Revenue Legislation'!#REF!</f>
        <v>#REF!</v>
      </c>
      <c r="AC570" s="5" t="e">
        <f>'Revenue Legislation'!#REF!</f>
        <v>#REF!</v>
      </c>
      <c r="AD570" s="5" t="e">
        <f>'Revenue Legislation'!#REF!</f>
        <v>#REF!</v>
      </c>
      <c r="AE570" s="5" t="e">
        <f>'Revenue Legislation'!#REF!</f>
        <v>#REF!</v>
      </c>
      <c r="AF570" s="5" t="e">
        <f>'Revenue Legislation'!#REF!</f>
        <v>#REF!</v>
      </c>
    </row>
    <row r="571" spans="1:32" ht="12.75">
      <c r="A571" s="1" t="s">
        <v>52</v>
      </c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>
        <f>'Mandatory Outlay Legislation'!V51</f>
        <v>11.379</v>
      </c>
      <c r="W571" s="5">
        <f>'Mandatory Outlay Legislation'!W51</f>
        <v>20.192</v>
      </c>
      <c r="X571" s="5">
        <f>'Mandatory Outlay Legislation'!X51</f>
        <v>0</v>
      </c>
      <c r="Y571" s="5">
        <f>'Mandatory Outlay Legislation'!Y51</f>
        <v>0</v>
      </c>
      <c r="Z571" s="5">
        <f>'Mandatory Outlay Legislation'!Z51</f>
        <v>0</v>
      </c>
      <c r="AA571" s="5">
        <f>'Mandatory Outlay Legislation'!AA51</f>
        <v>0</v>
      </c>
      <c r="AB571" s="5">
        <f>'Mandatory Outlay Legislation'!AB51</f>
        <v>0</v>
      </c>
      <c r="AC571" s="5">
        <f>'Mandatory Outlay Legislation'!AC51</f>
        <v>0</v>
      </c>
      <c r="AD571" s="5">
        <f>'Mandatory Outlay Legislation'!AD51</f>
        <v>0</v>
      </c>
      <c r="AE571" s="5">
        <f>'Mandatory Outlay Legislation'!AE51</f>
        <v>0</v>
      </c>
      <c r="AF571" s="5">
        <f>'Mandatory Outlay Legislation'!AF51</f>
        <v>0</v>
      </c>
    </row>
    <row r="572" spans="1:32" ht="12.75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</row>
    <row r="573" spans="1:32" ht="12.75">
      <c r="A573" s="26" t="s">
        <v>79</v>
      </c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>
        <f aca="true" t="shared" si="217" ref="V573:AF573">V563+V570</f>
        <v>2066.193242368236</v>
      </c>
      <c r="W573" s="5">
        <f t="shared" si="217"/>
        <v>2161.441155845112</v>
      </c>
      <c r="X573" s="5" t="e">
        <f t="shared" si="217"/>
        <v>#REF!</v>
      </c>
      <c r="Y573" s="5" t="e">
        <f t="shared" si="217"/>
        <v>#REF!</v>
      </c>
      <c r="Z573" s="5" t="e">
        <f t="shared" si="217"/>
        <v>#REF!</v>
      </c>
      <c r="AA573" s="5" t="e">
        <f t="shared" si="217"/>
        <v>#REF!</v>
      </c>
      <c r="AB573" s="5" t="e">
        <f t="shared" si="217"/>
        <v>#REF!</v>
      </c>
      <c r="AC573" s="5" t="e">
        <f t="shared" si="217"/>
        <v>#REF!</v>
      </c>
      <c r="AD573" s="5" t="e">
        <f t="shared" si="217"/>
        <v>#REF!</v>
      </c>
      <c r="AE573" s="5" t="e">
        <f t="shared" si="217"/>
        <v>#REF!</v>
      </c>
      <c r="AF573" s="5" t="e">
        <f t="shared" si="217"/>
        <v>#REF!</v>
      </c>
    </row>
    <row r="574" spans="1:32" ht="12.75">
      <c r="A574" s="1" t="s">
        <v>57</v>
      </c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>
        <f aca="true" t="shared" si="218" ref="V574:AF574">V567+V571</f>
        <v>1013.379</v>
      </c>
      <c r="W574" s="5">
        <f t="shared" si="218"/>
        <v>1082.192</v>
      </c>
      <c r="X574" s="5">
        <f t="shared" si="218"/>
        <v>1111</v>
      </c>
      <c r="Y574" s="5">
        <f t="shared" si="218"/>
        <v>1184</v>
      </c>
      <c r="Z574" s="5">
        <f t="shared" si="218"/>
        <v>1271</v>
      </c>
      <c r="AA574" s="5">
        <f t="shared" si="218"/>
        <v>1328</v>
      </c>
      <c r="AB574" s="5">
        <f t="shared" si="218"/>
        <v>1389</v>
      </c>
      <c r="AC574" s="5">
        <f t="shared" si="218"/>
        <v>1451</v>
      </c>
      <c r="AD574" s="5">
        <f t="shared" si="218"/>
        <v>1514</v>
      </c>
      <c r="AE574" s="5">
        <f t="shared" si="218"/>
        <v>1577</v>
      </c>
      <c r="AF574" s="5">
        <f t="shared" si="218"/>
        <v>1641</v>
      </c>
    </row>
    <row r="575" spans="1:32" ht="12.75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</row>
    <row r="576" spans="1:32" ht="12.75">
      <c r="A576" s="26" t="s">
        <v>12</v>
      </c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>
        <f aca="true" t="shared" si="219" ref="V576:AF576">V4</f>
        <v>1990.2</v>
      </c>
      <c r="W576" s="5">
        <f t="shared" si="219"/>
        <v>1853.3</v>
      </c>
      <c r="X576" s="5">
        <f t="shared" si="219"/>
        <v>1921.526</v>
      </c>
      <c r="Y576" s="5">
        <f t="shared" si="219"/>
        <v>2054.36</v>
      </c>
      <c r="Z576" s="5">
        <f t="shared" si="219"/>
        <v>2225.115</v>
      </c>
      <c r="AA576" s="5">
        <f t="shared" si="219"/>
        <v>2370.074</v>
      </c>
      <c r="AB576" s="5">
        <f t="shared" si="219"/>
        <v>2504.664</v>
      </c>
      <c r="AC576" s="5">
        <f t="shared" si="219"/>
        <v>2647.778</v>
      </c>
      <c r="AD576" s="5">
        <f t="shared" si="219"/>
        <v>2797.853</v>
      </c>
      <c r="AE576" s="5">
        <f t="shared" si="219"/>
        <v>2949.213</v>
      </c>
      <c r="AF576" s="5">
        <f t="shared" si="219"/>
        <v>3220.082</v>
      </c>
    </row>
    <row r="577" spans="1:32" ht="12.75">
      <c r="A577" s="1" t="s">
        <v>16</v>
      </c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>
        <f aca="true" t="shared" si="220" ref="V577:AF577">V5</f>
        <v>1863</v>
      </c>
      <c r="W577" s="5">
        <f t="shared" si="220"/>
        <v>2010.9</v>
      </c>
      <c r="X577" s="5">
        <f t="shared" si="220"/>
        <v>2120.707</v>
      </c>
      <c r="Y577" s="5">
        <f t="shared" si="220"/>
        <v>2199.304</v>
      </c>
      <c r="Z577" s="5">
        <f t="shared" si="220"/>
        <v>2298.177</v>
      </c>
      <c r="AA577" s="5">
        <f t="shared" si="220"/>
        <v>2386.552</v>
      </c>
      <c r="AB577" s="5">
        <f t="shared" si="220"/>
        <v>2478.55</v>
      </c>
      <c r="AC577" s="5">
        <f t="shared" si="220"/>
        <v>2582.87</v>
      </c>
      <c r="AD577" s="5">
        <f t="shared" si="220"/>
        <v>2694.586</v>
      </c>
      <c r="AE577" s="5">
        <f t="shared" si="220"/>
        <v>2808.8</v>
      </c>
      <c r="AF577" s="5">
        <f t="shared" si="220"/>
        <v>2942.893</v>
      </c>
    </row>
    <row r="578" spans="1:32" ht="12.75">
      <c r="A578" s="1" t="s">
        <v>0</v>
      </c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>
        <f aca="true" t="shared" si="221" ref="V578:AF578">V6</f>
        <v>649.362</v>
      </c>
      <c r="W578" s="5">
        <f t="shared" si="221"/>
        <v>733.7</v>
      </c>
      <c r="X578" s="5">
        <f t="shared" si="221"/>
        <v>791.543</v>
      </c>
      <c r="Y578" s="5">
        <f t="shared" si="221"/>
        <v>816.827</v>
      </c>
      <c r="Z578" s="5">
        <f t="shared" si="221"/>
        <v>834.427</v>
      </c>
      <c r="AA578" s="5">
        <f t="shared" si="221"/>
        <v>848.478</v>
      </c>
      <c r="AB578" s="5">
        <f t="shared" si="221"/>
        <v>866.218</v>
      </c>
      <c r="AC578" s="5">
        <f t="shared" si="221"/>
        <v>890.89</v>
      </c>
      <c r="AD578" s="5">
        <f t="shared" si="221"/>
        <v>914.733</v>
      </c>
      <c r="AE578" s="5">
        <f t="shared" si="221"/>
        <v>939.679</v>
      </c>
      <c r="AF578" s="5">
        <f t="shared" si="221"/>
        <v>969.241</v>
      </c>
    </row>
    <row r="579" spans="1:32" ht="12.75">
      <c r="A579" s="1" t="s">
        <v>2</v>
      </c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>
        <f aca="true" t="shared" si="222" ref="V579:AF579">V7</f>
        <v>206.1</v>
      </c>
      <c r="W579" s="5">
        <f t="shared" si="222"/>
        <v>171.2</v>
      </c>
      <c r="X579" s="5">
        <f t="shared" si="222"/>
        <v>157.078</v>
      </c>
      <c r="Y579" s="5">
        <f t="shared" si="222"/>
        <v>164.952</v>
      </c>
      <c r="Z579" s="5">
        <f t="shared" si="222"/>
        <v>193.833</v>
      </c>
      <c r="AA579" s="5">
        <f t="shared" si="222"/>
        <v>212.245</v>
      </c>
      <c r="AB579" s="5">
        <f t="shared" si="222"/>
        <v>216.787</v>
      </c>
      <c r="AC579" s="5">
        <f t="shared" si="222"/>
        <v>216.605</v>
      </c>
      <c r="AD579" s="5">
        <f t="shared" si="222"/>
        <v>214.084</v>
      </c>
      <c r="AE579" s="5">
        <f t="shared" si="222"/>
        <v>208.157</v>
      </c>
      <c r="AF579" s="5">
        <f t="shared" si="222"/>
        <v>199.3</v>
      </c>
    </row>
    <row r="580" spans="1:32" ht="12.75">
      <c r="A580" s="1" t="s">
        <v>4</v>
      </c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>
        <f aca="true" t="shared" si="223" ref="V580:AF580">V8</f>
        <v>1007.5379999999999</v>
      </c>
      <c r="W580" s="5">
        <f t="shared" si="223"/>
        <v>1106</v>
      </c>
      <c r="X580" s="5">
        <f t="shared" si="223"/>
        <v>1172.0859999999998</v>
      </c>
      <c r="Y580" s="5">
        <f t="shared" si="223"/>
        <v>1217.525</v>
      </c>
      <c r="Z580" s="5">
        <f t="shared" si="223"/>
        <v>1269.917</v>
      </c>
      <c r="AA580" s="5">
        <f t="shared" si="223"/>
        <v>1325.8290000000002</v>
      </c>
      <c r="AB580" s="5">
        <f t="shared" si="223"/>
        <v>1395.5450000000003</v>
      </c>
      <c r="AC580" s="5">
        <f t="shared" si="223"/>
        <v>1475.375</v>
      </c>
      <c r="AD580" s="5">
        <f t="shared" si="223"/>
        <v>1565.7689999999998</v>
      </c>
      <c r="AE580" s="5">
        <f t="shared" si="223"/>
        <v>1660.9640000000002</v>
      </c>
      <c r="AF580" s="5">
        <f t="shared" si="223"/>
        <v>1774.352</v>
      </c>
    </row>
    <row r="581" spans="1:32" ht="12.75">
      <c r="A581" s="26" t="s">
        <v>14</v>
      </c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>
        <f aca="true" t="shared" si="224" ref="V581:AF581">V9</f>
        <v>127.20000000000005</v>
      </c>
      <c r="W581" s="5">
        <f t="shared" si="224"/>
        <v>-157.60000000000014</v>
      </c>
      <c r="X581" s="5">
        <f t="shared" si="224"/>
        <v>-199.181</v>
      </c>
      <c r="Y581" s="5">
        <f t="shared" si="224"/>
        <v>-144.98</v>
      </c>
      <c r="Z581" s="5">
        <f t="shared" si="224"/>
        <v>-73.062</v>
      </c>
      <c r="AA581" s="5">
        <f t="shared" si="224"/>
        <v>-16.479</v>
      </c>
      <c r="AB581" s="5">
        <f t="shared" si="224"/>
        <v>26.114</v>
      </c>
      <c r="AC581" s="5">
        <f t="shared" si="224"/>
        <v>64.908</v>
      </c>
      <c r="AD581" s="5">
        <f t="shared" si="224"/>
        <v>103.267</v>
      </c>
      <c r="AE581" s="5">
        <f t="shared" si="224"/>
        <v>140.413</v>
      </c>
      <c r="AF581" s="5">
        <f t="shared" si="224"/>
        <v>277.188</v>
      </c>
    </row>
    <row r="582" spans="1:32" ht="12.75">
      <c r="A582" s="26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</row>
    <row r="583" spans="1:32" ht="12.75">
      <c r="A583" s="26" t="s">
        <v>24</v>
      </c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>
        <f>V576-V573</f>
        <v>-75.993242368236</v>
      </c>
      <c r="W583" s="5">
        <f>W576-W573</f>
        <v>-308.14115584511205</v>
      </c>
      <c r="X583" s="5"/>
      <c r="Y583" s="5"/>
      <c r="Z583" s="5"/>
      <c r="AA583" s="5"/>
      <c r="AB583" s="5"/>
      <c r="AC583" s="5"/>
      <c r="AD583" s="5"/>
      <c r="AE583" s="5"/>
      <c r="AF583" s="5"/>
    </row>
    <row r="584" spans="1:32" ht="12.75">
      <c r="A584" s="1" t="s">
        <v>22</v>
      </c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>
        <f>V580-V574</f>
        <v>-5.841000000000122</v>
      </c>
      <c r="W584" s="5">
        <f>W580-W574</f>
        <v>23.807999999999993</v>
      </c>
      <c r="X584" s="5"/>
      <c r="Y584" s="5"/>
      <c r="Z584" s="5"/>
      <c r="AA584" s="5"/>
      <c r="AB584" s="5"/>
      <c r="AC584" s="5"/>
      <c r="AD584" s="5"/>
      <c r="AE584" s="5"/>
      <c r="AF584" s="5"/>
    </row>
    <row r="585" spans="1:32" ht="12.75">
      <c r="A585" s="1" t="s">
        <v>23</v>
      </c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>
        <f>V584+(V579-V566)</f>
        <v>-4.741000000000128</v>
      </c>
      <c r="W585" s="5">
        <f>W584+(W579-W566)</f>
        <v>16.00799999999998</v>
      </c>
      <c r="X585" s="5"/>
      <c r="Y585" s="5"/>
      <c r="Z585" s="5"/>
      <c r="AA585" s="5"/>
      <c r="AB585" s="5"/>
      <c r="AC585" s="5"/>
      <c r="AD585" s="5"/>
      <c r="AE585" s="5"/>
      <c r="AF585" s="5"/>
    </row>
    <row r="586" spans="1:32" ht="12.75">
      <c r="A586" s="1" t="s">
        <v>27</v>
      </c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>
        <f>V577-V564</f>
        <v>10</v>
      </c>
      <c r="W586" s="5">
        <f>W577-W564</f>
        <v>87.90000000000009</v>
      </c>
      <c r="X586" s="5"/>
      <c r="Y586" s="5"/>
      <c r="Z586" s="5"/>
      <c r="AA586" s="5"/>
      <c r="AB586" s="5"/>
      <c r="AC586" s="5"/>
      <c r="AD586" s="5"/>
      <c r="AE586" s="5"/>
      <c r="AF586" s="5"/>
    </row>
    <row r="587" spans="1:32" ht="12.75">
      <c r="A587" s="1" t="s">
        <v>25</v>
      </c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>
        <f>V581-V568</f>
        <v>-154.79999999999995</v>
      </c>
      <c r="W587" s="5">
        <f>W581-W568</f>
        <v>-470.60000000000014</v>
      </c>
      <c r="X587" s="5"/>
      <c r="Y587" s="5"/>
      <c r="Z587" s="5"/>
      <c r="AA587" s="5"/>
      <c r="AB587" s="5"/>
      <c r="AC587" s="5"/>
      <c r="AD587" s="5"/>
      <c r="AE587" s="5"/>
      <c r="AF587" s="5"/>
    </row>
    <row r="588" spans="1:32" ht="12.75">
      <c r="A588" s="1" t="s">
        <v>26</v>
      </c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>
        <f>V583-V585</f>
        <v>-71.25224236823587</v>
      </c>
      <c r="W588" s="5">
        <f>W583-W585</f>
        <v>-324.14915584511203</v>
      </c>
      <c r="X588" s="5"/>
      <c r="Y588" s="5"/>
      <c r="Z588" s="5"/>
      <c r="AA588" s="5"/>
      <c r="AB588" s="5"/>
      <c r="AC588" s="5"/>
      <c r="AD588" s="5"/>
      <c r="AE588" s="5"/>
      <c r="AF588" s="5"/>
    </row>
    <row r="591" spans="1:34" ht="12.75">
      <c r="A591" s="11" t="s">
        <v>49</v>
      </c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F591" s="14"/>
      <c r="AG591" s="15"/>
      <c r="AH591" s="15"/>
    </row>
    <row r="592" spans="1:33" ht="12.75">
      <c r="A592" s="26" t="s">
        <v>78</v>
      </c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>
        <v>1983</v>
      </c>
      <c r="X592" s="5">
        <v>2070</v>
      </c>
      <c r="Y592" s="5">
        <v>2206</v>
      </c>
      <c r="Z592" s="5">
        <v>2342</v>
      </c>
      <c r="AA592" s="5">
        <v>2447</v>
      </c>
      <c r="AB592" s="5">
        <v>2568</v>
      </c>
      <c r="AC592" s="5">
        <v>2706</v>
      </c>
      <c r="AD592" s="5">
        <v>2856</v>
      </c>
      <c r="AE592" s="5">
        <v>3008</v>
      </c>
      <c r="AF592" s="5">
        <v>3277</v>
      </c>
      <c r="AG592" s="5">
        <v>3549</v>
      </c>
    </row>
    <row r="593" spans="1:33" ht="12.75">
      <c r="A593" s="1" t="s">
        <v>101</v>
      </c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>
        <v>2003</v>
      </c>
      <c r="X593" s="5">
        <v>2085</v>
      </c>
      <c r="Y593" s="5">
        <v>2152</v>
      </c>
      <c r="Z593" s="5">
        <v>2238</v>
      </c>
      <c r="AA593" s="5">
        <v>2319</v>
      </c>
      <c r="AB593" s="5">
        <v>2402</v>
      </c>
      <c r="AC593" s="5">
        <v>2504</v>
      </c>
      <c r="AD593" s="5">
        <v>2606</v>
      </c>
      <c r="AE593" s="5">
        <v>2714</v>
      </c>
      <c r="AF593" s="5">
        <v>2838</v>
      </c>
      <c r="AG593" s="5">
        <v>2908</v>
      </c>
    </row>
    <row r="594" spans="1:33" ht="12.75">
      <c r="A594" s="1" t="s">
        <v>6</v>
      </c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>
        <v>733</v>
      </c>
      <c r="X594" s="5">
        <v>764</v>
      </c>
      <c r="Y594" s="5">
        <v>784</v>
      </c>
      <c r="Z594" s="5">
        <v>808</v>
      </c>
      <c r="AA594" s="5">
        <v>824</v>
      </c>
      <c r="AB594" s="5">
        <v>841</v>
      </c>
      <c r="AC594" s="5">
        <v>866</v>
      </c>
      <c r="AD594" s="5">
        <v>888</v>
      </c>
      <c r="AE594" s="5">
        <v>910</v>
      </c>
      <c r="AF594" s="5">
        <v>937</v>
      </c>
      <c r="AG594" s="5">
        <v>953</v>
      </c>
    </row>
    <row r="595" spans="1:33" ht="12.75">
      <c r="A595" s="1" t="s">
        <v>7</v>
      </c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>
        <v>170</v>
      </c>
      <c r="X595" s="5">
        <v>174</v>
      </c>
      <c r="Y595" s="5">
        <v>188</v>
      </c>
      <c r="Z595" s="5">
        <v>188</v>
      </c>
      <c r="AA595" s="5">
        <v>182</v>
      </c>
      <c r="AB595" s="5">
        <v>175</v>
      </c>
      <c r="AC595" s="5">
        <v>165</v>
      </c>
      <c r="AD595" s="5">
        <v>153</v>
      </c>
      <c r="AE595" s="5">
        <v>138</v>
      </c>
      <c r="AF595" s="5">
        <v>120</v>
      </c>
      <c r="AG595" s="5">
        <v>92</v>
      </c>
    </row>
    <row r="596" spans="1:33" ht="12.75">
      <c r="A596" s="1" t="s">
        <v>8</v>
      </c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>
        <f aca="true" t="shared" si="225" ref="W596:AG596">W593-W594-W595</f>
        <v>1100</v>
      </c>
      <c r="X596" s="5">
        <f t="shared" si="225"/>
        <v>1147</v>
      </c>
      <c r="Y596" s="5">
        <f t="shared" si="225"/>
        <v>1180</v>
      </c>
      <c r="Z596" s="5">
        <f t="shared" si="225"/>
        <v>1242</v>
      </c>
      <c r="AA596" s="5">
        <f t="shared" si="225"/>
        <v>1313</v>
      </c>
      <c r="AB596" s="5">
        <f t="shared" si="225"/>
        <v>1386</v>
      </c>
      <c r="AC596" s="5">
        <f t="shared" si="225"/>
        <v>1473</v>
      </c>
      <c r="AD596" s="5">
        <f t="shared" si="225"/>
        <v>1565</v>
      </c>
      <c r="AE596" s="5">
        <f t="shared" si="225"/>
        <v>1666</v>
      </c>
      <c r="AF596" s="5">
        <f t="shared" si="225"/>
        <v>1781</v>
      </c>
      <c r="AG596" s="5">
        <f t="shared" si="225"/>
        <v>1863</v>
      </c>
    </row>
    <row r="597" spans="1:33" ht="12.75">
      <c r="A597" s="1" t="s">
        <v>80</v>
      </c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>
        <f aca="true" t="shared" si="226" ref="W597:AG597">W592-W593</f>
        <v>-20</v>
      </c>
      <c r="X597" s="5">
        <f t="shared" si="226"/>
        <v>-15</v>
      </c>
      <c r="Y597" s="5">
        <f t="shared" si="226"/>
        <v>54</v>
      </c>
      <c r="Z597" s="5">
        <f t="shared" si="226"/>
        <v>104</v>
      </c>
      <c r="AA597" s="5">
        <f t="shared" si="226"/>
        <v>128</v>
      </c>
      <c r="AB597" s="5">
        <f t="shared" si="226"/>
        <v>166</v>
      </c>
      <c r="AC597" s="5">
        <f t="shared" si="226"/>
        <v>202</v>
      </c>
      <c r="AD597" s="5">
        <f t="shared" si="226"/>
        <v>250</v>
      </c>
      <c r="AE597" s="5">
        <f t="shared" si="226"/>
        <v>294</v>
      </c>
      <c r="AF597" s="5">
        <f t="shared" si="226"/>
        <v>439</v>
      </c>
      <c r="AG597" s="5">
        <f t="shared" si="226"/>
        <v>641</v>
      </c>
    </row>
    <row r="598" spans="1:33" ht="12.75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</row>
    <row r="599" spans="1:33" ht="12.75">
      <c r="A599" s="26" t="s">
        <v>53</v>
      </c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>
        <f>'Revenue Legislation'!W52</f>
        <v>-42.9409746024468</v>
      </c>
      <c r="X599" s="5" t="e">
        <f>'Revenue Legislation'!#REF!</f>
        <v>#REF!</v>
      </c>
      <c r="Y599" s="5" t="e">
        <f>'Revenue Legislation'!#REF!</f>
        <v>#REF!</v>
      </c>
      <c r="Z599" s="5" t="e">
        <f>'Revenue Legislation'!#REF!</f>
        <v>#REF!</v>
      </c>
      <c r="AA599" s="5" t="e">
        <f>'Revenue Legislation'!#REF!</f>
        <v>#REF!</v>
      </c>
      <c r="AB599" s="5" t="e">
        <f>'Revenue Legislation'!#REF!</f>
        <v>#REF!</v>
      </c>
      <c r="AC599" s="5" t="e">
        <f>'Revenue Legislation'!#REF!</f>
        <v>#REF!</v>
      </c>
      <c r="AD599" s="5" t="e">
        <f>'Revenue Legislation'!#REF!</f>
        <v>#REF!</v>
      </c>
      <c r="AE599" s="5" t="e">
        <f>'Revenue Legislation'!#REF!</f>
        <v>#REF!</v>
      </c>
      <c r="AF599" s="5" t="e">
        <f>'Revenue Legislation'!#REF!</f>
        <v>#REF!</v>
      </c>
      <c r="AG599" s="5" t="e">
        <f>'Revenue Legislation'!#REF!</f>
        <v>#REF!</v>
      </c>
    </row>
    <row r="600" spans="1:33" ht="12.75">
      <c r="A600" s="1" t="s">
        <v>52</v>
      </c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>
        <f>'Mandatory Outlay Legislation'!W52</f>
        <v>9.745</v>
      </c>
      <c r="X600" s="5">
        <f>'Mandatory Outlay Legislation'!X52</f>
        <v>0</v>
      </c>
      <c r="Y600" s="5">
        <f>'Mandatory Outlay Legislation'!Y52</f>
        <v>0</v>
      </c>
      <c r="Z600" s="5">
        <f>'Mandatory Outlay Legislation'!Z52</f>
        <v>0</v>
      </c>
      <c r="AA600" s="5">
        <f>'Mandatory Outlay Legislation'!AA52</f>
        <v>0</v>
      </c>
      <c r="AB600" s="5">
        <f>'Mandatory Outlay Legislation'!AB52</f>
        <v>0</v>
      </c>
      <c r="AC600" s="5">
        <f>'Mandatory Outlay Legislation'!AC52</f>
        <v>0</v>
      </c>
      <c r="AD600" s="5">
        <f>'Mandatory Outlay Legislation'!AD52</f>
        <v>0</v>
      </c>
      <c r="AE600" s="5">
        <f>'Mandatory Outlay Legislation'!AE52</f>
        <v>0</v>
      </c>
      <c r="AF600" s="5">
        <f>'Mandatory Outlay Legislation'!AF52</f>
        <v>0</v>
      </c>
      <c r="AG600" s="5">
        <f>'Mandatory Outlay Legislation'!AG52</f>
        <v>0</v>
      </c>
    </row>
    <row r="601" spans="1:33" ht="12.75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</row>
    <row r="602" spans="1:33" ht="12.75">
      <c r="A602" s="26" t="s">
        <v>79</v>
      </c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>
        <f aca="true" t="shared" si="227" ref="W602:AG602">W592+W599</f>
        <v>1940.0590253975531</v>
      </c>
      <c r="X602" s="5" t="e">
        <f t="shared" si="227"/>
        <v>#REF!</v>
      </c>
      <c r="Y602" s="5" t="e">
        <f t="shared" si="227"/>
        <v>#REF!</v>
      </c>
      <c r="Z602" s="5" t="e">
        <f t="shared" si="227"/>
        <v>#REF!</v>
      </c>
      <c r="AA602" s="5" t="e">
        <f t="shared" si="227"/>
        <v>#REF!</v>
      </c>
      <c r="AB602" s="5" t="e">
        <f t="shared" si="227"/>
        <v>#REF!</v>
      </c>
      <c r="AC602" s="5" t="e">
        <f t="shared" si="227"/>
        <v>#REF!</v>
      </c>
      <c r="AD602" s="5" t="e">
        <f t="shared" si="227"/>
        <v>#REF!</v>
      </c>
      <c r="AE602" s="5" t="e">
        <f t="shared" si="227"/>
        <v>#REF!</v>
      </c>
      <c r="AF602" s="5" t="e">
        <f t="shared" si="227"/>
        <v>#REF!</v>
      </c>
      <c r="AG602" s="5" t="e">
        <f t="shared" si="227"/>
        <v>#REF!</v>
      </c>
    </row>
    <row r="603" spans="1:33" ht="12.75">
      <c r="A603" s="1" t="s">
        <v>57</v>
      </c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>
        <f aca="true" t="shared" si="228" ref="W603:AG603">W596+W600</f>
        <v>1109.745</v>
      </c>
      <c r="X603" s="5">
        <f t="shared" si="228"/>
        <v>1147</v>
      </c>
      <c r="Y603" s="5">
        <f t="shared" si="228"/>
        <v>1180</v>
      </c>
      <c r="Z603" s="5">
        <f t="shared" si="228"/>
        <v>1242</v>
      </c>
      <c r="AA603" s="5">
        <f t="shared" si="228"/>
        <v>1313</v>
      </c>
      <c r="AB603" s="5">
        <f t="shared" si="228"/>
        <v>1386</v>
      </c>
      <c r="AC603" s="5">
        <f t="shared" si="228"/>
        <v>1473</v>
      </c>
      <c r="AD603" s="5">
        <f t="shared" si="228"/>
        <v>1565</v>
      </c>
      <c r="AE603" s="5">
        <f t="shared" si="228"/>
        <v>1666</v>
      </c>
      <c r="AF603" s="5">
        <f t="shared" si="228"/>
        <v>1781</v>
      </c>
      <c r="AG603" s="5">
        <f t="shared" si="228"/>
        <v>1863</v>
      </c>
    </row>
    <row r="604" spans="1:32" ht="12.75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</row>
    <row r="605" spans="1:33" ht="12.75">
      <c r="A605" s="26" t="s">
        <v>12</v>
      </c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>
        <f aca="true" t="shared" si="229" ref="W605:AG605">W4</f>
        <v>1853.3</v>
      </c>
      <c r="X605" s="5">
        <f t="shared" si="229"/>
        <v>1921.526</v>
      </c>
      <c r="Y605" s="5">
        <f t="shared" si="229"/>
        <v>2054.36</v>
      </c>
      <c r="Z605" s="5">
        <f t="shared" si="229"/>
        <v>2225.115</v>
      </c>
      <c r="AA605" s="5">
        <f t="shared" si="229"/>
        <v>2370.074</v>
      </c>
      <c r="AB605" s="5">
        <f t="shared" si="229"/>
        <v>2504.664</v>
      </c>
      <c r="AC605" s="5">
        <f t="shared" si="229"/>
        <v>2647.778</v>
      </c>
      <c r="AD605" s="5">
        <f t="shared" si="229"/>
        <v>2797.853</v>
      </c>
      <c r="AE605" s="5">
        <f t="shared" si="229"/>
        <v>2949.213</v>
      </c>
      <c r="AF605" s="5">
        <f t="shared" si="229"/>
        <v>3220.082</v>
      </c>
      <c r="AG605" s="5">
        <f t="shared" si="229"/>
        <v>3479.799</v>
      </c>
    </row>
    <row r="606" spans="1:33" ht="12.75">
      <c r="A606" s="1" t="s">
        <v>16</v>
      </c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>
        <f aca="true" t="shared" si="230" ref="W606:AG606">W5</f>
        <v>2010.9</v>
      </c>
      <c r="X606" s="5">
        <f t="shared" si="230"/>
        <v>2120.707</v>
      </c>
      <c r="Y606" s="5">
        <f t="shared" si="230"/>
        <v>2199.304</v>
      </c>
      <c r="Z606" s="5">
        <f t="shared" si="230"/>
        <v>2298.177</v>
      </c>
      <c r="AA606" s="5">
        <f t="shared" si="230"/>
        <v>2386.552</v>
      </c>
      <c r="AB606" s="5">
        <f t="shared" si="230"/>
        <v>2478.55</v>
      </c>
      <c r="AC606" s="5">
        <f t="shared" si="230"/>
        <v>2582.87</v>
      </c>
      <c r="AD606" s="5">
        <f t="shared" si="230"/>
        <v>2694.586</v>
      </c>
      <c r="AE606" s="5">
        <f t="shared" si="230"/>
        <v>2808.8</v>
      </c>
      <c r="AF606" s="5">
        <f t="shared" si="230"/>
        <v>2942.893</v>
      </c>
      <c r="AG606" s="5">
        <f t="shared" si="230"/>
        <v>3028.501</v>
      </c>
    </row>
    <row r="607" spans="1:33" ht="12.75">
      <c r="A607" s="1" t="s">
        <v>0</v>
      </c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>
        <f aca="true" t="shared" si="231" ref="W607:AG607">W6</f>
        <v>733.7</v>
      </c>
      <c r="X607" s="5">
        <f t="shared" si="231"/>
        <v>791.543</v>
      </c>
      <c r="Y607" s="5">
        <f t="shared" si="231"/>
        <v>816.827</v>
      </c>
      <c r="Z607" s="5">
        <f t="shared" si="231"/>
        <v>834.427</v>
      </c>
      <c r="AA607" s="5">
        <f t="shared" si="231"/>
        <v>848.478</v>
      </c>
      <c r="AB607" s="5">
        <f t="shared" si="231"/>
        <v>866.218</v>
      </c>
      <c r="AC607" s="5">
        <f t="shared" si="231"/>
        <v>890.89</v>
      </c>
      <c r="AD607" s="5">
        <f t="shared" si="231"/>
        <v>914.733</v>
      </c>
      <c r="AE607" s="5">
        <f t="shared" si="231"/>
        <v>939.679</v>
      </c>
      <c r="AF607" s="5">
        <f t="shared" si="231"/>
        <v>969.241</v>
      </c>
      <c r="AG607" s="5">
        <f t="shared" si="231"/>
        <v>988.896</v>
      </c>
    </row>
    <row r="608" spans="1:33" ht="12.75">
      <c r="A608" s="1" t="s">
        <v>2</v>
      </c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>
        <f aca="true" t="shared" si="232" ref="W608:AG608">W7</f>
        <v>171.2</v>
      </c>
      <c r="X608" s="5">
        <f t="shared" si="232"/>
        <v>157.078</v>
      </c>
      <c r="Y608" s="5">
        <f t="shared" si="232"/>
        <v>164.952</v>
      </c>
      <c r="Z608" s="5">
        <f t="shared" si="232"/>
        <v>193.833</v>
      </c>
      <c r="AA608" s="5">
        <f t="shared" si="232"/>
        <v>212.245</v>
      </c>
      <c r="AB608" s="5">
        <f t="shared" si="232"/>
        <v>216.787</v>
      </c>
      <c r="AC608" s="5">
        <f t="shared" si="232"/>
        <v>216.605</v>
      </c>
      <c r="AD608" s="5">
        <f t="shared" si="232"/>
        <v>214.084</v>
      </c>
      <c r="AE608" s="5">
        <f t="shared" si="232"/>
        <v>208.157</v>
      </c>
      <c r="AF608" s="5">
        <f t="shared" si="232"/>
        <v>199.3</v>
      </c>
      <c r="AG608" s="5">
        <f t="shared" si="232"/>
        <v>183.569</v>
      </c>
    </row>
    <row r="609" spans="1:33" ht="12.75">
      <c r="A609" s="1" t="s">
        <v>4</v>
      </c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>
        <f aca="true" t="shared" si="233" ref="W609:AG609">W8</f>
        <v>1106</v>
      </c>
      <c r="X609" s="5">
        <f t="shared" si="233"/>
        <v>1172.0859999999998</v>
      </c>
      <c r="Y609" s="5">
        <f t="shared" si="233"/>
        <v>1217.525</v>
      </c>
      <c r="Z609" s="5">
        <f t="shared" si="233"/>
        <v>1269.917</v>
      </c>
      <c r="AA609" s="5">
        <f t="shared" si="233"/>
        <v>1325.8290000000002</v>
      </c>
      <c r="AB609" s="5">
        <f t="shared" si="233"/>
        <v>1395.5450000000003</v>
      </c>
      <c r="AC609" s="5">
        <f t="shared" si="233"/>
        <v>1475.375</v>
      </c>
      <c r="AD609" s="5">
        <f t="shared" si="233"/>
        <v>1565.7689999999998</v>
      </c>
      <c r="AE609" s="5">
        <f t="shared" si="233"/>
        <v>1660.9640000000002</v>
      </c>
      <c r="AF609" s="5">
        <f t="shared" si="233"/>
        <v>1774.352</v>
      </c>
      <c r="AG609" s="5">
        <f t="shared" si="233"/>
        <v>1856.0360000000003</v>
      </c>
    </row>
    <row r="610" spans="1:33" ht="12.75">
      <c r="A610" s="26" t="s">
        <v>14</v>
      </c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>
        <f aca="true" t="shared" si="234" ref="W610:AG610">W9</f>
        <v>-157.60000000000014</v>
      </c>
      <c r="X610" s="5">
        <f t="shared" si="234"/>
        <v>-199.181</v>
      </c>
      <c r="Y610" s="5">
        <f t="shared" si="234"/>
        <v>-144.98</v>
      </c>
      <c r="Z610" s="5">
        <f t="shared" si="234"/>
        <v>-73.062</v>
      </c>
      <c r="AA610" s="5">
        <f t="shared" si="234"/>
        <v>-16.479</v>
      </c>
      <c r="AB610" s="5">
        <f t="shared" si="234"/>
        <v>26.114</v>
      </c>
      <c r="AC610" s="5">
        <f t="shared" si="234"/>
        <v>64.908</v>
      </c>
      <c r="AD610" s="5">
        <f t="shared" si="234"/>
        <v>103.267</v>
      </c>
      <c r="AE610" s="5">
        <f t="shared" si="234"/>
        <v>140.413</v>
      </c>
      <c r="AF610" s="5">
        <f t="shared" si="234"/>
        <v>277.188</v>
      </c>
      <c r="AG610" s="5">
        <f t="shared" si="234"/>
        <v>451.299</v>
      </c>
    </row>
    <row r="611" spans="1:32" ht="12.75">
      <c r="A611" s="26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</row>
    <row r="612" spans="1:32" ht="12.75">
      <c r="A612" s="26" t="s">
        <v>24</v>
      </c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>
        <f>W605-W602</f>
        <v>-86.75902539755316</v>
      </c>
      <c r="X612" s="5"/>
      <c r="Y612" s="5"/>
      <c r="Z612" s="5"/>
      <c r="AA612" s="5"/>
      <c r="AB612" s="5"/>
      <c r="AC612" s="5"/>
      <c r="AD612" s="5"/>
      <c r="AE612" s="5"/>
      <c r="AF612" s="5"/>
    </row>
    <row r="613" spans="1:32" ht="12.75">
      <c r="A613" s="1" t="s">
        <v>22</v>
      </c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>
        <f>W609-W603</f>
        <v>-3.744999999999891</v>
      </c>
      <c r="X613" s="5"/>
      <c r="Y613" s="5"/>
      <c r="Z613" s="5"/>
      <c r="AA613" s="5"/>
      <c r="AB613" s="5"/>
      <c r="AC613" s="5"/>
      <c r="AD613" s="5"/>
      <c r="AE613" s="5"/>
      <c r="AF613" s="5"/>
    </row>
    <row r="614" spans="1:32" ht="12.75">
      <c r="A614" s="1" t="s">
        <v>23</v>
      </c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>
        <f>W613+(W608-W595)</f>
        <v>-2.5449999999999022</v>
      </c>
      <c r="X614" s="5"/>
      <c r="Y614" s="5"/>
      <c r="Z614" s="5"/>
      <c r="AA614" s="5"/>
      <c r="AB614" s="5"/>
      <c r="AC614" s="5"/>
      <c r="AD614" s="5"/>
      <c r="AE614" s="5"/>
      <c r="AF614" s="5"/>
    </row>
    <row r="615" spans="1:32" ht="12.75">
      <c r="A615" s="1" t="s">
        <v>27</v>
      </c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>
        <f>W606-W593</f>
        <v>7.900000000000091</v>
      </c>
      <c r="X615" s="5"/>
      <c r="Y615" s="5"/>
      <c r="Z615" s="5"/>
      <c r="AA615" s="5"/>
      <c r="AB615" s="5"/>
      <c r="AC615" s="5"/>
      <c r="AD615" s="5"/>
      <c r="AE615" s="5"/>
      <c r="AF615" s="5"/>
    </row>
    <row r="616" spans="1:32" ht="12.75">
      <c r="A616" s="1" t="s">
        <v>25</v>
      </c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>
        <f>W610-W597</f>
        <v>-137.60000000000014</v>
      </c>
      <c r="X616" s="5"/>
      <c r="Y616" s="5"/>
      <c r="Z616" s="5"/>
      <c r="AA616" s="5"/>
      <c r="AB616" s="5"/>
      <c r="AC616" s="5"/>
      <c r="AD616" s="5"/>
      <c r="AE616" s="5"/>
      <c r="AF616" s="5"/>
    </row>
    <row r="617" spans="1:32" ht="12.75">
      <c r="A617" s="1" t="s">
        <v>26</v>
      </c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>
        <f>W612-W614</f>
        <v>-84.21402539755326</v>
      </c>
      <c r="X617" s="5"/>
      <c r="Y617" s="5"/>
      <c r="Z617" s="5"/>
      <c r="AA617" s="5"/>
      <c r="AB617" s="5"/>
      <c r="AC617" s="5"/>
      <c r="AD617" s="5"/>
      <c r="AE617" s="5"/>
      <c r="AF617" s="5"/>
    </row>
    <row r="620" spans="1:34" ht="12.75">
      <c r="A620" s="11" t="s">
        <v>50</v>
      </c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  <c r="AA620" s="14"/>
      <c r="AB620" s="14"/>
      <c r="AC620" s="14"/>
      <c r="AD620" s="14"/>
      <c r="AE620" s="14"/>
      <c r="AF620" s="14"/>
      <c r="AG620" s="15"/>
      <c r="AH620" s="15"/>
    </row>
    <row r="621" spans="1:34" ht="12.75">
      <c r="A621" s="26" t="s">
        <v>77</v>
      </c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>
        <v>0</v>
      </c>
      <c r="Y621" s="5">
        <v>0</v>
      </c>
      <c r="Z621" s="5">
        <v>0</v>
      </c>
      <c r="AA621" s="5">
        <v>0</v>
      </c>
      <c r="AB621" s="5">
        <v>0</v>
      </c>
      <c r="AC621" s="5">
        <v>0</v>
      </c>
      <c r="AD621" s="5">
        <v>0</v>
      </c>
      <c r="AE621" s="5">
        <v>0</v>
      </c>
      <c r="AF621" s="5">
        <v>0</v>
      </c>
      <c r="AG621" s="5">
        <v>0</v>
      </c>
      <c r="AH621" s="5">
        <v>0</v>
      </c>
    </row>
    <row r="622" spans="1:34" ht="12.75">
      <c r="A622" s="1" t="s">
        <v>100</v>
      </c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>
        <v>0</v>
      </c>
      <c r="Y622" s="5">
        <v>0</v>
      </c>
      <c r="Z622" s="5">
        <v>0</v>
      </c>
      <c r="AA622" s="5">
        <v>0</v>
      </c>
      <c r="AB622" s="5">
        <v>0</v>
      </c>
      <c r="AC622" s="5">
        <v>0</v>
      </c>
      <c r="AD622" s="5">
        <v>0</v>
      </c>
      <c r="AE622" s="5">
        <v>0</v>
      </c>
      <c r="AF622" s="5">
        <v>0</v>
      </c>
      <c r="AG622" s="5">
        <v>0</v>
      </c>
      <c r="AH622" s="5">
        <v>0</v>
      </c>
    </row>
    <row r="623" spans="1:34" ht="12.75">
      <c r="A623" s="1" t="s">
        <v>6</v>
      </c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>
        <v>0</v>
      </c>
      <c r="Y623" s="5">
        <v>0</v>
      </c>
      <c r="Z623" s="5">
        <v>0</v>
      </c>
      <c r="AA623" s="5">
        <v>0</v>
      </c>
      <c r="AB623" s="5">
        <v>0</v>
      </c>
      <c r="AC623" s="5">
        <v>0</v>
      </c>
      <c r="AD623" s="5">
        <v>0</v>
      </c>
      <c r="AE623" s="5">
        <v>0</v>
      </c>
      <c r="AF623" s="5">
        <v>0</v>
      </c>
      <c r="AG623" s="5">
        <v>0</v>
      </c>
      <c r="AH623" s="5">
        <v>0</v>
      </c>
    </row>
    <row r="624" spans="1:34" ht="12.75">
      <c r="A624" s="1" t="s">
        <v>7</v>
      </c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>
        <v>0</v>
      </c>
      <c r="Y624" s="5">
        <v>0</v>
      </c>
      <c r="Z624" s="5">
        <v>0</v>
      </c>
      <c r="AA624" s="5">
        <v>0</v>
      </c>
      <c r="AB624" s="5">
        <v>0</v>
      </c>
      <c r="AC624" s="5">
        <v>0</v>
      </c>
      <c r="AD624" s="5">
        <v>0</v>
      </c>
      <c r="AE624" s="5">
        <v>0</v>
      </c>
      <c r="AF624" s="5">
        <v>0</v>
      </c>
      <c r="AG624" s="5">
        <v>0</v>
      </c>
      <c r="AH624" s="5">
        <v>0</v>
      </c>
    </row>
    <row r="625" spans="1:34" ht="12.75">
      <c r="A625" s="1" t="s">
        <v>8</v>
      </c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>
        <f aca="true" t="shared" si="235" ref="X625:AH625">X622-X623-X624</f>
        <v>0</v>
      </c>
      <c r="Y625" s="5">
        <f t="shared" si="235"/>
        <v>0</v>
      </c>
      <c r="Z625" s="5">
        <f t="shared" si="235"/>
        <v>0</v>
      </c>
      <c r="AA625" s="5">
        <f t="shared" si="235"/>
        <v>0</v>
      </c>
      <c r="AB625" s="5">
        <f t="shared" si="235"/>
        <v>0</v>
      </c>
      <c r="AC625" s="5">
        <f t="shared" si="235"/>
        <v>0</v>
      </c>
      <c r="AD625" s="5">
        <f t="shared" si="235"/>
        <v>0</v>
      </c>
      <c r="AE625" s="5">
        <f t="shared" si="235"/>
        <v>0</v>
      </c>
      <c r="AF625" s="5">
        <f t="shared" si="235"/>
        <v>0</v>
      </c>
      <c r="AG625" s="5">
        <f t="shared" si="235"/>
        <v>0</v>
      </c>
      <c r="AH625" s="5">
        <f t="shared" si="235"/>
        <v>0</v>
      </c>
    </row>
    <row r="626" spans="1:34" ht="12.75">
      <c r="A626" s="1" t="s">
        <v>80</v>
      </c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>
        <f aca="true" t="shared" si="236" ref="X626:AH626">X621-X622</f>
        <v>0</v>
      </c>
      <c r="Y626" s="5">
        <f t="shared" si="236"/>
        <v>0</v>
      </c>
      <c r="Z626" s="5">
        <f t="shared" si="236"/>
        <v>0</v>
      </c>
      <c r="AA626" s="5">
        <f t="shared" si="236"/>
        <v>0</v>
      </c>
      <c r="AB626" s="5">
        <f t="shared" si="236"/>
        <v>0</v>
      </c>
      <c r="AC626" s="5">
        <f t="shared" si="236"/>
        <v>0</v>
      </c>
      <c r="AD626" s="5">
        <f t="shared" si="236"/>
        <v>0</v>
      </c>
      <c r="AE626" s="5">
        <f t="shared" si="236"/>
        <v>0</v>
      </c>
      <c r="AF626" s="5">
        <f t="shared" si="236"/>
        <v>0</v>
      </c>
      <c r="AG626" s="5">
        <f t="shared" si="236"/>
        <v>0</v>
      </c>
      <c r="AH626" s="5">
        <f t="shared" si="236"/>
        <v>0</v>
      </c>
    </row>
    <row r="627" spans="1:34" ht="12.75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</row>
    <row r="628" spans="1:34" ht="12.75">
      <c r="A628" s="26" t="s">
        <v>53</v>
      </c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 t="e">
        <f>#REF!</f>
        <v>#REF!</v>
      </c>
      <c r="Y628" s="5" t="e">
        <f>#REF!</f>
        <v>#REF!</v>
      </c>
      <c r="Z628" s="5" t="e">
        <f>#REF!</f>
        <v>#REF!</v>
      </c>
      <c r="AA628" s="5" t="e">
        <f>#REF!</f>
        <v>#REF!</v>
      </c>
      <c r="AB628" s="5" t="e">
        <f>#REF!</f>
        <v>#REF!</v>
      </c>
      <c r="AC628" s="5" t="e">
        <f>#REF!</f>
        <v>#REF!</v>
      </c>
      <c r="AD628" s="5" t="e">
        <f>#REF!</f>
        <v>#REF!</v>
      </c>
      <c r="AE628" s="5" t="e">
        <f>#REF!</f>
        <v>#REF!</v>
      </c>
      <c r="AF628" s="5" t="e">
        <f>#REF!</f>
        <v>#REF!</v>
      </c>
      <c r="AG628" s="5" t="e">
        <f>#REF!</f>
        <v>#REF!</v>
      </c>
      <c r="AH628" s="5" t="e">
        <f>#REF!</f>
        <v>#REF!</v>
      </c>
    </row>
    <row r="629" spans="1:34" ht="12.75">
      <c r="A629" s="1" t="s">
        <v>52</v>
      </c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 t="e">
        <f>#REF!</f>
        <v>#REF!</v>
      </c>
      <c r="Y629" s="5" t="e">
        <f>#REF!</f>
        <v>#REF!</v>
      </c>
      <c r="Z629" s="5" t="e">
        <f>#REF!</f>
        <v>#REF!</v>
      </c>
      <c r="AA629" s="5" t="e">
        <f>#REF!</f>
        <v>#REF!</v>
      </c>
      <c r="AB629" s="5" t="e">
        <f>#REF!</f>
        <v>#REF!</v>
      </c>
      <c r="AC629" s="5" t="e">
        <f>#REF!</f>
        <v>#REF!</v>
      </c>
      <c r="AD629" s="5" t="e">
        <f>#REF!</f>
        <v>#REF!</v>
      </c>
      <c r="AE629" s="5" t="e">
        <f>#REF!</f>
        <v>#REF!</v>
      </c>
      <c r="AF629" s="5" t="e">
        <f>#REF!</f>
        <v>#REF!</v>
      </c>
      <c r="AG629" s="5" t="e">
        <f>#REF!</f>
        <v>#REF!</v>
      </c>
      <c r="AH629" s="5" t="e">
        <f>#REF!</f>
        <v>#REF!</v>
      </c>
    </row>
    <row r="630" spans="1:34" ht="12.75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</row>
    <row r="631" spans="1:34" ht="12.75">
      <c r="A631" s="26" t="s">
        <v>79</v>
      </c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 t="e">
        <f aca="true" t="shared" si="237" ref="X631:AH631">X621+X628</f>
        <v>#REF!</v>
      </c>
      <c r="Y631" s="5" t="e">
        <f t="shared" si="237"/>
        <v>#REF!</v>
      </c>
      <c r="Z631" s="5" t="e">
        <f t="shared" si="237"/>
        <v>#REF!</v>
      </c>
      <c r="AA631" s="5" t="e">
        <f t="shared" si="237"/>
        <v>#REF!</v>
      </c>
      <c r="AB631" s="5" t="e">
        <f t="shared" si="237"/>
        <v>#REF!</v>
      </c>
      <c r="AC631" s="5" t="e">
        <f t="shared" si="237"/>
        <v>#REF!</v>
      </c>
      <c r="AD631" s="5" t="e">
        <f t="shared" si="237"/>
        <v>#REF!</v>
      </c>
      <c r="AE631" s="5" t="e">
        <f t="shared" si="237"/>
        <v>#REF!</v>
      </c>
      <c r="AF631" s="5" t="e">
        <f t="shared" si="237"/>
        <v>#REF!</v>
      </c>
      <c r="AG631" s="5" t="e">
        <f t="shared" si="237"/>
        <v>#REF!</v>
      </c>
      <c r="AH631" s="5" t="e">
        <f t="shared" si="237"/>
        <v>#REF!</v>
      </c>
    </row>
    <row r="632" spans="1:34" ht="12.75">
      <c r="A632" s="1" t="s">
        <v>57</v>
      </c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 t="e">
        <f aca="true" t="shared" si="238" ref="X632:AH632">X625+X629</f>
        <v>#REF!</v>
      </c>
      <c r="Y632" s="5" t="e">
        <f t="shared" si="238"/>
        <v>#REF!</v>
      </c>
      <c r="Z632" s="5" t="e">
        <f t="shared" si="238"/>
        <v>#REF!</v>
      </c>
      <c r="AA632" s="5" t="e">
        <f t="shared" si="238"/>
        <v>#REF!</v>
      </c>
      <c r="AB632" s="5" t="e">
        <f t="shared" si="238"/>
        <v>#REF!</v>
      </c>
      <c r="AC632" s="5" t="e">
        <f t="shared" si="238"/>
        <v>#REF!</v>
      </c>
      <c r="AD632" s="5" t="e">
        <f t="shared" si="238"/>
        <v>#REF!</v>
      </c>
      <c r="AE632" s="5" t="e">
        <f t="shared" si="238"/>
        <v>#REF!</v>
      </c>
      <c r="AF632" s="5" t="e">
        <f t="shared" si="238"/>
        <v>#REF!</v>
      </c>
      <c r="AG632" s="5" t="e">
        <f t="shared" si="238"/>
        <v>#REF!</v>
      </c>
      <c r="AH632" s="5" t="e">
        <f t="shared" si="238"/>
        <v>#REF!</v>
      </c>
    </row>
    <row r="633" spans="1:34" ht="12.75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</row>
    <row r="634" spans="1:34" ht="12.75">
      <c r="A634" s="26" t="s">
        <v>12</v>
      </c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>
        <f aca="true" t="shared" si="239" ref="X634:AH634">X33</f>
        <v>0</v>
      </c>
      <c r="Y634" s="5">
        <f t="shared" si="239"/>
        <v>0</v>
      </c>
      <c r="Z634" s="5">
        <f t="shared" si="239"/>
        <v>0</v>
      </c>
      <c r="AA634" s="5">
        <f t="shared" si="239"/>
        <v>0</v>
      </c>
      <c r="AB634" s="5">
        <f t="shared" si="239"/>
        <v>0</v>
      </c>
      <c r="AC634" s="5">
        <f t="shared" si="239"/>
        <v>0</v>
      </c>
      <c r="AD634" s="5">
        <f t="shared" si="239"/>
        <v>0</v>
      </c>
      <c r="AE634" s="5">
        <f t="shared" si="239"/>
        <v>0</v>
      </c>
      <c r="AF634" s="5">
        <f t="shared" si="239"/>
        <v>0</v>
      </c>
      <c r="AG634" s="5">
        <f t="shared" si="239"/>
        <v>0</v>
      </c>
      <c r="AH634" s="5">
        <f t="shared" si="239"/>
        <v>0</v>
      </c>
    </row>
    <row r="635" spans="1:34" ht="12.75">
      <c r="A635" s="1" t="s">
        <v>16</v>
      </c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>
        <f aca="true" t="shared" si="240" ref="X635:AH635">X34</f>
        <v>0</v>
      </c>
      <c r="Y635" s="5">
        <f t="shared" si="240"/>
        <v>0</v>
      </c>
      <c r="Z635" s="5">
        <f t="shared" si="240"/>
        <v>0</v>
      </c>
      <c r="AA635" s="5">
        <f t="shared" si="240"/>
        <v>0</v>
      </c>
      <c r="AB635" s="5">
        <f t="shared" si="240"/>
        <v>0</v>
      </c>
      <c r="AC635" s="5">
        <f t="shared" si="240"/>
        <v>0</v>
      </c>
      <c r="AD635" s="5">
        <f t="shared" si="240"/>
        <v>0</v>
      </c>
      <c r="AE635" s="5">
        <f t="shared" si="240"/>
        <v>0</v>
      </c>
      <c r="AF635" s="5">
        <f t="shared" si="240"/>
        <v>0</v>
      </c>
      <c r="AG635" s="5">
        <f t="shared" si="240"/>
        <v>0</v>
      </c>
      <c r="AH635" s="5">
        <f t="shared" si="240"/>
        <v>0</v>
      </c>
    </row>
    <row r="636" spans="1:34" ht="12.75">
      <c r="A636" s="1" t="s">
        <v>0</v>
      </c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>
        <f aca="true" t="shared" si="241" ref="X636:AH636">X35</f>
        <v>0</v>
      </c>
      <c r="Y636" s="5">
        <f t="shared" si="241"/>
        <v>0</v>
      </c>
      <c r="Z636" s="5">
        <f t="shared" si="241"/>
        <v>0</v>
      </c>
      <c r="AA636" s="5">
        <f t="shared" si="241"/>
        <v>0</v>
      </c>
      <c r="AB636" s="5">
        <f t="shared" si="241"/>
        <v>0</v>
      </c>
      <c r="AC636" s="5">
        <f t="shared" si="241"/>
        <v>0</v>
      </c>
      <c r="AD636" s="5">
        <f t="shared" si="241"/>
        <v>0</v>
      </c>
      <c r="AE636" s="5">
        <f t="shared" si="241"/>
        <v>0</v>
      </c>
      <c r="AF636" s="5">
        <f t="shared" si="241"/>
        <v>0</v>
      </c>
      <c r="AG636" s="5">
        <f t="shared" si="241"/>
        <v>0</v>
      </c>
      <c r="AH636" s="5">
        <f t="shared" si="241"/>
        <v>0</v>
      </c>
    </row>
    <row r="637" spans="1:34" ht="12.75">
      <c r="A637" s="1" t="s">
        <v>2</v>
      </c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>
        <f aca="true" t="shared" si="242" ref="X637:AH637">X36</f>
        <v>0</v>
      </c>
      <c r="Y637" s="5">
        <f t="shared" si="242"/>
        <v>0</v>
      </c>
      <c r="Z637" s="5">
        <f t="shared" si="242"/>
        <v>0</v>
      </c>
      <c r="AA637" s="5">
        <f t="shared" si="242"/>
        <v>0</v>
      </c>
      <c r="AB637" s="5">
        <f t="shared" si="242"/>
        <v>0</v>
      </c>
      <c r="AC637" s="5">
        <f t="shared" si="242"/>
        <v>0</v>
      </c>
      <c r="AD637" s="5">
        <f t="shared" si="242"/>
        <v>0</v>
      </c>
      <c r="AE637" s="5">
        <f t="shared" si="242"/>
        <v>0</v>
      </c>
      <c r="AF637" s="5">
        <f t="shared" si="242"/>
        <v>0</v>
      </c>
      <c r="AG637" s="5">
        <f t="shared" si="242"/>
        <v>0</v>
      </c>
      <c r="AH637" s="5">
        <f t="shared" si="242"/>
        <v>0</v>
      </c>
    </row>
    <row r="638" spans="1:34" ht="12.75">
      <c r="A638" s="1" t="s">
        <v>4</v>
      </c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>
        <f aca="true" t="shared" si="243" ref="X638:AH638">X37</f>
        <v>0</v>
      </c>
      <c r="Y638" s="5">
        <f t="shared" si="243"/>
        <v>0</v>
      </c>
      <c r="Z638" s="5">
        <f t="shared" si="243"/>
        <v>0</v>
      </c>
      <c r="AA638" s="5">
        <f t="shared" si="243"/>
        <v>0</v>
      </c>
      <c r="AB638" s="5">
        <f t="shared" si="243"/>
        <v>0</v>
      </c>
      <c r="AC638" s="5">
        <f t="shared" si="243"/>
        <v>0</v>
      </c>
      <c r="AD638" s="5">
        <f t="shared" si="243"/>
        <v>0</v>
      </c>
      <c r="AE638" s="5">
        <f t="shared" si="243"/>
        <v>0</v>
      </c>
      <c r="AF638" s="5">
        <f t="shared" si="243"/>
        <v>0</v>
      </c>
      <c r="AG638" s="5">
        <f t="shared" si="243"/>
        <v>0</v>
      </c>
      <c r="AH638" s="5">
        <f t="shared" si="243"/>
        <v>0</v>
      </c>
    </row>
    <row r="639" spans="1:34" ht="12.75">
      <c r="A639" s="26" t="s">
        <v>14</v>
      </c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>
        <f aca="true" t="shared" si="244" ref="X639:AH639">X38</f>
        <v>0</v>
      </c>
      <c r="Y639" s="5">
        <f t="shared" si="244"/>
        <v>0</v>
      </c>
      <c r="Z639" s="5">
        <f t="shared" si="244"/>
        <v>0</v>
      </c>
      <c r="AA639" s="5">
        <f t="shared" si="244"/>
        <v>0</v>
      </c>
      <c r="AB639" s="5">
        <f t="shared" si="244"/>
        <v>0</v>
      </c>
      <c r="AC639" s="5">
        <f t="shared" si="244"/>
        <v>0</v>
      </c>
      <c r="AD639" s="5">
        <f t="shared" si="244"/>
        <v>0</v>
      </c>
      <c r="AE639" s="5">
        <f t="shared" si="244"/>
        <v>0</v>
      </c>
      <c r="AF639" s="5">
        <f t="shared" si="244"/>
        <v>0</v>
      </c>
      <c r="AG639" s="5">
        <f t="shared" si="244"/>
        <v>0</v>
      </c>
      <c r="AH639" s="5">
        <f t="shared" si="244"/>
        <v>0</v>
      </c>
    </row>
    <row r="640" spans="1:34" ht="12.75">
      <c r="A640" s="26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</row>
    <row r="641" spans="1:34" ht="12.75">
      <c r="A641" s="26" t="s">
        <v>24</v>
      </c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</row>
    <row r="642" spans="1:34" ht="12.75">
      <c r="A642" s="1" t="s">
        <v>22</v>
      </c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</row>
    <row r="643" spans="1:34" ht="12.75">
      <c r="A643" s="1" t="s">
        <v>23</v>
      </c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</row>
    <row r="644" spans="1:34" ht="12.75">
      <c r="A644" s="1" t="s">
        <v>27</v>
      </c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</row>
    <row r="645" spans="1:34" ht="12.75">
      <c r="A645" s="1" t="s">
        <v>25</v>
      </c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</row>
    <row r="646" spans="1:34" ht="12.75">
      <c r="A646" s="1" t="s">
        <v>26</v>
      </c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37">
      <selection activeCell="A55" sqref="A55"/>
    </sheetView>
  </sheetViews>
  <sheetFormatPr defaultColWidth="9.140625" defaultRowHeight="12.75"/>
  <cols>
    <col min="1" max="1" width="18.00390625" style="0" customWidth="1"/>
  </cols>
  <sheetData>
    <row r="1" ht="12.75">
      <c r="A1" t="s">
        <v>152</v>
      </c>
    </row>
    <row r="3" ht="12.75">
      <c r="A3" t="s">
        <v>151</v>
      </c>
    </row>
    <row r="4" spans="2:23" ht="12.75">
      <c r="B4">
        <v>1981</v>
      </c>
      <c r="C4">
        <v>1982</v>
      </c>
      <c r="D4">
        <v>1983</v>
      </c>
      <c r="E4">
        <v>1984</v>
      </c>
      <c r="F4">
        <v>1985</v>
      </c>
      <c r="G4">
        <v>1986</v>
      </c>
      <c r="H4">
        <v>1987</v>
      </c>
      <c r="I4">
        <v>1988</v>
      </c>
      <c r="J4">
        <v>1989</v>
      </c>
      <c r="K4">
        <v>1990</v>
      </c>
      <c r="L4">
        <v>1991</v>
      </c>
      <c r="M4">
        <v>1992</v>
      </c>
      <c r="N4">
        <v>1993</v>
      </c>
      <c r="O4">
        <v>1994</v>
      </c>
      <c r="P4">
        <v>1995</v>
      </c>
      <c r="Q4">
        <v>1996</v>
      </c>
      <c r="R4">
        <v>1997</v>
      </c>
      <c r="S4">
        <v>1998</v>
      </c>
      <c r="T4">
        <v>1999</v>
      </c>
      <c r="U4">
        <v>2000</v>
      </c>
      <c r="V4">
        <v>2001</v>
      </c>
      <c r="W4">
        <v>2002</v>
      </c>
    </row>
    <row r="5" spans="1:9" ht="12.75">
      <c r="A5" t="s">
        <v>111</v>
      </c>
      <c r="B5">
        <v>0</v>
      </c>
      <c r="C5">
        <v>-39</v>
      </c>
      <c r="D5">
        <v>-77</v>
      </c>
      <c r="E5">
        <v>-110</v>
      </c>
      <c r="F5">
        <v>-147</v>
      </c>
      <c r="G5">
        <v>-197</v>
      </c>
      <c r="H5">
        <v>-240</v>
      </c>
      <c r="I5">
        <v>56</v>
      </c>
    </row>
    <row r="6" spans="1:9" ht="12.75">
      <c r="A6" t="s">
        <v>112</v>
      </c>
      <c r="D6">
        <v>0</v>
      </c>
      <c r="E6">
        <v>4</v>
      </c>
      <c r="F6">
        <v>7</v>
      </c>
      <c r="G6">
        <v>8</v>
      </c>
      <c r="H6">
        <v>10</v>
      </c>
      <c r="I6">
        <v>22</v>
      </c>
    </row>
    <row r="7" spans="1:10" ht="12.75">
      <c r="A7" s="45" t="s">
        <v>31</v>
      </c>
      <c r="E7">
        <v>0.9</v>
      </c>
      <c r="F7">
        <v>10.297</v>
      </c>
      <c r="G7">
        <v>16.304000000000002</v>
      </c>
      <c r="H7">
        <v>22.275</v>
      </c>
      <c r="I7">
        <v>24.686999999999998</v>
      </c>
      <c r="J7">
        <v>26.701999999999998</v>
      </c>
    </row>
    <row r="8" spans="1:11" ht="12.75">
      <c r="A8" s="45" t="s">
        <v>132</v>
      </c>
      <c r="F8">
        <v>-0.15</v>
      </c>
      <c r="G8">
        <v>0.79</v>
      </c>
      <c r="H8">
        <v>0.065</v>
      </c>
      <c r="I8">
        <v>0.314</v>
      </c>
      <c r="J8">
        <v>0.5</v>
      </c>
      <c r="K8">
        <v>0.7619999999999999</v>
      </c>
    </row>
    <row r="9" spans="1:12" ht="12.75">
      <c r="A9" s="45" t="s">
        <v>133</v>
      </c>
      <c r="G9">
        <v>0.765</v>
      </c>
      <c r="H9">
        <v>19.565</v>
      </c>
      <c r="I9">
        <v>8.291000000000002</v>
      </c>
      <c r="J9">
        <v>-0.3440000000000003</v>
      </c>
      <c r="K9">
        <v>6.8039999999999985</v>
      </c>
      <c r="L9">
        <v>11.002</v>
      </c>
    </row>
    <row r="10" spans="1:13" ht="12.75">
      <c r="A10" s="45" t="s">
        <v>134</v>
      </c>
      <c r="H10">
        <v>0.002</v>
      </c>
      <c r="I10">
        <v>10.558</v>
      </c>
      <c r="J10">
        <v>17.18</v>
      </c>
      <c r="K10">
        <v>18.445999999999994</v>
      </c>
      <c r="L10">
        <v>17.528999999999996</v>
      </c>
      <c r="M10">
        <v>13.899000000000001</v>
      </c>
    </row>
    <row r="11" spans="1:14" ht="12.75">
      <c r="A11" s="45" t="s">
        <v>135</v>
      </c>
      <c r="I11">
        <v>0</v>
      </c>
      <c r="J11">
        <v>-0.316</v>
      </c>
      <c r="K11">
        <v>4.169</v>
      </c>
      <c r="L11">
        <v>5.260999999999999</v>
      </c>
      <c r="M11">
        <v>5.6209999999999996</v>
      </c>
      <c r="N11">
        <v>6.294</v>
      </c>
    </row>
    <row r="12" spans="1:15" ht="12.75">
      <c r="A12" s="45" t="s">
        <v>136</v>
      </c>
      <c r="J12">
        <v>0.455</v>
      </c>
      <c r="K12">
        <v>-0.691</v>
      </c>
      <c r="L12">
        <v>-1.434</v>
      </c>
      <c r="M12">
        <v>-1.653</v>
      </c>
      <c r="N12">
        <v>-0.884</v>
      </c>
      <c r="O12">
        <v>-0.02999999999999984</v>
      </c>
    </row>
    <row r="13" spans="1:16" ht="12.75">
      <c r="A13" s="45" t="s">
        <v>137</v>
      </c>
      <c r="K13">
        <v>0</v>
      </c>
      <c r="L13">
        <v>17.806</v>
      </c>
      <c r="M13">
        <v>32.984</v>
      </c>
      <c r="N13">
        <v>31.878</v>
      </c>
      <c r="O13">
        <v>36.997</v>
      </c>
      <c r="P13">
        <v>38.722</v>
      </c>
    </row>
    <row r="14" spans="1:17" ht="12.75">
      <c r="A14" s="45" t="s">
        <v>138</v>
      </c>
      <c r="L14">
        <v>-0.991</v>
      </c>
      <c r="M14">
        <v>2.4619999999999997</v>
      </c>
      <c r="N14">
        <v>-0.32</v>
      </c>
      <c r="O14">
        <v>-0.685</v>
      </c>
      <c r="P14">
        <v>-0.348</v>
      </c>
      <c r="Q14">
        <v>-0.29799999999999993</v>
      </c>
    </row>
    <row r="15" spans="1:18" ht="12.75">
      <c r="A15" s="45" t="s">
        <v>139</v>
      </c>
      <c r="M15">
        <v>-14.623999999999997</v>
      </c>
      <c r="N15">
        <v>-1.1020000000000008</v>
      </c>
      <c r="O15">
        <v>-0.8179999999999998</v>
      </c>
      <c r="P15">
        <v>-1.2890000000000001</v>
      </c>
      <c r="Q15">
        <v>-0.573</v>
      </c>
      <c r="R15">
        <v>-0.7270000000000001</v>
      </c>
    </row>
    <row r="16" spans="1:19" ht="12.75">
      <c r="A16" s="45" t="s">
        <v>140</v>
      </c>
      <c r="N16">
        <v>0</v>
      </c>
      <c r="O16">
        <v>26.265</v>
      </c>
      <c r="P16">
        <v>43.435</v>
      </c>
      <c r="Q16">
        <v>51.395</v>
      </c>
      <c r="R16">
        <v>60.58100000000001</v>
      </c>
      <c r="S16">
        <v>59.78699999999999</v>
      </c>
    </row>
    <row r="17" spans="1:20" ht="12.75">
      <c r="A17" s="45" t="s">
        <v>43</v>
      </c>
      <c r="O17">
        <v>0</v>
      </c>
      <c r="P17">
        <v>0.533</v>
      </c>
      <c r="Q17">
        <v>-1.322</v>
      </c>
      <c r="R17">
        <v>-1.461</v>
      </c>
      <c r="S17">
        <v>-2.695</v>
      </c>
      <c r="T17">
        <v>-3.426</v>
      </c>
    </row>
    <row r="18" spans="1:23" ht="12.75">
      <c r="A18" s="45" t="s">
        <v>54</v>
      </c>
      <c r="P18">
        <v>-0.248</v>
      </c>
      <c r="Q18">
        <v>-0.7720000000000005</v>
      </c>
      <c r="R18">
        <v>-3.1</v>
      </c>
      <c r="S18">
        <v>-2.4629999999999996</v>
      </c>
      <c r="T18">
        <v>-2.079</v>
      </c>
      <c r="U18">
        <v>-1.7920000000000007</v>
      </c>
      <c r="V18">
        <v>-1.4897970000000007</v>
      </c>
      <c r="W18">
        <v>-1.6467969999999996</v>
      </c>
    </row>
    <row r="19" spans="1:23" ht="12.75">
      <c r="A19" s="45" t="s">
        <v>141</v>
      </c>
      <c r="Q19">
        <v>0.063</v>
      </c>
      <c r="R19">
        <v>0.875</v>
      </c>
      <c r="S19">
        <v>-0.452</v>
      </c>
      <c r="T19">
        <v>0.46899999999999975</v>
      </c>
      <c r="U19">
        <v>0.6819999999999999</v>
      </c>
      <c r="V19">
        <v>0.20299999999999996</v>
      </c>
      <c r="W19">
        <v>0.3409999999999999</v>
      </c>
    </row>
    <row r="20" spans="1:23" ht="12.75">
      <c r="A20" s="45" t="s">
        <v>142</v>
      </c>
      <c r="R20">
        <v>2.41</v>
      </c>
      <c r="S20">
        <v>-9.465</v>
      </c>
      <c r="T20">
        <v>-7.176</v>
      </c>
      <c r="U20">
        <v>-23.296999999999997</v>
      </c>
      <c r="V20">
        <v>-23.85</v>
      </c>
      <c r="W20">
        <v>-17.591</v>
      </c>
    </row>
    <row r="21" spans="1:23" ht="12.75">
      <c r="A21" s="45" t="s">
        <v>143</v>
      </c>
      <c r="S21">
        <v>0.604</v>
      </c>
      <c r="T21">
        <v>1.273</v>
      </c>
      <c r="U21">
        <v>2.139</v>
      </c>
      <c r="V21">
        <v>-0.623</v>
      </c>
      <c r="W21">
        <v>-1.843</v>
      </c>
    </row>
    <row r="22" spans="1:23" ht="12.75">
      <c r="A22" s="45" t="s">
        <v>144</v>
      </c>
      <c r="T22">
        <v>0.004332000000000001</v>
      </c>
      <c r="U22">
        <v>3.216646</v>
      </c>
      <c r="V22">
        <v>-6.023674</v>
      </c>
      <c r="W22">
        <v>-8.043008</v>
      </c>
    </row>
    <row r="23" spans="1:23" ht="12.75">
      <c r="A23" s="45" t="s">
        <v>145</v>
      </c>
      <c r="U23">
        <v>-0.00795072</v>
      </c>
      <c r="V23">
        <v>-2.5141124993205963</v>
      </c>
      <c r="W23">
        <v>-3.115416257431918</v>
      </c>
    </row>
    <row r="24" spans="1:23" ht="12.75">
      <c r="A24" s="45" t="s">
        <v>146</v>
      </c>
      <c r="V24">
        <v>-68.80675763176414</v>
      </c>
      <c r="W24">
        <v>-31.617869552441043</v>
      </c>
    </row>
    <row r="25" spans="1:23" ht="12.75">
      <c r="A25" s="45" t="s">
        <v>147</v>
      </c>
      <c r="W25">
        <v>-42.9409746024468</v>
      </c>
    </row>
    <row r="28" ht="12.75">
      <c r="A28" s="45" t="s">
        <v>148</v>
      </c>
    </row>
    <row r="29" ht="12.75">
      <c r="A29" s="45"/>
    </row>
    <row r="30" ht="12.75">
      <c r="A30" t="s">
        <v>153</v>
      </c>
    </row>
    <row r="31" spans="2:23" ht="12.75">
      <c r="B31">
        <v>1981</v>
      </c>
      <c r="C31">
        <v>1982</v>
      </c>
      <c r="D31">
        <v>1983</v>
      </c>
      <c r="E31">
        <v>1984</v>
      </c>
      <c r="F31">
        <v>1985</v>
      </c>
      <c r="G31">
        <v>1986</v>
      </c>
      <c r="H31">
        <v>1987</v>
      </c>
      <c r="I31">
        <v>1988</v>
      </c>
      <c r="J31">
        <v>1989</v>
      </c>
      <c r="K31">
        <v>1990</v>
      </c>
      <c r="L31">
        <v>1991</v>
      </c>
      <c r="M31">
        <v>1992</v>
      </c>
      <c r="N31">
        <v>1993</v>
      </c>
      <c r="O31">
        <v>1994</v>
      </c>
      <c r="P31">
        <v>1995</v>
      </c>
      <c r="Q31">
        <v>1996</v>
      </c>
      <c r="R31">
        <v>1997</v>
      </c>
      <c r="S31">
        <v>1998</v>
      </c>
      <c r="T31">
        <v>1999</v>
      </c>
      <c r="U31">
        <v>2000</v>
      </c>
      <c r="V31">
        <v>2001</v>
      </c>
      <c r="W31">
        <v>2002</v>
      </c>
    </row>
    <row r="32" spans="1:7" ht="12.75">
      <c r="A32" t="s">
        <v>51</v>
      </c>
      <c r="B32">
        <f aca="true" t="shared" si="0" ref="B32:G32">SUM(B5:B25)</f>
        <v>0</v>
      </c>
      <c r="C32">
        <f t="shared" si="0"/>
        <v>-39</v>
      </c>
      <c r="D32">
        <f t="shared" si="0"/>
        <v>-77</v>
      </c>
      <c r="E32">
        <f t="shared" si="0"/>
        <v>-105.1</v>
      </c>
      <c r="F32">
        <f t="shared" si="0"/>
        <v>-129.853</v>
      </c>
      <c r="G32">
        <f t="shared" si="0"/>
        <v>-171.14100000000002</v>
      </c>
    </row>
    <row r="33" spans="1:9" ht="12.75">
      <c r="A33" t="s">
        <v>29</v>
      </c>
      <c r="D33">
        <f aca="true" t="shared" si="1" ref="D33:I33">SUM(D6:D25)</f>
        <v>0</v>
      </c>
      <c r="E33">
        <f t="shared" si="1"/>
        <v>4.9</v>
      </c>
      <c r="F33">
        <f t="shared" si="1"/>
        <v>17.147000000000002</v>
      </c>
      <c r="G33">
        <f t="shared" si="1"/>
        <v>25.859</v>
      </c>
      <c r="H33">
        <f t="shared" si="1"/>
        <v>51.907000000000004</v>
      </c>
      <c r="I33">
        <f t="shared" si="1"/>
        <v>65.85</v>
      </c>
    </row>
    <row r="34" spans="1:10" ht="12.75">
      <c r="A34" t="s">
        <v>30</v>
      </c>
      <c r="E34">
        <f aca="true" t="shared" si="2" ref="E34:J34">SUM(D7:D25)</f>
        <v>0</v>
      </c>
      <c r="F34">
        <f t="shared" si="2"/>
        <v>0.9</v>
      </c>
      <c r="G34">
        <f t="shared" si="2"/>
        <v>10.147</v>
      </c>
      <c r="H34">
        <f t="shared" si="2"/>
        <v>17.859</v>
      </c>
      <c r="I34">
        <f t="shared" si="2"/>
        <v>41.907000000000004</v>
      </c>
      <c r="J34">
        <f t="shared" si="2"/>
        <v>43.85</v>
      </c>
    </row>
    <row r="35" spans="1:11" ht="12.75">
      <c r="A35" t="s">
        <v>31</v>
      </c>
      <c r="F35">
        <f aca="true" t="shared" si="3" ref="F35:K35">SUM(F8:F25)</f>
        <v>-0.15</v>
      </c>
      <c r="G35">
        <f t="shared" si="3"/>
        <v>1.5550000000000002</v>
      </c>
      <c r="H35">
        <f t="shared" si="3"/>
        <v>19.632</v>
      </c>
      <c r="I35">
        <f t="shared" si="3"/>
        <v>19.163000000000004</v>
      </c>
      <c r="J35">
        <f t="shared" si="3"/>
        <v>17.474999999999998</v>
      </c>
      <c r="K35">
        <f t="shared" si="3"/>
        <v>29.489999999999995</v>
      </c>
    </row>
    <row r="36" spans="1:12" ht="12.75">
      <c r="A36" t="s">
        <v>32</v>
      </c>
      <c r="G36">
        <f aca="true" t="shared" si="4" ref="G36:L36">SUM(G9:G25)</f>
        <v>0.765</v>
      </c>
      <c r="H36">
        <f t="shared" si="4"/>
        <v>19.567</v>
      </c>
      <c r="I36">
        <f t="shared" si="4"/>
        <v>18.849000000000004</v>
      </c>
      <c r="J36">
        <f t="shared" si="4"/>
        <v>16.974999999999998</v>
      </c>
      <c r="K36">
        <f t="shared" si="4"/>
        <v>28.727999999999994</v>
      </c>
      <c r="L36">
        <f t="shared" si="4"/>
        <v>49.173</v>
      </c>
    </row>
    <row r="37" spans="1:13" ht="12.75">
      <c r="A37" t="s">
        <v>33</v>
      </c>
      <c r="H37">
        <f aca="true" t="shared" si="5" ref="H37:M37">SUM(H10:H25)</f>
        <v>0.002</v>
      </c>
      <c r="I37">
        <f t="shared" si="5"/>
        <v>10.558</v>
      </c>
      <c r="J37">
        <f t="shared" si="5"/>
        <v>17.319</v>
      </c>
      <c r="K37">
        <f t="shared" si="5"/>
        <v>21.923999999999996</v>
      </c>
      <c r="L37">
        <f t="shared" si="5"/>
        <v>38.17099999999999</v>
      </c>
      <c r="M37">
        <f t="shared" si="5"/>
        <v>38.68900000000001</v>
      </c>
    </row>
    <row r="38" spans="1:14" ht="12.75">
      <c r="A38" t="s">
        <v>34</v>
      </c>
      <c r="I38">
        <f aca="true" t="shared" si="6" ref="I38:N38">SUM(I11:I25)</f>
        <v>0</v>
      </c>
      <c r="J38">
        <f t="shared" si="6"/>
        <v>0.139</v>
      </c>
      <c r="K38">
        <f t="shared" si="6"/>
        <v>3.4779999999999998</v>
      </c>
      <c r="L38">
        <f t="shared" si="6"/>
        <v>20.642</v>
      </c>
      <c r="M38">
        <f t="shared" si="6"/>
        <v>24.790000000000006</v>
      </c>
      <c r="N38">
        <f t="shared" si="6"/>
        <v>35.86599999999999</v>
      </c>
    </row>
    <row r="39" spans="1:15" ht="12.75">
      <c r="A39" t="s">
        <v>35</v>
      </c>
      <c r="J39">
        <f aca="true" t="shared" si="7" ref="J39:O39">SUM(J12:J25)</f>
        <v>0.455</v>
      </c>
      <c r="K39">
        <f t="shared" si="7"/>
        <v>-0.691</v>
      </c>
      <c r="L39">
        <f t="shared" si="7"/>
        <v>15.381</v>
      </c>
      <c r="M39">
        <f t="shared" si="7"/>
        <v>19.16900000000001</v>
      </c>
      <c r="N39">
        <f t="shared" si="7"/>
        <v>29.572</v>
      </c>
      <c r="O39">
        <f t="shared" si="7"/>
        <v>61.729</v>
      </c>
    </row>
    <row r="40" spans="1:16" ht="12.75">
      <c r="A40" t="s">
        <v>38</v>
      </c>
      <c r="K40">
        <f aca="true" t="shared" si="8" ref="K40:P40">SUM(K13:K25)</f>
        <v>0</v>
      </c>
      <c r="L40">
        <f t="shared" si="8"/>
        <v>16.815</v>
      </c>
      <c r="M40">
        <f t="shared" si="8"/>
        <v>20.822000000000003</v>
      </c>
      <c r="N40">
        <f t="shared" si="8"/>
        <v>30.456</v>
      </c>
      <c r="O40">
        <f t="shared" si="8"/>
        <v>61.759</v>
      </c>
      <c r="P40">
        <f t="shared" si="8"/>
        <v>80.805</v>
      </c>
    </row>
    <row r="41" spans="1:17" ht="12.75">
      <c r="A41" t="s">
        <v>39</v>
      </c>
      <c r="L41">
        <f aca="true" t="shared" si="9" ref="L41:Q41">SUM(L14:L25)</f>
        <v>-0.991</v>
      </c>
      <c r="M41">
        <f t="shared" si="9"/>
        <v>-12.161999999999997</v>
      </c>
      <c r="N41">
        <f t="shared" si="9"/>
        <v>-1.4220000000000008</v>
      </c>
      <c r="O41">
        <f t="shared" si="9"/>
        <v>24.762</v>
      </c>
      <c r="P41">
        <f t="shared" si="9"/>
        <v>42.083000000000006</v>
      </c>
      <c r="Q41">
        <f t="shared" si="9"/>
        <v>48.493</v>
      </c>
    </row>
    <row r="42" spans="1:18" ht="12.75">
      <c r="A42" t="s">
        <v>40</v>
      </c>
      <c r="M42">
        <f aca="true" t="shared" si="10" ref="M42:R42">SUM(M15:M25)</f>
        <v>-14.623999999999997</v>
      </c>
      <c r="N42">
        <f t="shared" si="10"/>
        <v>-1.1020000000000008</v>
      </c>
      <c r="O42">
        <f t="shared" si="10"/>
        <v>25.447</v>
      </c>
      <c r="P42">
        <f t="shared" si="10"/>
        <v>42.431000000000004</v>
      </c>
      <c r="Q42">
        <f t="shared" si="10"/>
        <v>48.791000000000004</v>
      </c>
      <c r="R42">
        <f t="shared" si="10"/>
        <v>58.57800000000002</v>
      </c>
    </row>
    <row r="43" spans="1:19" ht="12.75">
      <c r="A43" t="s">
        <v>41</v>
      </c>
      <c r="N43">
        <f aca="true" t="shared" si="11" ref="N43:S43">SUM(N16:N25)</f>
        <v>0</v>
      </c>
      <c r="O43">
        <f t="shared" si="11"/>
        <v>26.265</v>
      </c>
      <c r="P43">
        <f t="shared" si="11"/>
        <v>43.720000000000006</v>
      </c>
      <c r="Q43">
        <f t="shared" si="11"/>
        <v>49.364000000000004</v>
      </c>
      <c r="R43">
        <f t="shared" si="11"/>
        <v>59.30500000000001</v>
      </c>
      <c r="S43">
        <f t="shared" si="11"/>
        <v>45.31599999999999</v>
      </c>
    </row>
    <row r="44" spans="1:20" ht="12.75">
      <c r="A44" t="s">
        <v>42</v>
      </c>
      <c r="O44">
        <f aca="true" t="shared" si="12" ref="O44:T44">SUM(O17:O25)</f>
        <v>0</v>
      </c>
      <c r="P44">
        <f t="shared" si="12"/>
        <v>0.28500000000000003</v>
      </c>
      <c r="Q44">
        <f t="shared" si="12"/>
        <v>-2.031</v>
      </c>
      <c r="R44">
        <f t="shared" si="12"/>
        <v>-1.2759999999999998</v>
      </c>
      <c r="S44">
        <f t="shared" si="12"/>
        <v>-14.471</v>
      </c>
      <c r="T44">
        <f t="shared" si="12"/>
        <v>-10.934668000000002</v>
      </c>
    </row>
    <row r="45" spans="1:23" ht="12.75">
      <c r="A45" t="s">
        <v>43</v>
      </c>
      <c r="P45">
        <f>SUM(P18:P25)</f>
        <v>-0.248</v>
      </c>
      <c r="Q45">
        <f aca="true" t="shared" si="13" ref="Q45:W45">SUM(Q18:Q25)</f>
        <v>-0.7090000000000005</v>
      </c>
      <c r="R45">
        <f t="shared" si="13"/>
        <v>0.18500000000000005</v>
      </c>
      <c r="S45">
        <f t="shared" si="13"/>
        <v>-11.776</v>
      </c>
      <c r="T45">
        <f t="shared" si="13"/>
        <v>-7.508668000000002</v>
      </c>
      <c r="U45">
        <f t="shared" si="13"/>
        <v>-19.059304719999997</v>
      </c>
      <c r="V45">
        <f t="shared" si="13"/>
        <v>-103.10434113108474</v>
      </c>
      <c r="W45">
        <f t="shared" si="13"/>
        <v>-106.45706541231976</v>
      </c>
    </row>
    <row r="46" spans="1:23" ht="12.75">
      <c r="A46" s="45" t="s">
        <v>115</v>
      </c>
      <c r="Q46">
        <f>SUM(Q19:Q25)</f>
        <v>0.063</v>
      </c>
      <c r="R46">
        <f aca="true" t="shared" si="14" ref="R46:W46">SUM(R19:R25)</f>
        <v>3.285</v>
      </c>
      <c r="S46">
        <f t="shared" si="14"/>
        <v>-9.313</v>
      </c>
      <c r="T46">
        <f t="shared" si="14"/>
        <v>-5.429668000000001</v>
      </c>
      <c r="U46">
        <f t="shared" si="14"/>
        <v>-17.26730472</v>
      </c>
      <c r="V46">
        <f t="shared" si="14"/>
        <v>-101.61454413108474</v>
      </c>
      <c r="W46">
        <f t="shared" si="14"/>
        <v>-104.81026841231976</v>
      </c>
    </row>
    <row r="47" spans="1:23" ht="12.75">
      <c r="A47" t="s">
        <v>44</v>
      </c>
      <c r="R47">
        <f aca="true" t="shared" si="15" ref="R47:W47">SUM(R20:R25)</f>
        <v>2.41</v>
      </c>
      <c r="S47">
        <f t="shared" si="15"/>
        <v>-8.861</v>
      </c>
      <c r="T47">
        <f t="shared" si="15"/>
        <v>-5.898668000000001</v>
      </c>
      <c r="U47">
        <f t="shared" si="15"/>
        <v>-17.949304719999997</v>
      </c>
      <c r="V47">
        <f t="shared" si="15"/>
        <v>-101.81754413108474</v>
      </c>
      <c r="W47">
        <f t="shared" si="15"/>
        <v>-105.15126841231977</v>
      </c>
    </row>
    <row r="48" spans="1:23" ht="12.75">
      <c r="A48" t="s">
        <v>45</v>
      </c>
      <c r="S48">
        <f>SUM(S21:S25)</f>
        <v>0.604</v>
      </c>
      <c r="T48">
        <f>SUM(T21:T25)</f>
        <v>1.277332</v>
      </c>
      <c r="U48">
        <f>SUM(U21:U25)</f>
        <v>5.34769528</v>
      </c>
      <c r="V48">
        <f>SUM(V21:V25)</f>
        <v>-77.96754413108474</v>
      </c>
      <c r="W48">
        <f>SUM(W21:W25)</f>
        <v>-87.56026841231976</v>
      </c>
    </row>
    <row r="49" spans="1:23" ht="12.75">
      <c r="A49" t="s">
        <v>46</v>
      </c>
      <c r="T49">
        <f>SUM(T22:T25)</f>
        <v>0.004332000000000001</v>
      </c>
      <c r="U49">
        <f>SUM(U22:U25)</f>
        <v>3.2086952799999997</v>
      </c>
      <c r="V49">
        <f>SUM(V22:V25)</f>
        <v>-77.34454413108475</v>
      </c>
      <c r="W49">
        <f>SUM(W22:W25)</f>
        <v>-85.71726841231975</v>
      </c>
    </row>
    <row r="50" spans="1:23" ht="12.75">
      <c r="A50" t="s">
        <v>47</v>
      </c>
      <c r="U50">
        <f>SUM(U23:U25)</f>
        <v>-0.00795072</v>
      </c>
      <c r="V50">
        <f>SUM(V23:V25)</f>
        <v>-71.32087013108475</v>
      </c>
      <c r="W50">
        <f>SUM(W23:W25)</f>
        <v>-77.67426041231977</v>
      </c>
    </row>
    <row r="51" spans="1:23" ht="12.75">
      <c r="A51" t="s">
        <v>48</v>
      </c>
      <c r="V51">
        <f>SUM(V24:V25)</f>
        <v>-68.80675763176414</v>
      </c>
      <c r="W51">
        <f>SUM(W24:W25)</f>
        <v>-74.55884415488785</v>
      </c>
    </row>
    <row r="52" spans="1:23" ht="12.75">
      <c r="A52" t="s">
        <v>49</v>
      </c>
      <c r="W52">
        <f>SUM(W25)</f>
        <v>-42.9409746024468</v>
      </c>
    </row>
    <row r="54" ht="12.75">
      <c r="A54" t="s">
        <v>131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54"/>
  <sheetViews>
    <sheetView workbookViewId="0" topLeftCell="A49">
      <selection activeCell="A53" sqref="A53:IV53"/>
    </sheetView>
  </sheetViews>
  <sheetFormatPr defaultColWidth="9.140625" defaultRowHeight="12.75"/>
  <cols>
    <col min="1" max="1" width="14.421875" style="0" customWidth="1"/>
    <col min="35" max="35" width="11.57421875" style="0" customWidth="1"/>
  </cols>
  <sheetData>
    <row r="1" ht="12.75">
      <c r="A1" t="s">
        <v>150</v>
      </c>
    </row>
    <row r="3" spans="1:4" ht="12.75">
      <c r="A3" t="s">
        <v>18</v>
      </c>
      <c r="D3" t="s">
        <v>102</v>
      </c>
    </row>
    <row r="4" spans="2:23" ht="12.75">
      <c r="B4">
        <v>1981</v>
      </c>
      <c r="C4">
        <v>1982</v>
      </c>
      <c r="D4">
        <v>1983</v>
      </c>
      <c r="E4">
        <v>1984</v>
      </c>
      <c r="F4">
        <v>1985</v>
      </c>
      <c r="G4">
        <v>1986</v>
      </c>
      <c r="H4">
        <v>1987</v>
      </c>
      <c r="I4">
        <v>1988</v>
      </c>
      <c r="J4">
        <v>1989</v>
      </c>
      <c r="K4">
        <v>1990</v>
      </c>
      <c r="L4">
        <v>1991</v>
      </c>
      <c r="M4">
        <v>1992</v>
      </c>
      <c r="N4">
        <v>1993</v>
      </c>
      <c r="O4">
        <v>1994</v>
      </c>
      <c r="P4">
        <v>1995</v>
      </c>
      <c r="Q4">
        <v>1996</v>
      </c>
      <c r="R4">
        <v>1997</v>
      </c>
      <c r="S4">
        <v>1998</v>
      </c>
      <c r="T4">
        <v>1999</v>
      </c>
      <c r="U4">
        <v>2000</v>
      </c>
      <c r="V4">
        <v>2001</v>
      </c>
      <c r="W4">
        <v>2002</v>
      </c>
    </row>
    <row r="5" spans="1:7" ht="12.75">
      <c r="A5" s="45" t="s">
        <v>29</v>
      </c>
      <c r="B5">
        <v>0</v>
      </c>
      <c r="C5">
        <v>-11</v>
      </c>
      <c r="D5">
        <v>-21</v>
      </c>
      <c r="E5">
        <v>-31</v>
      </c>
      <c r="F5">
        <v>-33</v>
      </c>
      <c r="G5">
        <v>-35</v>
      </c>
    </row>
    <row r="6" spans="1:10" ht="12.75">
      <c r="A6" s="45" t="s">
        <v>30</v>
      </c>
      <c r="D6">
        <v>2</v>
      </c>
      <c r="E6">
        <v>1</v>
      </c>
      <c r="F6">
        <v>-3</v>
      </c>
      <c r="G6">
        <v>-7</v>
      </c>
      <c r="H6">
        <v>-10</v>
      </c>
      <c r="I6">
        <v>-11</v>
      </c>
      <c r="J6">
        <v>-12</v>
      </c>
    </row>
    <row r="7" spans="1:11" ht="12.75">
      <c r="A7" s="45" t="s">
        <v>31</v>
      </c>
      <c r="F7">
        <v>11</v>
      </c>
      <c r="G7">
        <v>-4</v>
      </c>
      <c r="H7">
        <v>-8</v>
      </c>
      <c r="I7">
        <v>-11</v>
      </c>
      <c r="J7">
        <v>-16</v>
      </c>
      <c r="K7">
        <v>-17.2</v>
      </c>
    </row>
    <row r="8" spans="1:11" ht="12.75">
      <c r="A8" s="45" t="s">
        <v>113</v>
      </c>
      <c r="G8">
        <v>8.1</v>
      </c>
      <c r="H8">
        <v>1.2</v>
      </c>
      <c r="I8">
        <v>3.4</v>
      </c>
      <c r="J8">
        <v>-0.2</v>
      </c>
      <c r="K8">
        <v>-5.2</v>
      </c>
    </row>
    <row r="9" spans="1:13" ht="12.75">
      <c r="A9" s="45" t="s">
        <v>116</v>
      </c>
      <c r="G9">
        <v>-4</v>
      </c>
      <c r="H9">
        <v>-18.7</v>
      </c>
      <c r="I9">
        <v>-9.5</v>
      </c>
      <c r="J9">
        <v>-12.5</v>
      </c>
      <c r="K9">
        <v>-15.5</v>
      </c>
      <c r="L9">
        <v>-16.5</v>
      </c>
      <c r="M9">
        <v>-2.5</v>
      </c>
    </row>
    <row r="10" spans="1:14" ht="12.75">
      <c r="A10" s="45" t="s">
        <v>117</v>
      </c>
      <c r="H10">
        <v>4</v>
      </c>
      <c r="I10">
        <v>-12.2</v>
      </c>
      <c r="J10">
        <v>-6.1</v>
      </c>
      <c r="K10">
        <v>-7.1</v>
      </c>
      <c r="L10">
        <v>-7.1</v>
      </c>
      <c r="M10">
        <v>-7.1</v>
      </c>
      <c r="N10">
        <v>-7.1</v>
      </c>
    </row>
    <row r="11" spans="1:15" ht="12.75">
      <c r="A11" s="45" t="s">
        <v>118</v>
      </c>
      <c r="I11">
        <v>0</v>
      </c>
      <c r="J11">
        <v>1.4</v>
      </c>
      <c r="K11">
        <v>5.6</v>
      </c>
      <c r="L11">
        <v>8.2</v>
      </c>
      <c r="M11">
        <v>8.9</v>
      </c>
      <c r="N11">
        <v>9.6</v>
      </c>
      <c r="O11">
        <v>-5</v>
      </c>
    </row>
    <row r="12" spans="1:16" ht="12.75">
      <c r="A12" s="45" t="s">
        <v>119</v>
      </c>
      <c r="J12">
        <v>14.1</v>
      </c>
      <c r="K12">
        <v>-6.1</v>
      </c>
      <c r="L12">
        <v>-10.3</v>
      </c>
      <c r="M12">
        <v>-13.3</v>
      </c>
      <c r="N12">
        <v>-2.8</v>
      </c>
      <c r="O12">
        <v>-14.8</v>
      </c>
      <c r="P12">
        <v>-12</v>
      </c>
    </row>
    <row r="13" spans="1:17" ht="12.75">
      <c r="A13" s="45" t="s">
        <v>120</v>
      </c>
      <c r="L13">
        <v>-9</v>
      </c>
      <c r="M13">
        <v>-12</v>
      </c>
      <c r="N13">
        <v>-16</v>
      </c>
      <c r="O13">
        <v>-19</v>
      </c>
      <c r="P13">
        <v>-19</v>
      </c>
      <c r="Q13">
        <v>-19</v>
      </c>
    </row>
    <row r="14" spans="1:18" ht="12.75">
      <c r="A14" t="s">
        <v>121</v>
      </c>
      <c r="M14">
        <v>4</v>
      </c>
      <c r="N14">
        <v>-2</v>
      </c>
      <c r="O14">
        <v>0</v>
      </c>
      <c r="P14">
        <v>0</v>
      </c>
      <c r="Q14">
        <v>0</v>
      </c>
      <c r="R14">
        <v>0</v>
      </c>
    </row>
    <row r="15" spans="1:19" ht="12.75">
      <c r="A15" t="s">
        <v>122</v>
      </c>
      <c r="M15">
        <v>4</v>
      </c>
      <c r="N15">
        <v>5</v>
      </c>
      <c r="O15">
        <v>3</v>
      </c>
      <c r="P15">
        <v>0</v>
      </c>
      <c r="Q15">
        <v>0</v>
      </c>
      <c r="R15">
        <v>0</v>
      </c>
      <c r="S15">
        <v>0</v>
      </c>
    </row>
    <row r="16" spans="1:20" ht="12.75">
      <c r="A16" t="s">
        <v>123</v>
      </c>
      <c r="O16">
        <v>-4.3</v>
      </c>
      <c r="P16">
        <v>-8.5</v>
      </c>
      <c r="Q16">
        <v>-16.6</v>
      </c>
      <c r="R16">
        <v>-20.9</v>
      </c>
      <c r="S16">
        <v>-25.7</v>
      </c>
      <c r="T16">
        <v>-25.7</v>
      </c>
    </row>
    <row r="17" spans="1:20" ht="12.75">
      <c r="A17" t="s">
        <v>114</v>
      </c>
      <c r="P17">
        <v>0.211</v>
      </c>
      <c r="Q17">
        <v>0.104</v>
      </c>
      <c r="R17">
        <v>-0.317</v>
      </c>
      <c r="S17">
        <v>-0.433</v>
      </c>
      <c r="T17">
        <v>-0.879</v>
      </c>
    </row>
    <row r="18" spans="1:23" ht="12.75">
      <c r="A18" t="s">
        <v>115</v>
      </c>
      <c r="Q18">
        <v>2.985</v>
      </c>
      <c r="R18">
        <v>1.979</v>
      </c>
      <c r="S18">
        <v>-1.022</v>
      </c>
      <c r="T18">
        <v>-2.019</v>
      </c>
      <c r="U18">
        <v>-2.021</v>
      </c>
      <c r="V18">
        <v>-2.018</v>
      </c>
      <c r="W18">
        <v>-2.021</v>
      </c>
    </row>
    <row r="19" spans="1:23" ht="12.75">
      <c r="A19" t="s">
        <v>124</v>
      </c>
      <c r="Q19">
        <v>-1.032</v>
      </c>
      <c r="R19">
        <v>-11.089</v>
      </c>
      <c r="S19">
        <v>-9.326</v>
      </c>
      <c r="T19">
        <v>-11.364</v>
      </c>
      <c r="U19">
        <v>-13.263</v>
      </c>
      <c r="V19">
        <v>-14.818</v>
      </c>
      <c r="W19">
        <v>-18.527</v>
      </c>
    </row>
    <row r="20" spans="1:23" ht="12.75">
      <c r="A20" t="s">
        <v>125</v>
      </c>
      <c r="R20">
        <v>0</v>
      </c>
      <c r="S20">
        <v>-0.5</v>
      </c>
      <c r="T20">
        <v>-9.6</v>
      </c>
      <c r="U20">
        <v>-30</v>
      </c>
      <c r="V20">
        <v>-15.574</v>
      </c>
      <c r="W20">
        <v>-52.2</v>
      </c>
    </row>
    <row r="21" spans="1:23" ht="12.75">
      <c r="A21" t="s">
        <v>126</v>
      </c>
      <c r="S21">
        <v>-1.074</v>
      </c>
      <c r="T21">
        <v>0.484</v>
      </c>
      <c r="U21">
        <v>2.208</v>
      </c>
      <c r="V21">
        <v>1.149</v>
      </c>
      <c r="W21">
        <v>3.517</v>
      </c>
    </row>
    <row r="22" spans="1:23" ht="12.75">
      <c r="A22" t="s">
        <v>127</v>
      </c>
      <c r="U22">
        <v>6.978</v>
      </c>
      <c r="V22">
        <v>3.816</v>
      </c>
      <c r="W22">
        <v>4.966</v>
      </c>
    </row>
    <row r="23" spans="1:23" ht="12.75">
      <c r="A23" t="s">
        <v>128</v>
      </c>
      <c r="U23">
        <v>13.551</v>
      </c>
      <c r="V23">
        <v>10.209</v>
      </c>
      <c r="W23">
        <v>14.223000000000003</v>
      </c>
    </row>
    <row r="24" spans="1:23" ht="12.75">
      <c r="A24" t="s">
        <v>129</v>
      </c>
      <c r="V24">
        <v>11.379</v>
      </c>
      <c r="W24">
        <v>10.447</v>
      </c>
    </row>
    <row r="25" spans="1:23" ht="12.75">
      <c r="A25" t="s">
        <v>130</v>
      </c>
      <c r="W25">
        <v>9.745</v>
      </c>
    </row>
    <row r="28" ht="12.75">
      <c r="A28" t="s">
        <v>20</v>
      </c>
    </row>
    <row r="30" spans="1:4" ht="12.75">
      <c r="A30" t="s">
        <v>18</v>
      </c>
      <c r="D30" t="s">
        <v>102</v>
      </c>
    </row>
    <row r="31" spans="2:23" ht="12.75">
      <c r="B31">
        <v>1981</v>
      </c>
      <c r="C31">
        <v>1982</v>
      </c>
      <c r="D31">
        <v>1983</v>
      </c>
      <c r="E31">
        <v>1984</v>
      </c>
      <c r="F31">
        <v>1985</v>
      </c>
      <c r="G31">
        <v>1986</v>
      </c>
      <c r="H31">
        <v>1987</v>
      </c>
      <c r="I31">
        <v>1988</v>
      </c>
      <c r="J31">
        <v>1989</v>
      </c>
      <c r="K31">
        <v>1990</v>
      </c>
      <c r="L31">
        <v>1991</v>
      </c>
      <c r="M31">
        <v>1992</v>
      </c>
      <c r="N31">
        <v>1993</v>
      </c>
      <c r="O31">
        <v>1994</v>
      </c>
      <c r="P31">
        <v>1995</v>
      </c>
      <c r="Q31">
        <v>1996</v>
      </c>
      <c r="R31">
        <v>1997</v>
      </c>
      <c r="S31">
        <v>1998</v>
      </c>
      <c r="T31">
        <v>1999</v>
      </c>
      <c r="U31">
        <v>2000</v>
      </c>
      <c r="V31">
        <v>2001</v>
      </c>
      <c r="W31">
        <v>2002</v>
      </c>
    </row>
    <row r="32" spans="1:7" ht="12.75">
      <c r="A32" t="s">
        <v>51</v>
      </c>
      <c r="B32">
        <f aca="true" t="shared" si="0" ref="B32:G32">SUM(B5:B25)</f>
        <v>0</v>
      </c>
      <c r="C32">
        <f t="shared" si="0"/>
        <v>-11</v>
      </c>
      <c r="D32">
        <f t="shared" si="0"/>
        <v>-19</v>
      </c>
      <c r="E32">
        <f t="shared" si="0"/>
        <v>-30</v>
      </c>
      <c r="F32">
        <f t="shared" si="0"/>
        <v>-25</v>
      </c>
      <c r="G32">
        <f t="shared" si="0"/>
        <v>-41.9</v>
      </c>
    </row>
    <row r="33" spans="1:9" ht="12.75">
      <c r="A33" t="s">
        <v>29</v>
      </c>
      <c r="D33">
        <f aca="true" t="shared" si="1" ref="D33:I33">SUM(D6:D25)</f>
        <v>2</v>
      </c>
      <c r="E33">
        <f t="shared" si="1"/>
        <v>1</v>
      </c>
      <c r="F33">
        <f t="shared" si="1"/>
        <v>8</v>
      </c>
      <c r="G33">
        <f t="shared" si="1"/>
        <v>-6.9</v>
      </c>
      <c r="H33">
        <f t="shared" si="1"/>
        <v>-31.5</v>
      </c>
      <c r="I33">
        <f t="shared" si="1"/>
        <v>-40.3</v>
      </c>
    </row>
    <row r="34" spans="1:10" ht="12.75">
      <c r="A34" t="s">
        <v>30</v>
      </c>
      <c r="E34">
        <f aca="true" t="shared" si="2" ref="E34:J34">SUM(E7:E25)</f>
        <v>0</v>
      </c>
      <c r="F34">
        <f t="shared" si="2"/>
        <v>11</v>
      </c>
      <c r="G34">
        <f t="shared" si="2"/>
        <v>0.09999999999999964</v>
      </c>
      <c r="H34">
        <f t="shared" si="2"/>
        <v>-21.5</v>
      </c>
      <c r="I34">
        <f t="shared" si="2"/>
        <v>-29.3</v>
      </c>
      <c r="J34">
        <f t="shared" si="2"/>
        <v>-19.299999999999997</v>
      </c>
    </row>
    <row r="35" spans="1:11" ht="12.75">
      <c r="A35" t="s">
        <v>31</v>
      </c>
      <c r="F35">
        <f aca="true" t="shared" si="3" ref="F35:K35">SUM(F8:F25)</f>
        <v>0</v>
      </c>
      <c r="G35">
        <f t="shared" si="3"/>
        <v>4.1</v>
      </c>
      <c r="H35">
        <f t="shared" si="3"/>
        <v>-13.5</v>
      </c>
      <c r="I35">
        <f t="shared" si="3"/>
        <v>-18.299999999999997</v>
      </c>
      <c r="J35">
        <f t="shared" si="3"/>
        <v>-3.299999999999999</v>
      </c>
      <c r="K35">
        <f t="shared" si="3"/>
        <v>-28.299999999999997</v>
      </c>
    </row>
    <row r="36" spans="1:12" ht="12.75">
      <c r="A36" t="s">
        <v>32</v>
      </c>
      <c r="G36">
        <f aca="true" t="shared" si="4" ref="G36:L36">SUM(G9:G25)</f>
        <v>-4</v>
      </c>
      <c r="H36">
        <f t="shared" si="4"/>
        <v>-14.7</v>
      </c>
      <c r="I36">
        <f t="shared" si="4"/>
        <v>-21.7</v>
      </c>
      <c r="J36">
        <f t="shared" si="4"/>
        <v>-3.100000000000003</v>
      </c>
      <c r="K36">
        <f t="shared" si="4"/>
        <v>-23.1</v>
      </c>
      <c r="L36">
        <f t="shared" si="4"/>
        <v>-34.7</v>
      </c>
    </row>
    <row r="37" spans="1:13" ht="12.75">
      <c r="A37" t="s">
        <v>33</v>
      </c>
      <c r="H37">
        <f aca="true" t="shared" si="5" ref="H37:M37">SUM(H10:H25)</f>
        <v>4</v>
      </c>
      <c r="I37">
        <f t="shared" si="5"/>
        <v>-12.2</v>
      </c>
      <c r="J37">
        <f t="shared" si="5"/>
        <v>9.4</v>
      </c>
      <c r="K37">
        <f t="shared" si="5"/>
        <v>-7.6</v>
      </c>
      <c r="L37">
        <f t="shared" si="5"/>
        <v>-18.200000000000003</v>
      </c>
      <c r="M37">
        <f t="shared" si="5"/>
        <v>-15.5</v>
      </c>
    </row>
    <row r="38" spans="1:14" ht="12.75">
      <c r="A38" t="s">
        <v>34</v>
      </c>
      <c r="I38">
        <f aca="true" t="shared" si="6" ref="I38:N38">SUM(I11:I25)</f>
        <v>0</v>
      </c>
      <c r="J38">
        <f t="shared" si="6"/>
        <v>15.5</v>
      </c>
      <c r="K38">
        <f t="shared" si="6"/>
        <v>-0.5</v>
      </c>
      <c r="L38">
        <f t="shared" si="6"/>
        <v>-11.100000000000001</v>
      </c>
      <c r="M38">
        <f t="shared" si="6"/>
        <v>-8.399999999999999</v>
      </c>
      <c r="N38">
        <f t="shared" si="6"/>
        <v>-6.199999999999999</v>
      </c>
    </row>
    <row r="39" spans="1:15" ht="12.75">
      <c r="A39" t="s">
        <v>35</v>
      </c>
      <c r="J39">
        <f aca="true" t="shared" si="7" ref="J39:O39">SUM(J12:J25)</f>
        <v>14.1</v>
      </c>
      <c r="K39">
        <f t="shared" si="7"/>
        <v>-6.1</v>
      </c>
      <c r="L39">
        <f t="shared" si="7"/>
        <v>-19.3</v>
      </c>
      <c r="M39">
        <f t="shared" si="7"/>
        <v>-17.3</v>
      </c>
      <c r="N39">
        <f t="shared" si="7"/>
        <v>-15.8</v>
      </c>
      <c r="O39">
        <f t="shared" si="7"/>
        <v>-35.099999999999994</v>
      </c>
    </row>
    <row r="40" spans="1:16" ht="12.75">
      <c r="A40" t="s">
        <v>38</v>
      </c>
      <c r="K40">
        <f aca="true" t="shared" si="8" ref="K40:P40">SUM(K13:K25)</f>
        <v>0</v>
      </c>
      <c r="L40">
        <f t="shared" si="8"/>
        <v>-9</v>
      </c>
      <c r="M40">
        <f t="shared" si="8"/>
        <v>-4</v>
      </c>
      <c r="N40">
        <f t="shared" si="8"/>
        <v>-13</v>
      </c>
      <c r="O40">
        <f t="shared" si="8"/>
        <v>-20.3</v>
      </c>
      <c r="P40">
        <f t="shared" si="8"/>
        <v>-27.289</v>
      </c>
    </row>
    <row r="41" spans="1:17" ht="12.75">
      <c r="A41" t="s">
        <v>39</v>
      </c>
      <c r="L41">
        <f aca="true" t="shared" si="9" ref="L41:Q41">SUM(L14:L25)</f>
        <v>0</v>
      </c>
      <c r="M41">
        <f t="shared" si="9"/>
        <v>8</v>
      </c>
      <c r="N41">
        <f t="shared" si="9"/>
        <v>3</v>
      </c>
      <c r="O41">
        <f t="shared" si="9"/>
        <v>-1.2999999999999998</v>
      </c>
      <c r="P41">
        <f t="shared" si="9"/>
        <v>-8.289</v>
      </c>
      <c r="Q41">
        <f t="shared" si="9"/>
        <v>-14.543000000000003</v>
      </c>
    </row>
    <row r="42" spans="1:18" ht="12.75">
      <c r="A42" t="s">
        <v>40</v>
      </c>
      <c r="M42">
        <f aca="true" t="shared" si="10" ref="M42:R42">SUM(M15:M25)</f>
        <v>4</v>
      </c>
      <c r="N42">
        <f t="shared" si="10"/>
        <v>5</v>
      </c>
      <c r="O42">
        <f t="shared" si="10"/>
        <v>-1.2999999999999998</v>
      </c>
      <c r="P42">
        <f t="shared" si="10"/>
        <v>-8.289</v>
      </c>
      <c r="Q42">
        <f t="shared" si="10"/>
        <v>-14.543000000000003</v>
      </c>
      <c r="R42">
        <f t="shared" si="10"/>
        <v>-30.326999999999998</v>
      </c>
    </row>
    <row r="43" spans="1:19" ht="12.75">
      <c r="A43" t="s">
        <v>41</v>
      </c>
      <c r="N43">
        <f aca="true" t="shared" si="11" ref="N43:S43">SUM(N16:N25)</f>
        <v>0</v>
      </c>
      <c r="O43">
        <f t="shared" si="11"/>
        <v>-4.3</v>
      </c>
      <c r="P43">
        <f t="shared" si="11"/>
        <v>-8.289</v>
      </c>
      <c r="Q43">
        <f t="shared" si="11"/>
        <v>-14.543000000000003</v>
      </c>
      <c r="R43">
        <f t="shared" si="11"/>
        <v>-30.326999999999998</v>
      </c>
      <c r="S43">
        <f t="shared" si="11"/>
        <v>-38.05499999999999</v>
      </c>
    </row>
    <row r="44" spans="1:20" ht="12.75">
      <c r="A44" t="s">
        <v>42</v>
      </c>
      <c r="O44">
        <f aca="true" t="shared" si="12" ref="O44:T44">SUM(O17:O25)</f>
        <v>0</v>
      </c>
      <c r="P44">
        <f t="shared" si="12"/>
        <v>0.211</v>
      </c>
      <c r="Q44">
        <f t="shared" si="12"/>
        <v>2.057</v>
      </c>
      <c r="R44">
        <f t="shared" si="12"/>
        <v>-9.427</v>
      </c>
      <c r="S44">
        <f t="shared" si="12"/>
        <v>-12.355</v>
      </c>
      <c r="T44">
        <f t="shared" si="12"/>
        <v>-23.378</v>
      </c>
    </row>
    <row r="45" spans="1:21" ht="12.75">
      <c r="A45" t="s">
        <v>43</v>
      </c>
      <c r="P45">
        <f aca="true" t="shared" si="13" ref="P45:U45">SUM(P18:P25)</f>
        <v>0</v>
      </c>
      <c r="Q45">
        <f t="shared" si="13"/>
        <v>1.9529999999999998</v>
      </c>
      <c r="R45">
        <f t="shared" si="13"/>
        <v>-9.11</v>
      </c>
      <c r="S45">
        <f t="shared" si="13"/>
        <v>-11.922</v>
      </c>
      <c r="T45">
        <f t="shared" si="13"/>
        <v>-22.499000000000002</v>
      </c>
      <c r="U45">
        <f t="shared" si="13"/>
        <v>-22.546999999999997</v>
      </c>
    </row>
    <row r="46" spans="1:23" ht="12.75">
      <c r="A46" t="s">
        <v>115</v>
      </c>
      <c r="Q46">
        <f>SUM(Q19:Q25)</f>
        <v>-1.032</v>
      </c>
      <c r="R46">
        <f aca="true" t="shared" si="14" ref="R46:W46">SUM(R19:R25)</f>
        <v>-11.089</v>
      </c>
      <c r="S46">
        <f t="shared" si="14"/>
        <v>-10.9</v>
      </c>
      <c r="T46">
        <f t="shared" si="14"/>
        <v>-20.479999999999997</v>
      </c>
      <c r="U46">
        <f t="shared" si="14"/>
        <v>-20.525999999999996</v>
      </c>
      <c r="V46">
        <f t="shared" si="14"/>
        <v>-3.8390000000000004</v>
      </c>
      <c r="W46">
        <f t="shared" si="14"/>
        <v>-27.829</v>
      </c>
    </row>
    <row r="47" spans="1:23" ht="12.75">
      <c r="A47" t="s">
        <v>44</v>
      </c>
      <c r="R47">
        <f aca="true" t="shared" si="15" ref="R47:W47">SUM(R20:R25)</f>
        <v>0</v>
      </c>
      <c r="S47">
        <f t="shared" si="15"/>
        <v>-1.574</v>
      </c>
      <c r="T47">
        <f t="shared" si="15"/>
        <v>-9.116</v>
      </c>
      <c r="U47">
        <f t="shared" si="15"/>
        <v>-7.263</v>
      </c>
      <c r="V47">
        <f t="shared" si="15"/>
        <v>10.978999999999997</v>
      </c>
      <c r="W47">
        <f t="shared" si="15"/>
        <v>-9.301999999999998</v>
      </c>
    </row>
    <row r="48" spans="1:23" ht="12.75">
      <c r="A48" t="s">
        <v>45</v>
      </c>
      <c r="S48">
        <f>SUM(S21:S25)</f>
        <v>-1.074</v>
      </c>
      <c r="T48">
        <f>SUM(T21:T25)</f>
        <v>0.484</v>
      </c>
      <c r="U48">
        <f>SUM(U21:U25)</f>
        <v>22.737000000000002</v>
      </c>
      <c r="V48">
        <f>SUM(V21:V25)</f>
        <v>26.552999999999997</v>
      </c>
      <c r="W48">
        <f>SUM(W21:W25)</f>
        <v>42.898</v>
      </c>
    </row>
    <row r="49" spans="1:23" ht="12.75">
      <c r="A49" t="s">
        <v>46</v>
      </c>
      <c r="T49">
        <f>SUM(T22:T25)</f>
        <v>0</v>
      </c>
      <c r="U49">
        <f>SUM(U22:U25)</f>
        <v>20.529</v>
      </c>
      <c r="V49">
        <f>SUM(V22:V25)</f>
        <v>25.403999999999996</v>
      </c>
      <c r="W49">
        <f>SUM(W22:W25)</f>
        <v>39.381</v>
      </c>
    </row>
    <row r="50" spans="1:23" ht="12.75">
      <c r="A50" t="s">
        <v>47</v>
      </c>
      <c r="U50">
        <f>SUM(U23:U25)</f>
        <v>13.551</v>
      </c>
      <c r="V50">
        <f>SUM(V23:V25)</f>
        <v>21.588</v>
      </c>
      <c r="W50">
        <f>SUM(W23:W25)</f>
        <v>34.415</v>
      </c>
    </row>
    <row r="51" spans="1:23" ht="12.75">
      <c r="A51" t="s">
        <v>48</v>
      </c>
      <c r="V51">
        <f>SUM(V24:V25)</f>
        <v>11.379</v>
      </c>
      <c r="W51">
        <f>SUM(W24:W25)</f>
        <v>20.192</v>
      </c>
    </row>
    <row r="52" spans="1:23" ht="12.75">
      <c r="A52" t="s">
        <v>49</v>
      </c>
      <c r="W52">
        <f>SUM(W25)</f>
        <v>9.745</v>
      </c>
    </row>
    <row r="54" ht="12.75">
      <c r="A54" t="s">
        <v>149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4"/>
  <sheetViews>
    <sheetView workbookViewId="0" topLeftCell="F27">
      <selection activeCell="P107" sqref="P107"/>
    </sheetView>
  </sheetViews>
  <sheetFormatPr defaultColWidth="9.140625" defaultRowHeight="12.75"/>
  <cols>
    <col min="1" max="1" width="22.28125" style="0" customWidth="1"/>
    <col min="9" max="9" width="14.421875" style="0" customWidth="1"/>
  </cols>
  <sheetData>
    <row r="1" spans="2:34" ht="12.75">
      <c r="B1" s="4">
        <v>1981</v>
      </c>
      <c r="C1" s="4">
        <v>1982</v>
      </c>
      <c r="D1" s="4">
        <v>1983</v>
      </c>
      <c r="E1" s="4">
        <v>1984</v>
      </c>
      <c r="F1" s="4">
        <v>1985</v>
      </c>
      <c r="G1" s="4">
        <v>1986</v>
      </c>
      <c r="H1" s="4">
        <v>1987</v>
      </c>
      <c r="I1" s="4">
        <v>1988</v>
      </c>
      <c r="J1" s="4">
        <v>1989</v>
      </c>
      <c r="K1" s="4">
        <v>1990</v>
      </c>
      <c r="L1" s="4">
        <v>1991</v>
      </c>
      <c r="M1" s="4">
        <v>1992</v>
      </c>
      <c r="N1" s="4">
        <v>1993</v>
      </c>
      <c r="O1" s="4">
        <v>1994</v>
      </c>
      <c r="P1" s="4">
        <v>1995</v>
      </c>
      <c r="Q1" s="4">
        <v>1996</v>
      </c>
      <c r="R1" s="4">
        <v>1997</v>
      </c>
      <c r="S1" s="4">
        <v>1998</v>
      </c>
      <c r="T1" s="4">
        <v>1999</v>
      </c>
      <c r="U1" s="4">
        <v>2000</v>
      </c>
      <c r="V1" s="4">
        <v>2001</v>
      </c>
      <c r="W1" s="4">
        <v>2002</v>
      </c>
      <c r="X1" s="4">
        <v>2003</v>
      </c>
      <c r="Y1" s="4">
        <v>2004</v>
      </c>
      <c r="Z1" s="4">
        <v>2005</v>
      </c>
      <c r="AA1" s="4">
        <v>2006</v>
      </c>
      <c r="AB1" s="4">
        <v>2007</v>
      </c>
      <c r="AC1" s="4">
        <v>2008</v>
      </c>
      <c r="AD1" s="4">
        <v>2009</v>
      </c>
      <c r="AE1" s="4">
        <v>2010</v>
      </c>
      <c r="AF1" s="4">
        <v>2011</v>
      </c>
      <c r="AG1" s="4">
        <v>2012</v>
      </c>
      <c r="AH1" s="4">
        <v>2013</v>
      </c>
    </row>
    <row r="2" spans="1:34" ht="12.75">
      <c r="A2" s="1" t="s">
        <v>13</v>
      </c>
      <c r="B2" s="5">
        <f>'Projections and Adjustments'!B4</f>
        <v>599.3</v>
      </c>
      <c r="C2" s="5">
        <f>'Projections and Adjustments'!C4</f>
        <v>617.8</v>
      </c>
      <c r="D2" s="5">
        <f>'Projections and Adjustments'!D4</f>
        <v>600.6</v>
      </c>
      <c r="E2" s="5">
        <f>'Projections and Adjustments'!E4</f>
        <v>666.5</v>
      </c>
      <c r="F2" s="5">
        <f>'Projections and Adjustments'!F4</f>
        <v>734.1</v>
      </c>
      <c r="G2" s="5">
        <f>'Projections and Adjustments'!G4</f>
        <v>769.2</v>
      </c>
      <c r="H2" s="5">
        <f>'Projections and Adjustments'!H4</f>
        <v>854.4</v>
      </c>
      <c r="I2" s="5">
        <f>'Projections and Adjustments'!I4</f>
        <v>909.3</v>
      </c>
      <c r="J2" s="5">
        <f>'Projections and Adjustments'!J4</f>
        <v>991.2</v>
      </c>
      <c r="K2" s="5">
        <f>'Projections and Adjustments'!K4</f>
        <v>1032</v>
      </c>
      <c r="L2" s="5">
        <f>'Projections and Adjustments'!L4</f>
        <v>1055</v>
      </c>
      <c r="M2" s="5">
        <f>'Projections and Adjustments'!M4</f>
        <v>1091.3</v>
      </c>
      <c r="N2" s="5">
        <f>'Projections and Adjustments'!N4</f>
        <v>1154.4</v>
      </c>
      <c r="O2" s="5">
        <f>'Projections and Adjustments'!O4</f>
        <v>1258.6</v>
      </c>
      <c r="P2" s="5">
        <f>'Projections and Adjustments'!P4</f>
        <v>1351.8</v>
      </c>
      <c r="Q2" s="5">
        <f>'Projections and Adjustments'!Q4</f>
        <v>1453.1</v>
      </c>
      <c r="R2" s="5">
        <f>'Projections and Adjustments'!R4</f>
        <v>1579.3</v>
      </c>
      <c r="S2" s="5">
        <f>'Projections and Adjustments'!S4</f>
        <v>1721.8</v>
      </c>
      <c r="T2" s="5">
        <f>'Projections and Adjustments'!T4</f>
        <v>1827.5</v>
      </c>
      <c r="U2" s="5">
        <f>'Projections and Adjustments'!U4</f>
        <v>2025.1</v>
      </c>
      <c r="V2" s="5">
        <f>'Projections and Adjustments'!V4</f>
        <v>1990.2</v>
      </c>
      <c r="W2" s="5">
        <f>'Projections and Adjustments'!W4</f>
        <v>1853.3</v>
      </c>
      <c r="X2" s="5">
        <f>'Projections and Adjustments'!X4</f>
        <v>1921.526</v>
      </c>
      <c r="Y2" s="5">
        <f>'Projections and Adjustments'!Y4</f>
        <v>2054.36</v>
      </c>
      <c r="Z2" s="5">
        <f>'Projections and Adjustments'!Z4</f>
        <v>2225.115</v>
      </c>
      <c r="AA2" s="5">
        <f>'Projections and Adjustments'!AA4</f>
        <v>2370.074</v>
      </c>
      <c r="AB2" s="5">
        <f>'Projections and Adjustments'!AB4</f>
        <v>2504.664</v>
      </c>
      <c r="AC2" s="5">
        <f>'Projections and Adjustments'!AC4</f>
        <v>2647.778</v>
      </c>
      <c r="AD2" s="5">
        <f>'Projections and Adjustments'!AD4</f>
        <v>2797.853</v>
      </c>
      <c r="AE2" s="5">
        <f>'Projections and Adjustments'!AE4</f>
        <v>2949.213</v>
      </c>
      <c r="AF2" s="5">
        <f>'Projections and Adjustments'!AF4</f>
        <v>3220.082</v>
      </c>
      <c r="AG2" s="5">
        <f>'Projections and Adjustments'!AG4</f>
        <v>3479.799</v>
      </c>
      <c r="AH2" s="5">
        <f>'Projections and Adjustments'!AH4</f>
        <v>3674.429</v>
      </c>
    </row>
    <row r="3" spans="1:34" ht="12.75">
      <c r="A3" s="1" t="s">
        <v>10</v>
      </c>
      <c r="B3" s="5">
        <f>'Projections and Adjustments'!B3</f>
        <v>3060.275</v>
      </c>
      <c r="C3" s="5">
        <f>'Projections and Adjustments'!C3</f>
        <v>3231.1</v>
      </c>
      <c r="D3" s="5">
        <f>'Projections and Adjustments'!D3</f>
        <v>3441.65</v>
      </c>
      <c r="E3" s="5">
        <f>'Projections and Adjustments'!E3</f>
        <v>3846.575</v>
      </c>
      <c r="F3" s="5">
        <f>'Projections and Adjustments'!F3</f>
        <v>4141.55</v>
      </c>
      <c r="G3" s="5">
        <f>'Projections and Adjustments'!G3</f>
        <v>4398.3</v>
      </c>
      <c r="H3" s="5">
        <f>'Projections and Adjustments'!H3</f>
        <v>4653.95</v>
      </c>
      <c r="I3" s="5">
        <f>'Projections and Adjustments'!I3</f>
        <v>5016.65</v>
      </c>
      <c r="J3" s="5">
        <f>'Projections and Adjustments'!J3</f>
        <v>5406.625</v>
      </c>
      <c r="K3" s="5">
        <f>'Projections and Adjustments'!K3</f>
        <v>5738.425</v>
      </c>
      <c r="L3" s="5">
        <f>'Projections and Adjustments'!L3</f>
        <v>5927.875</v>
      </c>
      <c r="M3" s="5">
        <f>'Projections and Adjustments'!M3</f>
        <v>6221.675</v>
      </c>
      <c r="N3" s="5">
        <f>'Projections and Adjustments'!N3</f>
        <v>6560.9</v>
      </c>
      <c r="O3" s="5">
        <f>'Projections and Adjustments'!O3</f>
        <v>6948.75</v>
      </c>
      <c r="P3" s="5">
        <f>'Projections and Adjustments'!P3</f>
        <v>7322.65</v>
      </c>
      <c r="Q3" s="5">
        <f>'Projections and Adjustments'!Q3</f>
        <v>7700.15</v>
      </c>
      <c r="R3" s="5">
        <f>'Projections and Adjustments'!R3</f>
        <v>8194.075</v>
      </c>
      <c r="S3" s="5">
        <f>'Projections and Adjustments'!S3</f>
        <v>8655.1</v>
      </c>
      <c r="T3" s="5">
        <f>'Projections and Adjustments'!T3</f>
        <v>9141.4</v>
      </c>
      <c r="U3" s="5">
        <f>'Projections and Adjustments'!U3</f>
        <v>9715.4</v>
      </c>
      <c r="V3" s="5">
        <f>'Projections and Adjustments'!V3</f>
        <v>10032.3</v>
      </c>
      <c r="W3" s="5">
        <f>'Projections and Adjustments'!W3</f>
        <v>10336.7</v>
      </c>
      <c r="X3" s="6">
        <f>'Projections and Adjustments'!X3</f>
        <v>10755.9</v>
      </c>
      <c r="Y3" s="6">
        <f>'Projections and Adjustments'!Y3</f>
        <v>11309.3</v>
      </c>
      <c r="Z3" s="6">
        <f>'Projections and Adjustments'!Z3</f>
        <v>11934.1</v>
      </c>
      <c r="AA3" s="6">
        <f>'Projections and Adjustments'!AA3</f>
        <v>12581.5</v>
      </c>
      <c r="AB3" s="6">
        <f>'Projections and Adjustments'!AB3</f>
        <v>13262.8</v>
      </c>
      <c r="AC3" s="6">
        <f>'Projections and Adjustments'!AC3</f>
        <v>13972.2</v>
      </c>
      <c r="AD3" s="6">
        <f>'Projections and Adjustments'!AD3</f>
        <v>14711.8</v>
      </c>
      <c r="AE3" s="6">
        <f>'Projections and Adjustments'!AE3</f>
        <v>15480.4</v>
      </c>
      <c r="AF3" s="6">
        <f>'Projections and Adjustments'!AF3</f>
        <v>16250.2</v>
      </c>
      <c r="AG3" s="6">
        <f>'Projections and Adjustments'!AG3</f>
        <v>17013</v>
      </c>
      <c r="AH3" s="5">
        <f>'Projections and Adjustments'!AH3</f>
        <v>17851.2</v>
      </c>
    </row>
    <row r="5" spans="1:7" ht="12.75">
      <c r="A5" s="24" t="s">
        <v>28</v>
      </c>
      <c r="B5" s="29" t="s">
        <v>21</v>
      </c>
      <c r="C5" s="29" t="s">
        <v>19</v>
      </c>
      <c r="D5" s="29" t="s">
        <v>19</v>
      </c>
      <c r="E5" s="29" t="s">
        <v>19</v>
      </c>
      <c r="F5" s="29" t="s">
        <v>19</v>
      </c>
      <c r="G5" s="30" t="s">
        <v>19</v>
      </c>
    </row>
    <row r="6" spans="1:7" ht="12.75">
      <c r="A6" s="25"/>
      <c r="B6" s="21" t="s">
        <v>106</v>
      </c>
      <c r="C6" s="21" t="s">
        <v>106</v>
      </c>
      <c r="D6" s="21" t="s">
        <v>107</v>
      </c>
      <c r="E6" s="21" t="s">
        <v>108</v>
      </c>
      <c r="F6" s="21" t="s">
        <v>109</v>
      </c>
      <c r="G6" s="31" t="s">
        <v>110</v>
      </c>
    </row>
    <row r="7" spans="1:7" ht="12.75">
      <c r="A7" s="28" t="s">
        <v>105</v>
      </c>
      <c r="B7" s="12"/>
      <c r="C7" s="20"/>
      <c r="D7" s="20"/>
      <c r="E7" s="20"/>
      <c r="F7" s="20"/>
      <c r="G7" s="32"/>
    </row>
    <row r="8" spans="1:7" ht="12.75">
      <c r="A8" s="42" t="s">
        <v>51</v>
      </c>
      <c r="B8" s="43">
        <f aca="true" t="shared" si="0" ref="B8:G8">B38/B2*100</f>
        <v>0.3337226764558462</v>
      </c>
      <c r="C8" s="43">
        <f t="shared" si="0"/>
        <v>-6.863062479766911</v>
      </c>
      <c r="D8" s="43">
        <f t="shared" si="0"/>
        <v>-21.345321345321352</v>
      </c>
      <c r="E8" s="43">
        <f t="shared" si="0"/>
        <v>-18.10952738184547</v>
      </c>
      <c r="F8" s="43">
        <f t="shared" si="0"/>
        <v>-19.56777005857513</v>
      </c>
      <c r="G8" s="44">
        <f t="shared" si="0"/>
        <v>-25.007670306812262</v>
      </c>
    </row>
    <row r="9" spans="1:7" ht="12.75">
      <c r="A9" s="42" t="s">
        <v>29</v>
      </c>
      <c r="B9" s="43">
        <f aca="true" t="shared" si="1" ref="B9:G9">B39/D2*100</f>
        <v>0.3829503829503848</v>
      </c>
      <c r="C9" s="43">
        <f t="shared" si="1"/>
        <v>3.3308327081770512</v>
      </c>
      <c r="D9" s="43">
        <f t="shared" si="1"/>
        <v>1.056123143985831</v>
      </c>
      <c r="E9" s="43">
        <f t="shared" si="1"/>
        <v>-3.322802912116481</v>
      </c>
      <c r="F9" s="43">
        <f t="shared" si="1"/>
        <v>-2.1309691011236014</v>
      </c>
      <c r="G9" s="44">
        <f t="shared" si="1"/>
        <v>-3.975585615308489</v>
      </c>
    </row>
    <row r="10" spans="1:7" ht="12.75">
      <c r="A10" s="42" t="s">
        <v>30</v>
      </c>
      <c r="B10" s="43">
        <f aca="true" t="shared" si="2" ref="B10:G10">B40/E2*100</f>
        <v>1.3653413353338368</v>
      </c>
      <c r="C10" s="43">
        <f t="shared" si="2"/>
        <v>7.743280051874133E-15</v>
      </c>
      <c r="D10" s="43">
        <f t="shared" si="2"/>
        <v>-4.530291211648462</v>
      </c>
      <c r="E10" s="43">
        <f t="shared" si="2"/>
        <v>-2.4764747191011294</v>
      </c>
      <c r="F10" s="43">
        <f t="shared" si="2"/>
        <v>-7.720994171340603</v>
      </c>
      <c r="G10" s="44">
        <f t="shared" si="2"/>
        <v>-5.533696529459227</v>
      </c>
    </row>
    <row r="11" spans="1:7" ht="12.75">
      <c r="A11" s="22" t="s">
        <v>31</v>
      </c>
      <c r="B11" s="16">
        <f aca="true" t="shared" si="3" ref="B11:G11">B41/F2*100</f>
        <v>-0.401852608636424</v>
      </c>
      <c r="C11" s="16">
        <f t="shared" si="3"/>
        <v>-4.063312532501284</v>
      </c>
      <c r="D11" s="16">
        <f t="shared" si="3"/>
        <v>-2.9180711610486845</v>
      </c>
      <c r="E11" s="16">
        <f t="shared" si="3"/>
        <v>-5.659628285494345</v>
      </c>
      <c r="F11" s="16">
        <f t="shared" si="3"/>
        <v>-3.478107344632765</v>
      </c>
      <c r="G11" s="17">
        <f t="shared" si="3"/>
        <v>-15.80329457364341</v>
      </c>
    </row>
    <row r="12" spans="1:7" ht="12.75">
      <c r="A12" s="42" t="s">
        <v>32</v>
      </c>
      <c r="B12" s="43">
        <f aca="true" t="shared" si="4" ref="B12:G12">B42/G2*100</f>
        <v>-3.1935777431097017</v>
      </c>
      <c r="C12" s="43">
        <f t="shared" si="4"/>
        <v>-2.6997893258426977</v>
      </c>
      <c r="D12" s="43">
        <f t="shared" si="4"/>
        <v>-5.284174639832837</v>
      </c>
      <c r="E12" s="43">
        <f t="shared" si="4"/>
        <v>-2.822336561743332</v>
      </c>
      <c r="F12" s="43">
        <f t="shared" si="4"/>
        <v>-14.527906976744198</v>
      </c>
      <c r="G12" s="44">
        <f t="shared" si="4"/>
        <v>-21.741516587677715</v>
      </c>
    </row>
    <row r="13" spans="1:7" ht="12.75">
      <c r="A13" s="42" t="s">
        <v>33</v>
      </c>
      <c r="B13" s="43">
        <f aca="true" t="shared" si="5" ref="B13:G13">B43/H2*100</f>
        <v>3.534410112359555</v>
      </c>
      <c r="C13" s="43">
        <f t="shared" si="5"/>
        <v>-0.9631584735510875</v>
      </c>
      <c r="D13" s="43">
        <f t="shared" si="5"/>
        <v>1.6526432606941168</v>
      </c>
      <c r="E13" s="43">
        <f t="shared" si="5"/>
        <v>-10.157364341085268</v>
      </c>
      <c r="F13" s="43">
        <f t="shared" si="5"/>
        <v>-17.911943127962097</v>
      </c>
      <c r="G13" s="44">
        <f t="shared" si="5"/>
        <v>-22.504260973151304</v>
      </c>
    </row>
    <row r="14" spans="1:7" ht="12.75">
      <c r="A14" s="42" t="s">
        <v>34</v>
      </c>
      <c r="B14" s="43">
        <f aca="true" t="shared" si="6" ref="B14:G14">B44/I2*100</f>
        <v>0.6598482349059653</v>
      </c>
      <c r="C14" s="43">
        <f t="shared" si="6"/>
        <v>4.303974979822443</v>
      </c>
      <c r="D14" s="43">
        <f t="shared" si="6"/>
        <v>-6.325387596899226</v>
      </c>
      <c r="E14" s="43">
        <f t="shared" si="6"/>
        <v>-13.20777251184835</v>
      </c>
      <c r="F14" s="43">
        <f t="shared" si="6"/>
        <v>-17.18959039677449</v>
      </c>
      <c r="G14" s="44">
        <f t="shared" si="6"/>
        <v>-16.93225918225917</v>
      </c>
    </row>
    <row r="15" spans="1:7" ht="12.75">
      <c r="A15" s="42" t="s">
        <v>35</v>
      </c>
      <c r="B15" s="43">
        <f aca="true" t="shared" si="7" ref="B15:G15">B45/J2*100</f>
        <v>1.911319612590804</v>
      </c>
      <c r="C15" s="43">
        <f t="shared" si="7"/>
        <v>-9.177228682170538</v>
      </c>
      <c r="D15" s="43">
        <f t="shared" si="7"/>
        <v>-14.718578199052137</v>
      </c>
      <c r="E15" s="43">
        <f t="shared" si="7"/>
        <v>-18.681297535049953</v>
      </c>
      <c r="F15" s="43">
        <f t="shared" si="7"/>
        <v>-17.391891891891863</v>
      </c>
      <c r="G15" s="44">
        <f t="shared" si="7"/>
        <v>-18.054107738757363</v>
      </c>
    </row>
    <row r="16" spans="1:7" ht="12.75">
      <c r="A16" s="22" t="s">
        <v>38</v>
      </c>
      <c r="B16" s="16">
        <f aca="true" t="shared" si="8" ref="B16:G16">B46/K2*100</f>
        <v>-7.781007751937979</v>
      </c>
      <c r="C16" s="16">
        <f t="shared" si="8"/>
        <v>-13.309478672985788</v>
      </c>
      <c r="D16" s="16">
        <f t="shared" si="8"/>
        <v>-16.972601484468086</v>
      </c>
      <c r="E16" s="16">
        <f t="shared" si="8"/>
        <v>-15.753291753291732</v>
      </c>
      <c r="F16" s="16">
        <f t="shared" si="8"/>
        <v>-16.244954711584306</v>
      </c>
      <c r="G16" s="17">
        <f t="shared" si="8"/>
        <v>-14.439562065394295</v>
      </c>
    </row>
    <row r="17" spans="1:7" ht="12.75">
      <c r="A17" s="42" t="s">
        <v>39</v>
      </c>
      <c r="B17" s="43">
        <f aca="true" t="shared" si="9" ref="B17:G17">B47/L2*100</f>
        <v>3.5441706161137407</v>
      </c>
      <c r="C17" s="43">
        <f t="shared" si="9"/>
        <v>1.3526986163291435</v>
      </c>
      <c r="D17" s="43">
        <f t="shared" si="9"/>
        <v>-4.4159736659736515</v>
      </c>
      <c r="E17" s="43">
        <f t="shared" si="9"/>
        <v>-6.790243127284283</v>
      </c>
      <c r="F17" s="43">
        <f t="shared" si="9"/>
        <v>-11.131232430832972</v>
      </c>
      <c r="G17" s="44">
        <f t="shared" si="9"/>
        <v>-9.01080448695892</v>
      </c>
    </row>
    <row r="18" spans="1:7" ht="12.75">
      <c r="A18" s="42" t="s">
        <v>40</v>
      </c>
      <c r="B18" s="43">
        <f aca="true" t="shared" si="10" ref="B18:G18">B48/M2*100</f>
        <v>6.0683588380830145</v>
      </c>
      <c r="C18" s="43">
        <f t="shared" si="10"/>
        <v>5.6914414414414605</v>
      </c>
      <c r="D18" s="43">
        <f t="shared" si="10"/>
        <v>1.1801207691085387</v>
      </c>
      <c r="E18" s="43">
        <f t="shared" si="10"/>
        <v>-1.4661932238496858</v>
      </c>
      <c r="F18" s="43">
        <f t="shared" si="10"/>
        <v>-1.874199986236325</v>
      </c>
      <c r="G18" s="44">
        <f t="shared" si="10"/>
        <v>3.8621541189134434</v>
      </c>
    </row>
    <row r="19" spans="1:7" ht="12.75">
      <c r="A19" s="42" t="s">
        <v>41</v>
      </c>
      <c r="B19" s="43">
        <f aca="true" t="shared" si="11" ref="B19:G19">B49/N2*100</f>
        <v>4.2966042966043085</v>
      </c>
      <c r="C19" s="43">
        <f t="shared" si="11"/>
        <v>4.3727157158747705</v>
      </c>
      <c r="D19" s="43">
        <f t="shared" si="11"/>
        <v>5.614070128717263</v>
      </c>
      <c r="E19" s="43">
        <f t="shared" si="11"/>
        <v>6.000481728717904</v>
      </c>
      <c r="F19" s="43">
        <f t="shared" si="11"/>
        <v>10.211359463053245</v>
      </c>
      <c r="G19" s="44">
        <f t="shared" si="11"/>
        <v>15.258973167615283</v>
      </c>
    </row>
    <row r="20" spans="1:7" ht="12.75">
      <c r="A20" s="42" t="s">
        <v>42</v>
      </c>
      <c r="B20" s="43">
        <f aca="true" t="shared" si="12" ref="B20:G20">B50/O2*100</f>
        <v>1.7956459558239244</v>
      </c>
      <c r="C20" s="43">
        <f t="shared" si="12"/>
        <v>2.3543423583370253</v>
      </c>
      <c r="D20" s="43">
        <f t="shared" si="12"/>
        <v>4.348496318216219</v>
      </c>
      <c r="E20" s="43">
        <f t="shared" si="12"/>
        <v>10.051858418286583</v>
      </c>
      <c r="F20" s="43">
        <f t="shared" si="12"/>
        <v>14.590312463700773</v>
      </c>
      <c r="G20" s="44">
        <f t="shared" si="12"/>
        <v>16.183675403556776</v>
      </c>
    </row>
    <row r="21" spans="1:7" ht="12.75">
      <c r="A21" s="22" t="s">
        <v>43</v>
      </c>
      <c r="B21" s="16">
        <f aca="true" t="shared" si="13" ref="B21:G21">B51/P2*100</f>
        <v>0.8246782068353326</v>
      </c>
      <c r="C21" s="16">
        <f t="shared" si="13"/>
        <v>4.732090014451858</v>
      </c>
      <c r="D21" s="16">
        <f t="shared" si="13"/>
        <v>10.612613183055785</v>
      </c>
      <c r="E21" s="16">
        <f t="shared" si="13"/>
        <v>15.213962132651874</v>
      </c>
      <c r="F21" s="16">
        <f t="shared" si="13"/>
        <v>16.8650981121751</v>
      </c>
      <c r="G21" s="17">
        <f t="shared" si="13"/>
        <v>22.858738073181563</v>
      </c>
    </row>
    <row r="22" spans="1:7" ht="12.75">
      <c r="A22" s="42" t="s">
        <v>55</v>
      </c>
      <c r="B22" s="43">
        <f aca="true" t="shared" si="14" ref="B22:G22">B52/Q2*100</f>
        <v>2.6154428463285235</v>
      </c>
      <c r="C22" s="43">
        <f t="shared" si="14"/>
        <v>8.581396821376549</v>
      </c>
      <c r="D22" s="43">
        <f t="shared" si="14"/>
        <v>14.72371936345685</v>
      </c>
      <c r="E22" s="43">
        <f t="shared" si="14"/>
        <v>16.369338878248975</v>
      </c>
      <c r="F22" s="43">
        <f t="shared" si="14"/>
        <v>22.524384214112878</v>
      </c>
      <c r="G22" s="44">
        <f t="shared" si="14"/>
        <v>22.43179299221611</v>
      </c>
    </row>
    <row r="23" spans="1:7" ht="12.75">
      <c r="A23" s="42" t="s">
        <v>44</v>
      </c>
      <c r="B23" s="43">
        <f aca="true" t="shared" si="15" ref="B23:G23">B53/R2*100</f>
        <v>6.2363072247198055</v>
      </c>
      <c r="C23" s="43">
        <f t="shared" si="15"/>
        <v>11.405912417237777</v>
      </c>
      <c r="D23" s="43">
        <f t="shared" si="15"/>
        <v>13.733661723666216</v>
      </c>
      <c r="E23" s="43">
        <f t="shared" si="15"/>
        <v>20.497076920645895</v>
      </c>
      <c r="F23" s="43">
        <f t="shared" si="15"/>
        <v>19.870291635568535</v>
      </c>
      <c r="G23" s="44">
        <f t="shared" si="15"/>
        <v>7.562146895393071</v>
      </c>
    </row>
    <row r="24" spans="1:7" ht="12.75">
      <c r="A24" s="42" t="s">
        <v>45</v>
      </c>
      <c r="B24" s="43">
        <f>B54/S2*100</f>
        <v>3.915785805552324</v>
      </c>
      <c r="C24" s="43">
        <f>C54/T2*100</f>
        <v>6.6433197264022</v>
      </c>
      <c r="D24" s="43">
        <f>D54/U2*100</f>
        <v>14.260496011061177</v>
      </c>
      <c r="E24" s="43">
        <f>E54/V2*100</f>
        <v>13.625894087583394</v>
      </c>
      <c r="F24" s="43">
        <f>F54/W2*100</f>
        <v>0.9042393790708302</v>
      </c>
      <c r="G24" s="44"/>
    </row>
    <row r="25" spans="1:7" ht="12.75">
      <c r="A25" s="42" t="s">
        <v>46</v>
      </c>
      <c r="B25" s="43">
        <f>B55/T2*100</f>
        <v>0.8315003009575961</v>
      </c>
      <c r="C25" s="43">
        <f>C55/U2*100</f>
        <v>8.479596302404811</v>
      </c>
      <c r="D25" s="43">
        <f>D55/V2*100</f>
        <v>7.758544072509545</v>
      </c>
      <c r="E25" s="43">
        <f>E55/W2*100</f>
        <v>-5.37429081032106</v>
      </c>
      <c r="F25" s="43"/>
      <c r="G25" s="44"/>
    </row>
    <row r="26" spans="1:7" ht="12.75">
      <c r="A26" s="22" t="s">
        <v>47</v>
      </c>
      <c r="B26" s="16">
        <f>B56/U2*100</f>
        <v>4.343437396671767</v>
      </c>
      <c r="C26" s="16">
        <f>C56/V2*100</f>
        <v>2.289763346954322</v>
      </c>
      <c r="D26" s="16">
        <f>D56/W2*100</f>
        <v>-11.202219801849697</v>
      </c>
      <c r="E26" s="16"/>
      <c r="F26" s="16"/>
      <c r="G26" s="17"/>
    </row>
    <row r="27" spans="1:7" ht="12.75">
      <c r="A27" s="42" t="s">
        <v>48</v>
      </c>
      <c r="B27" s="43">
        <f>B57/V2*100</f>
        <v>-3.5248840502580583</v>
      </c>
      <c r="C27" s="43">
        <f>C57/W2*100</f>
        <v>-17.911247819840938</v>
      </c>
      <c r="D27" s="43"/>
      <c r="E27" s="43"/>
      <c r="F27" s="43"/>
      <c r="G27" s="44"/>
    </row>
    <row r="28" spans="1:7" ht="12.75">
      <c r="A28" s="42" t="s">
        <v>49</v>
      </c>
      <c r="B28" s="43">
        <f>B58/W2*100</f>
        <v>-4.4792545943750754</v>
      </c>
      <c r="C28" s="43"/>
      <c r="D28" s="43"/>
      <c r="E28" s="43"/>
      <c r="F28" s="43"/>
      <c r="G28" s="44"/>
    </row>
    <row r="29" spans="1:7" ht="12.75">
      <c r="A29" s="10"/>
      <c r="B29" s="43"/>
      <c r="C29" s="43"/>
      <c r="D29" s="43"/>
      <c r="E29" s="43"/>
      <c r="F29" s="43"/>
      <c r="G29" s="44"/>
    </row>
    <row r="30" spans="1:7" ht="12.75">
      <c r="A30" s="10"/>
      <c r="B30" s="43"/>
      <c r="C30" s="43"/>
      <c r="D30" s="43"/>
      <c r="E30" s="43"/>
      <c r="F30" s="43"/>
      <c r="G30" s="44"/>
    </row>
    <row r="31" spans="1:7" ht="12.75">
      <c r="A31" s="23"/>
      <c r="B31" s="16"/>
      <c r="C31" s="16"/>
      <c r="D31" s="16"/>
      <c r="E31" s="16"/>
      <c r="F31" s="16"/>
      <c r="G31" s="17"/>
    </row>
    <row r="32" spans="1:7" ht="12.75">
      <c r="A32" s="10"/>
      <c r="B32" s="43"/>
      <c r="C32" s="43"/>
      <c r="D32" s="43"/>
      <c r="E32" s="43"/>
      <c r="F32" s="43"/>
      <c r="G32" s="44"/>
    </row>
    <row r="33" spans="1:7" ht="12.75">
      <c r="A33" s="34" t="s">
        <v>17</v>
      </c>
      <c r="B33" s="18">
        <f>AVERAGE(B8:B28)</f>
        <v>1.1085212901890233</v>
      </c>
      <c r="C33" s="18">
        <f>AVERAGE(C8:C27)</f>
        <v>0.4275403231075085</v>
      </c>
      <c r="D33" s="18">
        <f>AVERAGE(D8:D26)</f>
        <v>-0.6722174279801367</v>
      </c>
      <c r="E33" s="18">
        <f>AVERAGE(E8:E25)</f>
        <v>-1.225700610938693</v>
      </c>
      <c r="F33" s="18">
        <f>AVERAGE(F8:F24)</f>
        <v>-2.600227937059824</v>
      </c>
      <c r="G33" s="19">
        <f>AVERAGE(G8:G23)</f>
        <v>-4.052829838034117</v>
      </c>
    </row>
    <row r="35" spans="1:7" ht="12.75">
      <c r="A35" s="35"/>
      <c r="B35" s="29" t="s">
        <v>21</v>
      </c>
      <c r="C35" s="29" t="s">
        <v>19</v>
      </c>
      <c r="D35" s="29" t="s">
        <v>19</v>
      </c>
      <c r="E35" s="29" t="s">
        <v>19</v>
      </c>
      <c r="F35" s="29" t="s">
        <v>19</v>
      </c>
      <c r="G35" s="30" t="s">
        <v>19</v>
      </c>
    </row>
    <row r="36" spans="1:7" ht="12.75">
      <c r="A36" s="25"/>
      <c r="B36" s="21" t="s">
        <v>106</v>
      </c>
      <c r="C36" s="21" t="s">
        <v>106</v>
      </c>
      <c r="D36" s="21" t="s">
        <v>107</v>
      </c>
      <c r="E36" s="21" t="s">
        <v>108</v>
      </c>
      <c r="F36" s="21" t="s">
        <v>109</v>
      </c>
      <c r="G36" s="31" t="s">
        <v>110</v>
      </c>
    </row>
    <row r="37" spans="1:7" ht="12.75">
      <c r="A37" s="28" t="s">
        <v>104</v>
      </c>
      <c r="B37" s="20"/>
      <c r="C37" s="20"/>
      <c r="D37" s="20"/>
      <c r="E37" s="20"/>
      <c r="F37" s="20"/>
      <c r="G37" s="32"/>
    </row>
    <row r="38" spans="1:15" ht="12.75">
      <c r="A38" s="33" t="s">
        <v>51</v>
      </c>
      <c r="B38" s="8">
        <f aca="true" t="shared" si="16" ref="B38:G47">B68-B99</f>
        <v>1.9999999999998863</v>
      </c>
      <c r="C38" s="8">
        <f t="shared" si="16"/>
        <v>-42.39999999999998</v>
      </c>
      <c r="D38" s="8">
        <f t="shared" si="16"/>
        <v>-128.20000000000005</v>
      </c>
      <c r="E38" s="8">
        <f t="shared" si="16"/>
        <v>-120.70000000000005</v>
      </c>
      <c r="F38" s="8">
        <f t="shared" si="16"/>
        <v>-143.64700000000005</v>
      </c>
      <c r="G38" s="39">
        <f t="shared" si="16"/>
        <v>-192.35899999999992</v>
      </c>
      <c r="O38" s="7"/>
    </row>
    <row r="39" spans="1:15" ht="12.75">
      <c r="A39" s="33" t="s">
        <v>29</v>
      </c>
      <c r="B39" s="8">
        <f t="shared" si="16"/>
        <v>2.3000000000000114</v>
      </c>
      <c r="C39" s="8">
        <f t="shared" si="16"/>
        <v>22.200000000000045</v>
      </c>
      <c r="D39" s="8">
        <f t="shared" si="16"/>
        <v>7.752999999999986</v>
      </c>
      <c r="E39" s="8">
        <f t="shared" si="16"/>
        <v>-25.55899999999997</v>
      </c>
      <c r="F39" s="8">
        <f t="shared" si="16"/>
        <v>-18.20700000000005</v>
      </c>
      <c r="G39" s="39">
        <f t="shared" si="16"/>
        <v>-36.15000000000009</v>
      </c>
      <c r="O39" s="7"/>
    </row>
    <row r="40" spans="1:15" ht="12.75">
      <c r="A40" s="33" t="s">
        <v>30</v>
      </c>
      <c r="B40" s="8">
        <f t="shared" si="16"/>
        <v>9.100000000000023</v>
      </c>
      <c r="C40" s="8">
        <f t="shared" si="16"/>
        <v>5.684341886080802E-14</v>
      </c>
      <c r="D40" s="8">
        <f t="shared" si="16"/>
        <v>-34.84699999999998</v>
      </c>
      <c r="E40" s="8">
        <f t="shared" si="16"/>
        <v>-21.15900000000005</v>
      </c>
      <c r="F40" s="8">
        <f t="shared" si="16"/>
        <v>-70.20700000000011</v>
      </c>
      <c r="G40" s="39">
        <f t="shared" si="16"/>
        <v>-54.84999999999985</v>
      </c>
      <c r="O40" s="7"/>
    </row>
    <row r="41" spans="1:15" ht="12.75">
      <c r="A41" s="22" t="s">
        <v>31</v>
      </c>
      <c r="B41" s="9">
        <f t="shared" si="16"/>
        <v>-2.9499999999999886</v>
      </c>
      <c r="C41" s="9">
        <f t="shared" si="16"/>
        <v>-31.25499999999988</v>
      </c>
      <c r="D41" s="9">
        <f t="shared" si="16"/>
        <v>-24.93199999999996</v>
      </c>
      <c r="E41" s="9">
        <f t="shared" si="16"/>
        <v>-51.46300000000008</v>
      </c>
      <c r="F41" s="9">
        <f t="shared" si="16"/>
        <v>-34.474999999999966</v>
      </c>
      <c r="G41" s="40">
        <f t="shared" si="16"/>
        <v>-163.08999999999997</v>
      </c>
      <c r="O41" s="7"/>
    </row>
    <row r="42" spans="1:15" ht="12.75">
      <c r="A42" s="33" t="s">
        <v>32</v>
      </c>
      <c r="B42" s="8">
        <f t="shared" si="16"/>
        <v>-24.564999999999827</v>
      </c>
      <c r="C42" s="8">
        <f t="shared" si="16"/>
        <v>-23.067000000000007</v>
      </c>
      <c r="D42" s="8">
        <f t="shared" si="16"/>
        <v>-48.04899999999998</v>
      </c>
      <c r="E42" s="8">
        <f t="shared" si="16"/>
        <v>-27.97499999999991</v>
      </c>
      <c r="F42" s="8">
        <f t="shared" si="16"/>
        <v>-149.9280000000001</v>
      </c>
      <c r="G42" s="39">
        <f t="shared" si="16"/>
        <v>-229.37299999999988</v>
      </c>
      <c r="O42" s="7"/>
    </row>
    <row r="43" spans="1:15" ht="12.75">
      <c r="A43" s="33" t="s">
        <v>33</v>
      </c>
      <c r="B43" s="8">
        <f t="shared" si="16"/>
        <v>30.198000000000036</v>
      </c>
      <c r="C43" s="8">
        <f t="shared" si="16"/>
        <v>-8.758000000000038</v>
      </c>
      <c r="D43" s="8">
        <f t="shared" si="16"/>
        <v>16.381000000000085</v>
      </c>
      <c r="E43" s="8">
        <f t="shared" si="16"/>
        <v>-104.82399999999996</v>
      </c>
      <c r="F43" s="8">
        <f t="shared" si="16"/>
        <v>-188.97100000000012</v>
      </c>
      <c r="G43" s="39">
        <f t="shared" si="16"/>
        <v>-245.58900000000017</v>
      </c>
      <c r="O43" s="7"/>
    </row>
    <row r="44" spans="1:15" ht="12.75">
      <c r="A44" s="33" t="s">
        <v>34</v>
      </c>
      <c r="B44" s="8">
        <f t="shared" si="16"/>
        <v>5.999999999999943</v>
      </c>
      <c r="C44" s="8">
        <f t="shared" si="16"/>
        <v>42.66100000000006</v>
      </c>
      <c r="D44" s="8">
        <f t="shared" si="16"/>
        <v>-65.27800000000002</v>
      </c>
      <c r="E44" s="8">
        <f t="shared" si="16"/>
        <v>-139.3420000000001</v>
      </c>
      <c r="F44" s="8">
        <f t="shared" si="16"/>
        <v>-187.59000000000003</v>
      </c>
      <c r="G44" s="39">
        <f t="shared" si="16"/>
        <v>-195.4659999999999</v>
      </c>
      <c r="O44" s="7"/>
    </row>
    <row r="45" spans="1:15" ht="12.75">
      <c r="A45" s="33" t="s">
        <v>35</v>
      </c>
      <c r="B45" s="8">
        <f t="shared" si="16"/>
        <v>18.94500000000005</v>
      </c>
      <c r="C45" s="8">
        <f t="shared" si="16"/>
        <v>-94.70899999999995</v>
      </c>
      <c r="D45" s="8">
        <f t="shared" si="16"/>
        <v>-155.28100000000006</v>
      </c>
      <c r="E45" s="8">
        <f t="shared" si="16"/>
        <v>-203.86900000000014</v>
      </c>
      <c r="F45" s="8">
        <f t="shared" si="16"/>
        <v>-200.7719999999997</v>
      </c>
      <c r="G45" s="39">
        <f t="shared" si="16"/>
        <v>-227.22900000000016</v>
      </c>
      <c r="O45" s="7"/>
    </row>
    <row r="46" spans="1:15" ht="12.75">
      <c r="A46" s="22" t="s">
        <v>38</v>
      </c>
      <c r="B46" s="9">
        <f t="shared" si="16"/>
        <v>-80.29999999999995</v>
      </c>
      <c r="C46" s="9">
        <f t="shared" si="16"/>
        <v>-140.41500000000008</v>
      </c>
      <c r="D46" s="9">
        <f t="shared" si="16"/>
        <v>-185.2220000000002</v>
      </c>
      <c r="E46" s="9">
        <f t="shared" si="16"/>
        <v>-181.85599999999977</v>
      </c>
      <c r="F46" s="9">
        <f t="shared" si="16"/>
        <v>-204.45900000000006</v>
      </c>
      <c r="G46" s="40">
        <f t="shared" si="16"/>
        <v>-195.19400000000007</v>
      </c>
      <c r="O46" s="7"/>
    </row>
    <row r="47" spans="1:15" ht="12.75">
      <c r="A47" s="33" t="s">
        <v>39</v>
      </c>
      <c r="B47" s="8">
        <f t="shared" si="16"/>
        <v>37.39099999999996</v>
      </c>
      <c r="C47" s="8">
        <f t="shared" si="16"/>
        <v>14.761999999999944</v>
      </c>
      <c r="D47" s="8">
        <f t="shared" si="16"/>
        <v>-50.97799999999984</v>
      </c>
      <c r="E47" s="8">
        <f t="shared" si="16"/>
        <v>-85.46199999999999</v>
      </c>
      <c r="F47" s="8">
        <f t="shared" si="16"/>
        <v>-150.4720000000001</v>
      </c>
      <c r="G47" s="39">
        <f t="shared" si="16"/>
        <v>-130.93600000000004</v>
      </c>
      <c r="O47" s="7"/>
    </row>
    <row r="48" spans="1:15" ht="12.75">
      <c r="A48" s="33" t="s">
        <v>40</v>
      </c>
      <c r="B48" s="8">
        <f aca="true" t="shared" si="17" ref="B48:G53">B78-B109</f>
        <v>66.22399999999993</v>
      </c>
      <c r="C48" s="8">
        <f t="shared" si="17"/>
        <v>65.70200000000023</v>
      </c>
      <c r="D48" s="8">
        <f t="shared" si="17"/>
        <v>14.853000000000065</v>
      </c>
      <c r="E48" s="8">
        <f t="shared" si="17"/>
        <v>-19.82000000000005</v>
      </c>
      <c r="F48" s="8">
        <f t="shared" si="17"/>
        <v>-27.234000000000037</v>
      </c>
      <c r="G48" s="39">
        <f t="shared" si="17"/>
        <v>60.995000000000005</v>
      </c>
      <c r="O48" s="7"/>
    </row>
    <row r="49" spans="1:15" ht="12.75">
      <c r="A49" s="33" t="s">
        <v>41</v>
      </c>
      <c r="B49" s="8">
        <f t="shared" si="17"/>
        <v>49.600000000000136</v>
      </c>
      <c r="C49" s="8">
        <f t="shared" si="17"/>
        <v>55.034999999999854</v>
      </c>
      <c r="D49" s="8">
        <f t="shared" si="17"/>
        <v>75.89099999999996</v>
      </c>
      <c r="E49" s="8">
        <f t="shared" si="17"/>
        <v>87.19299999999987</v>
      </c>
      <c r="F49" s="8">
        <f t="shared" si="17"/>
        <v>161.26799999999992</v>
      </c>
      <c r="G49" s="39">
        <f t="shared" si="17"/>
        <v>262.7289999999999</v>
      </c>
      <c r="O49" s="7"/>
    </row>
    <row r="50" spans="1:15" ht="12.75">
      <c r="A50" s="33" t="s">
        <v>42</v>
      </c>
      <c r="B50" s="8">
        <f t="shared" si="17"/>
        <v>22.59999999999991</v>
      </c>
      <c r="C50" s="8">
        <f t="shared" si="17"/>
        <v>31.825999999999908</v>
      </c>
      <c r="D50" s="8">
        <f t="shared" si="17"/>
        <v>63.187999999999874</v>
      </c>
      <c r="E50" s="8">
        <f t="shared" si="17"/>
        <v>158.74900000000002</v>
      </c>
      <c r="F50" s="8">
        <f t="shared" si="17"/>
        <v>251.2159999999999</v>
      </c>
      <c r="G50" s="39">
        <f t="shared" si="17"/>
        <v>295.7566680000001</v>
      </c>
      <c r="O50" s="7"/>
    </row>
    <row r="51" spans="1:15" ht="12.75">
      <c r="A51" s="22" t="s">
        <v>43</v>
      </c>
      <c r="B51" s="9">
        <f t="shared" si="17"/>
        <v>11.148000000000025</v>
      </c>
      <c r="C51" s="9">
        <f t="shared" si="17"/>
        <v>68.76199999999994</v>
      </c>
      <c r="D51" s="9">
        <f t="shared" si="17"/>
        <v>167.60500000000002</v>
      </c>
      <c r="E51" s="9">
        <f t="shared" si="17"/>
        <v>261.95399999999995</v>
      </c>
      <c r="F51" s="9">
        <f t="shared" si="17"/>
        <v>308.20966799999997</v>
      </c>
      <c r="G51" s="40">
        <f t="shared" si="17"/>
        <v>462.91230471999984</v>
      </c>
      <c r="O51" s="7"/>
    </row>
    <row r="52" spans="1:15" ht="12.75">
      <c r="A52" s="33" t="s">
        <v>54</v>
      </c>
      <c r="B52" s="8">
        <f t="shared" si="17"/>
        <v>38.00499999999977</v>
      </c>
      <c r="C52" s="8">
        <f t="shared" si="17"/>
        <v>135.52599999999984</v>
      </c>
      <c r="D52" s="8">
        <f t="shared" si="17"/>
        <v>253.51300000000003</v>
      </c>
      <c r="E52" s="8">
        <f t="shared" si="17"/>
        <v>299.149668</v>
      </c>
      <c r="F52" s="8">
        <f t="shared" si="17"/>
        <v>456.1413047199999</v>
      </c>
      <c r="G52" s="39">
        <f t="shared" si="17"/>
        <v>446.437544131085</v>
      </c>
      <c r="O52" s="7"/>
    </row>
    <row r="53" spans="1:15" ht="12.75">
      <c r="A53" s="33" t="s">
        <v>44</v>
      </c>
      <c r="B53" s="8">
        <f t="shared" si="17"/>
        <v>98.4899999999999</v>
      </c>
      <c r="C53" s="8">
        <f t="shared" si="17"/>
        <v>196.38700000000006</v>
      </c>
      <c r="D53" s="8">
        <f t="shared" si="17"/>
        <v>250.9826680000001</v>
      </c>
      <c r="E53" s="8">
        <f t="shared" si="17"/>
        <v>415.08630472000004</v>
      </c>
      <c r="F53" s="8">
        <f t="shared" si="17"/>
        <v>395.458544131085</v>
      </c>
      <c r="G53" s="39">
        <f t="shared" si="17"/>
        <v>140.14926841231977</v>
      </c>
      <c r="O53" s="7"/>
    </row>
    <row r="54" spans="1:15" ht="12.75">
      <c r="A54" s="33" t="s">
        <v>45</v>
      </c>
      <c r="B54" s="8">
        <f>B84-B115</f>
        <v>67.42199999999991</v>
      </c>
      <c r="C54" s="8">
        <f>C84-C115</f>
        <v>121.4066680000002</v>
      </c>
      <c r="D54" s="8">
        <f>D84-D115</f>
        <v>288.7893047199999</v>
      </c>
      <c r="E54" s="8">
        <f>E84-E115</f>
        <v>271.1825441310847</v>
      </c>
      <c r="F54" s="8">
        <f>F84-F115</f>
        <v>16.758268412319694</v>
      </c>
      <c r="G54" s="39"/>
      <c r="O54" s="7"/>
    </row>
    <row r="55" spans="1:15" ht="12.75">
      <c r="A55" s="33" t="s">
        <v>46</v>
      </c>
      <c r="B55" s="8">
        <f>B85-B116</f>
        <v>15.195668000000069</v>
      </c>
      <c r="C55" s="8">
        <f>C85-C116</f>
        <v>171.72030471999983</v>
      </c>
      <c r="D55" s="8">
        <f>D85-D116</f>
        <v>154.41054413108498</v>
      </c>
      <c r="E55" s="8">
        <f>E85-E116</f>
        <v>-99.6017315876802</v>
      </c>
      <c r="F55" s="8"/>
      <c r="G55" s="39"/>
      <c r="O55" s="7"/>
    </row>
    <row r="56" spans="1:15" ht="12.75">
      <c r="A56" s="22" t="s">
        <v>47</v>
      </c>
      <c r="B56" s="9">
        <f>B86-B117</f>
        <v>87.95895071999996</v>
      </c>
      <c r="C56" s="9">
        <f>C86-C117</f>
        <v>45.57087013108492</v>
      </c>
      <c r="D56" s="9">
        <f>D86-D117</f>
        <v>-207.61073958768043</v>
      </c>
      <c r="E56" s="9"/>
      <c r="F56" s="9"/>
      <c r="G56" s="40"/>
      <c r="O56" s="7"/>
    </row>
    <row r="57" spans="1:15" ht="12.75">
      <c r="A57" s="33" t="s">
        <v>48</v>
      </c>
      <c r="B57" s="8">
        <f>B87-B118</f>
        <v>-70.15224236823587</v>
      </c>
      <c r="C57" s="8">
        <f>C87-C118</f>
        <v>-331.94915584511205</v>
      </c>
      <c r="D57" s="8"/>
      <c r="E57" s="8"/>
      <c r="F57" s="8"/>
      <c r="G57" s="39"/>
      <c r="O57" s="7"/>
    </row>
    <row r="58" spans="1:7" ht="12.75">
      <c r="A58" s="33" t="s">
        <v>49</v>
      </c>
      <c r="B58" s="8">
        <f>B88-B119</f>
        <v>-83.01402539755327</v>
      </c>
      <c r="C58" s="8"/>
      <c r="D58" s="8"/>
      <c r="E58" s="8"/>
      <c r="F58" s="8"/>
      <c r="G58" s="39"/>
    </row>
    <row r="59" spans="1:7" ht="12.75">
      <c r="A59" s="36"/>
      <c r="B59" s="8"/>
      <c r="C59" s="8"/>
      <c r="D59" s="8"/>
      <c r="E59" s="8"/>
      <c r="F59" s="8"/>
      <c r="G59" s="39"/>
    </row>
    <row r="60" spans="1:7" ht="12.75">
      <c r="A60" s="36"/>
      <c r="B60" s="8"/>
      <c r="C60" s="8"/>
      <c r="D60" s="8"/>
      <c r="E60" s="8"/>
      <c r="F60" s="8"/>
      <c r="G60" s="39"/>
    </row>
    <row r="61" spans="1:7" ht="12.75">
      <c r="A61" s="23"/>
      <c r="B61" s="9"/>
      <c r="C61" s="9"/>
      <c r="D61" s="9"/>
      <c r="E61" s="9"/>
      <c r="F61" s="9"/>
      <c r="G61" s="40"/>
    </row>
    <row r="62" spans="1:7" ht="12.75">
      <c r="A62" s="36"/>
      <c r="B62" s="8"/>
      <c r="C62" s="8"/>
      <c r="D62" s="8"/>
      <c r="E62" s="8"/>
      <c r="F62" s="8"/>
      <c r="G62" s="39"/>
    </row>
    <row r="63" spans="1:7" ht="12.75">
      <c r="A63" s="37" t="s">
        <v>17</v>
      </c>
      <c r="B63" s="38">
        <f>AVERAGE(B38:B57)</f>
        <v>19.230518817588194</v>
      </c>
      <c r="C63" s="38">
        <f>AVERAGE(C38:C56)</f>
        <v>33.20814962374131</v>
      </c>
      <c r="D63" s="38">
        <f>AVERAGE(D38:D55)</f>
        <v>33.36552871394916</v>
      </c>
      <c r="E63" s="38">
        <f>AVERAGE(E38:E54)</f>
        <v>30.075618638299087</v>
      </c>
      <c r="F63" s="38">
        <f>AVERAGE(F38:F53)</f>
        <v>12.270719803192769</v>
      </c>
      <c r="G63" s="41">
        <f>AVERAGE(G38:G52)</f>
        <v>-9.427032209927688</v>
      </c>
    </row>
    <row r="65" spans="1:7" ht="12.75">
      <c r="A65" s="35"/>
      <c r="B65" s="29" t="s">
        <v>21</v>
      </c>
      <c r="C65" s="29" t="s">
        <v>19</v>
      </c>
      <c r="D65" s="29" t="s">
        <v>19</v>
      </c>
      <c r="E65" s="29" t="s">
        <v>19</v>
      </c>
      <c r="F65" s="29" t="s">
        <v>19</v>
      </c>
      <c r="G65" s="30" t="s">
        <v>19</v>
      </c>
    </row>
    <row r="66" spans="1:7" ht="12.75">
      <c r="A66" s="25"/>
      <c r="B66" s="21" t="s">
        <v>106</v>
      </c>
      <c r="C66" s="21" t="s">
        <v>106</v>
      </c>
      <c r="D66" s="21" t="s">
        <v>107</v>
      </c>
      <c r="E66" s="21" t="s">
        <v>108</v>
      </c>
      <c r="F66" s="21" t="s">
        <v>109</v>
      </c>
      <c r="G66" s="31" t="s">
        <v>110</v>
      </c>
    </row>
    <row r="67" spans="1:7" ht="12.75">
      <c r="A67" s="28" t="s">
        <v>103</v>
      </c>
      <c r="B67" s="20"/>
      <c r="C67" s="20"/>
      <c r="D67" s="20"/>
      <c r="E67" s="20"/>
      <c r="F67" s="20"/>
      <c r="G67" s="32"/>
    </row>
    <row r="68" spans="1:7" ht="12.75">
      <c r="A68" s="33" t="s">
        <v>51</v>
      </c>
      <c r="B68" s="8">
        <f>'Projections and Adjustments'!B32</f>
        <v>-12.600000000000023</v>
      </c>
      <c r="C68" s="8">
        <f>'Projections and Adjustments'!C32</f>
        <v>-52.30000000000007</v>
      </c>
      <c r="D68" s="8">
        <f>'Projections and Adjustments'!D32</f>
        <v>-132.60000000000002</v>
      </c>
      <c r="E68" s="8">
        <f>'Projections and Adjustments'!E32</f>
        <v>-148</v>
      </c>
      <c r="F68" s="8">
        <f>'Projections and Adjustments'!F32</f>
        <v>-169.24699999999996</v>
      </c>
      <c r="G68" s="39">
        <f>'Projections and Adjustments'!G32</f>
        <v>-218.45899999999983</v>
      </c>
    </row>
    <row r="69" spans="1:7" ht="12.75">
      <c r="A69" s="33" t="s">
        <v>29</v>
      </c>
      <c r="B69" s="8">
        <f>'Projections and Adjustments'!D61</f>
        <v>-5.399999999999977</v>
      </c>
      <c r="C69" s="8">
        <f>'Projections and Adjustments'!E61</f>
        <v>8.600000000000023</v>
      </c>
      <c r="D69" s="8">
        <f>'Projections and Adjustments'!F61</f>
        <v>1.9529999999999745</v>
      </c>
      <c r="E69" s="8">
        <f>'Projections and Adjustments'!G61</f>
        <v>-24.658999999999992</v>
      </c>
      <c r="F69" s="8">
        <f>'Projections and Adjustments'!H61</f>
        <v>-19.507000000000062</v>
      </c>
      <c r="G69" s="39">
        <f>'Projections and Adjustments'!I61</f>
        <v>-34.55000000000007</v>
      </c>
    </row>
    <row r="70" spans="1:7" ht="12.75">
      <c r="A70" s="33" t="s">
        <v>30</v>
      </c>
      <c r="B70" s="8">
        <f>'Projections and Adjustments'!E90</f>
        <v>3.5</v>
      </c>
      <c r="C70" s="8">
        <f>'Projections and Adjustments'!F90</f>
        <v>0.20000000000004547</v>
      </c>
      <c r="D70" s="8">
        <f>'Projections and Adjustments'!G90</f>
        <v>-35.947</v>
      </c>
      <c r="E70" s="8">
        <f>'Projections and Adjustments'!H90</f>
        <v>-26.45900000000006</v>
      </c>
      <c r="F70" s="8">
        <f>'Projections and Adjustments'!I90</f>
        <v>-77.60700000000008</v>
      </c>
      <c r="G70" s="39">
        <f>'Projections and Adjustments'!J90</f>
        <v>-68.64999999999986</v>
      </c>
    </row>
    <row r="71" spans="1:7" ht="12.75">
      <c r="A71" s="22" t="s">
        <v>31</v>
      </c>
      <c r="B71" s="9">
        <f>'Projections and Adjustments'!F119</f>
        <v>-0.75</v>
      </c>
      <c r="C71" s="9">
        <f>'Projections and Adjustments'!G119</f>
        <v>-20.354999999999905</v>
      </c>
      <c r="D71" s="9">
        <f>'Projections and Adjustments'!H119</f>
        <v>-20.23199999999997</v>
      </c>
      <c r="E71" s="9">
        <f>'Projections and Adjustments'!I119</f>
        <v>-43.863000000000056</v>
      </c>
      <c r="F71" s="9">
        <f>'Projections and Adjustments'!J119</f>
        <v>-31.274999999999977</v>
      </c>
      <c r="G71" s="40">
        <f>'Projections and Adjustments'!K119</f>
        <v>-85.49000000000001</v>
      </c>
    </row>
    <row r="72" spans="1:7" ht="12.75">
      <c r="A72" s="33" t="s">
        <v>32</v>
      </c>
      <c r="B72" s="8">
        <f>'Projections and Adjustments'!G148</f>
        <v>-9.364999999999895</v>
      </c>
      <c r="C72" s="8">
        <f>'Projections and Adjustments'!H148</f>
        <v>-9.16700000000003</v>
      </c>
      <c r="D72" s="8">
        <f>'Projections and Adjustments'!I148</f>
        <v>-30.549000000000092</v>
      </c>
      <c r="E72" s="8">
        <f>'Projections and Adjustments'!J148</f>
        <v>-17.074999999999932</v>
      </c>
      <c r="F72" s="8">
        <f>'Projections and Adjustments'!K148</f>
        <v>-64.22800000000007</v>
      </c>
      <c r="G72" s="39">
        <f>'Projections and Adjustments'!L148</f>
        <v>-137.7729999999999</v>
      </c>
    </row>
    <row r="73" spans="1:7" ht="12.75">
      <c r="A73" s="33" t="s">
        <v>33</v>
      </c>
      <c r="B73" s="8">
        <f>'Projections and Adjustments'!H177</f>
        <v>20.398000000000025</v>
      </c>
      <c r="C73" s="8">
        <f>'Projections and Adjustments'!I177</f>
        <v>-1.2580000000000382</v>
      </c>
      <c r="D73" s="8">
        <f>'Projections and Adjustments'!J177</f>
        <v>11.881000000000085</v>
      </c>
      <c r="E73" s="8">
        <f>'Projections and Adjustments'!K177</f>
        <v>-39.92399999999998</v>
      </c>
      <c r="F73" s="8">
        <f>'Projections and Adjustments'!L177</f>
        <v>-121.17100000000005</v>
      </c>
      <c r="G73" s="39">
        <f>'Projections and Adjustments'!M177</f>
        <v>-167.38900000000012</v>
      </c>
    </row>
    <row r="74" spans="1:7" ht="12.75">
      <c r="A74" s="33" t="s">
        <v>34</v>
      </c>
      <c r="B74" s="8">
        <f>'Projections and Adjustments'!I206</f>
        <v>12.299999999999955</v>
      </c>
      <c r="C74" s="8">
        <f>'Projections and Adjustments'!J206</f>
        <v>38.061000000000035</v>
      </c>
      <c r="D74" s="8">
        <f>'Projections and Adjustments'!K206</f>
        <v>-7.4780000000000655</v>
      </c>
      <c r="E74" s="8">
        <f>'Projections and Adjustments'!L206</f>
        <v>-77.64200000000005</v>
      </c>
      <c r="F74" s="8">
        <f>'Projections and Adjustments'!M206</f>
        <v>-114.49000000000001</v>
      </c>
      <c r="G74" s="39">
        <f>'Projections and Adjustments'!N206</f>
        <v>-143.4659999999999</v>
      </c>
    </row>
    <row r="75" spans="1:7" ht="12.75">
      <c r="A75" s="33" t="s">
        <v>35</v>
      </c>
      <c r="B75" s="8">
        <f>'Projections and Adjustments'!J235</f>
        <v>7.7450000000000045</v>
      </c>
      <c r="C75" s="8">
        <f>'Projections and Adjustments'!K235</f>
        <v>-36.30899999999997</v>
      </c>
      <c r="D75" s="8">
        <f>'Projections and Adjustments'!L235</f>
        <v>-100.38100000000009</v>
      </c>
      <c r="E75" s="8">
        <f>'Projections and Adjustments'!M235</f>
        <v>-136.86900000000014</v>
      </c>
      <c r="F75" s="8">
        <f>'Projections and Adjustments'!N235</f>
        <v>-155.1719999999998</v>
      </c>
      <c r="G75" s="39">
        <f>'Projections and Adjustments'!O235</f>
        <v>-162.12900000000013</v>
      </c>
    </row>
    <row r="76" spans="1:7" ht="12.75">
      <c r="A76" s="22" t="s">
        <v>38</v>
      </c>
      <c r="B76" s="9">
        <f>'Projections and Adjustments'!K264</f>
        <v>-35</v>
      </c>
      <c r="C76" s="9">
        <f>'Projections and Adjustments'!L264</f>
        <v>-98.81500000000005</v>
      </c>
      <c r="D76" s="9">
        <f>'Projections and Adjustments'!M264</f>
        <v>-133.52200000000016</v>
      </c>
      <c r="E76" s="9">
        <f>'Projections and Adjustments'!N264</f>
        <v>-153.0559999999998</v>
      </c>
      <c r="F76" s="9">
        <f>'Projections and Adjustments'!O264</f>
        <v>-158.1590000000001</v>
      </c>
      <c r="G76" s="40">
        <f>'Projections and Adjustments'!P264</f>
        <v>-167.0050000000001</v>
      </c>
    </row>
    <row r="77" spans="1:7" ht="12.75">
      <c r="A77" s="33" t="s">
        <v>39</v>
      </c>
      <c r="B77" s="8">
        <f>'Projections and Adjustments'!L293</f>
        <v>-38.009000000000015</v>
      </c>
      <c r="C77" s="8">
        <f>'Projections and Adjustments'!M293</f>
        <v>-66.53800000000001</v>
      </c>
      <c r="D77" s="8">
        <f>'Projections and Adjustments'!N293</f>
        <v>-95.17799999999988</v>
      </c>
      <c r="E77" s="8">
        <f>'Projections and Adjustments'!O293</f>
        <v>-98.16200000000003</v>
      </c>
      <c r="F77" s="8">
        <f>'Projections and Adjustments'!P293</f>
        <v>-106.28300000000013</v>
      </c>
      <c r="G77" s="39">
        <f>'Projections and Adjustments'!Q293</f>
        <v>-91.39300000000003</v>
      </c>
    </row>
    <row r="78" spans="1:7" ht="12.75">
      <c r="A78" s="33" t="s">
        <v>40</v>
      </c>
      <c r="B78" s="8">
        <f>'Projections and Adjustments'!M322</f>
        <v>3.923999999999978</v>
      </c>
      <c r="C78" s="8">
        <f>'Projections and Adjustments'!N322</f>
        <v>-23.49799999999982</v>
      </c>
      <c r="D78" s="8">
        <f>'Projections and Adjustments'!O322</f>
        <v>-29.84699999999998</v>
      </c>
      <c r="E78" s="8">
        <f>'Projections and Adjustments'!P322</f>
        <v>-32.631000000000085</v>
      </c>
      <c r="F78" s="8">
        <f>'Projections and Adjustments'!Q322</f>
        <v>-10.691000000000031</v>
      </c>
      <c r="G78" s="39">
        <f>'Projections and Adjustments'!R322</f>
        <v>28.72199999999998</v>
      </c>
    </row>
    <row r="79" spans="1:7" ht="12.75">
      <c r="A79" s="33" t="s">
        <v>41</v>
      </c>
      <c r="B79" s="8">
        <f>'Projections and Adjustments'!N351</f>
        <v>11.400000000000091</v>
      </c>
      <c r="C79" s="8">
        <f>'Projections and Adjustments'!O351</f>
        <v>17.33499999999981</v>
      </c>
      <c r="D79" s="8">
        <f>'Projections and Adjustments'!P351</f>
        <v>17.079999999999927</v>
      </c>
      <c r="E79" s="8">
        <f>'Projections and Adjustments'!Q351</f>
        <v>47.735999999999876</v>
      </c>
      <c r="F79" s="8">
        <f>'Projections and Adjustments'!R351</f>
        <v>105.99499999999989</v>
      </c>
      <c r="G79" s="39">
        <f>'Projections and Adjustments'!S351</f>
        <v>194.48399999999992</v>
      </c>
    </row>
    <row r="80" spans="1:7" ht="12.75">
      <c r="A80" s="33" t="s">
        <v>42</v>
      </c>
      <c r="B80" s="8">
        <f>'Projections and Adjustments'!O380</f>
        <v>7.599999999999909</v>
      </c>
      <c r="C80" s="8">
        <f>'Projections and Adjustments'!P380</f>
        <v>13.514999999999873</v>
      </c>
      <c r="D80" s="8">
        <f>'Projections and Adjustments'!Q380</f>
        <v>44.13099999999986</v>
      </c>
      <c r="E80" s="8">
        <f>'Projections and Adjustments'!R380</f>
        <v>101.57600000000002</v>
      </c>
      <c r="F80" s="8">
        <f>'Projections and Adjustments'!S380</f>
        <v>180.27099999999996</v>
      </c>
      <c r="G80" s="39">
        <f>'Projections and Adjustments'!T380</f>
        <v>208.4346680000001</v>
      </c>
    </row>
    <row r="81" spans="1:7" ht="12.75">
      <c r="A81" s="22" t="s">
        <v>43</v>
      </c>
      <c r="B81" s="9">
        <f>'Projections and Adjustments'!P409</f>
        <v>-2.951999999999998</v>
      </c>
      <c r="C81" s="9">
        <f>'Projections and Adjustments'!Q409</f>
        <v>35.80899999999997</v>
      </c>
      <c r="D81" s="9">
        <f>'Projections and Adjustments'!R409</f>
        <v>104.11500000000001</v>
      </c>
      <c r="E81" s="9">
        <f>'Projections and Adjustments'!S409</f>
        <v>187.57600000000002</v>
      </c>
      <c r="F81" s="9">
        <f>'Projections and Adjustments'!T409</f>
        <v>217.00866799999994</v>
      </c>
      <c r="G81" s="40">
        <f>'Projections and Adjustments'!U409</f>
        <v>347.1593047199999</v>
      </c>
    </row>
    <row r="82" spans="1:7" ht="12.75">
      <c r="A82" s="33" t="s">
        <v>54</v>
      </c>
      <c r="B82" s="8">
        <f>'Projections and Adjustments'!Q438</f>
        <v>25.036999999999807</v>
      </c>
      <c r="C82" s="8">
        <f>'Projections and Adjustments'!R438</f>
        <v>93.01499999999987</v>
      </c>
      <c r="D82" s="8">
        <f>'Projections and Adjustments'!S438</f>
        <v>187.11300000000006</v>
      </c>
      <c r="E82" s="8">
        <f>'Projections and Adjustments'!T438</f>
        <v>223.929668</v>
      </c>
      <c r="F82" s="8">
        <f>'Projections and Adjustments'!U438</f>
        <v>361.36730472</v>
      </c>
      <c r="G82" s="39">
        <f>'Projections and Adjustments'!V438</f>
        <v>333.81454413108486</v>
      </c>
    </row>
    <row r="83" spans="1:7" ht="12.75">
      <c r="A83" s="33" t="s">
        <v>44</v>
      </c>
      <c r="B83" s="8">
        <f>'Projections and Adjustments'!R467</f>
        <v>69.88999999999987</v>
      </c>
      <c r="C83" s="8">
        <f>'Projections and Adjustments'!S467</f>
        <v>163.66100000000006</v>
      </c>
      <c r="D83" s="8">
        <f>'Projections and Adjustments'!T467</f>
        <v>199.39866800000004</v>
      </c>
      <c r="E83" s="8">
        <f>'Projections and Adjustments'!U467</f>
        <v>338.04930472</v>
      </c>
      <c r="F83" s="8">
        <f>'Projections and Adjustments'!V467</f>
        <v>311.01754413108483</v>
      </c>
      <c r="G83" s="39">
        <f>'Projections and Adjustments'!W467</f>
        <v>98.45126841231968</v>
      </c>
    </row>
    <row r="84" spans="1:7" ht="12.75">
      <c r="A84" s="33" t="s">
        <v>45</v>
      </c>
      <c r="B84" s="8">
        <f>'Projections and Adjustments'!S496</f>
        <v>56.19599999999991</v>
      </c>
      <c r="C84" s="8">
        <f>'Projections and Adjustments'!T496</f>
        <v>97.22266800000011</v>
      </c>
      <c r="D84" s="8">
        <f>'Projections and Adjustments'!U496</f>
        <v>240.75230471999998</v>
      </c>
      <c r="E84" s="8">
        <f>'Projections and Adjustments'!V496</f>
        <v>221.1675441310847</v>
      </c>
      <c r="F84" s="8">
        <f>'Projections and Adjustments'!W496</f>
        <v>10.860268412319783</v>
      </c>
      <c r="G84" s="39"/>
    </row>
    <row r="85" spans="1:7" ht="12.75">
      <c r="A85" s="33" t="s">
        <v>46</v>
      </c>
      <c r="B85" s="8">
        <f>'Projections and Adjustments'!T525</f>
        <v>12.495668000000023</v>
      </c>
      <c r="C85" s="8">
        <f>'Projections and Adjustments'!U525</f>
        <v>151.89130471999988</v>
      </c>
      <c r="D85" s="8">
        <f>'Projections and Adjustments'!V525</f>
        <v>137.54454413108488</v>
      </c>
      <c r="E85" s="8">
        <f>'Projections and Adjustments'!W525</f>
        <v>-75.98273158768029</v>
      </c>
      <c r="F85" s="8"/>
      <c r="G85" s="39"/>
    </row>
    <row r="86" spans="1:7" ht="12.75">
      <c r="A86" s="22" t="s">
        <v>47</v>
      </c>
      <c r="B86" s="9">
        <f>'Projections and Adjustments'!U554</f>
        <v>80.10795071999996</v>
      </c>
      <c r="C86" s="9">
        <f>'Projections and Adjustments'!V554</f>
        <v>45.52087013108485</v>
      </c>
      <c r="D86" s="9">
        <f>'Projections and Adjustments'!W554</f>
        <v>-165.0257395876804</v>
      </c>
      <c r="E86" s="9"/>
      <c r="F86" s="9"/>
      <c r="G86" s="40"/>
    </row>
    <row r="87" spans="1:7" ht="12.75">
      <c r="A87" s="33" t="s">
        <v>48</v>
      </c>
      <c r="B87" s="8">
        <f>'Projections and Adjustments'!V583</f>
        <v>-75.993242368236</v>
      </c>
      <c r="C87" s="8">
        <f>'Projections and Adjustments'!W583</f>
        <v>-308.14115584511205</v>
      </c>
      <c r="D87" s="8"/>
      <c r="E87" s="8"/>
      <c r="F87" s="8"/>
      <c r="G87" s="39"/>
    </row>
    <row r="88" spans="1:7" ht="12.75">
      <c r="A88" s="33" t="s">
        <v>49</v>
      </c>
      <c r="B88" s="8">
        <f>'Projections and Adjustments'!W612</f>
        <v>-86.75902539755316</v>
      </c>
      <c r="C88" s="8"/>
      <c r="D88" s="8"/>
      <c r="E88" s="8"/>
      <c r="F88" s="8"/>
      <c r="G88" s="39"/>
    </row>
    <row r="89" spans="1:7" ht="12.75">
      <c r="A89" s="36"/>
      <c r="B89" s="8"/>
      <c r="C89" s="8"/>
      <c r="D89" s="8"/>
      <c r="E89" s="8"/>
      <c r="F89" s="8"/>
      <c r="G89" s="39"/>
    </row>
    <row r="90" spans="1:7" ht="12.75">
      <c r="A90" s="36"/>
      <c r="B90" s="8"/>
      <c r="C90" s="8"/>
      <c r="D90" s="8"/>
      <c r="E90" s="8"/>
      <c r="F90" s="8"/>
      <c r="G90" s="39"/>
    </row>
    <row r="91" spans="1:7" ht="12.75">
      <c r="A91" s="23"/>
      <c r="B91" s="9"/>
      <c r="C91" s="9"/>
      <c r="D91" s="9"/>
      <c r="E91" s="9"/>
      <c r="F91" s="9"/>
      <c r="G91" s="40"/>
    </row>
    <row r="92" spans="1:7" ht="12.75">
      <c r="A92" s="36"/>
      <c r="B92" s="8"/>
      <c r="C92" s="8"/>
      <c r="D92" s="8"/>
      <c r="E92" s="8"/>
      <c r="F92" s="8"/>
      <c r="G92" s="39"/>
    </row>
    <row r="93" spans="1:7" ht="12.75">
      <c r="A93" s="37" t="s">
        <v>17</v>
      </c>
      <c r="B93" s="38">
        <f>AVERAGE(B68:B88)</f>
        <v>2.08406433115288</v>
      </c>
      <c r="C93" s="38">
        <f>AVERAGE(C68:C87)</f>
        <v>2.422484350298629</v>
      </c>
      <c r="D93" s="38">
        <f>AVERAGE(D68:D86)</f>
        <v>10.168883013863377</v>
      </c>
      <c r="E93" s="38">
        <f>AVERAGE(E68:E85)</f>
        <v>13.650654736855788</v>
      </c>
      <c r="F93" s="38">
        <f>AVERAGE(F68:F84)</f>
        <v>9.334693250788472</v>
      </c>
      <c r="G93" s="41">
        <f>AVERAGE(G68:G83)</f>
        <v>-4.077388421037227</v>
      </c>
    </row>
    <row r="95" spans="9:15" ht="12.75">
      <c r="I95" s="65"/>
      <c r="J95" s="65"/>
      <c r="K95" s="65"/>
      <c r="L95" s="65"/>
      <c r="M95" s="65"/>
      <c r="N95" s="65"/>
      <c r="O95" s="65"/>
    </row>
    <row r="96" spans="1:16" ht="12.75">
      <c r="A96" s="35"/>
      <c r="B96" s="29" t="s">
        <v>21</v>
      </c>
      <c r="C96" s="29" t="s">
        <v>19</v>
      </c>
      <c r="D96" s="29" t="s">
        <v>19</v>
      </c>
      <c r="E96" s="29" t="s">
        <v>19</v>
      </c>
      <c r="F96" s="29" t="s">
        <v>19</v>
      </c>
      <c r="G96" s="30" t="s">
        <v>19</v>
      </c>
      <c r="H96" s="63"/>
      <c r="I96" s="67"/>
      <c r="J96" s="68"/>
      <c r="K96" s="68"/>
      <c r="L96" s="68"/>
      <c r="M96" s="68"/>
      <c r="N96" s="68"/>
      <c r="O96" s="68"/>
      <c r="P96" s="64"/>
    </row>
    <row r="97" spans="1:16" ht="12.75">
      <c r="A97" s="25"/>
      <c r="B97" s="21" t="s">
        <v>106</v>
      </c>
      <c r="C97" s="21" t="s">
        <v>106</v>
      </c>
      <c r="D97" s="21" t="s">
        <v>107</v>
      </c>
      <c r="E97" s="21" t="s">
        <v>108</v>
      </c>
      <c r="F97" s="21" t="s">
        <v>109</v>
      </c>
      <c r="G97" s="31" t="s">
        <v>110</v>
      </c>
      <c r="H97" s="63"/>
      <c r="I97" s="67"/>
      <c r="J97" s="68"/>
      <c r="K97" s="68"/>
      <c r="L97" s="68"/>
      <c r="M97" s="68"/>
      <c r="N97" s="68"/>
      <c r="O97" s="68"/>
      <c r="P97" s="64"/>
    </row>
    <row r="98" spans="1:16" ht="12.75">
      <c r="A98" s="28" t="s">
        <v>56</v>
      </c>
      <c r="B98" s="20"/>
      <c r="C98" s="20"/>
      <c r="D98" s="20"/>
      <c r="E98" s="20"/>
      <c r="F98" s="20"/>
      <c r="G98" s="32"/>
      <c r="H98" s="63"/>
      <c r="I98" s="69"/>
      <c r="J98" s="67"/>
      <c r="K98" s="67"/>
      <c r="L98" s="67"/>
      <c r="M98" s="67"/>
      <c r="N98" s="67"/>
      <c r="O98" s="67"/>
      <c r="P98" s="64"/>
    </row>
    <row r="99" spans="1:16" ht="12.75">
      <c r="A99" s="33" t="s">
        <v>51</v>
      </c>
      <c r="B99" s="8">
        <f>'Projections and Adjustments'!B33</f>
        <v>-14.599999999999909</v>
      </c>
      <c r="C99" s="8">
        <f>'Projections and Adjustments'!C33</f>
        <v>-9.900000000000091</v>
      </c>
      <c r="D99" s="8">
        <f>'Projections and Adjustments'!D33</f>
        <v>-4.399999999999977</v>
      </c>
      <c r="E99" s="8">
        <f>'Projections and Adjustments'!E33</f>
        <v>-27.299999999999955</v>
      </c>
      <c r="F99" s="8">
        <f>'Projections and Adjustments'!F33</f>
        <v>-25.59999999999991</v>
      </c>
      <c r="G99" s="39">
        <f>'Projections and Adjustments'!G33</f>
        <v>-26.09999999999991</v>
      </c>
      <c r="H99" s="63"/>
      <c r="I99" s="70"/>
      <c r="J99" s="71"/>
      <c r="K99" s="71"/>
      <c r="L99" s="71"/>
      <c r="M99" s="71"/>
      <c r="N99" s="71"/>
      <c r="O99" s="71"/>
      <c r="P99" s="64"/>
    </row>
    <row r="100" spans="1:16" ht="12.75">
      <c r="A100" s="33" t="s">
        <v>29</v>
      </c>
      <c r="B100" s="8">
        <f>'Projections and Adjustments'!D62</f>
        <v>-7.699999999999989</v>
      </c>
      <c r="C100" s="8">
        <f>'Projections and Adjustments'!E62</f>
        <v>-13.600000000000023</v>
      </c>
      <c r="D100" s="8">
        <f>'Projections and Adjustments'!F62</f>
        <v>-5.800000000000011</v>
      </c>
      <c r="E100" s="8">
        <f>'Projections and Adjustments'!G62</f>
        <v>0.8999999999999773</v>
      </c>
      <c r="F100" s="8">
        <f>'Projections and Adjustments'!H62</f>
        <v>-1.3000000000000114</v>
      </c>
      <c r="G100" s="39">
        <f>'Projections and Adjustments'!I62</f>
        <v>1.6000000000000227</v>
      </c>
      <c r="H100" s="63"/>
      <c r="I100" s="70"/>
      <c r="J100" s="71"/>
      <c r="K100" s="71"/>
      <c r="L100" s="71"/>
      <c r="M100" s="71"/>
      <c r="N100" s="71"/>
      <c r="O100" s="71"/>
      <c r="P100" s="64"/>
    </row>
    <row r="101" spans="1:16" ht="12.75">
      <c r="A101" s="33" t="s">
        <v>30</v>
      </c>
      <c r="B101" s="8">
        <f>'Projections and Adjustments'!E91</f>
        <v>-5.600000000000023</v>
      </c>
      <c r="C101" s="8">
        <f>'Projections and Adjustments'!F91</f>
        <v>0.19999999999998863</v>
      </c>
      <c r="D101" s="8">
        <f>'Projections and Adjustments'!G91</f>
        <v>-1.1000000000000227</v>
      </c>
      <c r="E101" s="8">
        <f>'Projections and Adjustments'!H91</f>
        <v>-5.300000000000011</v>
      </c>
      <c r="F101" s="8">
        <f>'Projections and Adjustments'!I91</f>
        <v>-7.399999999999977</v>
      </c>
      <c r="G101" s="39">
        <f>'Projections and Adjustments'!J91</f>
        <v>-13.800000000000011</v>
      </c>
      <c r="H101" s="63"/>
      <c r="I101" s="70"/>
      <c r="J101" s="71"/>
      <c r="K101" s="71"/>
      <c r="L101" s="71"/>
      <c r="M101" s="71"/>
      <c r="N101" s="71"/>
      <c r="O101" s="71"/>
      <c r="P101" s="64"/>
    </row>
    <row r="102" spans="1:16" ht="12.75">
      <c r="A102" s="22" t="s">
        <v>31</v>
      </c>
      <c r="B102" s="9">
        <f>'Projections and Adjustments'!F120</f>
        <v>2.1999999999999886</v>
      </c>
      <c r="C102" s="9">
        <f>'Projections and Adjustments'!G120</f>
        <v>10.899999999999977</v>
      </c>
      <c r="D102" s="9">
        <f>'Projections and Adjustments'!H120</f>
        <v>4.699999999999989</v>
      </c>
      <c r="E102" s="9">
        <f>'Projections and Adjustments'!I120</f>
        <v>7.600000000000023</v>
      </c>
      <c r="F102" s="9">
        <f>'Projections and Adjustments'!J120</f>
        <v>3.1999999999999886</v>
      </c>
      <c r="G102" s="40">
        <f>'Projections and Adjustments'!K120</f>
        <v>77.59999999999997</v>
      </c>
      <c r="H102" s="63"/>
      <c r="I102" s="72"/>
      <c r="J102" s="73"/>
      <c r="K102" s="73"/>
      <c r="L102" s="73"/>
      <c r="M102" s="73"/>
      <c r="N102" s="73"/>
      <c r="O102" s="73"/>
      <c r="P102" s="64"/>
    </row>
    <row r="103" spans="1:16" ht="12.75">
      <c r="A103" s="33" t="s">
        <v>32</v>
      </c>
      <c r="B103" s="8">
        <f>'Projections and Adjustments'!G149</f>
        <v>15.199999999999932</v>
      </c>
      <c r="C103" s="8">
        <f>'Projections and Adjustments'!H149</f>
        <v>13.899999999999977</v>
      </c>
      <c r="D103" s="8">
        <f>'Projections and Adjustments'!I149</f>
        <v>17.499999999999886</v>
      </c>
      <c r="E103" s="8">
        <f>'Projections and Adjustments'!J149</f>
        <v>10.899999999999977</v>
      </c>
      <c r="F103" s="8">
        <f>'Projections and Adjustments'!K149</f>
        <v>85.70000000000005</v>
      </c>
      <c r="G103" s="39">
        <f>'Projections and Adjustments'!L149</f>
        <v>91.59999999999997</v>
      </c>
      <c r="H103" s="63"/>
      <c r="I103" s="70"/>
      <c r="J103" s="71"/>
      <c r="K103" s="71"/>
      <c r="L103" s="71"/>
      <c r="M103" s="71"/>
      <c r="N103" s="71"/>
      <c r="O103" s="71"/>
      <c r="P103" s="64"/>
    </row>
    <row r="104" spans="1:16" ht="12.75">
      <c r="A104" s="33" t="s">
        <v>33</v>
      </c>
      <c r="B104" s="8">
        <f>'Projections and Adjustments'!H178</f>
        <v>-9.800000000000011</v>
      </c>
      <c r="C104" s="8">
        <f>'Projections and Adjustments'!I178</f>
        <v>7.5</v>
      </c>
      <c r="D104" s="8">
        <f>'Projections and Adjustments'!J178</f>
        <v>-4.5</v>
      </c>
      <c r="E104" s="8">
        <f>'Projections and Adjustments'!K178</f>
        <v>64.89999999999998</v>
      </c>
      <c r="F104" s="8">
        <f>'Projections and Adjustments'!L178</f>
        <v>67.80000000000007</v>
      </c>
      <c r="G104" s="39">
        <f>'Projections and Adjustments'!M178</f>
        <v>78.20000000000005</v>
      </c>
      <c r="H104" s="63"/>
      <c r="I104" s="70"/>
      <c r="J104" s="71"/>
      <c r="K104" s="71"/>
      <c r="L104" s="71"/>
      <c r="M104" s="71"/>
      <c r="N104" s="71"/>
      <c r="O104" s="71"/>
      <c r="P104" s="64"/>
    </row>
    <row r="105" spans="1:16" ht="12.75">
      <c r="A105" s="33" t="s">
        <v>34</v>
      </c>
      <c r="B105" s="8">
        <f>'Projections and Adjustments'!I207</f>
        <v>6.300000000000011</v>
      </c>
      <c r="C105" s="8">
        <f>'Projections and Adjustments'!J207</f>
        <v>-4.600000000000023</v>
      </c>
      <c r="D105" s="8">
        <f>'Projections and Adjustments'!K207</f>
        <v>57.799999999999955</v>
      </c>
      <c r="E105" s="8">
        <f>'Projections and Adjustments'!L207</f>
        <v>61.700000000000045</v>
      </c>
      <c r="F105" s="8">
        <f>'Projections and Adjustments'!M207</f>
        <v>73.10000000000002</v>
      </c>
      <c r="G105" s="39">
        <f>'Projections and Adjustments'!N207</f>
        <v>52</v>
      </c>
      <c r="H105" s="63"/>
      <c r="I105" s="70"/>
      <c r="J105" s="71"/>
      <c r="K105" s="71"/>
      <c r="L105" s="71"/>
      <c r="M105" s="71"/>
      <c r="N105" s="71"/>
      <c r="O105" s="71"/>
      <c r="P105" s="64"/>
    </row>
    <row r="106" spans="1:16" ht="12.75">
      <c r="A106" s="33" t="s">
        <v>35</v>
      </c>
      <c r="B106" s="8">
        <f>'Projections and Adjustments'!J236</f>
        <v>-11.200000000000045</v>
      </c>
      <c r="C106" s="8">
        <f>'Projections and Adjustments'!K236</f>
        <v>58.39999999999998</v>
      </c>
      <c r="D106" s="8">
        <f>'Projections and Adjustments'!L236</f>
        <v>54.89999999999998</v>
      </c>
      <c r="E106" s="8">
        <f>'Projections and Adjustments'!M236</f>
        <v>67</v>
      </c>
      <c r="F106" s="8">
        <f>'Projections and Adjustments'!N236</f>
        <v>45.59999999999991</v>
      </c>
      <c r="G106" s="39">
        <f>'Projections and Adjustments'!O236</f>
        <v>65.10000000000002</v>
      </c>
      <c r="H106" s="63"/>
      <c r="I106" s="70"/>
      <c r="J106" s="71"/>
      <c r="K106" s="71"/>
      <c r="L106" s="71"/>
      <c r="M106" s="71"/>
      <c r="N106" s="71"/>
      <c r="O106" s="71"/>
      <c r="P106" s="64"/>
    </row>
    <row r="107" spans="1:16" ht="12.75">
      <c r="A107" s="22" t="s">
        <v>38</v>
      </c>
      <c r="B107" s="9">
        <f>'Projections and Adjustments'!K265</f>
        <v>45.299999999999955</v>
      </c>
      <c r="C107" s="9">
        <f>'Projections and Adjustments'!L265</f>
        <v>41.60000000000002</v>
      </c>
      <c r="D107" s="9">
        <f>'Projections and Adjustments'!M265</f>
        <v>51.700000000000045</v>
      </c>
      <c r="E107" s="9">
        <f>'Projections and Adjustments'!N265</f>
        <v>28.799999999999955</v>
      </c>
      <c r="F107" s="9">
        <f>'Projections and Adjustments'!O265</f>
        <v>46.299999999999955</v>
      </c>
      <c r="G107" s="40">
        <f>'Projections and Adjustments'!P265</f>
        <v>28.188999999999965</v>
      </c>
      <c r="H107" s="63"/>
      <c r="I107" s="72"/>
      <c r="J107" s="73"/>
      <c r="K107" s="73"/>
      <c r="L107" s="73"/>
      <c r="M107" s="73"/>
      <c r="N107" s="73"/>
      <c r="O107" s="73"/>
      <c r="P107" s="64"/>
    </row>
    <row r="108" spans="1:16" ht="12.75">
      <c r="A108" s="33" t="s">
        <v>39</v>
      </c>
      <c r="B108" s="8">
        <f>'Projections and Adjustments'!L294</f>
        <v>-75.39999999999998</v>
      </c>
      <c r="C108" s="8">
        <f>'Projections and Adjustments'!M294</f>
        <v>-81.29999999999995</v>
      </c>
      <c r="D108" s="8">
        <f>'Projections and Adjustments'!N294</f>
        <v>-44.200000000000045</v>
      </c>
      <c r="E108" s="8">
        <f>'Projections and Adjustments'!O294</f>
        <v>-12.700000000000045</v>
      </c>
      <c r="F108" s="8">
        <f>'Projections and Adjustments'!P294</f>
        <v>44.188999999999965</v>
      </c>
      <c r="G108" s="39">
        <f>'Projections and Adjustments'!Q294</f>
        <v>39.543000000000006</v>
      </c>
      <c r="H108" s="63"/>
      <c r="I108" s="70"/>
      <c r="J108" s="71"/>
      <c r="K108" s="71"/>
      <c r="L108" s="71"/>
      <c r="M108" s="71"/>
      <c r="N108" s="71"/>
      <c r="O108" s="71"/>
      <c r="P108" s="64"/>
    </row>
    <row r="109" spans="1:16" ht="12.75">
      <c r="A109" s="33" t="s">
        <v>40</v>
      </c>
      <c r="B109" s="8">
        <f>'Projections and Adjustments'!M323</f>
        <v>-62.299999999999955</v>
      </c>
      <c r="C109" s="8">
        <f>'Projections and Adjustments'!N323</f>
        <v>-89.20000000000005</v>
      </c>
      <c r="D109" s="8">
        <f>'Projections and Adjustments'!O323</f>
        <v>-44.700000000000045</v>
      </c>
      <c r="E109" s="8">
        <f>'Projections and Adjustments'!P323</f>
        <v>-12.811000000000035</v>
      </c>
      <c r="F109" s="8">
        <f>'Projections and Adjustments'!Q323</f>
        <v>16.543000000000006</v>
      </c>
      <c r="G109" s="39">
        <f>'Projections and Adjustments'!R323</f>
        <v>-32.273000000000025</v>
      </c>
      <c r="H109" s="63"/>
      <c r="I109" s="70"/>
      <c r="J109" s="71"/>
      <c r="K109" s="71"/>
      <c r="L109" s="71"/>
      <c r="M109" s="71"/>
      <c r="N109" s="71"/>
      <c r="O109" s="71"/>
      <c r="P109" s="64"/>
    </row>
    <row r="110" spans="1:16" ht="12.75">
      <c r="A110" s="33" t="s">
        <v>41</v>
      </c>
      <c r="B110" s="8">
        <f>'Projections and Adjustments'!N352</f>
        <v>-38.200000000000045</v>
      </c>
      <c r="C110" s="8">
        <f>'Projections and Adjustments'!O352</f>
        <v>-37.700000000000045</v>
      </c>
      <c r="D110" s="8">
        <f>'Projections and Adjustments'!P352</f>
        <v>-58.811000000000035</v>
      </c>
      <c r="E110" s="8">
        <f>'Projections and Adjustments'!Q352</f>
        <v>-39.456999999999994</v>
      </c>
      <c r="F110" s="8">
        <f>'Projections and Adjustments'!R352</f>
        <v>-55.273000000000025</v>
      </c>
      <c r="G110" s="39">
        <f>'Projections and Adjustments'!S352</f>
        <v>-68.245</v>
      </c>
      <c r="H110" s="63"/>
      <c r="I110" s="70"/>
      <c r="J110" s="71"/>
      <c r="K110" s="71"/>
      <c r="L110" s="71"/>
      <c r="M110" s="71"/>
      <c r="N110" s="71"/>
      <c r="O110" s="71"/>
      <c r="P110" s="64"/>
    </row>
    <row r="111" spans="1:16" ht="12.75">
      <c r="A111" s="33" t="s">
        <v>42</v>
      </c>
      <c r="B111" s="8">
        <f>'Projections and Adjustments'!O381</f>
        <v>-15</v>
      </c>
      <c r="C111" s="8">
        <f>'Projections and Adjustments'!P381</f>
        <v>-18.311000000000035</v>
      </c>
      <c r="D111" s="8">
        <f>'Projections and Adjustments'!Q381</f>
        <v>-19.057000000000016</v>
      </c>
      <c r="E111" s="8">
        <f>'Projections and Adjustments'!R381</f>
        <v>-57.173</v>
      </c>
      <c r="F111" s="8">
        <f>'Projections and Adjustments'!S381</f>
        <v>-70.94499999999994</v>
      </c>
      <c r="G111" s="39">
        <f>'Projections and Adjustments'!T381</f>
        <v>-87.322</v>
      </c>
      <c r="H111" s="63"/>
      <c r="I111" s="70"/>
      <c r="J111" s="71"/>
      <c r="K111" s="71"/>
      <c r="L111" s="71"/>
      <c r="M111" s="71"/>
      <c r="N111" s="71"/>
      <c r="O111" s="71"/>
      <c r="P111" s="64"/>
    </row>
    <row r="112" spans="1:16" ht="12.75">
      <c r="A112" s="22" t="s">
        <v>43</v>
      </c>
      <c r="B112" s="9">
        <f>'Projections and Adjustments'!P410</f>
        <v>-14.100000000000023</v>
      </c>
      <c r="C112" s="9">
        <f>'Projections and Adjustments'!Q410</f>
        <v>-32.952999999999975</v>
      </c>
      <c r="D112" s="9">
        <f>'Projections and Adjustments'!R410</f>
        <v>-63.49000000000001</v>
      </c>
      <c r="E112" s="9">
        <f>'Projections and Adjustments'!S410</f>
        <v>-74.37799999999993</v>
      </c>
      <c r="F112" s="9">
        <f>'Projections and Adjustments'!T410</f>
        <v>-91.20100000000002</v>
      </c>
      <c r="G112" s="40">
        <f>'Projections and Adjustments'!U410</f>
        <v>-115.75299999999993</v>
      </c>
      <c r="H112" s="63"/>
      <c r="I112" s="72"/>
      <c r="J112" s="73"/>
      <c r="K112" s="73"/>
      <c r="L112" s="73"/>
      <c r="M112" s="73"/>
      <c r="N112" s="73"/>
      <c r="O112" s="73"/>
      <c r="P112" s="64"/>
    </row>
    <row r="113" spans="1:16" ht="12.75">
      <c r="A113" s="33" t="s">
        <v>54</v>
      </c>
      <c r="B113" s="8">
        <f>'Projections and Adjustments'!Q439</f>
        <v>-12.967999999999961</v>
      </c>
      <c r="C113" s="8">
        <f>'Projections and Adjustments'!R439</f>
        <v>-42.51099999999997</v>
      </c>
      <c r="D113" s="8">
        <f>'Projections and Adjustments'!S439</f>
        <v>-66.39999999999998</v>
      </c>
      <c r="E113" s="8">
        <f>'Projections and Adjustments'!T439</f>
        <v>-75.22000000000003</v>
      </c>
      <c r="F113" s="8">
        <f>'Projections and Adjustments'!U439</f>
        <v>-94.77399999999989</v>
      </c>
      <c r="G113" s="39">
        <f>'Projections and Adjustments'!V439</f>
        <v>-112.62300000000016</v>
      </c>
      <c r="H113" s="63"/>
      <c r="I113" s="70"/>
      <c r="J113" s="71"/>
      <c r="K113" s="71"/>
      <c r="L113" s="71"/>
      <c r="M113" s="71"/>
      <c r="N113" s="71"/>
      <c r="O113" s="71"/>
      <c r="P113" s="64"/>
    </row>
    <row r="114" spans="1:16" ht="12.75">
      <c r="A114" s="33" t="s">
        <v>44</v>
      </c>
      <c r="B114" s="8">
        <f>'Projections and Adjustments'!R468</f>
        <v>-28.600000000000023</v>
      </c>
      <c r="C114" s="8">
        <f>'Projections and Adjustments'!S468</f>
        <v>-32.726</v>
      </c>
      <c r="D114" s="8">
        <f>'Projections and Adjustments'!T468</f>
        <v>-51.58400000000006</v>
      </c>
      <c r="E114" s="8">
        <f>'Projections and Adjustments'!U468</f>
        <v>-77.03700000000003</v>
      </c>
      <c r="F114" s="8">
        <f>'Projections and Adjustments'!V468</f>
        <v>-84.44100000000014</v>
      </c>
      <c r="G114" s="39">
        <f>'Projections and Adjustments'!W468</f>
        <v>-41.69800000000009</v>
      </c>
      <c r="H114" s="63"/>
      <c r="I114" s="70"/>
      <c r="J114" s="71"/>
      <c r="K114" s="71"/>
      <c r="L114" s="71"/>
      <c r="M114" s="71"/>
      <c r="N114" s="71"/>
      <c r="O114" s="71"/>
      <c r="P114" s="64"/>
    </row>
    <row r="115" spans="1:16" ht="12.75">
      <c r="A115" s="33" t="s">
        <v>45</v>
      </c>
      <c r="B115" s="8">
        <f>'Projections and Adjustments'!S497</f>
        <v>-11.225999999999999</v>
      </c>
      <c r="C115" s="8">
        <f>'Projections and Adjustments'!T497</f>
        <v>-24.184000000000083</v>
      </c>
      <c r="D115" s="8">
        <f>'Projections and Adjustments'!U497</f>
        <v>-48.03699999999992</v>
      </c>
      <c r="E115" s="8">
        <f>'Projections and Adjustments'!V497</f>
        <v>-50.014999999999986</v>
      </c>
      <c r="F115" s="8">
        <f>'Projections and Adjustments'!W497</f>
        <v>-5.897999999999911</v>
      </c>
      <c r="G115" s="39"/>
      <c r="H115" s="63"/>
      <c r="I115" s="70"/>
      <c r="J115" s="71"/>
      <c r="K115" s="71"/>
      <c r="L115" s="71"/>
      <c r="M115" s="71"/>
      <c r="N115" s="71"/>
      <c r="O115" s="71"/>
      <c r="P115" s="64"/>
    </row>
    <row r="116" spans="1:16" ht="12.75">
      <c r="A116" s="33" t="s">
        <v>46</v>
      </c>
      <c r="B116" s="8">
        <f>'Projections and Adjustments'!T526</f>
        <v>-2.7000000000000455</v>
      </c>
      <c r="C116" s="8">
        <f>'Projections and Adjustments'!U526</f>
        <v>-19.82899999999995</v>
      </c>
      <c r="D116" s="8">
        <f>'Projections and Adjustments'!V526</f>
        <v>-16.8660000000001</v>
      </c>
      <c r="E116" s="8">
        <f>'Projections and Adjustments'!W526</f>
        <v>23.618999999999915</v>
      </c>
      <c r="F116" s="8"/>
      <c r="G116" s="39"/>
      <c r="H116" s="63"/>
      <c r="I116" s="70"/>
      <c r="J116" s="71"/>
      <c r="K116" s="71"/>
      <c r="L116" s="71"/>
      <c r="M116" s="71"/>
      <c r="N116" s="71"/>
      <c r="O116" s="71"/>
      <c r="P116" s="64"/>
    </row>
    <row r="117" spans="1:16" ht="12.75">
      <c r="A117" s="22" t="s">
        <v>47</v>
      </c>
      <c r="B117" s="9">
        <f>'Projections and Adjustments'!U555</f>
        <v>-7.850999999999999</v>
      </c>
      <c r="C117" s="9">
        <f>'Projections and Adjustments'!V555</f>
        <v>-0.05000000000006821</v>
      </c>
      <c r="D117" s="9">
        <f>'Projections and Adjustments'!W555</f>
        <v>42.585000000000036</v>
      </c>
      <c r="E117" s="9"/>
      <c r="F117" s="9"/>
      <c r="G117" s="40"/>
      <c r="H117" s="63"/>
      <c r="I117" s="72"/>
      <c r="J117" s="73"/>
      <c r="K117" s="73"/>
      <c r="L117" s="73"/>
      <c r="M117" s="73"/>
      <c r="N117" s="73"/>
      <c r="O117" s="73"/>
      <c r="P117" s="64"/>
    </row>
    <row r="118" spans="1:16" ht="12.75">
      <c r="A118" s="33" t="s">
        <v>48</v>
      </c>
      <c r="B118" s="8">
        <f>'Projections and Adjustments'!V584</f>
        <v>-5.841000000000122</v>
      </c>
      <c r="C118" s="8">
        <f>'Projections and Adjustments'!W584</f>
        <v>23.807999999999993</v>
      </c>
      <c r="D118" s="8"/>
      <c r="E118" s="8"/>
      <c r="F118" s="8"/>
      <c r="G118" s="39"/>
      <c r="H118" s="63"/>
      <c r="I118" s="70"/>
      <c r="J118" s="71"/>
      <c r="K118" s="71"/>
      <c r="L118" s="71"/>
      <c r="M118" s="71"/>
      <c r="N118" s="71"/>
      <c r="O118" s="71"/>
      <c r="P118" s="64"/>
    </row>
    <row r="119" spans="1:16" ht="12.75">
      <c r="A119" s="33" t="s">
        <v>49</v>
      </c>
      <c r="B119" s="8">
        <f>'Projections and Adjustments'!W613</f>
        <v>-3.744999999999891</v>
      </c>
      <c r="C119" s="8"/>
      <c r="D119" s="8"/>
      <c r="E119" s="8"/>
      <c r="F119" s="8"/>
      <c r="G119" s="39"/>
      <c r="H119" s="63"/>
      <c r="I119" s="70"/>
      <c r="J119" s="74"/>
      <c r="K119" s="74"/>
      <c r="L119" s="74"/>
      <c r="M119" s="74"/>
      <c r="N119" s="74"/>
      <c r="O119" s="74"/>
      <c r="P119" s="64"/>
    </row>
    <row r="120" spans="1:16" ht="12.75">
      <c r="A120" s="36"/>
      <c r="B120" s="8"/>
      <c r="C120" s="8"/>
      <c r="D120" s="8"/>
      <c r="E120" s="8"/>
      <c r="F120" s="8"/>
      <c r="G120" s="39"/>
      <c r="H120" s="63"/>
      <c r="I120" s="75"/>
      <c r="J120" s="74"/>
      <c r="K120" s="74"/>
      <c r="L120" s="74"/>
      <c r="M120" s="74"/>
      <c r="N120" s="74"/>
      <c r="O120" s="74"/>
      <c r="P120" s="64"/>
    </row>
    <row r="121" spans="1:16" ht="12.75">
      <c r="A121" s="36"/>
      <c r="B121" s="8"/>
      <c r="C121" s="8"/>
      <c r="D121" s="8"/>
      <c r="E121" s="8"/>
      <c r="F121" s="8"/>
      <c r="G121" s="39"/>
      <c r="H121" s="63"/>
      <c r="I121" s="75"/>
      <c r="J121" s="74"/>
      <c r="K121" s="74"/>
      <c r="L121" s="74"/>
      <c r="M121" s="74"/>
      <c r="N121" s="74"/>
      <c r="O121" s="74"/>
      <c r="P121" s="64"/>
    </row>
    <row r="122" spans="1:16" ht="12.75">
      <c r="A122" s="23"/>
      <c r="B122" s="9"/>
      <c r="C122" s="9"/>
      <c r="D122" s="9"/>
      <c r="E122" s="9"/>
      <c r="F122" s="9"/>
      <c r="G122" s="40"/>
      <c r="H122" s="63"/>
      <c r="I122" s="76"/>
      <c r="J122" s="77"/>
      <c r="K122" s="77"/>
      <c r="L122" s="77"/>
      <c r="M122" s="77"/>
      <c r="N122" s="77"/>
      <c r="O122" s="77"/>
      <c r="P122" s="64"/>
    </row>
    <row r="123" spans="1:15" ht="12.75">
      <c r="A123" s="36"/>
      <c r="B123" s="8"/>
      <c r="C123" s="8"/>
      <c r="D123" s="8"/>
      <c r="E123" s="8"/>
      <c r="F123" s="8"/>
      <c r="G123" s="39"/>
      <c r="I123" s="66"/>
      <c r="J123" s="66"/>
      <c r="K123" s="66"/>
      <c r="L123" s="66"/>
      <c r="M123" s="66"/>
      <c r="N123" s="66"/>
      <c r="O123" s="66"/>
    </row>
    <row r="124" spans="1:7" ht="12.75">
      <c r="A124" s="37" t="s">
        <v>17</v>
      </c>
      <c r="B124" s="38">
        <f>AVERAGE(B99:B119)</f>
        <v>-12.277666666666672</v>
      </c>
      <c r="C124" s="38">
        <f>AVERAGE(C99:C118)</f>
        <v>-12.527800000000017</v>
      </c>
      <c r="D124" s="38">
        <f>AVERAGE(D99:D117)</f>
        <v>-10.513684210526334</v>
      </c>
      <c r="E124" s="38">
        <f>AVERAGE(E99:E116)</f>
        <v>-9.220666666666675</v>
      </c>
      <c r="F124" s="38">
        <f>AVERAGE(F99:F115)</f>
        <v>-3.199999999999992</v>
      </c>
      <c r="G124" s="41">
        <f>AVERAGE(G99:G114)</f>
        <v>-3.998875000000009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6"/>
  <sheetViews>
    <sheetView zoomScale="70" zoomScaleNormal="70" workbookViewId="0" topLeftCell="A7">
      <selection activeCell="B3" sqref="B3"/>
    </sheetView>
  </sheetViews>
  <sheetFormatPr defaultColWidth="9.140625" defaultRowHeight="12.75"/>
  <cols>
    <col min="1" max="1" width="9.7109375" style="48" customWidth="1"/>
    <col min="2" max="2" width="12.421875" style="47" customWidth="1"/>
    <col min="3" max="21" width="6.7109375" style="47" customWidth="1"/>
    <col min="22" max="16384" width="9.140625" style="47" customWidth="1"/>
  </cols>
  <sheetData>
    <row r="1" ht="12.75">
      <c r="A1" s="46"/>
    </row>
    <row r="2" ht="12.75">
      <c r="A2" s="48" t="s">
        <v>154</v>
      </c>
    </row>
    <row r="5" spans="1:21" s="48" customFormat="1" ht="25.5" customHeight="1">
      <c r="A5" s="79" t="s">
        <v>155</v>
      </c>
      <c r="B5" s="79" t="s">
        <v>156</v>
      </c>
      <c r="C5" s="49" t="s">
        <v>157</v>
      </c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1"/>
    </row>
    <row r="6" spans="1:21" ht="12.75">
      <c r="A6" s="80"/>
      <c r="B6" s="80"/>
      <c r="C6" s="52">
        <v>5</v>
      </c>
      <c r="D6" s="53">
        <f aca="true" t="shared" si="0" ref="D6:U6">C6+5</f>
        <v>10</v>
      </c>
      <c r="E6" s="53">
        <f t="shared" si="0"/>
        <v>15</v>
      </c>
      <c r="F6" s="53">
        <f t="shared" si="0"/>
        <v>20</v>
      </c>
      <c r="G6" s="53">
        <f t="shared" si="0"/>
        <v>25</v>
      </c>
      <c r="H6" s="53">
        <f t="shared" si="0"/>
        <v>30</v>
      </c>
      <c r="I6" s="53">
        <f t="shared" si="0"/>
        <v>35</v>
      </c>
      <c r="J6" s="53">
        <f t="shared" si="0"/>
        <v>40</v>
      </c>
      <c r="K6" s="53">
        <f t="shared" si="0"/>
        <v>45</v>
      </c>
      <c r="L6" s="53">
        <f t="shared" si="0"/>
        <v>50</v>
      </c>
      <c r="M6" s="53">
        <f t="shared" si="0"/>
        <v>55</v>
      </c>
      <c r="N6" s="53">
        <f t="shared" si="0"/>
        <v>60</v>
      </c>
      <c r="O6" s="53">
        <f t="shared" si="0"/>
        <v>65</v>
      </c>
      <c r="P6" s="53">
        <f t="shared" si="0"/>
        <v>70</v>
      </c>
      <c r="Q6" s="53">
        <f t="shared" si="0"/>
        <v>75</v>
      </c>
      <c r="R6" s="53">
        <f t="shared" si="0"/>
        <v>80</v>
      </c>
      <c r="S6" s="53">
        <f t="shared" si="0"/>
        <v>85</v>
      </c>
      <c r="T6" s="53">
        <f t="shared" si="0"/>
        <v>90</v>
      </c>
      <c r="U6" s="54">
        <f t="shared" si="0"/>
        <v>95</v>
      </c>
    </row>
    <row r="7" spans="1:21" ht="12.75">
      <c r="A7" s="55">
        <f aca="true" t="shared" si="1" ref="A7:A24">A8-1</f>
        <v>1989</v>
      </c>
      <c r="B7" s="56">
        <v>-152.493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8"/>
    </row>
    <row r="8" spans="1:21" ht="12.75">
      <c r="A8" s="55">
        <f t="shared" si="1"/>
        <v>1990</v>
      </c>
      <c r="B8" s="56">
        <v>-221.229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8"/>
    </row>
    <row r="9" spans="1:21" ht="12.75">
      <c r="A9" s="55">
        <f t="shared" si="1"/>
        <v>1991</v>
      </c>
      <c r="B9" s="56">
        <v>-269.362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8"/>
    </row>
    <row r="10" spans="1:21" ht="12.75">
      <c r="A10" s="55">
        <f t="shared" si="1"/>
        <v>1992</v>
      </c>
      <c r="B10" s="56">
        <v>-290.4051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8"/>
    </row>
    <row r="11" spans="1:21" ht="12.75">
      <c r="A11" s="55">
        <f t="shared" si="1"/>
        <v>1993</v>
      </c>
      <c r="B11" s="56">
        <v>-255.111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8"/>
    </row>
    <row r="12" spans="1:21" ht="12.75">
      <c r="A12" s="55">
        <f t="shared" si="1"/>
        <v>1994</v>
      </c>
      <c r="B12" s="56">
        <v>-203.275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8"/>
    </row>
    <row r="13" spans="1:21" ht="12.75">
      <c r="A13" s="55">
        <f t="shared" si="1"/>
        <v>1995</v>
      </c>
      <c r="B13" s="56">
        <v>-164.007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8"/>
    </row>
    <row r="14" spans="1:21" ht="12.75">
      <c r="A14" s="55">
        <f t="shared" si="1"/>
        <v>1996</v>
      </c>
      <c r="B14" s="56">
        <v>-107.51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8"/>
    </row>
    <row r="15" spans="1:21" ht="12.75">
      <c r="A15" s="55">
        <f t="shared" si="1"/>
        <v>1997</v>
      </c>
      <c r="B15" s="56">
        <v>-21.99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8"/>
    </row>
    <row r="16" spans="1:21" ht="12.75">
      <c r="A16" s="55">
        <f t="shared" si="1"/>
        <v>1998</v>
      </c>
      <c r="B16" s="56">
        <v>69.179</v>
      </c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8"/>
    </row>
    <row r="17" spans="1:21" ht="12.75">
      <c r="A17" s="55">
        <f t="shared" si="1"/>
        <v>1999</v>
      </c>
      <c r="B17" s="56">
        <v>124.5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8"/>
    </row>
    <row r="18" spans="1:21" ht="12.75">
      <c r="A18" s="55">
        <f t="shared" si="1"/>
        <v>2000</v>
      </c>
      <c r="B18" s="56">
        <v>237.2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8"/>
    </row>
    <row r="19" spans="1:21" ht="12.75">
      <c r="A19" s="55">
        <f t="shared" si="1"/>
        <v>2001</v>
      </c>
      <c r="B19" s="56">
        <v>127.2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8"/>
    </row>
    <row r="20" spans="1:21" ht="12.75">
      <c r="A20" s="55">
        <f t="shared" si="1"/>
        <v>2002</v>
      </c>
      <c r="B20" s="56">
        <v>-157.6</v>
      </c>
      <c r="C20" s="57">
        <v>-157.6</v>
      </c>
      <c r="D20" s="57">
        <v>-157.6</v>
      </c>
      <c r="E20" s="57">
        <v>-157.6</v>
      </c>
      <c r="F20" s="57">
        <v>-157.6</v>
      </c>
      <c r="G20" s="57">
        <v>-157.6</v>
      </c>
      <c r="H20" s="57">
        <v>-157.6</v>
      </c>
      <c r="I20" s="57">
        <v>-157.6</v>
      </c>
      <c r="J20" s="57">
        <v>-157.6</v>
      </c>
      <c r="K20" s="57">
        <v>-157.6</v>
      </c>
      <c r="L20" s="57">
        <v>-157.6</v>
      </c>
      <c r="M20" s="57">
        <v>-157.6</v>
      </c>
      <c r="N20" s="57">
        <v>-157.6</v>
      </c>
      <c r="O20" s="57">
        <v>-157.6</v>
      </c>
      <c r="P20" s="57">
        <v>-157.6</v>
      </c>
      <c r="Q20" s="57">
        <v>-157.6</v>
      </c>
      <c r="R20" s="57">
        <v>-157.6</v>
      </c>
      <c r="S20" s="57">
        <v>-157.6</v>
      </c>
      <c r="T20" s="57">
        <v>-157.6</v>
      </c>
      <c r="U20" s="58">
        <v>-157.6</v>
      </c>
    </row>
    <row r="21" spans="1:21" ht="12.75">
      <c r="A21" s="55">
        <f t="shared" si="1"/>
        <v>2003</v>
      </c>
      <c r="B21" s="56">
        <v>-199.181</v>
      </c>
      <c r="C21" s="57">
        <v>-327.66809</v>
      </c>
      <c r="D21" s="57">
        <v>-299.2889</v>
      </c>
      <c r="E21" s="57">
        <v>-280.14159</v>
      </c>
      <c r="F21" s="57">
        <v>-264.92391</v>
      </c>
      <c r="G21" s="57">
        <v>-251.8685</v>
      </c>
      <c r="H21" s="57">
        <v>-240.14434</v>
      </c>
      <c r="I21" s="57">
        <v>-229.28016</v>
      </c>
      <c r="J21" s="57">
        <v>-218.97111</v>
      </c>
      <c r="K21" s="57">
        <v>-208.99699</v>
      </c>
      <c r="L21" s="57">
        <v>-199.181</v>
      </c>
      <c r="M21" s="57">
        <v>-189.36501</v>
      </c>
      <c r="N21" s="57">
        <v>-179.39089</v>
      </c>
      <c r="O21" s="57">
        <v>-169.08184</v>
      </c>
      <c r="P21" s="57">
        <v>-158.21766</v>
      </c>
      <c r="Q21" s="57">
        <v>-146.4935</v>
      </c>
      <c r="R21" s="57">
        <v>-133.43809</v>
      </c>
      <c r="S21" s="57">
        <v>-118.22041</v>
      </c>
      <c r="T21" s="57">
        <v>-99.073105</v>
      </c>
      <c r="U21" s="58">
        <v>-70.693907</v>
      </c>
    </row>
    <row r="22" spans="1:21" ht="12.75">
      <c r="A22" s="55">
        <f t="shared" si="1"/>
        <v>2004</v>
      </c>
      <c r="B22" s="56">
        <v>-144.98</v>
      </c>
      <c r="C22" s="57">
        <v>-407.60145</v>
      </c>
      <c r="D22" s="57">
        <v>-349.59573</v>
      </c>
      <c r="E22" s="57">
        <v>-310.45955</v>
      </c>
      <c r="F22" s="57">
        <v>-279.35535</v>
      </c>
      <c r="G22" s="57">
        <v>-252.67072</v>
      </c>
      <c r="H22" s="57">
        <v>-228.7071</v>
      </c>
      <c r="I22" s="57">
        <v>-206.50123</v>
      </c>
      <c r="J22" s="57">
        <v>-185.43003</v>
      </c>
      <c r="K22" s="57">
        <v>-165.04341</v>
      </c>
      <c r="L22" s="57">
        <v>-144.98</v>
      </c>
      <c r="M22" s="57">
        <v>-124.91659</v>
      </c>
      <c r="N22" s="57">
        <v>-104.52997</v>
      </c>
      <c r="O22" s="57">
        <v>-83.45877</v>
      </c>
      <c r="P22" s="57">
        <v>-61.252902</v>
      </c>
      <c r="Q22" s="57">
        <v>-37.289278</v>
      </c>
      <c r="R22" s="57">
        <v>-10.604647</v>
      </c>
      <c r="S22" s="57">
        <v>20.499549</v>
      </c>
      <c r="T22" s="57">
        <v>59.63573</v>
      </c>
      <c r="U22" s="58">
        <v>117.64145</v>
      </c>
    </row>
    <row r="23" spans="1:21" ht="12.75">
      <c r="A23" s="55">
        <f t="shared" si="1"/>
        <v>2005</v>
      </c>
      <c r="B23" s="56">
        <v>-73.062</v>
      </c>
      <c r="C23" s="57">
        <v>-478.25112</v>
      </c>
      <c r="D23" s="57">
        <v>-388.7562</v>
      </c>
      <c r="E23" s="57">
        <v>-328.3744</v>
      </c>
      <c r="F23" s="57">
        <v>-280.38487</v>
      </c>
      <c r="G23" s="57">
        <v>-239.21411</v>
      </c>
      <c r="H23" s="57">
        <v>-202.24151</v>
      </c>
      <c r="I23" s="57">
        <v>-167.98088</v>
      </c>
      <c r="J23" s="57">
        <v>-135.47089</v>
      </c>
      <c r="K23" s="57">
        <v>-104.0171</v>
      </c>
      <c r="L23" s="57">
        <v>-73.062</v>
      </c>
      <c r="M23" s="57">
        <v>-42.106899</v>
      </c>
      <c r="N23" s="57">
        <v>-10.65311</v>
      </c>
      <c r="O23" s="57">
        <v>21.856878</v>
      </c>
      <c r="P23" s="57">
        <v>56.117508</v>
      </c>
      <c r="Q23" s="57">
        <v>93.090115</v>
      </c>
      <c r="R23" s="57">
        <v>134.26087</v>
      </c>
      <c r="S23" s="57">
        <v>182.2504</v>
      </c>
      <c r="T23" s="57">
        <v>242.6322</v>
      </c>
      <c r="U23" s="58">
        <v>332.12712</v>
      </c>
    </row>
    <row r="24" spans="1:21" ht="12.75">
      <c r="A24" s="55">
        <f t="shared" si="1"/>
        <v>2006</v>
      </c>
      <c r="B24" s="56">
        <v>-16.479</v>
      </c>
      <c r="C24" s="57">
        <v>-530.98014</v>
      </c>
      <c r="D24" s="57">
        <v>-417.34126</v>
      </c>
      <c r="E24" s="57">
        <v>-340.66965</v>
      </c>
      <c r="F24" s="57">
        <v>-279.73348</v>
      </c>
      <c r="G24" s="57">
        <v>-227.45567</v>
      </c>
      <c r="H24" s="57">
        <v>-180.50859</v>
      </c>
      <c r="I24" s="57">
        <v>-137.00512</v>
      </c>
      <c r="J24" s="57">
        <v>-95.724577</v>
      </c>
      <c r="K24" s="57">
        <v>-55.785176</v>
      </c>
      <c r="L24" s="57">
        <v>-16.479</v>
      </c>
      <c r="M24" s="57">
        <v>22.827176</v>
      </c>
      <c r="N24" s="57">
        <v>62.766577</v>
      </c>
      <c r="O24" s="57">
        <v>104.04712</v>
      </c>
      <c r="P24" s="57">
        <v>147.55059</v>
      </c>
      <c r="Q24" s="57">
        <v>194.49767</v>
      </c>
      <c r="R24" s="57">
        <v>246.77548</v>
      </c>
      <c r="S24" s="57">
        <v>307.71165</v>
      </c>
      <c r="T24" s="57">
        <v>384.38326</v>
      </c>
      <c r="U24" s="58">
        <v>498.02214</v>
      </c>
    </row>
    <row r="25" spans="1:21" ht="12.75">
      <c r="A25" s="55">
        <f>A26-1</f>
        <v>2007</v>
      </c>
      <c r="B25" s="56">
        <v>26.114</v>
      </c>
      <c r="C25" s="57">
        <v>-615.54683</v>
      </c>
      <c r="D25" s="57">
        <v>-473.82194</v>
      </c>
      <c r="E25" s="57">
        <v>-378.20083</v>
      </c>
      <c r="F25" s="57">
        <v>-302.2042</v>
      </c>
      <c r="G25" s="57">
        <v>-237.00586</v>
      </c>
      <c r="H25" s="57">
        <v>-178.45574</v>
      </c>
      <c r="I25" s="57">
        <v>-124.20032</v>
      </c>
      <c r="J25" s="57">
        <v>-72.717234</v>
      </c>
      <c r="K25" s="57">
        <v>-22.906754</v>
      </c>
      <c r="L25" s="57">
        <v>26.114</v>
      </c>
      <c r="M25" s="57">
        <v>75.134754</v>
      </c>
      <c r="N25" s="57">
        <v>124.94523</v>
      </c>
      <c r="O25" s="57">
        <v>176.42832</v>
      </c>
      <c r="P25" s="57">
        <v>230.68374</v>
      </c>
      <c r="Q25" s="57">
        <v>289.23386</v>
      </c>
      <c r="R25" s="57">
        <v>354.4322</v>
      </c>
      <c r="S25" s="57">
        <v>430.42883</v>
      </c>
      <c r="T25" s="57">
        <v>526.04994</v>
      </c>
      <c r="U25" s="58">
        <v>667.77483</v>
      </c>
    </row>
    <row r="26" spans="1:21" ht="12.75">
      <c r="A26" s="59">
        <v>2008</v>
      </c>
      <c r="B26" s="60">
        <v>64.908</v>
      </c>
      <c r="C26" s="61">
        <v>-692.19728</v>
      </c>
      <c r="D26" s="61">
        <v>-524.97394</v>
      </c>
      <c r="E26" s="61">
        <v>-412.14915</v>
      </c>
      <c r="F26" s="61">
        <v>-322.47959</v>
      </c>
      <c r="G26" s="61">
        <v>-245.55108</v>
      </c>
      <c r="H26" s="61">
        <v>-176.46691</v>
      </c>
      <c r="I26" s="61">
        <v>-112.45013</v>
      </c>
      <c r="J26" s="61">
        <v>-51.704461</v>
      </c>
      <c r="K26" s="61">
        <v>7.0676747</v>
      </c>
      <c r="L26" s="61">
        <v>64.908</v>
      </c>
      <c r="M26" s="61">
        <v>122.74833</v>
      </c>
      <c r="N26" s="61">
        <v>181.52046</v>
      </c>
      <c r="O26" s="61">
        <v>242.26613</v>
      </c>
      <c r="P26" s="61">
        <v>306.28291</v>
      </c>
      <c r="Q26" s="61">
        <v>375.36708</v>
      </c>
      <c r="R26" s="61">
        <v>452.29559</v>
      </c>
      <c r="S26" s="61">
        <v>541.96515</v>
      </c>
      <c r="T26" s="61">
        <v>654.78994</v>
      </c>
      <c r="U26" s="62">
        <v>822.01328</v>
      </c>
    </row>
  </sheetData>
  <mergeCells count="2">
    <mergeCell ref="B5:B6"/>
    <mergeCell ref="A5:A6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Russek</cp:lastModifiedBy>
  <dcterms:created xsi:type="dcterms:W3CDTF">2003-02-03T20:11:51Z</dcterms:created>
  <dcterms:modified xsi:type="dcterms:W3CDTF">2003-04-18T14:43:35Z</dcterms:modified>
  <cp:category/>
  <cp:version/>
  <cp:contentType/>
  <cp:contentStatus/>
</cp:coreProperties>
</file>