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9260" windowHeight="12135" activeTab="0"/>
  </bookViews>
  <sheets>
    <sheet name="Input Output sheet" sheetId="1" r:id="rId1"/>
    <sheet name="Calculation sheet" sheetId="2" r:id="rId2"/>
  </sheets>
  <definedNames>
    <definedName name="_xlnm.Print_Area" localSheetId="0">'Input Output sheet'!$A$1:$N$43</definedName>
  </definedNames>
  <calcPr fullCalcOnLoad="1"/>
</workbook>
</file>

<file path=xl/sharedStrings.xml><?xml version="1.0" encoding="utf-8"?>
<sst xmlns="http://schemas.openxmlformats.org/spreadsheetml/2006/main" count="44" uniqueCount="38">
  <si>
    <t>Weibull K parameter</t>
  </si>
  <si>
    <t>Rotor Dia.</t>
  </si>
  <si>
    <t>Wind</t>
  </si>
  <si>
    <t>Rayleigh Probability</t>
  </si>
  <si>
    <t>Weibull Probability</t>
  </si>
  <si>
    <t>Turbine Energy</t>
  </si>
  <si>
    <t>Weibull Betz</t>
  </si>
  <si>
    <t>Air Density</t>
  </si>
  <si>
    <t>Weibull Cp</t>
  </si>
  <si>
    <t>Hub height</t>
  </si>
  <si>
    <t>m/s</t>
  </si>
  <si>
    <t>meters</t>
  </si>
  <si>
    <t>kg/m^3</t>
  </si>
  <si>
    <t>kW</t>
  </si>
  <si>
    <t>Hub height windspeed</t>
  </si>
  <si>
    <t>Power law shear exponent</t>
  </si>
  <si>
    <t>Weibul betz</t>
  </si>
  <si>
    <t>Weibul Cp</t>
  </si>
  <si>
    <t>Turbine</t>
  </si>
  <si>
    <t>Energy capture (MWh/year)</t>
  </si>
  <si>
    <t>Capacity Factor</t>
  </si>
  <si>
    <t>Rated windspeed</t>
  </si>
  <si>
    <t>Cut-in windspeed</t>
  </si>
  <si>
    <t>Cut-out windspeed</t>
  </si>
  <si>
    <t>Rated power</t>
  </si>
  <si>
    <t>Energy capture ratio</t>
  </si>
  <si>
    <t>Availability</t>
  </si>
  <si>
    <t>Rotor Cp</t>
  </si>
  <si>
    <t>Conversion Efficiency</t>
  </si>
  <si>
    <t>10 m windspeed</t>
  </si>
  <si>
    <t>Altitude</t>
  </si>
  <si>
    <t>Soiling Losses</t>
  </si>
  <si>
    <t>Array Losses</t>
  </si>
  <si>
    <t>P/Prated</t>
  </si>
  <si>
    <t>Efficiency</t>
  </si>
  <si>
    <t>Hub power</t>
  </si>
  <si>
    <t>Turbine power</t>
  </si>
  <si>
    <t>LWST Baseline (2002) Turbine Calculations - Class 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</si>
</sst>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/>
    </xf>
    <xf numFmtId="0" fontId="1" fillId="0" borderId="3" xfId="0" applyFont="1" applyBorder="1" applyAlignment="1">
      <alignment horizontal="center"/>
    </xf>
    <xf numFmtId="10" fontId="1" fillId="0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0" fontId="1" fillId="0" borderId="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Wind, Energy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'Calculation sheet'!$B$1</c:f>
              <c:strCache>
                <c:ptCount val="1"/>
                <c:pt idx="0">
                  <c:v>Rayleigh Probability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'Calculation sheet'!$A$2:$A$162</c:f>
              <c:numCache>
                <c:ptCount val="16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</c:numCache>
            </c:numRef>
          </c:xVal>
          <c:yVal>
            <c:numRef>
              <c:f>'Calculation sheet'!$B$2:$B$162</c:f>
              <c:numCache>
                <c:ptCount val="161"/>
                <c:pt idx="0">
                  <c:v>0</c:v>
                </c:pt>
                <c:pt idx="1">
                  <c:v>0.00682872544722589</c:v>
                </c:pt>
                <c:pt idx="2">
                  <c:v>0.01362249220260306</c:v>
                </c:pt>
                <c:pt idx="3">
                  <c:v>0.020346639681359798</c:v>
                </c:pt>
                <c:pt idx="4">
                  <c:v>0.026967099955989008</c:v>
                </c:pt>
                <c:pt idx="5">
                  <c:v>0.03345068524719079</c:v>
                </c:pt>
                <c:pt idx="6">
                  <c:v>0.039765364961260805</c:v>
                </c:pt>
                <c:pt idx="7">
                  <c:v>0.04588052903915378</c:v>
                </c:pt>
                <c:pt idx="8">
                  <c:v>0.051767234590508686</c:v>
                </c:pt>
                <c:pt idx="9">
                  <c:v>0.05739843303863448</c:v>
                </c:pt>
                <c:pt idx="10">
                  <c:v>0.0627491752951563</c:v>
                </c:pt>
                <c:pt idx="11">
                  <c:v>0.06779679281034298</c:v>
                </c:pt>
                <c:pt idx="12">
                  <c:v>0.07252105270112262</c:v>
                </c:pt>
                <c:pt idx="13">
                  <c:v>0.07690428553703106</c:v>
                </c:pt>
                <c:pt idx="14">
                  <c:v>0.08093148475809454</c:v>
                </c:pt>
                <c:pt idx="15">
                  <c:v>0.08459037710100784</c:v>
                </c:pt>
                <c:pt idx="16">
                  <c:v>0.08787146381398106</c:v>
                </c:pt>
                <c:pt idx="17">
                  <c:v>0.09076803283944589</c:v>
                </c:pt>
                <c:pt idx="18">
                  <c:v>0.09327614253082915</c:v>
                </c:pt>
                <c:pt idx="19">
                  <c:v>0.09539457783857883</c:v>
                </c:pt>
                <c:pt idx="20">
                  <c:v>0.09712478024581787</c:v>
                </c:pt>
                <c:pt idx="21">
                  <c:v>0.09847075305024025</c:v>
                </c:pt>
                <c:pt idx="22">
                  <c:v>0.099438943871669</c:v>
                </c:pt>
                <c:pt idx="23">
                  <c:v>0.10003810651033705</c:v>
                </c:pt>
                <c:pt idx="24">
                  <c:v>0.10027914448648999</c:v>
                </c:pt>
                <c:pt idx="25">
                  <c:v>0.10017493875525556</c:v>
                </c:pt>
                <c:pt idx="26">
                  <c:v>0.09974016221062168</c:v>
                </c:pt>
                <c:pt idx="27">
                  <c:v>0.098991083668416</c:v>
                </c:pt>
                <c:pt idx="28">
                  <c:v>0.0979453640507963</c:v>
                </c:pt>
                <c:pt idx="29">
                  <c:v>0.09662184748514592</c:v>
                </c:pt>
                <c:pt idx="30">
                  <c:v>0.0950403499803417</c:v>
                </c:pt>
                <c:pt idx="31">
                  <c:v>0.09322144825570912</c:v>
                </c:pt>
                <c:pt idx="32">
                  <c:v>0.09118627117575483</c:v>
                </c:pt>
                <c:pt idx="33">
                  <c:v>0.0889562960906205</c:v>
                </c:pt>
                <c:pt idx="34">
                  <c:v>0.08655315220217046</c:v>
                </c:pt>
                <c:pt idx="35">
                  <c:v>0.08399843287304094</c:v>
                </c:pt>
                <c:pt idx="36">
                  <c:v>0.08131351857536712</c:v>
                </c:pt>
                <c:pt idx="37">
                  <c:v>0.07851941194187718</c:v>
                </c:pt>
                <c:pt idx="38">
                  <c:v>0.07563658613921789</c:v>
                </c:pt>
                <c:pt idx="39">
                  <c:v>0.07268484753626143</c:v>
                </c:pt>
                <c:pt idx="40">
                  <c:v>0.06968321339308482</c:v>
                </c:pt>
                <c:pt idx="41">
                  <c:v>0.06664980505337638</c:v>
                </c:pt>
                <c:pt idx="42">
                  <c:v>0.06360175688798317</c:v>
                </c:pt>
                <c:pt idx="43">
                  <c:v>0.06055514101353703</c:v>
                </c:pt>
                <c:pt idx="44">
                  <c:v>0.057524907600556625</c:v>
                </c:pt>
                <c:pt idx="45">
                  <c:v>0.054524840392628275</c:v>
                </c:pt>
                <c:pt idx="46">
                  <c:v>0.051567526884257316</c:v>
                </c:pt>
                <c:pt idx="47">
                  <c:v>0.04866434245132183</c:v>
                </c:pt>
                <c:pt idx="48">
                  <c:v>0.04582544759583061</c:v>
                </c:pt>
                <c:pt idx="49">
                  <c:v>0.043059797356511324</c:v>
                </c:pt>
                <c:pt idx="50">
                  <c:v>0.040375161848808135</c:v>
                </c:pt>
                <c:pt idx="51">
                  <c:v>0.03777815683191383</c:v>
                </c:pt>
                <c:pt idx="52">
                  <c:v>0.03527428315588366</c:v>
                </c:pt>
                <c:pt idx="53">
                  <c:v>0.03286797391772777</c:v>
                </c:pt>
                <c:pt idx="54">
                  <c:v>0.03056264815040754</c:v>
                </c:pt>
                <c:pt idx="55">
                  <c:v>0.02836076988138584</c:v>
                </c:pt>
                <c:pt idx="56">
                  <c:v>0.0262639114261169</c:v>
                </c:pt>
                <c:pt idx="57">
                  <c:v>0.024272819824779572</c:v>
                </c:pt>
                <c:pt idx="58">
                  <c:v>0.022387485385736143</c:v>
                </c:pt>
                <c:pt idx="59">
                  <c:v>0.020607211364655296</c:v>
                </c:pt>
                <c:pt idx="60">
                  <c:v>0.018930683881991563</c:v>
                </c:pt>
                <c:pt idx="61">
                  <c:v>0.017356041261607055</c:v>
                </c:pt>
                <c:pt idx="62">
                  <c:v>0.015880942057867727</c:v>
                </c:pt>
                <c:pt idx="63">
                  <c:v>0.014502631125754652</c:v>
                </c:pt>
                <c:pt idx="64">
                  <c:v>0.013218003176731946</c:v>
                </c:pt>
                <c:pt idx="65">
                  <c:v>0.012023663350782688</c:v>
                </c:pt>
                <c:pt idx="66">
                  <c:v>0.010915984420795508</c:v>
                </c:pt>
                <c:pt idx="67">
                  <c:v>0.009891160328162514</c:v>
                </c:pt>
                <c:pt idx="68">
                  <c:v>0.008945255827012248</c:v>
                </c:pt>
                <c:pt idx="69">
                  <c:v>0.008074252088108436</c:v>
                </c:pt>
                <c:pt idx="70">
                  <c:v>0.00727408818142858</c:v>
                </c:pt>
                <c:pt idx="71">
                  <c:v>0.006540698418300376</c:v>
                </c:pt>
                <c:pt idx="72">
                  <c:v>0.005870045589382936</c:v>
                </c:pt>
                <c:pt idx="73">
                  <c:v>0.005258150183550175</c:v>
                </c:pt>
                <c:pt idx="74">
                  <c:v>0.004701115714819123</c:v>
                </c:pt>
                <c:pt idx="75">
                  <c:v>0.0041951503199422705</c:v>
                </c:pt>
                <c:pt idx="76">
                  <c:v>0.0037365848183364093</c:v>
                </c:pt>
                <c:pt idx="77">
                  <c:v>0.0033218874489269364</c:v>
                </c:pt>
                <c:pt idx="78">
                  <c:v>0.0029476755155989913</c:v>
                </c:pt>
                <c:pt idx="79">
                  <c:v>0.0026107241846792468</c:v>
                </c:pt>
                <c:pt idx="80">
                  <c:v>0.002307972684682921</c:v>
                </c:pt>
                <c:pt idx="81">
                  <c:v>0.002036528160939322</c:v>
                </c:pt>
                <c:pt idx="82">
                  <c:v>0.0017936674361641184</c:v>
                </c:pt>
                <c:pt idx="83">
                  <c:v>0.001576836923090829</c:v>
                </c:pt>
                <c:pt idx="84">
                  <c:v>0.0013836509274170704</c:v>
                </c:pt>
                <c:pt idx="85">
                  <c:v>0.001211888569058222</c:v>
                </c:pt>
                <c:pt idx="86">
                  <c:v>0.0010594895375061824</c:v>
                </c:pt>
                <c:pt idx="87">
                  <c:v>0.0009245488834101384</c:v>
                </c:pt>
                <c:pt idx="88">
                  <c:v>0.0008053110337430854</c:v>
                </c:pt>
                <c:pt idx="89">
                  <c:v>0.0007001632024698645</c:v>
                </c:pt>
                <c:pt idx="90">
                  <c:v>0.0006076283528283404</c:v>
                </c:pt>
                <c:pt idx="91">
                  <c:v>0.0005263578514741646</c:v>
                </c:pt>
                <c:pt idx="92">
                  <c:v>0.000455123939080385</c:v>
                </c:pt>
                <c:pt idx="93">
                  <c:v>0.0003928121267454703</c:v>
                </c:pt>
                <c:pt idx="94">
                  <c:v>0.00033841361292866515</c:v>
                </c:pt>
                <c:pt idx="95">
                  <c:v>0.00029101780174521863</c:v>
                </c:pt>
                <c:pt idx="96">
                  <c:v>0.0002498049904274483</c:v>
                </c:pt>
                <c:pt idx="97">
                  <c:v>0.00021403928167134645</c:v>
                </c:pt>
                <c:pt idx="98">
                  <c:v>0.0001830617654948425</c:v>
                </c:pt>
                <c:pt idx="99">
                  <c:v>0.00015628400516050798</c:v>
                </c:pt>
                <c:pt idx="100">
                  <c:v>0.0001331818526681274</c:v>
                </c:pt>
                <c:pt idx="101">
                  <c:v>0.00011328961128831652</c:v>
                </c:pt>
                <c:pt idx="102">
                  <c:v>9.619455555889526E-05</c:v>
                </c:pt>
                <c:pt idx="103">
                  <c:v>8.153181305990322E-05</c:v>
                </c:pt>
                <c:pt idx="104">
                  <c:v>6.897960707007436E-05</c:v>
                </c:pt>
                <c:pt idx="105">
                  <c:v>5.8254854828831034E-05</c:v>
                </c:pt>
                <c:pt idx="106">
                  <c:v>4.91091125198704E-05</c:v>
                </c:pt>
                <c:pt idx="107">
                  <c:v>4.1324855188492015E-05</c:v>
                </c:pt>
                <c:pt idx="108">
                  <c:v>3.4712077536824945E-05</c:v>
                </c:pt>
                <c:pt idx="109">
                  <c:v>2.9105199841074878E-05</c:v>
                </c:pt>
                <c:pt idx="110">
                  <c:v>2.4360262036152932E-05</c:v>
                </c:pt>
                <c:pt idx="111">
                  <c:v>2.0352388251322948E-05</c:v>
                </c:pt>
                <c:pt idx="112">
                  <c:v>1.697350369472951E-05</c:v>
                </c:pt>
                <c:pt idx="113">
                  <c:v>1.4130285717575867E-05</c:v>
                </c:pt>
                <c:pt idx="114">
                  <c:v>1.1742331087256561E-05</c:v>
                </c:pt>
                <c:pt idx="115">
                  <c:v>9.740521914377086E-06</c:v>
                </c:pt>
                <c:pt idx="116">
                  <c:v>8.065573267392876E-06</c:v>
                </c:pt>
                <c:pt idx="117">
                  <c:v>6.6667462313181445E-06</c:v>
                </c:pt>
                <c:pt idx="118">
                  <c:v>5.500710988905684E-06</c:v>
                </c:pt>
                <c:pt idx="119">
                  <c:v>4.530545393611356E-06</c:v>
                </c:pt>
                <c:pt idx="120">
                  <c:v>3.7248554374624547E-06</c:v>
                </c:pt>
                <c:pt idx="121">
                  <c:v>3.0570049715094506E-06</c:v>
                </c:pt>
                <c:pt idx="122">
                  <c:v>2.504442993355751E-06</c:v>
                </c:pt>
                <c:pt idx="123">
                  <c:v>2.0481177601545725E-06</c:v>
                </c:pt>
                <c:pt idx="124">
                  <c:v>1.6719679042548098E-06</c:v>
                </c:pt>
                <c:pt idx="125">
                  <c:v>1.362481612862259E-06</c:v>
                </c:pt>
                <c:pt idx="126">
                  <c:v>1.1083157755036725E-06</c:v>
                </c:pt>
                <c:pt idx="127">
                  <c:v>8.999677986307783E-07</c:v>
                </c:pt>
                <c:pt idx="128">
                  <c:v>7.294935320271716E-07</c:v>
                </c:pt>
                <c:pt idx="129">
                  <c:v>5.902654449159474E-07</c:v>
                </c:pt>
                <c:pt idx="130">
                  <c:v>4.767658301799093E-07</c:v>
                </c:pt>
                <c:pt idx="131">
                  <c:v>3.8441040327927107E-07</c:v>
                </c:pt>
                <c:pt idx="132">
                  <c:v>3.0939819947283643E-07</c:v>
                </c:pt>
                <c:pt idx="133">
                  <c:v>2.485841606350014E-07</c:v>
                </c:pt>
                <c:pt idx="134">
                  <c:v>1.9937124360252643E-07</c:v>
                </c:pt>
                <c:pt idx="135">
                  <c:v>1.5961927820830843E-07</c:v>
                </c:pt>
                <c:pt idx="136">
                  <c:v>1.2756815781303914E-07</c:v>
                </c:pt>
                <c:pt idx="137">
                  <c:v>1.017732612030967E-07</c:v>
                </c:pt>
                <c:pt idx="138">
                  <c:v>8.105128520361569E-08</c:v>
                </c:pt>
                <c:pt idx="139">
                  <c:v>6.443491525964231E-08</c:v>
                </c:pt>
                <c:pt idx="140">
                  <c:v>5.113497949609006E-08</c:v>
                </c:pt>
                <c:pt idx="141">
                  <c:v>4.050892320036442E-08</c:v>
                </c:pt>
                <c:pt idx="142">
                  <c:v>3.2034607963683485E-08</c:v>
                </c:pt>
                <c:pt idx="143">
                  <c:v>2.5288585393907096E-08</c:v>
                </c:pt>
                <c:pt idx="144">
                  <c:v>1.9928121728871828E-08</c:v>
                </c:pt>
                <c:pt idx="145">
                  <c:v>1.5676359011984824E-08</c:v>
                </c:pt>
                <c:pt idx="146">
                  <c:v>1.2310092738806157E-08</c:v>
                </c:pt>
                <c:pt idx="147">
                  <c:v>9.649726864900512E-09</c:v>
                </c:pt>
                <c:pt idx="148">
                  <c:v>7.55103642940088E-09</c:v>
                </c:pt>
                <c:pt idx="149">
                  <c:v>5.89842727872907E-09</c:v>
                </c:pt>
                <c:pt idx="150">
                  <c:v>4.599432798177606E-09</c:v>
                </c:pt>
                <c:pt idx="151">
                  <c:v>3.5802303572744735E-09</c:v>
                </c:pt>
                <c:pt idx="152">
                  <c:v>2.7819963948037984E-09</c:v>
                </c:pt>
                <c:pt idx="153">
                  <c:v>2.157949633867944E-09</c:v>
                </c:pt>
                <c:pt idx="154">
                  <c:v>1.6709576363365796E-09</c:v>
                </c:pt>
                <c:pt idx="155">
                  <c:v>1.2916034871154438E-09</c:v>
                </c:pt>
                <c:pt idx="156">
                  <c:v>9.966274576700667E-10</c:v>
                </c:pt>
                <c:pt idx="157">
                  <c:v>7.676735688301976E-10</c:v>
                </c:pt>
                <c:pt idx="158">
                  <c:v>5.902835157895325E-10</c:v>
                </c:pt>
                <c:pt idx="159">
                  <c:v>4.530908296218738E-10</c:v>
                </c:pt>
                <c:pt idx="160">
                  <c:v>3.471767690714066E-10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'Calculation sheet'!$C$1</c:f>
              <c:strCache>
                <c:ptCount val="1"/>
                <c:pt idx="0">
                  <c:v>Weibull Probability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 sheet'!$A$2:$A$162</c:f>
              <c:numCache>
                <c:ptCount val="16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</c:numCache>
            </c:numRef>
          </c:xVal>
          <c:yVal>
            <c:numRef>
              <c:f>'Calculation sheet'!$C$2:$C$162</c:f>
              <c:numCache>
                <c:ptCount val="161"/>
                <c:pt idx="0">
                  <c:v>0</c:v>
                </c:pt>
                <c:pt idx="1">
                  <c:v>0.006828725447225888</c:v>
                </c:pt>
                <c:pt idx="2">
                  <c:v>0.013622492202603056</c:v>
                </c:pt>
                <c:pt idx="3">
                  <c:v>0.020346639681359795</c:v>
                </c:pt>
                <c:pt idx="4">
                  <c:v>0.026967099955989005</c:v>
                </c:pt>
                <c:pt idx="5">
                  <c:v>0.03345068524719078</c:v>
                </c:pt>
                <c:pt idx="6">
                  <c:v>0.0397653649612608</c:v>
                </c:pt>
                <c:pt idx="7">
                  <c:v>0.045880529039153774</c:v>
                </c:pt>
                <c:pt idx="8">
                  <c:v>0.05176723459050868</c:v>
                </c:pt>
                <c:pt idx="9">
                  <c:v>0.05739843303863447</c:v>
                </c:pt>
                <c:pt idx="10">
                  <c:v>0.06274917529515629</c:v>
                </c:pt>
                <c:pt idx="11">
                  <c:v>0.06779679281034297</c:v>
                </c:pt>
                <c:pt idx="12">
                  <c:v>0.07252105270112262</c:v>
                </c:pt>
                <c:pt idx="13">
                  <c:v>0.07690428553703105</c:v>
                </c:pt>
                <c:pt idx="14">
                  <c:v>0.08093148475809453</c:v>
                </c:pt>
                <c:pt idx="15">
                  <c:v>0.08459037710100782</c:v>
                </c:pt>
                <c:pt idx="16">
                  <c:v>0.08787146381398103</c:v>
                </c:pt>
                <c:pt idx="17">
                  <c:v>0.09076803283944589</c:v>
                </c:pt>
                <c:pt idx="18">
                  <c:v>0.09327614253082914</c:v>
                </c:pt>
                <c:pt idx="19">
                  <c:v>0.0953945778385788</c:v>
                </c:pt>
                <c:pt idx="20">
                  <c:v>0.09712478024581787</c:v>
                </c:pt>
                <c:pt idx="21">
                  <c:v>0.09847075305024024</c:v>
                </c:pt>
                <c:pt idx="22">
                  <c:v>0.09943894387166899</c:v>
                </c:pt>
                <c:pt idx="23">
                  <c:v>0.10003810651033702</c:v>
                </c:pt>
                <c:pt idx="24">
                  <c:v>0.10027914448648997</c:v>
                </c:pt>
                <c:pt idx="25">
                  <c:v>0.10017493875525556</c:v>
                </c:pt>
                <c:pt idx="26">
                  <c:v>0.0997401622106217</c:v>
                </c:pt>
                <c:pt idx="27">
                  <c:v>0.09899108366841598</c:v>
                </c:pt>
                <c:pt idx="28">
                  <c:v>0.0979453640507963</c:v>
                </c:pt>
                <c:pt idx="29">
                  <c:v>0.09662184748514592</c:v>
                </c:pt>
                <c:pt idx="30">
                  <c:v>0.0950403499803417</c:v>
                </c:pt>
                <c:pt idx="31">
                  <c:v>0.09322144825570912</c:v>
                </c:pt>
                <c:pt idx="32">
                  <c:v>0.09118627117575483</c:v>
                </c:pt>
                <c:pt idx="33">
                  <c:v>0.08895629609062052</c:v>
                </c:pt>
                <c:pt idx="34">
                  <c:v>0.08655315220217047</c:v>
                </c:pt>
                <c:pt idx="35">
                  <c:v>0.08399843287304093</c:v>
                </c:pt>
                <c:pt idx="36">
                  <c:v>0.08131351857536709</c:v>
                </c:pt>
                <c:pt idx="37">
                  <c:v>0.07851941194187718</c:v>
                </c:pt>
                <c:pt idx="38">
                  <c:v>0.07563658613921787</c:v>
                </c:pt>
                <c:pt idx="39">
                  <c:v>0.07268484753626143</c:v>
                </c:pt>
                <c:pt idx="40">
                  <c:v>0.06968321339308482</c:v>
                </c:pt>
                <c:pt idx="41">
                  <c:v>0.06664980505337638</c:v>
                </c:pt>
                <c:pt idx="42">
                  <c:v>0.06360175688798318</c:v>
                </c:pt>
                <c:pt idx="43">
                  <c:v>0.06055514101353702</c:v>
                </c:pt>
                <c:pt idx="44">
                  <c:v>0.05752490760055661</c:v>
                </c:pt>
                <c:pt idx="45">
                  <c:v>0.05452484039262827</c:v>
                </c:pt>
                <c:pt idx="46">
                  <c:v>0.05156752688425731</c:v>
                </c:pt>
                <c:pt idx="47">
                  <c:v>0.04866434245132185</c:v>
                </c:pt>
                <c:pt idx="48">
                  <c:v>0.04582544759583061</c:v>
                </c:pt>
                <c:pt idx="49">
                  <c:v>0.04305979735651132</c:v>
                </c:pt>
                <c:pt idx="50">
                  <c:v>0.04037516184880814</c:v>
                </c:pt>
                <c:pt idx="51">
                  <c:v>0.03777815683191384</c:v>
                </c:pt>
                <c:pt idx="52">
                  <c:v>0.035274283155883664</c:v>
                </c:pt>
                <c:pt idx="53">
                  <c:v>0.03286797391772778</c:v>
                </c:pt>
                <c:pt idx="54">
                  <c:v>0.03056264815040753</c:v>
                </c:pt>
                <c:pt idx="55">
                  <c:v>0.028360769881385858</c:v>
                </c:pt>
                <c:pt idx="56">
                  <c:v>0.026263911426116907</c:v>
                </c:pt>
                <c:pt idx="57">
                  <c:v>0.02427281982477957</c:v>
                </c:pt>
                <c:pt idx="58">
                  <c:v>0.02238748538573615</c:v>
                </c:pt>
                <c:pt idx="59">
                  <c:v>0.020607211364655303</c:v>
                </c:pt>
                <c:pt idx="60">
                  <c:v>0.01893068388199157</c:v>
                </c:pt>
                <c:pt idx="61">
                  <c:v>0.017356041261607058</c:v>
                </c:pt>
                <c:pt idx="62">
                  <c:v>0.01588094205786773</c:v>
                </c:pt>
                <c:pt idx="63">
                  <c:v>0.014502631125754653</c:v>
                </c:pt>
                <c:pt idx="64">
                  <c:v>0.013218003176731961</c:v>
                </c:pt>
                <c:pt idx="65">
                  <c:v>0.012023663350782697</c:v>
                </c:pt>
                <c:pt idx="66">
                  <c:v>0.010915984420795518</c:v>
                </c:pt>
                <c:pt idx="67">
                  <c:v>0.009891160328162526</c:v>
                </c:pt>
                <c:pt idx="68">
                  <c:v>0.008945255827012262</c:v>
                </c:pt>
                <c:pt idx="69">
                  <c:v>0.008074252088108434</c:v>
                </c:pt>
                <c:pt idx="70">
                  <c:v>0.0072740881814285785</c:v>
                </c:pt>
                <c:pt idx="71">
                  <c:v>0.006540698418300381</c:v>
                </c:pt>
                <c:pt idx="72">
                  <c:v>0.005870045589382934</c:v>
                </c:pt>
                <c:pt idx="73">
                  <c:v>0.005258150183550175</c:v>
                </c:pt>
                <c:pt idx="74">
                  <c:v>0.004701115714819126</c:v>
                </c:pt>
                <c:pt idx="75">
                  <c:v>0.004195150319942273</c:v>
                </c:pt>
                <c:pt idx="76">
                  <c:v>0.0037365848183364084</c:v>
                </c:pt>
                <c:pt idx="77">
                  <c:v>0.003321887448926939</c:v>
                </c:pt>
                <c:pt idx="78">
                  <c:v>0.0029476755155989935</c:v>
                </c:pt>
                <c:pt idx="79">
                  <c:v>0.0026107241846792485</c:v>
                </c:pt>
                <c:pt idx="80">
                  <c:v>0.0023079726846829225</c:v>
                </c:pt>
                <c:pt idx="81">
                  <c:v>0.0020365281609393215</c:v>
                </c:pt>
                <c:pt idx="82">
                  <c:v>0.0017936674361641184</c:v>
                </c:pt>
                <c:pt idx="83">
                  <c:v>0.0015768369230908295</c:v>
                </c:pt>
                <c:pt idx="84">
                  <c:v>0.0013836509274170728</c:v>
                </c:pt>
                <c:pt idx="85">
                  <c:v>0.001211888569058223</c:v>
                </c:pt>
                <c:pt idx="86">
                  <c:v>0.0010594895375061824</c:v>
                </c:pt>
                <c:pt idx="87">
                  <c:v>0.0009245488834101382</c:v>
                </c:pt>
                <c:pt idx="88">
                  <c:v>0.0008053110337430853</c:v>
                </c:pt>
                <c:pt idx="89">
                  <c:v>0.000700163202469865</c:v>
                </c:pt>
                <c:pt idx="90">
                  <c:v>0.0006076283528283407</c:v>
                </c:pt>
                <c:pt idx="91">
                  <c:v>0.0005263578514741649</c:v>
                </c:pt>
                <c:pt idx="92">
                  <c:v>0.0004551239390803849</c:v>
                </c:pt>
                <c:pt idx="93">
                  <c:v>0.0003928121267454703</c:v>
                </c:pt>
                <c:pt idx="94">
                  <c:v>0.0003384136129286657</c:v>
                </c:pt>
                <c:pt idx="95">
                  <c:v>0.00029101780174521907</c:v>
                </c:pt>
                <c:pt idx="96">
                  <c:v>0.00024980499042744845</c:v>
                </c:pt>
                <c:pt idx="97">
                  <c:v>0.0002140392816713464</c:v>
                </c:pt>
                <c:pt idx="98">
                  <c:v>0.00018306176549484247</c:v>
                </c:pt>
                <c:pt idx="99">
                  <c:v>0.0001562840051605082</c:v>
                </c:pt>
                <c:pt idx="100">
                  <c:v>0.0001331818526681276</c:v>
                </c:pt>
                <c:pt idx="101">
                  <c:v>0.00011328961128831671</c:v>
                </c:pt>
                <c:pt idx="102">
                  <c:v>9.619455555889542E-05</c:v>
                </c:pt>
                <c:pt idx="103">
                  <c:v>8.15318130599032E-05</c:v>
                </c:pt>
                <c:pt idx="104">
                  <c:v>6.897960707007447E-05</c:v>
                </c:pt>
                <c:pt idx="105">
                  <c:v>5.825485482883111E-05</c:v>
                </c:pt>
                <c:pt idx="106">
                  <c:v>4.9109112519870476E-05</c:v>
                </c:pt>
                <c:pt idx="107">
                  <c:v>4.132485518849208E-05</c:v>
                </c:pt>
                <c:pt idx="108">
                  <c:v>3.471207753682494E-05</c:v>
                </c:pt>
                <c:pt idx="109">
                  <c:v>2.9105199841074875E-05</c:v>
                </c:pt>
                <c:pt idx="110">
                  <c:v>2.436026203615301E-05</c:v>
                </c:pt>
                <c:pt idx="111">
                  <c:v>2.035238825132298E-05</c:v>
                </c:pt>
                <c:pt idx="112">
                  <c:v>1.6973503694729536E-05</c:v>
                </c:pt>
                <c:pt idx="113">
                  <c:v>1.4130285717575886E-05</c:v>
                </c:pt>
                <c:pt idx="114">
                  <c:v>1.174233108725656E-05</c:v>
                </c:pt>
                <c:pt idx="115">
                  <c:v>9.740521914377101E-06</c:v>
                </c:pt>
                <c:pt idx="116">
                  <c:v>8.065573267392888E-06</c:v>
                </c:pt>
                <c:pt idx="117">
                  <c:v>6.666746231318142E-06</c:v>
                </c:pt>
                <c:pt idx="118">
                  <c:v>5.5007109889056935E-06</c:v>
                </c:pt>
                <c:pt idx="119">
                  <c:v>4.530545393611356E-06</c:v>
                </c:pt>
                <c:pt idx="120">
                  <c:v>3.724855437462461E-06</c:v>
                </c:pt>
                <c:pt idx="121">
                  <c:v>3.057004971509455E-06</c:v>
                </c:pt>
                <c:pt idx="122">
                  <c:v>2.504442993355755E-06</c:v>
                </c:pt>
                <c:pt idx="123">
                  <c:v>2.0481177601545754E-06</c:v>
                </c:pt>
                <c:pt idx="124">
                  <c:v>1.6719679042548126E-06</c:v>
                </c:pt>
                <c:pt idx="125">
                  <c:v>1.3624816128622614E-06</c:v>
                </c:pt>
                <c:pt idx="126">
                  <c:v>1.108315775503674E-06</c:v>
                </c:pt>
                <c:pt idx="127">
                  <c:v>8.999677986307812E-07</c:v>
                </c:pt>
                <c:pt idx="128">
                  <c:v>7.294935320271753E-07</c:v>
                </c:pt>
                <c:pt idx="129">
                  <c:v>5.902654449159504E-07</c:v>
                </c:pt>
                <c:pt idx="130">
                  <c:v>4.767658301799109E-07</c:v>
                </c:pt>
                <c:pt idx="131">
                  <c:v>3.844104032792737E-07</c:v>
                </c:pt>
                <c:pt idx="132">
                  <c:v>3.0939819947283797E-07</c:v>
                </c:pt>
                <c:pt idx="133">
                  <c:v>2.485841606350026E-07</c:v>
                </c:pt>
                <c:pt idx="134">
                  <c:v>1.9937124360252746E-07</c:v>
                </c:pt>
                <c:pt idx="135">
                  <c:v>1.5961927820830925E-07</c:v>
                </c:pt>
                <c:pt idx="136">
                  <c:v>1.2756815781304001E-07</c:v>
                </c:pt>
                <c:pt idx="137">
                  <c:v>1.0177326120309705E-07</c:v>
                </c:pt>
                <c:pt idx="138">
                  <c:v>8.105128520361566E-08</c:v>
                </c:pt>
                <c:pt idx="139">
                  <c:v>6.443491525964231E-08</c:v>
                </c:pt>
                <c:pt idx="140">
                  <c:v>5.113497949609005E-08</c:v>
                </c:pt>
                <c:pt idx="141">
                  <c:v>4.050892320036442E-08</c:v>
                </c:pt>
                <c:pt idx="142">
                  <c:v>3.203460796368359E-08</c:v>
                </c:pt>
                <c:pt idx="143">
                  <c:v>2.5288585393907093E-08</c:v>
                </c:pt>
                <c:pt idx="144">
                  <c:v>1.9928121728871825E-08</c:v>
                </c:pt>
                <c:pt idx="145">
                  <c:v>1.5676359011984877E-08</c:v>
                </c:pt>
                <c:pt idx="146">
                  <c:v>1.2310092738806157E-08</c:v>
                </c:pt>
                <c:pt idx="147">
                  <c:v>9.649726864900546E-09</c:v>
                </c:pt>
                <c:pt idx="148">
                  <c:v>7.551036429400905E-09</c:v>
                </c:pt>
                <c:pt idx="149">
                  <c:v>5.89842727872909E-09</c:v>
                </c:pt>
                <c:pt idx="150">
                  <c:v>4.599432798177622E-09</c:v>
                </c:pt>
                <c:pt idx="151">
                  <c:v>3.5802303572744735E-09</c:v>
                </c:pt>
                <c:pt idx="152">
                  <c:v>2.781996394803798E-09</c:v>
                </c:pt>
                <c:pt idx="153">
                  <c:v>2.1579496338679513E-09</c:v>
                </c:pt>
                <c:pt idx="154">
                  <c:v>1.6709576363365852E-09</c:v>
                </c:pt>
                <c:pt idx="155">
                  <c:v>1.2916034871154481E-09</c:v>
                </c:pt>
                <c:pt idx="156">
                  <c:v>9.9662745767007E-10</c:v>
                </c:pt>
                <c:pt idx="157">
                  <c:v>7.676735688301975E-10</c:v>
                </c:pt>
                <c:pt idx="158">
                  <c:v>5.902835157895345E-10</c:v>
                </c:pt>
                <c:pt idx="159">
                  <c:v>4.530908296218737E-10</c:v>
                </c:pt>
                <c:pt idx="160">
                  <c:v>3.4717676907140774E-10</c:v>
                </c:pt>
              </c:numCache>
            </c:numRef>
          </c:yVal>
          <c:smooth val="0"/>
        </c:ser>
        <c:axId val="7907008"/>
        <c:axId val="35682241"/>
      </c:scatterChart>
      <c:scatterChart>
        <c:scatterStyle val="lineMarker"/>
        <c:varyColors val="0"/>
        <c:ser>
          <c:idx val="2"/>
          <c:order val="2"/>
          <c:tx>
            <c:strRef>
              <c:f>'Calculation sheet'!$D$1</c:f>
              <c:strCache>
                <c:ptCount val="1"/>
                <c:pt idx="0">
                  <c:v>Weibull Betz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 sheet'!$A$2:$A$162</c:f>
              <c:numCache>
                <c:ptCount val="16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</c:numCache>
            </c:numRef>
          </c:xVal>
          <c:yVal>
            <c:numRef>
              <c:f>'Calculation sheet'!$D$2:$D$162</c:f>
              <c:numCache>
                <c:ptCount val="161"/>
                <c:pt idx="0">
                  <c:v>0</c:v>
                </c:pt>
                <c:pt idx="1">
                  <c:v>0.00014903216112871563</c:v>
                </c:pt>
                <c:pt idx="2">
                  <c:v>0.0023784109858893307</c:v>
                </c:pt>
                <c:pt idx="3">
                  <c:v>0.011989382218552782</c:v>
                </c:pt>
                <c:pt idx="4">
                  <c:v>0.03766643920303743</c:v>
                </c:pt>
                <c:pt idx="5">
                  <c:v>0.09125472886837348</c:v>
                </c:pt>
                <c:pt idx="6">
                  <c:v>0.18745588148104048</c:v>
                </c:pt>
                <c:pt idx="7">
                  <c:v>0.3434494967036035</c:v>
                </c:pt>
                <c:pt idx="8">
                  <c:v>0.5784492652439565</c:v>
                </c:pt>
                <c:pt idx="9">
                  <c:v>0.9132042247285495</c:v>
                </c:pt>
                <c:pt idx="10">
                  <c:v>1.369456903129819</c:v>
                </c:pt>
                <c:pt idx="11">
                  <c:v>1.9693710631864028</c:v>
                </c:pt>
                <c:pt idx="12">
                  <c:v>2.734942404932658</c:v>
                </c:pt>
                <c:pt idx="13">
                  <c:v>3.687405897483283</c:v>
                </c:pt>
                <c:pt idx="14">
                  <c:v>4.8466533912758205</c:v>
                </c:pt>
                <c:pt idx="15">
                  <c:v>6.230674812636421</c:v>
                </c:pt>
                <c:pt idx="16">
                  <c:v>7.85503557702927</c:v>
                </c:pt>
                <c:pt idx="17">
                  <c:v>9.73240189705058</c:v>
                </c:pt>
                <c:pt idx="18">
                  <c:v>11.872124434923348</c:v>
                </c:pt>
                <c:pt idx="19">
                  <c:v>14.279889292210251</c:v>
                </c:pt>
                <c:pt idx="20">
                  <c:v>16.957443682338763</c:v>
                </c:pt>
                <c:pt idx="21">
                  <c:v>19.902401839116802</c:v>
                </c:pt>
                <c:pt idx="22">
                  <c:v>23.108134824313513</c:v>
                </c:pt>
                <c:pt idx="23">
                  <c:v>26.563745958629156</c:v>
                </c:pt>
                <c:pt idx="24">
                  <c:v>30.25413166207113</c:v>
                </c:pt>
                <c:pt idx="25">
                  <c:v>34.16012559968585</c:v>
                </c:pt>
                <c:pt idx="26">
                  <c:v>38.2587222319922</c:v>
                </c:pt>
                <c:pt idx="27">
                  <c:v>42.52337420781872</c:v>
                </c:pt>
                <c:pt idx="28">
                  <c:v>46.92435654731348</c:v>
                </c:pt>
                <c:pt idx="29">
                  <c:v>51.42918927583079</c:v>
                </c:pt>
                <c:pt idx="30">
                  <c:v>56.003109110112746</c:v>
                </c:pt>
                <c:pt idx="31">
                  <c:v>60.60957998487938</c:v>
                </c:pt>
                <c:pt idx="32">
                  <c:v>65.21083165187727</c:v>
                </c:pt>
                <c:pt idx="33">
                  <c:v>69.76841528887708</c:v>
                </c:pt>
                <c:pt idx="34">
                  <c:v>74.24376502050048</c:v>
                </c:pt>
                <c:pt idx="35">
                  <c:v>78.5987544670579</c:v>
                </c:pt>
                <c:pt idx="36">
                  <c:v>82.79623788680088</c:v>
                </c:pt>
                <c:pt idx="37">
                  <c:v>86.8005661408467</c:v>
                </c:pt>
                <c:pt idx="38">
                  <c:v>90.57806856372136</c:v>
                </c:pt>
                <c:pt idx="39">
                  <c:v>94.09749283755237</c:v>
                </c:pt>
                <c:pt idx="40">
                  <c:v>97.33039611328326</c:v>
                </c:pt>
                <c:pt idx="41">
                  <c:v>100.2514818649897</c:v>
                </c:pt>
                <c:pt idx="42">
                  <c:v>102.83887826978432</c:v>
                </c:pt>
                <c:pt idx="43">
                  <c:v>105.07435524238124</c:v>
                </c:pt>
                <c:pt idx="44">
                  <c:v>106.94347858765353</c:v>
                </c:pt>
                <c:pt idx="45">
                  <c:v>108.4357010357825</c:v>
                </c:pt>
                <c:pt idx="46">
                  <c:v>109.54439116471242</c:v>
                </c:pt>
                <c:pt idx="47">
                  <c:v>110.266802368551</c:v>
                </c:pt>
                <c:pt idx="48">
                  <c:v>110.60398507682785</c:v>
                </c:pt>
                <c:pt idx="49">
                  <c:v>110.5606463506099</c:v>
                </c:pt>
                <c:pt idx="50">
                  <c:v>110.14496176394788</c:v>
                </c:pt>
                <c:pt idx="51">
                  <c:v>109.36834511380606</c:v>
                </c:pt>
                <c:pt idx="52">
                  <c:v>108.24518198346189</c:v>
                </c:pt>
                <c:pt idx="53">
                  <c:v>106.79253351235802</c:v>
                </c:pt>
                <c:pt idx="54">
                  <c:v>105.02981690229429</c:v>
                </c:pt>
                <c:pt idx="55">
                  <c:v>102.97846922186737</c:v>
                </c:pt>
                <c:pt idx="56">
                  <c:v>100.66160096741407</c:v>
                </c:pt>
                <c:pt idx="57">
                  <c:v>98.10364561119717</c:v>
                </c:pt>
                <c:pt idx="58">
                  <c:v>95.33001103005611</c:v>
                </c:pt>
                <c:pt idx="59">
                  <c:v>92.3667382756794</c:v>
                </c:pt>
                <c:pt idx="60">
                  <c:v>89.24017263753892</c:v>
                </c:pt>
                <c:pt idx="61">
                  <c:v>85.97665137840707</c:v>
                </c:pt>
                <c:pt idx="62">
                  <c:v>82.60221190739728</c:v>
                </c:pt>
                <c:pt idx="63">
                  <c:v>79.14232351339561</c:v>
                </c:pt>
                <c:pt idx="64">
                  <c:v>75.62164512861708</c:v>
                </c:pt>
                <c:pt idx="65">
                  <c:v>72.06381094276102</c:v>
                </c:pt>
                <c:pt idx="66">
                  <c:v>68.4912450564385</c:v>
                </c:pt>
                <c:pt idx="67">
                  <c:v>64.92500576018062</c:v>
                </c:pt>
                <c:pt idx="68">
                  <c:v>61.38465946267934</c:v>
                </c:pt>
                <c:pt idx="69">
                  <c:v>57.8881837773647</c:v>
                </c:pt>
                <c:pt idx="70">
                  <c:v>54.4518988165389</c:v>
                </c:pt>
                <c:pt idx="71">
                  <c:v>51.09042534174965</c:v>
                </c:pt>
                <c:pt idx="72">
                  <c:v>47.816668080788084</c:v>
                </c:pt>
                <c:pt idx="73">
                  <c:v>44.641822246828646</c:v>
                </c:pt>
                <c:pt idx="74">
                  <c:v>41.575401083440745</c:v>
                </c:pt>
                <c:pt idx="75">
                  <c:v>38.62528210873842</c:v>
                </c:pt>
                <c:pt idx="76">
                  <c:v>35.79776963983799</c:v>
                </c:pt>
                <c:pt idx="77">
                  <c:v>33.09767114110012</c:v>
                </c:pt>
                <c:pt idx="78">
                  <c:v>30.528384951554518</c:v>
                </c:pt>
                <c:pt idx="79">
                  <c:v>28.091997003065497</c:v>
                </c:pt>
                <c:pt idx="80">
                  <c:v>25.78938423538532</c:v>
                </c:pt>
                <c:pt idx="81">
                  <c:v>23.62032254123492</c:v>
                </c:pt>
                <c:pt idx="82">
                  <c:v>21.583597227859602</c:v>
                </c:pt>
                <c:pt idx="83">
                  <c:v>19.677114155132237</c:v>
                </c:pt>
                <c:pt idx="84">
                  <c:v>17.898009898453374</c:v>
                </c:pt>
                <c:pt idx="85">
                  <c:v>16.24275948199034</c:v>
                </c:pt>
                <c:pt idx="86">
                  <c:v>14.707280429204083</c:v>
                </c:pt>
                <c:pt idx="87">
                  <c:v>13.287032078621067</c:v>
                </c:pt>
                <c:pt idx="88">
                  <c:v>11.977109309452791</c:v>
                </c:pt>
                <c:pt idx="89">
                  <c:v>10.772330010550824</c:v>
                </c:pt>
                <c:pt idx="90">
                  <c:v>9.667315804495896</c:v>
                </c:pt>
                <c:pt idx="91">
                  <c:v>8.656565704115593</c:v>
                </c:pt>
                <c:pt idx="92">
                  <c:v>7.734522529722744</c:v>
                </c:pt>
                <c:pt idx="93">
                  <c:v>6.895632050705738</c:v>
                </c:pt>
                <c:pt idx="94">
                  <c:v>6.134394934107472</c:v>
                </c:pt>
                <c:pt idx="95">
                  <c:v>5.445411685263913</c:v>
                </c:pt>
                <c:pt idx="96">
                  <c:v>4.823420851582643</c:v>
                </c:pt>
                <c:pt idx="97">
                  <c:v>4.2633308306060576</c:v>
                </c:pt>
                <c:pt idx="98">
                  <c:v>3.7602456783755476</c:v>
                </c:pt>
                <c:pt idx="99">
                  <c:v>3.3094853547675935</c:v>
                </c:pt>
                <c:pt idx="100">
                  <c:v>2.9066008700526234</c:v>
                </c:pt>
                <c:pt idx="101">
                  <c:v>2.5473848126937546</c:v>
                </c:pt>
                <c:pt idx="102">
                  <c:v>2.2278777436906503</c:v>
                </c:pt>
                <c:pt idx="103">
                  <c:v>1.9443709389493893</c:v>
                </c:pt>
                <c:pt idx="104">
                  <c:v>1.6934059495868115</c:v>
                </c:pt>
                <c:pt idx="105">
                  <c:v>1.4717714320861253</c:v>
                </c:pt>
                <c:pt idx="106">
                  <c:v>1.2764976770805445</c:v>
                </c:pt>
                <c:pt idx="107">
                  <c:v>1.1048492384438922</c:v>
                </c:pt>
                <c:pt idx="108">
                  <c:v>0.9543160344087793</c:v>
                </c:pt>
                <c:pt idx="109">
                  <c:v>0.8226032606058632</c:v>
                </c:pt>
                <c:pt idx="110">
                  <c:v>0.707620422102314</c:v>
                </c:pt>
                <c:pt idx="111">
                  <c:v>0.6074697584809085</c:v>
                </c:pt>
                <c:pt idx="112">
                  <c:v>0.5204343033958838</c:v>
                </c:pt>
                <c:pt idx="113">
                  <c:v>0.44496578841056783</c:v>
                </c:pt>
                <c:pt idx="114">
                  <c:v>0.379672570702328</c:v>
                </c:pt>
                <c:pt idx="115">
                  <c:v>0.32330773575172217</c:v>
                </c:pt>
                <c:pt idx="116">
                  <c:v>0.2747574996642284</c:v>
                </c:pt>
                <c:pt idx="117">
                  <c:v>0.23303001147293353</c:v>
                </c:pt>
                <c:pt idx="118">
                  <c:v>0.19724463373587742</c:v>
                </c:pt>
                <c:pt idx="119">
                  <c:v>0.16662176000748563</c:v>
                </c:pt>
                <c:pt idx="120">
                  <c:v>0.1404732103123811</c:v>
                </c:pt>
                <c:pt idx="121">
                  <c:v>0.1181932305213068</c:v>
                </c:pt>
                <c:pt idx="122">
                  <c:v>0.09925010842796506</c:v>
                </c:pt>
                <c:pt idx="123">
                  <c:v>0.08317840823055268</c:v>
                </c:pt>
                <c:pt idx="124">
                  <c:v>0.06957181589171602</c:v>
                </c:pt>
                <c:pt idx="125">
                  <c:v>0.058076580331569705</c:v>
                </c:pt>
                <c:pt idx="126">
                  <c:v>0.048385529439078215</c:v>
                </c:pt>
                <c:pt idx="127">
                  <c:v>0.04023263530367476</c:v>
                </c:pt>
                <c:pt idx="128">
                  <c:v>0.033388099709154226</c:v>
                </c:pt>
                <c:pt idx="129">
                  <c:v>0.02765392863800729</c:v>
                </c:pt>
                <c:pt idx="130">
                  <c:v>0.022859963156115517</c:v>
                </c:pt>
                <c:pt idx="131">
                  <c:v>0.01886033344393814</c:v>
                </c:pt>
                <c:pt idx="132">
                  <c:v>0.015530302780384994</c:v>
                </c:pt>
                <c:pt idx="133">
                  <c:v>0.0127634688502667</c:v>
                </c:pt>
                <c:pt idx="134">
                  <c:v>0.010469290728169281</c:v>
                </c:pt>
                <c:pt idx="135">
                  <c:v>0.008570911195357852</c:v>
                </c:pt>
                <c:pt idx="136">
                  <c:v>0.007003245588114415</c:v>
                </c:pt>
                <c:pt idx="137">
                  <c:v>0.005711310083265549</c:v>
                </c:pt>
                <c:pt idx="138">
                  <c:v>0.004648764137714887</c:v>
                </c:pt>
                <c:pt idx="139">
                  <c:v>0.0037766436616197023</c:v>
                </c:pt>
                <c:pt idx="140">
                  <c:v>0.0030622633765872783</c:v>
                </c:pt>
                <c:pt idx="141">
                  <c:v>0.002478268656264434</c:v>
                </c:pt>
                <c:pt idx="142">
                  <c:v>0.002001818939630715</c:v>
                </c:pt>
                <c:pt idx="143">
                  <c:v>0.001613886526303207</c:v>
                </c:pt>
                <c:pt idx="144">
                  <c:v>0.0012986561929351891</c:v>
                </c:pt>
                <c:pt idx="145">
                  <c:v>0.0010430125998511749</c:v>
                </c:pt>
                <c:pt idx="146">
                  <c:v>0.0008361038809533906</c:v>
                </c:pt>
                <c:pt idx="147">
                  <c:v>0.0006689711245582727</c:v>
                </c:pt>
                <c:pt idx="148">
                  <c:v>0.0005342346577998981</c:v>
                </c:pt>
                <c:pt idx="149">
                  <c:v>0.0004258291443663392</c:v>
                </c:pt>
                <c:pt idx="150">
                  <c:v>0.0003387804980914045</c:v>
                </c:pt>
                <c:pt idx="151">
                  <c:v>0.0002690185080419663</c:v>
                </c:pt>
                <c:pt idx="152">
                  <c:v>0.00021321986984764336</c:v>
                </c:pt>
                <c:pt idx="153">
                  <c:v>0.00016867702932992404</c:v>
                </c:pt>
                <c:pt idx="154">
                  <c:v>0.0001331888745503241</c:v>
                </c:pt>
                <c:pt idx="155">
                  <c:v>0.00010496986788697337</c:v>
                </c:pt>
                <c:pt idx="156">
                  <c:v>8.257469730309386E-05</c:v>
                </c:pt>
                <c:pt idx="157">
                  <c:v>6.48359520596185E-05</c:v>
                </c:pt>
                <c:pt idx="158">
                  <c:v>5.081269895557611E-05</c:v>
                </c:pt>
                <c:pt idx="159">
                  <c:v>3.974815662950939E-05</c:v>
                </c:pt>
                <c:pt idx="160">
                  <c:v>3.1034943020262764E-05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'Calculation sheet'!$F$1</c:f>
              <c:strCache>
                <c:ptCount val="1"/>
                <c:pt idx="0">
                  <c:v>Turbine Energy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'Calculation sheet'!$A$2:$A$162</c:f>
              <c:numCache>
                <c:ptCount val="16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</c:numCache>
            </c:numRef>
          </c:xVal>
          <c:yVal>
            <c:numRef>
              <c:f>'Calculation sheet'!$F$2:$F$162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0.26952919886290155</c:v>
                </c:pt>
                <c:pt idx="14">
                  <c:v>1.0077769514797408</c:v>
                </c:pt>
                <c:pt idx="15">
                  <c:v>1.9264385531673716</c:v>
                </c:pt>
                <c:pt idx="16">
                  <c:v>3.0374883990837462</c:v>
                </c:pt>
                <c:pt idx="17">
                  <c:v>4.350637543505202</c:v>
                </c:pt>
                <c:pt idx="18">
                  <c:v>5.873022174174857</c:v>
                </c:pt>
                <c:pt idx="19">
                  <c:v>7.6089434489954995</c:v>
                </c:pt>
                <c:pt idx="20">
                  <c:v>9.559664159087076</c:v>
                </c:pt>
                <c:pt idx="21">
                  <c:v>11.72326632855113</c:v>
                </c:pt>
                <c:pt idx="22">
                  <c:v>14.094572435473957</c:v>
                </c:pt>
                <c:pt idx="23">
                  <c:v>16.665131477633693</c:v>
                </c:pt>
                <c:pt idx="24">
                  <c:v>19.423269646943538</c:v>
                </c:pt>
                <c:pt idx="25">
                  <c:v>22.35420395475416</c:v>
                </c:pt>
                <c:pt idx="26">
                  <c:v>25.440215799689287</c:v>
                </c:pt>
                <c:pt idx="27">
                  <c:v>28.660880221815354</c:v>
                </c:pt>
                <c:pt idx="28">
                  <c:v>31.993345469178212</c:v>
                </c:pt>
                <c:pt idx="29">
                  <c:v>35.41265653839287</c:v>
                </c:pt>
                <c:pt idx="30">
                  <c:v>38.89211555865331</c:v>
                </c:pt>
                <c:pt idx="31">
                  <c:v>42.40367128179776</c:v>
                </c:pt>
                <c:pt idx="32">
                  <c:v>45.918329528257786</c:v>
                </c:pt>
                <c:pt idx="33">
                  <c:v>49.40657622291264</c:v>
                </c:pt>
                <c:pt idx="34">
                  <c:v>52.83880463401986</c:v>
                </c:pt>
                <c:pt idx="35">
                  <c:v>56.18573859558248</c:v>
                </c:pt>
                <c:pt idx="36">
                  <c:v>59.41884383736172</c:v>
                </c:pt>
                <c:pt idx="37">
                  <c:v>62.51072005189453</c:v>
                </c:pt>
                <c:pt idx="38">
                  <c:v>65.43546697559339</c:v>
                </c:pt>
                <c:pt idx="39">
                  <c:v>68.16901852982915</c:v>
                </c:pt>
                <c:pt idx="40">
                  <c:v>70.68943993434765</c:v>
                </c:pt>
                <c:pt idx="41">
                  <c:v>72.97718364466216</c:v>
                </c:pt>
                <c:pt idx="42">
                  <c:v>75.01530095184442</c:v>
                </c:pt>
                <c:pt idx="43">
                  <c:v>76.7896070921669</c:v>
                </c:pt>
                <c:pt idx="44">
                  <c:v>78.28879872087992</c:v>
                </c:pt>
                <c:pt idx="45">
                  <c:v>79.50452358596165</c:v>
                </c:pt>
                <c:pt idx="46">
                  <c:v>77.35129032638592</c:v>
                </c:pt>
                <c:pt idx="47">
                  <c:v>72.99651367698273</c:v>
                </c:pt>
                <c:pt idx="48">
                  <c:v>68.73817139374587</c:v>
                </c:pt>
                <c:pt idx="49">
                  <c:v>64.58969603476693</c:v>
                </c:pt>
                <c:pt idx="50">
                  <c:v>60.56274277321218</c:v>
                </c:pt>
                <c:pt idx="51">
                  <c:v>56.66723524787072</c:v>
                </c:pt>
                <c:pt idx="52">
                  <c:v>52.91142473382546</c:v>
                </c:pt>
                <c:pt idx="53">
                  <c:v>49.301960876591636</c:v>
                </c:pt>
                <c:pt idx="54">
                  <c:v>45.84397222561127</c:v>
                </c:pt>
                <c:pt idx="55">
                  <c:v>42.54115482207876</c:v>
                </c:pt>
                <c:pt idx="56">
                  <c:v>39.39586713917534</c:v>
                </c:pt>
                <c:pt idx="57">
                  <c:v>36.40922973716933</c:v>
                </c:pt>
                <c:pt idx="58">
                  <c:v>33.581228078604205</c:v>
                </c:pt>
                <c:pt idx="59">
                  <c:v>30.910817046982935</c:v>
                </c:pt>
                <c:pt idx="60">
                  <c:v>28.396025822987337</c:v>
                </c:pt>
                <c:pt idx="61">
                  <c:v>26.03406189241057</c:v>
                </c:pt>
                <c:pt idx="62">
                  <c:v>23.82141308680158</c:v>
                </c:pt>
                <c:pt idx="63">
                  <c:v>21.753946688631967</c:v>
                </c:pt>
                <c:pt idx="64">
                  <c:v>19.82700476509793</c:v>
                </c:pt>
                <c:pt idx="65">
                  <c:v>18.035495026174033</c:v>
                </c:pt>
                <c:pt idx="66">
                  <c:v>16.37397663119327</c:v>
                </c:pt>
                <c:pt idx="67">
                  <c:v>14.83674049224378</c:v>
                </c:pt>
                <c:pt idx="68">
                  <c:v>13.417883740518384</c:v>
                </c:pt>
                <c:pt idx="69">
                  <c:v>12.111378132162644</c:v>
                </c:pt>
                <c:pt idx="70">
                  <c:v>10.911132272142861</c:v>
                </c:pt>
                <c:pt idx="71">
                  <c:v>9.811047627450565</c:v>
                </c:pt>
                <c:pt idx="72">
                  <c:v>8.805068384074396</c:v>
                </c:pt>
                <c:pt idx="73">
                  <c:v>7.887225275325258</c:v>
                </c:pt>
                <c:pt idx="74">
                  <c:v>7.051673572228685</c:v>
                </c:pt>
                <c:pt idx="75">
                  <c:v>6.292725479913406</c:v>
                </c:pt>
                <c:pt idx="76">
                  <c:v>5.604877227504609</c:v>
                </c:pt>
                <c:pt idx="77">
                  <c:v>4.982831173390405</c:v>
                </c:pt>
                <c:pt idx="78">
                  <c:v>4.421513273398488</c:v>
                </c:pt>
                <c:pt idx="79">
                  <c:v>3.9160862770188705</c:v>
                </c:pt>
                <c:pt idx="80">
                  <c:v>3.4619590270243816</c:v>
                </c:pt>
                <c:pt idx="81">
                  <c:v>3.0547922414089803</c:v>
                </c:pt>
                <c:pt idx="82">
                  <c:v>2.690501154246176</c:v>
                </c:pt>
                <c:pt idx="83">
                  <c:v>2.3652553846362427</c:v>
                </c:pt>
                <c:pt idx="84">
                  <c:v>2.075476391125608</c:v>
                </c:pt>
                <c:pt idx="85">
                  <c:v>1.8178328535873334</c:v>
                </c:pt>
                <c:pt idx="86">
                  <c:v>1.5892343062592726</c:v>
                </c:pt>
                <c:pt idx="87">
                  <c:v>1.3868233251152065</c:v>
                </c:pt>
                <c:pt idx="88">
                  <c:v>1.2079665506146273</c:v>
                </c:pt>
                <c:pt idx="89">
                  <c:v>1.050244803704797</c:v>
                </c:pt>
                <c:pt idx="90">
                  <c:v>0.9114425292425105</c:v>
                </c:pt>
                <c:pt idx="91">
                  <c:v>0.7895367772112469</c:v>
                </c:pt>
                <c:pt idx="92">
                  <c:v>0.6826859086205769</c:v>
                </c:pt>
                <c:pt idx="93">
                  <c:v>0.5892181901182051</c:v>
                </c:pt>
                <c:pt idx="94">
                  <c:v>0.5076204193929982</c:v>
                </c:pt>
                <c:pt idx="95">
                  <c:v>0.43652670261782833</c:v>
                </c:pt>
                <c:pt idx="96">
                  <c:v>0.37470748564117246</c:v>
                </c:pt>
                <c:pt idx="97">
                  <c:v>0.3210589225070194</c:v>
                </c:pt>
                <c:pt idx="98">
                  <c:v>0.27459264824226354</c:v>
                </c:pt>
                <c:pt idx="99">
                  <c:v>0.23442600774076214</c:v>
                </c:pt>
                <c:pt idx="100">
                  <c:v>0.1997727790021913</c:v>
                </c:pt>
                <c:pt idx="101">
                  <c:v>0.16993441693247496</c:v>
                </c:pt>
                <c:pt idx="102">
                  <c:v>0.14429183333834303</c:v>
                </c:pt>
                <c:pt idx="103">
                  <c:v>0.12229771958985473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'Calculation sheet'!$E$1</c:f>
              <c:strCache>
                <c:ptCount val="1"/>
                <c:pt idx="0">
                  <c:v>Weibull Cp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 sheet'!$A$2:$A$162</c:f>
              <c:numCache>
                <c:ptCount val="16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</c:numCache>
            </c:numRef>
          </c:xVal>
          <c:yVal>
            <c:numRef>
              <c:f>'Calculation sheet'!$E$2:$E$162</c:f>
              <c:numCache>
                <c:ptCount val="161"/>
                <c:pt idx="0">
                  <c:v>0</c:v>
                </c:pt>
                <c:pt idx="1">
                  <c:v>0.00011229107615545195</c:v>
                </c:pt>
                <c:pt idx="2">
                  <c:v>0.0017920583525243014</c:v>
                </c:pt>
                <c:pt idx="3">
                  <c:v>0.00903362483348519</c:v>
                </c:pt>
                <c:pt idx="4">
                  <c:v>0.028380484863263607</c:v>
                </c:pt>
                <c:pt idx="5">
                  <c:v>0.06875758649204228</c:v>
                </c:pt>
                <c:pt idx="6">
                  <c:v>0.1412421486996677</c:v>
                </c:pt>
                <c:pt idx="7">
                  <c:v>0.2587784629693932</c:v>
                </c:pt>
                <c:pt idx="8">
                  <c:v>0.4358434448217823</c:v>
                </c:pt>
                <c:pt idx="9">
                  <c:v>0.6880708457009391</c:v>
                </c:pt>
                <c:pt idx="10">
                  <c:v>1.0318429809800955</c:v>
                </c:pt>
                <c:pt idx="11">
                  <c:v>1.48385955326523</c:v>
                </c:pt>
                <c:pt idx="12">
                  <c:v>2.0606936351666034</c:v>
                </c:pt>
                <c:pt idx="13">
                  <c:v>2.7783451123193568</c:v>
                </c:pt>
                <c:pt idx="14">
                  <c:v>3.6518018724078525</c:v>
                </c:pt>
                <c:pt idx="15">
                  <c:v>4.694618762733648</c:v>
                </c:pt>
                <c:pt idx="16">
                  <c:v>5.918523837429772</c:v>
                </c:pt>
                <c:pt idx="17">
                  <c:v>7.333060691868329</c:v>
                </c:pt>
                <c:pt idx="18">
                  <c:v>8.94527475782615</c:v>
                </c:pt>
                <c:pt idx="19">
                  <c:v>10.759450335140041</c:v>
                </c:pt>
                <c:pt idx="20">
                  <c:v>12.776903894527184</c:v>
                </c:pt>
                <c:pt idx="21">
                  <c:v>14.995837835717035</c:v>
                </c:pt>
                <c:pt idx="22">
                  <c:v>17.41125746090697</c:v>
                </c:pt>
                <c:pt idx="23">
                  <c:v>20.01495246276586</c:v>
                </c:pt>
                <c:pt idx="24">
                  <c:v>22.795542765756156</c:v>
                </c:pt>
                <c:pt idx="25">
                  <c:v>25.738587135438294</c:v>
                </c:pt>
                <c:pt idx="26">
                  <c:v>28.82675161673637</c:v>
                </c:pt>
                <c:pt idx="27">
                  <c:v>32.040033610147404</c:v>
                </c:pt>
                <c:pt idx="28">
                  <c:v>35.3560362722586</c:v>
                </c:pt>
                <c:pt idx="29">
                  <c:v>38.75028695717362</c:v>
                </c:pt>
                <c:pt idx="30">
                  <c:v>42.19659261731026</c:v>
                </c:pt>
                <c:pt idx="31">
                  <c:v>45.66742446923208</c:v>
                </c:pt>
                <c:pt idx="32">
                  <c:v>49.13432381120039</c:v>
                </c:pt>
                <c:pt idx="33">
                  <c:v>52.568320657191094</c:v>
                </c:pt>
                <c:pt idx="34">
                  <c:v>55.940356825290216</c:v>
                </c:pt>
                <c:pt idx="35">
                  <c:v>59.22170527985102</c:v>
                </c:pt>
                <c:pt idx="36">
                  <c:v>62.384377865270494</c:v>
                </c:pt>
                <c:pt idx="37">
                  <c:v>65.40151406943608</c:v>
                </c:pt>
                <c:pt idx="38">
                  <c:v>68.24774409812143</c:v>
                </c:pt>
                <c:pt idx="39">
                  <c:v>70.89952030644453</c:v>
                </c:pt>
                <c:pt idx="40">
                  <c:v>73.3354118964804</c:v>
                </c:pt>
                <c:pt idx="41">
                  <c:v>75.53635872646144</c:v>
                </c:pt>
                <c:pt idx="42">
                  <c:v>77.48588106133654</c:v>
                </c:pt>
                <c:pt idx="43">
                  <c:v>79.17024310153293</c:v>
                </c:pt>
                <c:pt idx="44">
                  <c:v>80.57856913209106</c:v>
                </c:pt>
                <c:pt idx="45">
                  <c:v>81.70291211480475</c:v>
                </c:pt>
                <c:pt idx="46">
                  <c:v>82.53827548038691</c:v>
                </c:pt>
                <c:pt idx="47">
                  <c:v>83.08258974712916</c:v>
                </c:pt>
                <c:pt idx="48">
                  <c:v>83.33664638085612</c:v>
                </c:pt>
                <c:pt idx="49">
                  <c:v>83.30399200498609</c:v>
                </c:pt>
                <c:pt idx="50">
                  <c:v>82.99078665907959</c:v>
                </c:pt>
                <c:pt idx="51">
                  <c:v>82.40563028246805</c:v>
                </c:pt>
                <c:pt idx="52">
                  <c:v>81.55936196260154</c:v>
                </c:pt>
                <c:pt idx="53">
                  <c:v>80.46483673488949</c:v>
                </c:pt>
                <c:pt idx="54">
                  <c:v>79.13668485410055</c:v>
                </c:pt>
                <c:pt idx="55">
                  <c:v>77.59105848151387</c:v>
                </c:pt>
                <c:pt idx="56">
                  <c:v>75.84537065391626</c:v>
                </c:pt>
                <c:pt idx="57">
                  <c:v>73.9180312291117</c:v>
                </c:pt>
                <c:pt idx="58">
                  <c:v>71.82818424830259</c:v>
                </c:pt>
                <c:pt idx="59">
                  <c:v>69.5954508301533</c:v>
                </c:pt>
                <c:pt idx="60">
                  <c:v>67.23968132699065</c:v>
                </c:pt>
                <c:pt idx="61">
                  <c:v>64.78072004327414</c:v>
                </c:pt>
                <c:pt idx="62">
                  <c:v>62.23818535310173</c:v>
                </c:pt>
                <c:pt idx="63">
                  <c:v>59.631267569733794</c:v>
                </c:pt>
                <c:pt idx="64">
                  <c:v>56.97854642800269</c:v>
                </c:pt>
                <c:pt idx="65">
                  <c:v>54.29782955127846</c:v>
                </c:pt>
                <c:pt idx="66">
                  <c:v>51.606012798618394</c:v>
                </c:pt>
                <c:pt idx="67">
                  <c:v>48.918962933866084</c:v>
                </c:pt>
                <c:pt idx="68">
                  <c:v>46.251422634520665</c:v>
                </c:pt>
                <c:pt idx="69">
                  <c:v>43.616937470501256</c:v>
                </c:pt>
                <c:pt idx="70">
                  <c:v>41.02780413642404</c:v>
                </c:pt>
                <c:pt idx="71">
                  <c:v>38.49503891921643</c:v>
                </c:pt>
                <c:pt idx="72">
                  <c:v>36.028365127996295</c:v>
                </c:pt>
                <c:pt idx="73">
                  <c:v>33.63621800604017</c:v>
                </c:pt>
                <c:pt idx="74">
                  <c:v>31.325765485088745</c:v>
                </c:pt>
                <c:pt idx="75">
                  <c:v>29.102943028868495</c:v>
                </c:pt>
                <c:pt idx="76">
                  <c:v>26.972500743316676</c:v>
                </c:pt>
                <c:pt idx="77">
                  <c:v>24.938060902595783</c:v>
                </c:pt>
                <c:pt idx="78">
                  <c:v>23.00218404896659</c:v>
                </c:pt>
                <c:pt idx="79">
                  <c:v>21.166441866903508</c:v>
                </c:pt>
                <c:pt idx="80">
                  <c:v>19.43149510310548</c:v>
                </c:pt>
                <c:pt idx="81">
                  <c:v>17.797174899741094</c:v>
                </c:pt>
                <c:pt idx="82">
                  <c:v>16.262566023778838</c:v>
                </c:pt>
                <c:pt idx="83">
                  <c:v>14.826090606074791</c:v>
                </c:pt>
                <c:pt idx="84">
                  <c:v>13.48559114567529</c:v>
                </c:pt>
                <c:pt idx="85">
                  <c:v>12.238411683445909</c:v>
                </c:pt>
                <c:pt idx="86">
                  <c:v>11.081476200891863</c:v>
                </c:pt>
                <c:pt idx="87">
                  <c:v>10.011363451488517</c:v>
                </c:pt>
                <c:pt idx="88">
                  <c:v>9.024377580006757</c:v>
                </c:pt>
                <c:pt idx="89">
                  <c:v>8.116614027637215</c:v>
                </c:pt>
                <c:pt idx="90">
                  <c:v>7.284020355068765</c:v>
                </c:pt>
                <c:pt idx="91">
                  <c:v>6.522451740372845</c:v>
                </c:pt>
                <c:pt idx="92">
                  <c:v>5.827721022317034</c:v>
                </c:pt>
                <c:pt idx="93">
                  <c:v>5.195643261705188</c:v>
                </c:pt>
                <c:pt idx="94">
                  <c:v>4.622074883008288</c:v>
                </c:pt>
                <c:pt idx="95">
                  <c:v>4.102947535731194</c:v>
                </c:pt>
                <c:pt idx="96">
                  <c:v>3.6342968797659094</c:v>
                </c:pt>
                <c:pt idx="97">
                  <c:v>3.2122865517732078</c:v>
                </c:pt>
                <c:pt idx="98">
                  <c:v>2.8332276109785255</c:v>
                </c:pt>
                <c:pt idx="99">
                  <c:v>2.493593793400045</c:v>
                </c:pt>
                <c:pt idx="100">
                  <c:v>2.1900329243074625</c:v>
                </c:pt>
                <c:pt idx="101">
                  <c:v>1.919374850589347</c:v>
                </c:pt>
                <c:pt idx="102">
                  <c:v>1.6786362586914148</c:v>
                </c:pt>
                <c:pt idx="103">
                  <c:v>1.4650227409065224</c:v>
                </c:pt>
                <c:pt idx="104">
                  <c:v>1.2759284640777377</c:v>
                </c:pt>
                <c:pt idx="105">
                  <c:v>1.1089337812196425</c:v>
                </c:pt>
                <c:pt idx="106">
                  <c:v>0.9618011091277814</c:v>
                </c:pt>
                <c:pt idx="107">
                  <c:v>0.8324693746287712</c:v>
                </c:pt>
                <c:pt idx="108">
                  <c:v>0.7190473095509398</c:v>
                </c:pt>
                <c:pt idx="109">
                  <c:v>0.619805850514624</c:v>
                </c:pt>
                <c:pt idx="110">
                  <c:v>0.533169874915903</c:v>
                </c:pt>
                <c:pt idx="111">
                  <c:v>0.4577094795854119</c:v>
                </c:pt>
                <c:pt idx="112">
                  <c:v>0.3921309840368173</c:v>
                </c:pt>
                <c:pt idx="113">
                  <c:v>0.33526781638647496</c:v>
                </c:pt>
                <c:pt idx="114">
                  <c:v>0.2860714172563697</c:v>
                </c:pt>
                <c:pt idx="115">
                  <c:v>0.2436022755221804</c:v>
                </c:pt>
                <c:pt idx="116">
                  <c:v>0.20702118982513157</c:v>
                </c:pt>
                <c:pt idx="117">
                  <c:v>0.17558083145699688</c:v>
                </c:pt>
                <c:pt idx="118">
                  <c:v>0.1486176676251794</c:v>
                </c:pt>
                <c:pt idx="119">
                  <c:v>0.12554428923564018</c:v>
                </c:pt>
                <c:pt idx="120">
                  <c:v>0.10584217418255688</c:v>
                </c:pt>
                <c:pt idx="121">
                  <c:v>0.08905490565935087</c:v>
                </c:pt>
                <c:pt idx="122">
                  <c:v>0.07478185513458328</c:v>
                </c:pt>
                <c:pt idx="123">
                  <c:v>0.06267233127646424</c:v>
                </c:pt>
                <c:pt idx="124">
                  <c:v>0.0524201891551614</c:v>
                </c:pt>
                <c:pt idx="125">
                  <c:v>0.0437588883867024</c:v>
                </c:pt>
                <c:pt idx="126">
                  <c:v>0.036456984384550466</c:v>
                </c:pt>
                <c:pt idx="127">
                  <c:v>0.030314033431465687</c:v>
                </c:pt>
                <c:pt idx="128">
                  <c:v>0.025156889752731792</c:v>
                </c:pt>
                <c:pt idx="129">
                  <c:v>0.02083637104346855</c:v>
                </c:pt>
                <c:pt idx="130">
                  <c:v>0.017224267864284413</c:v>
                </c:pt>
                <c:pt idx="131">
                  <c:v>0.014210671864587264</c:v>
                </c:pt>
                <c:pt idx="132">
                  <c:v>0.011701597823058204</c:v>
                </c:pt>
                <c:pt idx="133">
                  <c:v>0.009616874920274387</c:v>
                </c:pt>
                <c:pt idx="134">
                  <c:v>0.007888283398340298</c:v>
                </c:pt>
                <c:pt idx="135">
                  <c:v>0.006457913744727285</c:v>
                </c:pt>
                <c:pt idx="136">
                  <c:v>0.005276726699219582</c:v>
                </c:pt>
                <c:pt idx="137">
                  <c:v>0.004303293669300489</c:v>
                </c:pt>
                <c:pt idx="138">
                  <c:v>0.003502698503888863</c:v>
                </c:pt>
                <c:pt idx="139">
                  <c:v>0.00284558297891602</c:v>
                </c:pt>
                <c:pt idx="140">
                  <c:v>0.0023073197585279956</c:v>
                </c:pt>
                <c:pt idx="141">
                  <c:v>0.0018672979865997422</c:v>
                </c:pt>
                <c:pt idx="142">
                  <c:v>0.00150830801416988</c:v>
                </c:pt>
                <c:pt idx="143">
                  <c:v>0.0012160130636155195</c:v>
                </c:pt>
                <c:pt idx="144">
                  <c:v>0.0009784968583706358</c:v>
                </c:pt>
                <c:pt idx="145">
                  <c:v>0.0007858773998441149</c:v>
                </c:pt>
                <c:pt idx="146">
                  <c:v>0.0006299781460521</c:v>
                </c:pt>
                <c:pt idx="147">
                  <c:v>0.000504048837007016</c:v>
                </c:pt>
                <c:pt idx="148">
                  <c:v>0.00040252911981916695</c:v>
                </c:pt>
                <c:pt idx="149">
                  <c:v>0.0003208489531192751</c:v>
                </c:pt>
                <c:pt idx="150">
                  <c:v>0.0002552605184213079</c:v>
                </c:pt>
                <c:pt idx="151">
                  <c:v>0.0002026970389812453</c:v>
                </c:pt>
                <c:pt idx="152">
                  <c:v>0.00016065450880926654</c:v>
                </c:pt>
                <c:pt idx="153">
                  <c:v>0.00012709287044293118</c:v>
                </c:pt>
                <c:pt idx="154">
                  <c:v>0.00010035365482133949</c:v>
                </c:pt>
                <c:pt idx="155">
                  <c:v>7.909151514446295E-05</c:v>
                </c:pt>
                <c:pt idx="156">
                  <c:v>6.22174539585905E-05</c:v>
                </c:pt>
                <c:pt idx="157">
                  <c:v>4.885186375342067E-05</c:v>
                </c:pt>
                <c:pt idx="158">
                  <c:v>3.828578076618423E-05</c:v>
                </c:pt>
                <c:pt idx="159">
                  <c:v>2.994899389044065E-05</c:v>
                </c:pt>
                <c:pt idx="160">
                  <c:v>2.338385972379861E-05</c:v>
                </c:pt>
              </c:numCache>
            </c:numRef>
          </c:yVal>
          <c:smooth val="0"/>
        </c:ser>
        <c:axId val="61215950"/>
        <c:axId val="57609847"/>
      </c:scatterChart>
      <c:valAx>
        <c:axId val="7907008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Windspeed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682241"/>
        <c:crosses val="autoZero"/>
        <c:crossBetween val="midCat"/>
        <c:dispUnits/>
      </c:valAx>
      <c:valAx>
        <c:axId val="35682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7907008"/>
        <c:crosses val="autoZero"/>
        <c:crossBetween val="midCat"/>
        <c:dispUnits/>
      </c:valAx>
      <c:valAx>
        <c:axId val="61215950"/>
        <c:scaling>
          <c:orientation val="minMax"/>
        </c:scaling>
        <c:axPos val="b"/>
        <c:delete val="1"/>
        <c:majorTickMark val="in"/>
        <c:minorTickMark val="none"/>
        <c:tickLblPos val="nextTo"/>
        <c:crossAx val="57609847"/>
        <c:crosses val="max"/>
        <c:crossBetween val="midCat"/>
        <c:dispUnits/>
      </c:valAx>
      <c:valAx>
        <c:axId val="576098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one"/>
        <c:crossAx val="6121595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'Calculation sheet'!$I$1</c:f>
              <c:strCache>
                <c:ptCount val="1"/>
                <c:pt idx="0">
                  <c:v>Turbine power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'Calculation sheet'!$A$2:$A$162</c:f>
              <c:numCache>
                <c:ptCount val="16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</c:numCache>
            </c:numRef>
          </c:xVal>
          <c:yVal>
            <c:numRef>
              <c:f>'Calculation sheet'!$I$2:$I$162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3.504735750169833</c:v>
                </c:pt>
                <c:pt idx="14">
                  <c:v>12.45222368639352</c:v>
                </c:pt>
                <c:pt idx="15">
                  <c:v>22.77373170788737</c:v>
                </c:pt>
                <c:pt idx="16">
                  <c:v>34.567404106456436</c:v>
                </c:pt>
                <c:pt idx="17">
                  <c:v>47.93138517390569</c:v>
                </c:pt>
                <c:pt idx="18">
                  <c:v>62.96381920204019</c:v>
                </c:pt>
                <c:pt idx="19">
                  <c:v>79.7628504826649</c:v>
                </c:pt>
                <c:pt idx="20">
                  <c:v>98.42662330758486</c:v>
                </c:pt>
                <c:pt idx="21">
                  <c:v>119.05328196860509</c:v>
                </c:pt>
                <c:pt idx="22">
                  <c:v>141.74097075753056</c:v>
                </c:pt>
                <c:pt idx="23">
                  <c:v>166.5878339661664</c:v>
                </c:pt>
                <c:pt idx="24">
                  <c:v>193.69201588631745</c:v>
                </c:pt>
                <c:pt idx="25">
                  <c:v>223.15166080978884</c:v>
                </c:pt>
                <c:pt idx="26">
                  <c:v>255.06491302838552</c:v>
                </c:pt>
                <c:pt idx="27">
                  <c:v>289.5299168339125</c:v>
                </c:pt>
                <c:pt idx="28">
                  <c:v>326.644816518175</c:v>
                </c:pt>
                <c:pt idx="29">
                  <c:v>366.5077563729777</c:v>
                </c:pt>
                <c:pt idx="30">
                  <c:v>409.21688069012595</c:v>
                </c:pt>
                <c:pt idx="31">
                  <c:v>454.87033376142443</c:v>
                </c:pt>
                <c:pt idx="32">
                  <c:v>503.5662598786783</c:v>
                </c:pt>
                <c:pt idx="33">
                  <c:v>555.4028033336926</c:v>
                </c:pt>
                <c:pt idx="34">
                  <c:v>610.4781084182724</c:v>
                </c:pt>
                <c:pt idx="35">
                  <c:v>668.8903194242228</c:v>
                </c:pt>
                <c:pt idx="36">
                  <c:v>730.7375806433485</c:v>
                </c:pt>
                <c:pt idx="37">
                  <c:v>796.1180363674546</c:v>
                </c:pt>
                <c:pt idx="38">
                  <c:v>865.1298308883462</c:v>
                </c:pt>
                <c:pt idx="39">
                  <c:v>937.8711084978282</c:v>
                </c:pt>
                <c:pt idx="40">
                  <c:v>1014.4400134877059</c:v>
                </c:pt>
                <c:pt idx="41">
                  <c:v>1094.9346901497838</c:v>
                </c:pt>
                <c:pt idx="42">
                  <c:v>1179.4532827758678</c:v>
                </c:pt>
                <c:pt idx="43">
                  <c:v>1268.0939356577617</c:v>
                </c:pt>
                <c:pt idx="44">
                  <c:v>1360.9547930872714</c:v>
                </c:pt>
                <c:pt idx="45">
                  <c:v>1458.1339993562021</c:v>
                </c:pt>
                <c:pt idx="46">
                  <c:v>1499.999999999999</c:v>
                </c:pt>
                <c:pt idx="47">
                  <c:v>1499.999999999999</c:v>
                </c:pt>
                <c:pt idx="48">
                  <c:v>1499.999999999999</c:v>
                </c:pt>
                <c:pt idx="49">
                  <c:v>1499.999999999999</c:v>
                </c:pt>
                <c:pt idx="50">
                  <c:v>1499.999999999999</c:v>
                </c:pt>
                <c:pt idx="51">
                  <c:v>1499.999999999999</c:v>
                </c:pt>
                <c:pt idx="52">
                  <c:v>1499.999999999999</c:v>
                </c:pt>
                <c:pt idx="53">
                  <c:v>1499.999999999999</c:v>
                </c:pt>
                <c:pt idx="54">
                  <c:v>1499.999999999999</c:v>
                </c:pt>
                <c:pt idx="55">
                  <c:v>1499.999999999999</c:v>
                </c:pt>
                <c:pt idx="56">
                  <c:v>1499.999999999999</c:v>
                </c:pt>
                <c:pt idx="57">
                  <c:v>1499.999999999999</c:v>
                </c:pt>
                <c:pt idx="58">
                  <c:v>1499.999999999999</c:v>
                </c:pt>
                <c:pt idx="59">
                  <c:v>1499.999999999999</c:v>
                </c:pt>
                <c:pt idx="60">
                  <c:v>1499.999999999999</c:v>
                </c:pt>
                <c:pt idx="61">
                  <c:v>1499.999999999999</c:v>
                </c:pt>
                <c:pt idx="62">
                  <c:v>1499.999999999999</c:v>
                </c:pt>
                <c:pt idx="63">
                  <c:v>1499.999999999999</c:v>
                </c:pt>
                <c:pt idx="64">
                  <c:v>1499.999999999999</c:v>
                </c:pt>
                <c:pt idx="65">
                  <c:v>1499.999999999999</c:v>
                </c:pt>
                <c:pt idx="66">
                  <c:v>1499.999999999999</c:v>
                </c:pt>
                <c:pt idx="67">
                  <c:v>1499.999999999999</c:v>
                </c:pt>
                <c:pt idx="68">
                  <c:v>1499.999999999999</c:v>
                </c:pt>
                <c:pt idx="69">
                  <c:v>1499.999999999999</c:v>
                </c:pt>
                <c:pt idx="70">
                  <c:v>1499.999999999999</c:v>
                </c:pt>
                <c:pt idx="71">
                  <c:v>1499.999999999999</c:v>
                </c:pt>
                <c:pt idx="72">
                  <c:v>1499.999999999999</c:v>
                </c:pt>
                <c:pt idx="73">
                  <c:v>1499.999999999999</c:v>
                </c:pt>
                <c:pt idx="74">
                  <c:v>1499.999999999999</c:v>
                </c:pt>
                <c:pt idx="75">
                  <c:v>1499.999999999999</c:v>
                </c:pt>
                <c:pt idx="76">
                  <c:v>1499.999999999999</c:v>
                </c:pt>
                <c:pt idx="77">
                  <c:v>1499.999999999999</c:v>
                </c:pt>
                <c:pt idx="78">
                  <c:v>1499.999999999999</c:v>
                </c:pt>
                <c:pt idx="79">
                  <c:v>1499.999999999999</c:v>
                </c:pt>
                <c:pt idx="80">
                  <c:v>1499.999999999999</c:v>
                </c:pt>
                <c:pt idx="81">
                  <c:v>1499.999999999999</c:v>
                </c:pt>
                <c:pt idx="82">
                  <c:v>1499.999999999999</c:v>
                </c:pt>
                <c:pt idx="83">
                  <c:v>1499.999999999999</c:v>
                </c:pt>
                <c:pt idx="84">
                  <c:v>1499.999999999999</c:v>
                </c:pt>
                <c:pt idx="85">
                  <c:v>1499.999999999999</c:v>
                </c:pt>
                <c:pt idx="86">
                  <c:v>1499.999999999999</c:v>
                </c:pt>
                <c:pt idx="87">
                  <c:v>1499.999999999999</c:v>
                </c:pt>
                <c:pt idx="88">
                  <c:v>1499.999999999999</c:v>
                </c:pt>
                <c:pt idx="89">
                  <c:v>1499.999999999999</c:v>
                </c:pt>
                <c:pt idx="90">
                  <c:v>1499.999999999999</c:v>
                </c:pt>
                <c:pt idx="91">
                  <c:v>1499.999999999999</c:v>
                </c:pt>
                <c:pt idx="92">
                  <c:v>1499.999999999999</c:v>
                </c:pt>
                <c:pt idx="93">
                  <c:v>1499.999999999999</c:v>
                </c:pt>
                <c:pt idx="94">
                  <c:v>1499.999999999999</c:v>
                </c:pt>
                <c:pt idx="95">
                  <c:v>1499.999999999999</c:v>
                </c:pt>
                <c:pt idx="96">
                  <c:v>1499.999999999999</c:v>
                </c:pt>
                <c:pt idx="97">
                  <c:v>1499.999999999999</c:v>
                </c:pt>
                <c:pt idx="98">
                  <c:v>1499.999999999999</c:v>
                </c:pt>
                <c:pt idx="99">
                  <c:v>1499.999999999999</c:v>
                </c:pt>
                <c:pt idx="100">
                  <c:v>1499.999999999999</c:v>
                </c:pt>
                <c:pt idx="101">
                  <c:v>1499.999999999999</c:v>
                </c:pt>
                <c:pt idx="102">
                  <c:v>1499.999999999999</c:v>
                </c:pt>
                <c:pt idx="103">
                  <c:v>1499.999999999999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</c:ser>
        <c:axId val="10730508"/>
        <c:axId val="5278877"/>
      </c:scatterChart>
      <c:valAx>
        <c:axId val="10730508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Windspeed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78877"/>
        <c:crosses val="autoZero"/>
        <c:crossBetween val="midCat"/>
        <c:dispUnits/>
      </c:valAx>
      <c:valAx>
        <c:axId val="5278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Power (kW)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7305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'Input Output sheet'!$G$2</c:f>
              <c:strCache>
                <c:ptCount val="1"/>
                <c:pt idx="0">
                  <c:v>Efficiency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'Input Output sheet'!$F$3:$F$23</c:f>
              <c:numCache>
                <c:ptCount val="21"/>
                <c:pt idx="0">
                  <c:v>1E-05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'Input Output sheet'!$G$3:$G$23</c:f>
              <c:numCache>
                <c:ptCount val="21"/>
                <c:pt idx="0">
                  <c:v>0</c:v>
                </c:pt>
                <c:pt idx="1">
                  <c:v>0.5449999999999999</c:v>
                </c:pt>
                <c:pt idx="2">
                  <c:v>0.7449999999999999</c:v>
                </c:pt>
                <c:pt idx="3">
                  <c:v>0.8116666666666666</c:v>
                </c:pt>
                <c:pt idx="4">
                  <c:v>0.845</c:v>
                </c:pt>
                <c:pt idx="5">
                  <c:v>0.8649999999999999</c:v>
                </c:pt>
                <c:pt idx="6">
                  <c:v>0.8783333333333332</c:v>
                </c:pt>
                <c:pt idx="7">
                  <c:v>0.8878571428571429</c:v>
                </c:pt>
                <c:pt idx="8">
                  <c:v>0.895</c:v>
                </c:pt>
                <c:pt idx="9">
                  <c:v>0.9005555555555556</c:v>
                </c:pt>
                <c:pt idx="10">
                  <c:v>0.9049999999999999</c:v>
                </c:pt>
                <c:pt idx="11">
                  <c:v>0.9086363636363637</c:v>
                </c:pt>
                <c:pt idx="12">
                  <c:v>0.9116666666666666</c:v>
                </c:pt>
                <c:pt idx="13">
                  <c:v>0.9142307692307692</c:v>
                </c:pt>
                <c:pt idx="14">
                  <c:v>0.9164285714285714</c:v>
                </c:pt>
                <c:pt idx="15">
                  <c:v>0.9183333333333332</c:v>
                </c:pt>
                <c:pt idx="16">
                  <c:v>0.9199999999999999</c:v>
                </c:pt>
                <c:pt idx="17">
                  <c:v>0.921470588235294</c:v>
                </c:pt>
                <c:pt idx="18">
                  <c:v>0.9227777777777777</c:v>
                </c:pt>
                <c:pt idx="19">
                  <c:v>0.9239473684210525</c:v>
                </c:pt>
                <c:pt idx="20">
                  <c:v>0.9249999999999999</c:v>
                </c:pt>
              </c:numCache>
            </c:numRef>
          </c:yVal>
          <c:smooth val="0"/>
        </c:ser>
        <c:axId val="1516538"/>
        <c:axId val="19714995"/>
      </c:scatterChart>
      <c:valAx>
        <c:axId val="1516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P/P(rated)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14995"/>
        <c:crosses val="autoZero"/>
        <c:crossBetween val="midCat"/>
        <c:dispUnits/>
      </c:valAx>
      <c:valAx>
        <c:axId val="19714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5165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24</xdr:row>
      <xdr:rowOff>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762500" y="3943350"/>
        <a:ext cx="4629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0" y="3943350"/>
        <a:ext cx="47625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>
      <xdr:nvGraphicFramePr>
        <xdr:cNvPr id="3" name="Chart 7"/>
        <xdr:cNvGraphicFramePr/>
      </xdr:nvGraphicFramePr>
      <xdr:xfrm>
        <a:off x="5391150" y="200025"/>
        <a:ext cx="4000500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57421875" style="8" bestFit="1" customWidth="1"/>
    <col min="2" max="2" width="8.57421875" style="2" bestFit="1" customWidth="1"/>
    <col min="3" max="3" width="9.57421875" style="0" bestFit="1" customWidth="1"/>
    <col min="4" max="4" width="10.57421875" style="0" bestFit="1" customWidth="1"/>
    <col min="5" max="6" width="8.57421875" style="0" bestFit="1" customWidth="1"/>
    <col min="7" max="7" width="9.421875" style="0" bestFit="1" customWidth="1"/>
    <col min="8" max="14" width="8.57421875" style="0" bestFit="1" customWidth="1"/>
  </cols>
  <sheetData>
    <row r="1" spans="1:7" ht="15.75">
      <c r="A1" s="31" t="s">
        <v>37</v>
      </c>
      <c r="B1" s="31"/>
      <c r="C1" s="31"/>
      <c r="D1" s="31"/>
      <c r="E1" s="31"/>
      <c r="F1" s="31"/>
      <c r="G1" s="31"/>
    </row>
    <row r="2" spans="1:15" ht="12.75" customHeight="1">
      <c r="A2" s="5" t="s">
        <v>29</v>
      </c>
      <c r="B2" s="2">
        <v>5.8</v>
      </c>
      <c r="C2" t="s">
        <v>10</v>
      </c>
      <c r="E2" s="24"/>
      <c r="F2" s="28" t="s">
        <v>33</v>
      </c>
      <c r="G2" s="28" t="s">
        <v>34</v>
      </c>
      <c r="H2" s="26"/>
      <c r="I2" s="26"/>
      <c r="J2" s="26"/>
      <c r="K2" s="26"/>
      <c r="L2" s="26"/>
      <c r="M2" s="26"/>
      <c r="N2" s="26"/>
      <c r="O2" s="8"/>
    </row>
    <row r="3" spans="1:14" ht="12.75" customHeight="1">
      <c r="A3" s="5" t="s">
        <v>0</v>
      </c>
      <c r="B3" s="3">
        <v>2</v>
      </c>
      <c r="E3" s="25"/>
      <c r="F3">
        <v>1E-05</v>
      </c>
      <c r="G3" s="27">
        <f>IF(($B$15-($C$15/F3))-($B$16+($C$16/F3))&gt;0,($B$15-($C$15/F3))-($B$16+($C$16/F3)),0)</f>
        <v>0</v>
      </c>
      <c r="H3" s="23"/>
      <c r="I3" s="23"/>
      <c r="J3" s="23"/>
      <c r="K3" s="23"/>
      <c r="L3" s="23"/>
      <c r="M3" s="23"/>
      <c r="N3" s="23"/>
    </row>
    <row r="4" spans="1:14" ht="12.75" customHeight="1">
      <c r="A4" s="1" t="s">
        <v>24</v>
      </c>
      <c r="B4" s="10">
        <v>1500</v>
      </c>
      <c r="C4" t="s">
        <v>13</v>
      </c>
      <c r="E4" s="23"/>
      <c r="F4">
        <v>0.05</v>
      </c>
      <c r="G4" s="27">
        <f aca="true" t="shared" si="0" ref="G4:G23">IF(($B$15-($C$15/F4))-($B$16+($C$16/F4))&gt;0,($B$15-($C$15/F4))-($B$16+($C$16/F4)),0)</f>
        <v>0.5449999999999999</v>
      </c>
      <c r="H4" s="14"/>
      <c r="I4" s="14"/>
      <c r="J4" s="14"/>
      <c r="K4" s="14"/>
      <c r="L4" s="14"/>
      <c r="M4" s="14"/>
      <c r="N4" s="14"/>
    </row>
    <row r="5" spans="1:14" ht="12.75" customHeight="1">
      <c r="A5" s="5" t="s">
        <v>1</v>
      </c>
      <c r="B5" s="2">
        <v>70</v>
      </c>
      <c r="C5" t="s">
        <v>11</v>
      </c>
      <c r="E5" s="23"/>
      <c r="F5">
        <v>0.1</v>
      </c>
      <c r="G5" s="27">
        <f t="shared" si="0"/>
        <v>0.7449999999999999</v>
      </c>
      <c r="H5" s="14"/>
      <c r="I5" s="14"/>
      <c r="J5" s="14"/>
      <c r="K5" s="14"/>
      <c r="L5" s="14"/>
      <c r="M5" s="14"/>
      <c r="N5" s="14"/>
    </row>
    <row r="6" spans="1:14" ht="12.75" customHeight="1">
      <c r="A6" s="5" t="s">
        <v>9</v>
      </c>
      <c r="B6" s="2">
        <v>65</v>
      </c>
      <c r="C6" t="s">
        <v>11</v>
      </c>
      <c r="E6" s="23"/>
      <c r="F6">
        <v>0.15</v>
      </c>
      <c r="G6" s="27">
        <f t="shared" si="0"/>
        <v>0.8116666666666666</v>
      </c>
      <c r="H6" s="14"/>
      <c r="I6" s="14"/>
      <c r="J6" s="14"/>
      <c r="K6" s="14"/>
      <c r="L6" s="14"/>
      <c r="M6" s="14"/>
      <c r="N6" s="14"/>
    </row>
    <row r="7" spans="1:14" ht="12.75" customHeight="1">
      <c r="A7" s="5" t="s">
        <v>30</v>
      </c>
      <c r="B7" s="16">
        <v>0</v>
      </c>
      <c r="C7" t="s">
        <v>11</v>
      </c>
      <c r="E7" s="23"/>
      <c r="F7">
        <v>0.2</v>
      </c>
      <c r="G7" s="27">
        <f t="shared" si="0"/>
        <v>0.845</v>
      </c>
      <c r="H7" s="14"/>
      <c r="I7" s="14"/>
      <c r="J7" s="14"/>
      <c r="K7" s="14"/>
      <c r="L7" s="14"/>
      <c r="M7" s="14"/>
      <c r="N7" s="14"/>
    </row>
    <row r="8" spans="1:14" ht="12.75" customHeight="1">
      <c r="A8" s="5" t="s">
        <v>7</v>
      </c>
      <c r="B8" s="29">
        <f>(101300*(1-((0.0065*B7)/288))^(9.80665/(0.0065*287.15)))/(287.15*(288-0.0065*B7))</f>
        <v>1.2249211600595895</v>
      </c>
      <c r="C8" t="s">
        <v>12</v>
      </c>
      <c r="E8" s="23"/>
      <c r="F8">
        <v>0.25</v>
      </c>
      <c r="G8" s="27">
        <f t="shared" si="0"/>
        <v>0.8649999999999999</v>
      </c>
      <c r="H8" s="14"/>
      <c r="I8" s="14"/>
      <c r="J8" s="14"/>
      <c r="K8" s="14"/>
      <c r="L8" s="14"/>
      <c r="M8" s="14"/>
      <c r="N8" s="14"/>
    </row>
    <row r="9" spans="1:14" ht="12.75" customHeight="1">
      <c r="A9" s="5" t="s">
        <v>27</v>
      </c>
      <c r="B9" s="2">
        <v>0.47</v>
      </c>
      <c r="D9" s="4"/>
      <c r="E9" s="23"/>
      <c r="F9">
        <v>0.3</v>
      </c>
      <c r="G9" s="27">
        <f t="shared" si="0"/>
        <v>0.8783333333333332</v>
      </c>
      <c r="H9" s="14"/>
      <c r="I9" s="14"/>
      <c r="J9" s="14"/>
      <c r="K9" s="14"/>
      <c r="L9" s="14"/>
      <c r="M9" s="14"/>
      <c r="N9" s="14"/>
    </row>
    <row r="10" spans="1:14" ht="12.75" customHeight="1">
      <c r="A10" s="5" t="s">
        <v>22</v>
      </c>
      <c r="B10" s="2">
        <v>3</v>
      </c>
      <c r="C10" t="s">
        <v>10</v>
      </c>
      <c r="E10" s="23"/>
      <c r="F10">
        <v>0.35</v>
      </c>
      <c r="G10" s="27">
        <f t="shared" si="0"/>
        <v>0.8878571428571429</v>
      </c>
      <c r="H10" s="14"/>
      <c r="I10" s="14"/>
      <c r="J10" s="14"/>
      <c r="K10" s="14"/>
      <c r="L10" s="14"/>
      <c r="M10" s="14"/>
      <c r="N10" s="14"/>
    </row>
    <row r="11" spans="1:14" ht="12.75" customHeight="1">
      <c r="A11" s="5" t="s">
        <v>23</v>
      </c>
      <c r="B11" s="2">
        <v>26</v>
      </c>
      <c r="C11" t="s">
        <v>10</v>
      </c>
      <c r="E11" s="23"/>
      <c r="F11">
        <v>0.4</v>
      </c>
      <c r="G11" s="27">
        <f t="shared" si="0"/>
        <v>0.895</v>
      </c>
      <c r="H11" s="14"/>
      <c r="I11" s="14"/>
      <c r="J11" s="14"/>
      <c r="K11" s="14"/>
      <c r="L11" s="14"/>
      <c r="M11" s="14"/>
      <c r="N11" s="14"/>
    </row>
    <row r="12" spans="1:14" ht="12.75" customHeight="1">
      <c r="A12" s="5" t="s">
        <v>15</v>
      </c>
      <c r="B12" s="15">
        <v>0.143</v>
      </c>
      <c r="E12" s="23"/>
      <c r="F12">
        <v>0.45</v>
      </c>
      <c r="G12" s="27">
        <f t="shared" si="0"/>
        <v>0.9005555555555556</v>
      </c>
      <c r="H12" s="14"/>
      <c r="I12" s="14"/>
      <c r="J12" s="14"/>
      <c r="K12" s="14"/>
      <c r="L12" s="14"/>
      <c r="M12" s="14"/>
      <c r="N12" s="14"/>
    </row>
    <row r="13" spans="1:14" ht="12.75" customHeight="1">
      <c r="A13" s="5" t="s">
        <v>14</v>
      </c>
      <c r="B13" s="13">
        <f>((B6/10)^B12)*B2</f>
        <v>7.580094213883759</v>
      </c>
      <c r="E13" s="23"/>
      <c r="F13">
        <v>0.5</v>
      </c>
      <c r="G13" s="27">
        <f t="shared" si="0"/>
        <v>0.9049999999999999</v>
      </c>
      <c r="H13" s="14"/>
      <c r="I13" s="14"/>
      <c r="J13" s="14"/>
      <c r="K13" s="14"/>
      <c r="L13" s="14"/>
      <c r="M13" s="14"/>
      <c r="N13" s="14"/>
    </row>
    <row r="14" spans="1:14" ht="12.75" customHeight="1">
      <c r="A14" s="5" t="s">
        <v>21</v>
      </c>
      <c r="B14" s="13">
        <f>(2*B4*1000/(B8*(PI()*B5^2/4)*B9*(B15-C15-B16-C16)))^(1/3)</f>
        <v>11.35435639446674</v>
      </c>
      <c r="C14" t="s">
        <v>10</v>
      </c>
      <c r="E14" s="23"/>
      <c r="F14">
        <v>0.55</v>
      </c>
      <c r="G14" s="27">
        <f t="shared" si="0"/>
        <v>0.9086363636363637</v>
      </c>
      <c r="H14" s="14"/>
      <c r="I14" s="14"/>
      <c r="J14" s="14"/>
      <c r="K14" s="14"/>
      <c r="L14" s="14"/>
      <c r="M14" s="14"/>
      <c r="N14" s="14"/>
    </row>
    <row r="15" spans="1:14" ht="12.75" customHeight="1">
      <c r="A15" s="1" t="s">
        <v>28</v>
      </c>
      <c r="B15" s="2">
        <v>0.95</v>
      </c>
      <c r="C15">
        <v>0.015</v>
      </c>
      <c r="E15" s="23"/>
      <c r="F15">
        <v>0.6</v>
      </c>
      <c r="G15" s="27">
        <f t="shared" si="0"/>
        <v>0.9116666666666666</v>
      </c>
      <c r="H15" s="14"/>
      <c r="I15" s="14"/>
      <c r="J15" s="14"/>
      <c r="K15" s="14"/>
      <c r="L15" s="14"/>
      <c r="M15" s="14"/>
      <c r="N15" s="14"/>
    </row>
    <row r="16" spans="2:14" ht="12.75" customHeight="1">
      <c r="B16" s="2">
        <v>0.005</v>
      </c>
      <c r="C16">
        <v>0.005</v>
      </c>
      <c r="E16" s="23"/>
      <c r="F16">
        <v>0.65</v>
      </c>
      <c r="G16" s="27">
        <f t="shared" si="0"/>
        <v>0.9142307692307692</v>
      </c>
      <c r="H16" s="14"/>
      <c r="I16" s="14"/>
      <c r="J16" s="14"/>
      <c r="K16" s="14"/>
      <c r="L16" s="14"/>
      <c r="M16" s="14"/>
      <c r="N16" s="14"/>
    </row>
    <row r="17" spans="1:14" ht="12.75" customHeight="1">
      <c r="A17" s="5" t="s">
        <v>31</v>
      </c>
      <c r="B17" s="30">
        <v>0.035</v>
      </c>
      <c r="E17" s="23"/>
      <c r="F17">
        <v>0.7</v>
      </c>
      <c r="G17" s="27">
        <f t="shared" si="0"/>
        <v>0.9164285714285714</v>
      </c>
      <c r="H17" s="14"/>
      <c r="I17" s="14"/>
      <c r="J17" s="14"/>
      <c r="K17" s="14"/>
      <c r="L17" s="14"/>
      <c r="M17" s="14"/>
      <c r="N17" s="14"/>
    </row>
    <row r="18" spans="1:14" ht="12.75" customHeight="1">
      <c r="A18" s="5" t="s">
        <v>32</v>
      </c>
      <c r="B18" s="30">
        <v>0.05</v>
      </c>
      <c r="E18" s="23"/>
      <c r="F18">
        <v>0.75</v>
      </c>
      <c r="G18" s="27">
        <f t="shared" si="0"/>
        <v>0.9183333333333332</v>
      </c>
      <c r="H18" s="14"/>
      <c r="I18" s="14"/>
      <c r="J18" s="14"/>
      <c r="K18" s="14"/>
      <c r="L18" s="14"/>
      <c r="M18" s="14"/>
      <c r="N18" s="14"/>
    </row>
    <row r="19" spans="1:14" ht="12.75" customHeight="1">
      <c r="A19" s="1" t="s">
        <v>26</v>
      </c>
      <c r="B19" s="30">
        <v>0.98</v>
      </c>
      <c r="E19" s="23"/>
      <c r="F19">
        <v>0.8</v>
      </c>
      <c r="G19" s="27">
        <f t="shared" si="0"/>
        <v>0.9199999999999999</v>
      </c>
      <c r="H19" s="14"/>
      <c r="I19" s="14"/>
      <c r="J19" s="14"/>
      <c r="K19" s="14"/>
      <c r="L19" s="14"/>
      <c r="M19" s="14"/>
      <c r="N19" s="14"/>
    </row>
    <row r="20" spans="1:14" ht="13.5" thickBot="1">
      <c r="A20" s="2"/>
      <c r="B20" s="2" t="s">
        <v>18</v>
      </c>
      <c r="C20" s="2" t="s">
        <v>17</v>
      </c>
      <c r="D20" s="2" t="s">
        <v>16</v>
      </c>
      <c r="E20" s="23"/>
      <c r="F20">
        <v>0.85</v>
      </c>
      <c r="G20" s="27">
        <f t="shared" si="0"/>
        <v>0.921470588235294</v>
      </c>
      <c r="H20" s="14"/>
      <c r="I20" s="14"/>
      <c r="J20" s="14"/>
      <c r="K20" s="14"/>
      <c r="L20" s="14"/>
      <c r="M20" s="14"/>
      <c r="N20" s="14"/>
    </row>
    <row r="21" spans="1:14" ht="12.75">
      <c r="A21" s="17" t="s">
        <v>19</v>
      </c>
      <c r="B21" s="18">
        <f>SUM('Calculation sheet'!F2:F162)*(1-B17)*(1-B18)*(8760*B19)/4000</f>
        <v>4439.525782903412</v>
      </c>
      <c r="C21" s="11">
        <f>SUM('Calculation sheet'!E2:E162)*8760/4000</f>
        <v>7668.5781980556885</v>
      </c>
      <c r="D21" s="12">
        <f>SUM('Calculation sheet'!D2:D162)*8760/4000</f>
        <v>10177.69907253046</v>
      </c>
      <c r="E21" s="23"/>
      <c r="F21">
        <v>0.9</v>
      </c>
      <c r="G21" s="27">
        <f t="shared" si="0"/>
        <v>0.9227777777777777</v>
      </c>
      <c r="H21" s="14"/>
      <c r="I21" s="14"/>
      <c r="J21" s="14"/>
      <c r="K21" s="14"/>
      <c r="L21" s="14"/>
      <c r="M21" s="14"/>
      <c r="N21" s="14"/>
    </row>
    <row r="22" spans="1:14" ht="12.75">
      <c r="A22" s="19" t="s">
        <v>20</v>
      </c>
      <c r="B22" s="20">
        <f>B21/(B4*8.76)</f>
        <v>0.33786345379782434</v>
      </c>
      <c r="E22" s="23"/>
      <c r="F22">
        <v>0.95</v>
      </c>
      <c r="G22" s="27">
        <f t="shared" si="0"/>
        <v>0.9239473684210525</v>
      </c>
      <c r="H22" s="14"/>
      <c r="I22" s="14"/>
      <c r="J22" s="14"/>
      <c r="K22" s="14"/>
      <c r="L22" s="14"/>
      <c r="M22" s="14"/>
      <c r="N22" s="14"/>
    </row>
    <row r="23" spans="1:14" ht="13.5" thickBot="1">
      <c r="A23" s="21" t="s">
        <v>25</v>
      </c>
      <c r="B23" s="22">
        <f>B21/C21</f>
        <v>0.5789242370937837</v>
      </c>
      <c r="E23" s="23"/>
      <c r="F23">
        <v>1</v>
      </c>
      <c r="G23" s="27">
        <f t="shared" si="0"/>
        <v>0.9249999999999999</v>
      </c>
      <c r="H23" s="14"/>
      <c r="I23" s="14"/>
      <c r="J23" s="14"/>
      <c r="K23" s="14"/>
      <c r="L23" s="14"/>
      <c r="M23" s="14"/>
      <c r="N23" s="14"/>
    </row>
    <row r="51" spans="2:8" ht="12.75">
      <c r="B51" s="9"/>
      <c r="C51" s="7"/>
      <c r="D51" s="7"/>
      <c r="E51" s="7"/>
      <c r="F51" s="7"/>
      <c r="G51" s="7"/>
      <c r="H51" s="7"/>
    </row>
    <row r="52" spans="2:8" ht="12.75">
      <c r="B52" s="9"/>
      <c r="C52" s="7"/>
      <c r="D52" s="7"/>
      <c r="E52" s="7"/>
      <c r="F52" s="7"/>
      <c r="G52" s="7"/>
      <c r="H52" s="7"/>
    </row>
    <row r="53" spans="2:8" ht="12.75">
      <c r="B53" s="9"/>
      <c r="C53" s="7"/>
      <c r="D53" s="7"/>
      <c r="E53" s="7"/>
      <c r="F53" s="7"/>
      <c r="G53" s="7"/>
      <c r="H53" s="7"/>
    </row>
    <row r="54" spans="2:8" ht="12.75">
      <c r="B54" s="9"/>
      <c r="C54" s="7"/>
      <c r="D54" s="7"/>
      <c r="E54" s="7"/>
      <c r="F54" s="7"/>
      <c r="G54" s="7"/>
      <c r="H54" s="7"/>
    </row>
    <row r="55" spans="2:8" ht="12.75">
      <c r="B55" s="9"/>
      <c r="C55" s="7"/>
      <c r="D55" s="7"/>
      <c r="E55" s="7"/>
      <c r="F55" s="7"/>
      <c r="G55" s="7"/>
      <c r="H55" s="7"/>
    </row>
  </sheetData>
  <printOptions/>
  <pageMargins left="0.75" right="0.75" top="1" bottom="1" header="0.5" footer="0.5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62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3" width="10.28125" style="0" bestFit="1" customWidth="1"/>
    <col min="4" max="5" width="12.28125" style="0" bestFit="1" customWidth="1"/>
    <col min="6" max="6" width="12.00390625" style="0" bestFit="1" customWidth="1"/>
    <col min="7" max="7" width="12.00390625" style="0" customWidth="1"/>
    <col min="8" max="8" width="9.421875" style="0" bestFit="1" customWidth="1"/>
    <col min="9" max="9" width="7.57421875" style="0" bestFit="1" customWidth="1"/>
  </cols>
  <sheetData>
    <row r="1" spans="1:9" ht="38.25">
      <c r="A1" s="6" t="s">
        <v>2</v>
      </c>
      <c r="B1" s="5" t="s">
        <v>3</v>
      </c>
      <c r="C1" s="5" t="s">
        <v>4</v>
      </c>
      <c r="D1" s="5" t="s">
        <v>6</v>
      </c>
      <c r="E1" s="5" t="s">
        <v>8</v>
      </c>
      <c r="F1" s="5" t="s">
        <v>5</v>
      </c>
      <c r="G1" s="5" t="s">
        <v>35</v>
      </c>
      <c r="H1" s="5" t="s">
        <v>34</v>
      </c>
      <c r="I1" s="5" t="s">
        <v>36</v>
      </c>
    </row>
    <row r="2" spans="1:9" ht="12.75">
      <c r="A2" s="4">
        <v>0</v>
      </c>
      <c r="B2" s="4">
        <f>((PI()*$A2)/(2*'Input Output sheet'!$B$13*'Input Output sheet'!$B$13))*EXP(((-PI()*$A2*$A2)/(4*'Input Output sheet'!$B$13*'Input Output sheet'!$B$13)))</f>
        <v>0</v>
      </c>
      <c r="C2" s="4">
        <f>'Input Output sheet'!$B$3*((2*'Input Output sheet'!$B$13/SQRT(PI()))^(-'Input Output sheet'!$B$3))*(A2^('Input Output sheet'!$B$3-1))*EXP(-((A2/(2*'Input Output sheet'!$B$13/SQRT(PI())))^'Input Output sheet'!$B$3))</f>
        <v>0</v>
      </c>
      <c r="D2">
        <f>((0.5*'Input Output sheet'!$B$8*0.25*PI()*'Input Output sheet'!$B$5^2*A2^3)*C2/(1000))*16/27</f>
        <v>0</v>
      </c>
      <c r="E2">
        <f>((0.5*'Input Output sheet'!$B$8*0.25*PI()*'Input Output sheet'!$B$5^2*A2^3)*C2/(1000))*'Input Output sheet'!$B$9*'Input Output sheet'!$B$15</f>
        <v>0</v>
      </c>
      <c r="F2">
        <f aca="true" t="shared" si="0" ref="F2:F33">$I2*$C2</f>
        <v>0</v>
      </c>
      <c r="G2">
        <f>IF(AND(A2&lt;'Input Output sheet'!$B$11,A2&gt;'Input Output sheet'!$B$10),IF($A2&gt;'Input Output sheet'!$B$14,(0.5*'Input Output sheet'!$B$8*(PI()/4)*'Input Output sheet'!$B$5^2*('Input Output sheet'!$B$14)^3*'Input Output sheet'!$B$9)/1000,(0.5*'Input Output sheet'!$B$8*(PI()/4)*'Input Output sheet'!$B$5^2*$A2^3*'Input Output sheet'!$B$9)/1000),0)</f>
        <v>0</v>
      </c>
      <c r="H2" s="27" t="e">
        <f>IF(('Input Output sheet'!$B$15-('Input Output sheet'!$C$15/(G2/MAX(G2:G162))))-('Input Output sheet'!$B$16+('Input Output sheet'!$C$16/(G2/MAX(G2:G162))))&gt;0,('Input Output sheet'!$B$15-('Input Output sheet'!$C$15/(G2/MAX(G2:G162))))-('Input Output sheet'!$B$16+('Input Output sheet'!$C$16/(G2/MAX(G2:G162)))))</f>
        <v>#DIV/0!</v>
      </c>
      <c r="I2" s="4">
        <f>IF(AND(A2&lt;'Input Output sheet'!$B$11,A2&gt;'Input Output sheet'!$B$10),IF($A2&gt;'Input Output sheet'!$B$14,(0.5*'Input Output sheet'!$B$8*(PI()/4)*'Input Output sheet'!$B$5^2*('Input Output sheet'!$B$14)^3*'Input Output sheet'!$B$9*H2)/1000,(0.5*'Input Output sheet'!$B$8*(PI()/4)*'Input Output sheet'!$B$5^2*$A2^3*'Input Output sheet'!$B$9*H2)/1000),0)</f>
        <v>0</v>
      </c>
    </row>
    <row r="3" spans="1:9" ht="12.75">
      <c r="A3" s="4">
        <v>0.25</v>
      </c>
      <c r="B3" s="4">
        <f>((PI()*$A3)/(2*'Input Output sheet'!$B$13*'Input Output sheet'!$B$13))*EXP(((-PI()*$A3*$A3)/(4*'Input Output sheet'!$B$13*'Input Output sheet'!$B$13)))</f>
        <v>0.00682872544722589</v>
      </c>
      <c r="C3" s="4">
        <f>'Input Output sheet'!$B$3*((2*'Input Output sheet'!$B$13/SQRT(PI()))^(-'Input Output sheet'!$B$3))*(A3^('Input Output sheet'!$B$3-1))*EXP(-((A3/(2*'Input Output sheet'!$B$13/SQRT(PI())))^'Input Output sheet'!$B$3))</f>
        <v>0.006828725447225888</v>
      </c>
      <c r="D3">
        <f>((0.5*'Input Output sheet'!$B$8*0.25*PI()*'Input Output sheet'!$B$5^2*A3^3)*C3/(1000))*16/27</f>
        <v>0.00014903216112871563</v>
      </c>
      <c r="E3">
        <f>((0.5*'Input Output sheet'!$B$8*0.25*PI()*'Input Output sheet'!$B$5^2*A3^3)*C3/(1000))*'Input Output sheet'!$B$9*'Input Output sheet'!$B$15</f>
        <v>0.00011229107615545195</v>
      </c>
      <c r="F3">
        <f t="shared" si="0"/>
        <v>0</v>
      </c>
      <c r="G3">
        <f>IF(AND(A3&lt;'Input Output sheet'!$B$11,A3&gt;'Input Output sheet'!$B$10),IF($A3&gt;'Input Output sheet'!$B$14,(0.5*'Input Output sheet'!$B$8*(PI()/4)*'Input Output sheet'!$B$5^2*('Input Output sheet'!$B$14)^3*'Input Output sheet'!$B$9)/1000,(0.5*'Input Output sheet'!$B$8*(PI()/4)*'Input Output sheet'!$B$5^2*$A3^3*'Input Output sheet'!$B$9)/1000),0)</f>
        <v>0</v>
      </c>
      <c r="H3" s="27" t="e">
        <f>IF(('Input Output sheet'!$B$15-('Input Output sheet'!$C$15/(G3/MAX(G3:G163))))-('Input Output sheet'!$B$16+('Input Output sheet'!$C$16/(G3/MAX(G3:G163))))&gt;0,('Input Output sheet'!$B$15-('Input Output sheet'!$C$15/(G3/MAX(G3:G163))))-('Input Output sheet'!$B$16+('Input Output sheet'!$C$16/(G3/MAX(G3:G163)))))</f>
        <v>#DIV/0!</v>
      </c>
      <c r="I3" s="4">
        <f>IF(AND(A3&lt;'Input Output sheet'!$B$11,A3&gt;'Input Output sheet'!$B$10),IF($A3&gt;'Input Output sheet'!$B$14,(0.5*'Input Output sheet'!$B$8*(PI()/4)*'Input Output sheet'!$B$5^2*('Input Output sheet'!$B$14)^3*'Input Output sheet'!$B$9*H3)/1000,(0.5*'Input Output sheet'!$B$8*(PI()/4)*'Input Output sheet'!$B$5^2*$A3^3*'Input Output sheet'!$B$9*H3)/1000),0)</f>
        <v>0</v>
      </c>
    </row>
    <row r="4" spans="1:9" ht="12.75">
      <c r="A4" s="4">
        <v>0.5</v>
      </c>
      <c r="B4" s="4">
        <f>((PI()*$A4)/(2*'Input Output sheet'!$B$13*'Input Output sheet'!$B$13))*EXP(((-PI()*$A4*$A4)/(4*'Input Output sheet'!$B$13*'Input Output sheet'!$B$13)))</f>
        <v>0.01362249220260306</v>
      </c>
      <c r="C4" s="4">
        <f>'Input Output sheet'!$B$3*((2*'Input Output sheet'!$B$13/SQRT(PI()))^(-'Input Output sheet'!$B$3))*(A4^('Input Output sheet'!$B$3-1))*EXP(-((A4/(2*'Input Output sheet'!$B$13/SQRT(PI())))^'Input Output sheet'!$B$3))</f>
        <v>0.013622492202603056</v>
      </c>
      <c r="D4">
        <f>((0.5*'Input Output sheet'!$B$8*0.25*PI()*'Input Output sheet'!$B$5^2*A4^3)*C4/(1000))*16/27</f>
        <v>0.0023784109858893307</v>
      </c>
      <c r="E4">
        <f>((0.5*'Input Output sheet'!$B$8*0.25*PI()*'Input Output sheet'!$B$5^2*A4^3)*C4/(1000))*'Input Output sheet'!$B$9*'Input Output sheet'!$B$15</f>
        <v>0.0017920583525243014</v>
      </c>
      <c r="F4">
        <f t="shared" si="0"/>
        <v>0</v>
      </c>
      <c r="G4">
        <f>IF(AND(A4&lt;'Input Output sheet'!$B$11,A4&gt;'Input Output sheet'!$B$10),IF($A4&gt;'Input Output sheet'!$B$14,(0.5*'Input Output sheet'!$B$8*(PI()/4)*'Input Output sheet'!$B$5^2*('Input Output sheet'!$B$14)^3*'Input Output sheet'!$B$9)/1000,(0.5*'Input Output sheet'!$B$8*(PI()/4)*'Input Output sheet'!$B$5^2*$A4^3*'Input Output sheet'!$B$9)/1000),0)</f>
        <v>0</v>
      </c>
      <c r="H4" s="27" t="e">
        <f>IF(('Input Output sheet'!$B$15-('Input Output sheet'!$C$15/(G4/MAX(G4:G164))))-('Input Output sheet'!$B$16+('Input Output sheet'!$C$16/(G4/MAX(G4:G164))))&gt;0,('Input Output sheet'!$B$15-('Input Output sheet'!$C$15/(G4/MAX(G4:G164))))-('Input Output sheet'!$B$16+('Input Output sheet'!$C$16/(G4/MAX(G4:G164)))))</f>
        <v>#DIV/0!</v>
      </c>
      <c r="I4" s="4">
        <f>IF(AND(A4&lt;'Input Output sheet'!$B$11,A4&gt;'Input Output sheet'!$B$10),IF($A4&gt;'Input Output sheet'!$B$14,(0.5*'Input Output sheet'!$B$8*(PI()/4)*'Input Output sheet'!$B$5^2*('Input Output sheet'!$B$14)^3*'Input Output sheet'!$B$9*H4)/1000,(0.5*'Input Output sheet'!$B$8*(PI()/4)*'Input Output sheet'!$B$5^2*$A4^3*'Input Output sheet'!$B$9*H4)/1000),0)</f>
        <v>0</v>
      </c>
    </row>
    <row r="5" spans="1:9" ht="12.75">
      <c r="A5" s="4">
        <v>0.75</v>
      </c>
      <c r="B5" s="4">
        <f>((PI()*$A5)/(2*'Input Output sheet'!$B$13*'Input Output sheet'!$B$13))*EXP(((-PI()*$A5*$A5)/(4*'Input Output sheet'!$B$13*'Input Output sheet'!$B$13)))</f>
        <v>0.020346639681359798</v>
      </c>
      <c r="C5" s="4">
        <f>'Input Output sheet'!$B$3*((2*'Input Output sheet'!$B$13/SQRT(PI()))^(-'Input Output sheet'!$B$3))*(A5^('Input Output sheet'!$B$3-1))*EXP(-((A5/(2*'Input Output sheet'!$B$13/SQRT(PI())))^'Input Output sheet'!$B$3))</f>
        <v>0.020346639681359795</v>
      </c>
      <c r="D5">
        <f>((0.5*'Input Output sheet'!$B$8*0.25*PI()*'Input Output sheet'!$B$5^2*A5^3)*C5/(1000))*16/27</f>
        <v>0.011989382218552782</v>
      </c>
      <c r="E5">
        <f>((0.5*'Input Output sheet'!$B$8*0.25*PI()*'Input Output sheet'!$B$5^2*A5^3)*C5/(1000))*'Input Output sheet'!$B$9*'Input Output sheet'!$B$15</f>
        <v>0.00903362483348519</v>
      </c>
      <c r="F5">
        <f t="shared" si="0"/>
        <v>0</v>
      </c>
      <c r="G5">
        <f>IF(AND(A5&lt;'Input Output sheet'!$B$11,A5&gt;'Input Output sheet'!$B$10),IF($A5&gt;'Input Output sheet'!$B$14,(0.5*'Input Output sheet'!$B$8*(PI()/4)*'Input Output sheet'!$B$5^2*('Input Output sheet'!$B$14)^3*'Input Output sheet'!$B$9)/1000,(0.5*'Input Output sheet'!$B$8*(PI()/4)*'Input Output sheet'!$B$5^2*$A5^3*'Input Output sheet'!$B$9)/1000),0)</f>
        <v>0</v>
      </c>
      <c r="H5" s="27" t="e">
        <f>IF(('Input Output sheet'!$B$15-('Input Output sheet'!$C$15/(G5/MAX(G5:G165))))-('Input Output sheet'!$B$16+('Input Output sheet'!$C$16/(G5/MAX(G5:G165))))&gt;0,('Input Output sheet'!$B$15-('Input Output sheet'!$C$15/(G5/MAX(G5:G165))))-('Input Output sheet'!$B$16+('Input Output sheet'!$C$16/(G5/MAX(G5:G165)))))</f>
        <v>#DIV/0!</v>
      </c>
      <c r="I5" s="4">
        <f>IF(AND(A5&lt;'Input Output sheet'!$B$11,A5&gt;'Input Output sheet'!$B$10),IF($A5&gt;'Input Output sheet'!$B$14,(0.5*'Input Output sheet'!$B$8*(PI()/4)*'Input Output sheet'!$B$5^2*('Input Output sheet'!$B$14)^3*'Input Output sheet'!$B$9*H5)/1000,(0.5*'Input Output sheet'!$B$8*(PI()/4)*'Input Output sheet'!$B$5^2*$A5^3*'Input Output sheet'!$B$9*H5)/1000),0)</f>
        <v>0</v>
      </c>
    </row>
    <row r="6" spans="1:9" ht="12.75">
      <c r="A6" s="4">
        <v>1</v>
      </c>
      <c r="B6" s="4">
        <f>((PI()*$A6)/(2*'Input Output sheet'!$B$13*'Input Output sheet'!$B$13))*EXP(((-PI()*$A6*$A6)/(4*'Input Output sheet'!$B$13*'Input Output sheet'!$B$13)))</f>
        <v>0.026967099955989008</v>
      </c>
      <c r="C6" s="4">
        <f>'Input Output sheet'!$B$3*((2*'Input Output sheet'!$B$13/SQRT(PI()))^(-'Input Output sheet'!$B$3))*(A6^('Input Output sheet'!$B$3-1))*EXP(-((A6/(2*'Input Output sheet'!$B$13/SQRT(PI())))^'Input Output sheet'!$B$3))</f>
        <v>0.026967099955989005</v>
      </c>
      <c r="D6">
        <f>((0.5*'Input Output sheet'!$B$8*0.25*PI()*'Input Output sheet'!$B$5^2*A6^3)*C6/(1000))*16/27</f>
        <v>0.03766643920303743</v>
      </c>
      <c r="E6">
        <f>((0.5*'Input Output sheet'!$B$8*0.25*PI()*'Input Output sheet'!$B$5^2*A6^3)*C6/(1000))*'Input Output sheet'!$B$9*'Input Output sheet'!$B$15</f>
        <v>0.028380484863263607</v>
      </c>
      <c r="F6">
        <f t="shared" si="0"/>
        <v>0</v>
      </c>
      <c r="G6">
        <f>IF(AND(A6&lt;'Input Output sheet'!$B$11,A6&gt;'Input Output sheet'!$B$10),IF($A6&gt;'Input Output sheet'!$B$14,(0.5*'Input Output sheet'!$B$8*(PI()/4)*'Input Output sheet'!$B$5^2*('Input Output sheet'!$B$14)^3*'Input Output sheet'!$B$9)/1000,(0.5*'Input Output sheet'!$B$8*(PI()/4)*'Input Output sheet'!$B$5^2*$A6^3*'Input Output sheet'!$B$9)/1000),0)</f>
        <v>0</v>
      </c>
      <c r="H6" s="27" t="e">
        <f>IF(('Input Output sheet'!$B$15-('Input Output sheet'!$C$15/(G6/MAX(G6:G166))))-('Input Output sheet'!$B$16+('Input Output sheet'!$C$16/(G6/MAX(G6:G166))))&gt;0,('Input Output sheet'!$B$15-('Input Output sheet'!$C$15/(G6/MAX(G6:G166))))-('Input Output sheet'!$B$16+('Input Output sheet'!$C$16/(G6/MAX(G6:G166)))))</f>
        <v>#DIV/0!</v>
      </c>
      <c r="I6" s="4">
        <f>IF(AND(A6&lt;'Input Output sheet'!$B$11,A6&gt;'Input Output sheet'!$B$10),IF($A6&gt;'Input Output sheet'!$B$14,(0.5*'Input Output sheet'!$B$8*(PI()/4)*'Input Output sheet'!$B$5^2*('Input Output sheet'!$B$14)^3*'Input Output sheet'!$B$9*H6)/1000,(0.5*'Input Output sheet'!$B$8*(PI()/4)*'Input Output sheet'!$B$5^2*$A6^3*'Input Output sheet'!$B$9*H6)/1000),0)</f>
        <v>0</v>
      </c>
    </row>
    <row r="7" spans="1:9" ht="12.75">
      <c r="A7" s="4">
        <v>1.25</v>
      </c>
      <c r="B7" s="4">
        <f>((PI()*$A7)/(2*'Input Output sheet'!$B$13*'Input Output sheet'!$B$13))*EXP(((-PI()*$A7*$A7)/(4*'Input Output sheet'!$B$13*'Input Output sheet'!$B$13)))</f>
        <v>0.03345068524719079</v>
      </c>
      <c r="C7" s="4">
        <f>'Input Output sheet'!$B$3*((2*'Input Output sheet'!$B$13/SQRT(PI()))^(-'Input Output sheet'!$B$3))*(A7^('Input Output sheet'!$B$3-1))*EXP(-((A7/(2*'Input Output sheet'!$B$13/SQRT(PI())))^'Input Output sheet'!$B$3))</f>
        <v>0.03345068524719078</v>
      </c>
      <c r="D7">
        <f>((0.5*'Input Output sheet'!$B$8*0.25*PI()*'Input Output sheet'!$B$5^2*A7^3)*C7/(1000))*16/27</f>
        <v>0.09125472886837348</v>
      </c>
      <c r="E7">
        <f>((0.5*'Input Output sheet'!$B$8*0.25*PI()*'Input Output sheet'!$B$5^2*A7^3)*C7/(1000))*'Input Output sheet'!$B$9*'Input Output sheet'!$B$15</f>
        <v>0.06875758649204228</v>
      </c>
      <c r="F7">
        <f t="shared" si="0"/>
        <v>0</v>
      </c>
      <c r="G7">
        <f>IF(AND(A7&lt;'Input Output sheet'!$B$11,A7&gt;'Input Output sheet'!$B$10),IF($A7&gt;'Input Output sheet'!$B$14,(0.5*'Input Output sheet'!$B$8*(PI()/4)*'Input Output sheet'!$B$5^2*('Input Output sheet'!$B$14)^3*'Input Output sheet'!$B$9)/1000,(0.5*'Input Output sheet'!$B$8*(PI()/4)*'Input Output sheet'!$B$5^2*$A7^3*'Input Output sheet'!$B$9)/1000),0)</f>
        <v>0</v>
      </c>
      <c r="H7" s="27" t="e">
        <f>IF(('Input Output sheet'!$B$15-('Input Output sheet'!$C$15/(G7/MAX(G7:G167))))-('Input Output sheet'!$B$16+('Input Output sheet'!$C$16/(G7/MAX(G7:G167))))&gt;0,('Input Output sheet'!$B$15-('Input Output sheet'!$C$15/(G7/MAX(G7:G167))))-('Input Output sheet'!$B$16+('Input Output sheet'!$C$16/(G7/MAX(G7:G167)))))</f>
        <v>#DIV/0!</v>
      </c>
      <c r="I7" s="4">
        <f>IF(AND(A7&lt;'Input Output sheet'!$B$11,A7&gt;'Input Output sheet'!$B$10),IF($A7&gt;'Input Output sheet'!$B$14,(0.5*'Input Output sheet'!$B$8*(PI()/4)*'Input Output sheet'!$B$5^2*('Input Output sheet'!$B$14)^3*'Input Output sheet'!$B$9*H7)/1000,(0.5*'Input Output sheet'!$B$8*(PI()/4)*'Input Output sheet'!$B$5^2*$A7^3*'Input Output sheet'!$B$9*H7)/1000),0)</f>
        <v>0</v>
      </c>
    </row>
    <row r="8" spans="1:9" ht="12.75">
      <c r="A8" s="4">
        <v>1.5</v>
      </c>
      <c r="B8" s="4">
        <f>((PI()*$A8)/(2*'Input Output sheet'!$B$13*'Input Output sheet'!$B$13))*EXP(((-PI()*$A8*$A8)/(4*'Input Output sheet'!$B$13*'Input Output sheet'!$B$13)))</f>
        <v>0.039765364961260805</v>
      </c>
      <c r="C8" s="4">
        <f>'Input Output sheet'!$B$3*((2*'Input Output sheet'!$B$13/SQRT(PI()))^(-'Input Output sheet'!$B$3))*(A8^('Input Output sheet'!$B$3-1))*EXP(-((A8/(2*'Input Output sheet'!$B$13/SQRT(PI())))^'Input Output sheet'!$B$3))</f>
        <v>0.0397653649612608</v>
      </c>
      <c r="D8">
        <f>((0.5*'Input Output sheet'!$B$8*0.25*PI()*'Input Output sheet'!$B$5^2*A8^3)*C8/(1000))*16/27</f>
        <v>0.18745588148104048</v>
      </c>
      <c r="E8">
        <f>((0.5*'Input Output sheet'!$B$8*0.25*PI()*'Input Output sheet'!$B$5^2*A8^3)*C8/(1000))*'Input Output sheet'!$B$9*'Input Output sheet'!$B$15</f>
        <v>0.1412421486996677</v>
      </c>
      <c r="F8">
        <f t="shared" si="0"/>
        <v>0</v>
      </c>
      <c r="G8">
        <f>IF(AND(A8&lt;'Input Output sheet'!$B$11,A8&gt;'Input Output sheet'!$B$10),IF($A8&gt;'Input Output sheet'!$B$14,(0.5*'Input Output sheet'!$B$8*(PI()/4)*'Input Output sheet'!$B$5^2*('Input Output sheet'!$B$14)^3*'Input Output sheet'!$B$9)/1000,(0.5*'Input Output sheet'!$B$8*(PI()/4)*'Input Output sheet'!$B$5^2*$A8^3*'Input Output sheet'!$B$9)/1000),0)</f>
        <v>0</v>
      </c>
      <c r="H8" s="27" t="e">
        <f>IF(('Input Output sheet'!$B$15-('Input Output sheet'!$C$15/(G8/MAX(G8:G168))))-('Input Output sheet'!$B$16+('Input Output sheet'!$C$16/(G8/MAX(G8:G168))))&gt;0,('Input Output sheet'!$B$15-('Input Output sheet'!$C$15/(G8/MAX(G8:G168))))-('Input Output sheet'!$B$16+('Input Output sheet'!$C$16/(G8/MAX(G8:G168)))))</f>
        <v>#DIV/0!</v>
      </c>
      <c r="I8" s="4">
        <f>IF(AND(A8&lt;'Input Output sheet'!$B$11,A8&gt;'Input Output sheet'!$B$10),IF($A8&gt;'Input Output sheet'!$B$14,(0.5*'Input Output sheet'!$B$8*(PI()/4)*'Input Output sheet'!$B$5^2*('Input Output sheet'!$B$14)^3*'Input Output sheet'!$B$9*H8)/1000,(0.5*'Input Output sheet'!$B$8*(PI()/4)*'Input Output sheet'!$B$5^2*$A8^3*'Input Output sheet'!$B$9*H8)/1000),0)</f>
        <v>0</v>
      </c>
    </row>
    <row r="9" spans="1:9" ht="12.75">
      <c r="A9" s="4">
        <v>1.75</v>
      </c>
      <c r="B9" s="4">
        <f>((PI()*$A9)/(2*'Input Output sheet'!$B$13*'Input Output sheet'!$B$13))*EXP(((-PI()*$A9*$A9)/(4*'Input Output sheet'!$B$13*'Input Output sheet'!$B$13)))</f>
        <v>0.04588052903915378</v>
      </c>
      <c r="C9" s="4">
        <f>'Input Output sheet'!$B$3*((2*'Input Output sheet'!$B$13/SQRT(PI()))^(-'Input Output sheet'!$B$3))*(A9^('Input Output sheet'!$B$3-1))*EXP(-((A9/(2*'Input Output sheet'!$B$13/SQRT(PI())))^'Input Output sheet'!$B$3))</f>
        <v>0.045880529039153774</v>
      </c>
      <c r="D9">
        <f>((0.5*'Input Output sheet'!$B$8*0.25*PI()*'Input Output sheet'!$B$5^2*A9^3)*C9/(1000))*16/27</f>
        <v>0.3434494967036035</v>
      </c>
      <c r="E9">
        <f>((0.5*'Input Output sheet'!$B$8*0.25*PI()*'Input Output sheet'!$B$5^2*A9^3)*C9/(1000))*'Input Output sheet'!$B$9*'Input Output sheet'!$B$15</f>
        <v>0.2587784629693932</v>
      </c>
      <c r="F9">
        <f t="shared" si="0"/>
        <v>0</v>
      </c>
      <c r="G9">
        <f>IF(AND(A9&lt;'Input Output sheet'!$B$11,A9&gt;'Input Output sheet'!$B$10),IF($A9&gt;'Input Output sheet'!$B$14,(0.5*'Input Output sheet'!$B$8*(PI()/4)*'Input Output sheet'!$B$5^2*('Input Output sheet'!$B$14)^3*'Input Output sheet'!$B$9)/1000,(0.5*'Input Output sheet'!$B$8*(PI()/4)*'Input Output sheet'!$B$5^2*$A9^3*'Input Output sheet'!$B$9)/1000),0)</f>
        <v>0</v>
      </c>
      <c r="H9" s="27" t="e">
        <f>IF(('Input Output sheet'!$B$15-('Input Output sheet'!$C$15/(G9/MAX(G9:G169))))-('Input Output sheet'!$B$16+('Input Output sheet'!$C$16/(G9/MAX(G9:G169))))&gt;0,('Input Output sheet'!$B$15-('Input Output sheet'!$C$15/(G9/MAX(G9:G169))))-('Input Output sheet'!$B$16+('Input Output sheet'!$C$16/(G9/MAX(G9:G169)))))</f>
        <v>#DIV/0!</v>
      </c>
      <c r="I9" s="4">
        <f>IF(AND(A9&lt;'Input Output sheet'!$B$11,A9&gt;'Input Output sheet'!$B$10),IF($A9&gt;'Input Output sheet'!$B$14,(0.5*'Input Output sheet'!$B$8*(PI()/4)*'Input Output sheet'!$B$5^2*('Input Output sheet'!$B$14)^3*'Input Output sheet'!$B$9*H9)/1000,(0.5*'Input Output sheet'!$B$8*(PI()/4)*'Input Output sheet'!$B$5^2*$A9^3*'Input Output sheet'!$B$9*H9)/1000),0)</f>
        <v>0</v>
      </c>
    </row>
    <row r="10" spans="1:9" ht="12.75">
      <c r="A10" s="4">
        <v>2</v>
      </c>
      <c r="B10" s="4">
        <f>((PI()*$A10)/(2*'Input Output sheet'!$B$13*'Input Output sheet'!$B$13))*EXP(((-PI()*$A10*$A10)/(4*'Input Output sheet'!$B$13*'Input Output sheet'!$B$13)))</f>
        <v>0.051767234590508686</v>
      </c>
      <c r="C10" s="4">
        <f>'Input Output sheet'!$B$3*((2*'Input Output sheet'!$B$13/SQRT(PI()))^(-'Input Output sheet'!$B$3))*(A10^('Input Output sheet'!$B$3-1))*EXP(-((A10/(2*'Input Output sheet'!$B$13/SQRT(PI())))^'Input Output sheet'!$B$3))</f>
        <v>0.05176723459050868</v>
      </c>
      <c r="D10">
        <f>((0.5*'Input Output sheet'!$B$8*0.25*PI()*'Input Output sheet'!$B$5^2*A10^3)*C10/(1000))*16/27</f>
        <v>0.5784492652439565</v>
      </c>
      <c r="E10">
        <f>((0.5*'Input Output sheet'!$B$8*0.25*PI()*'Input Output sheet'!$B$5^2*A10^3)*C10/(1000))*'Input Output sheet'!$B$9*'Input Output sheet'!$B$15</f>
        <v>0.4358434448217823</v>
      </c>
      <c r="F10">
        <f t="shared" si="0"/>
        <v>0</v>
      </c>
      <c r="G10">
        <f>IF(AND(A10&lt;'Input Output sheet'!$B$11,A10&gt;'Input Output sheet'!$B$10),IF($A10&gt;'Input Output sheet'!$B$14,(0.5*'Input Output sheet'!$B$8*(PI()/4)*'Input Output sheet'!$B$5^2*('Input Output sheet'!$B$14)^3*'Input Output sheet'!$B$9)/1000,(0.5*'Input Output sheet'!$B$8*(PI()/4)*'Input Output sheet'!$B$5^2*$A10^3*'Input Output sheet'!$B$9)/1000),0)</f>
        <v>0</v>
      </c>
      <c r="H10" s="27" t="e">
        <f>IF(('Input Output sheet'!$B$15-('Input Output sheet'!$C$15/(G10/MAX(G10:G170))))-('Input Output sheet'!$B$16+('Input Output sheet'!$C$16/(G10/MAX(G10:G170))))&gt;0,('Input Output sheet'!$B$15-('Input Output sheet'!$C$15/(G10/MAX(G10:G170))))-('Input Output sheet'!$B$16+('Input Output sheet'!$C$16/(G10/MAX(G10:G170)))))</f>
        <v>#DIV/0!</v>
      </c>
      <c r="I10" s="4">
        <f>IF(AND(A10&lt;'Input Output sheet'!$B$11,A10&gt;'Input Output sheet'!$B$10),IF($A10&gt;'Input Output sheet'!$B$14,(0.5*'Input Output sheet'!$B$8*(PI()/4)*'Input Output sheet'!$B$5^2*('Input Output sheet'!$B$14)^3*'Input Output sheet'!$B$9*H10)/1000,(0.5*'Input Output sheet'!$B$8*(PI()/4)*'Input Output sheet'!$B$5^2*$A10^3*'Input Output sheet'!$B$9*H10)/1000),0)</f>
        <v>0</v>
      </c>
    </row>
    <row r="11" spans="1:9" ht="12.75">
      <c r="A11" s="4">
        <v>2.25</v>
      </c>
      <c r="B11" s="4">
        <f>((PI()*$A11)/(2*'Input Output sheet'!$B$13*'Input Output sheet'!$B$13))*EXP(((-PI()*$A11*$A11)/(4*'Input Output sheet'!$B$13*'Input Output sheet'!$B$13)))</f>
        <v>0.05739843303863448</v>
      </c>
      <c r="C11" s="4">
        <f>'Input Output sheet'!$B$3*((2*'Input Output sheet'!$B$13/SQRT(PI()))^(-'Input Output sheet'!$B$3))*(A11^('Input Output sheet'!$B$3-1))*EXP(-((A11/(2*'Input Output sheet'!$B$13/SQRT(PI())))^'Input Output sheet'!$B$3))</f>
        <v>0.05739843303863447</v>
      </c>
      <c r="D11">
        <f>((0.5*'Input Output sheet'!$B$8*0.25*PI()*'Input Output sheet'!$B$5^2*A11^3)*C11/(1000))*16/27</f>
        <v>0.9132042247285495</v>
      </c>
      <c r="E11">
        <f>((0.5*'Input Output sheet'!$B$8*0.25*PI()*'Input Output sheet'!$B$5^2*A11^3)*C11/(1000))*'Input Output sheet'!$B$9*'Input Output sheet'!$B$15</f>
        <v>0.6880708457009391</v>
      </c>
      <c r="F11">
        <f t="shared" si="0"/>
        <v>0</v>
      </c>
      <c r="G11">
        <f>IF(AND(A11&lt;'Input Output sheet'!$B$11,A11&gt;'Input Output sheet'!$B$10),IF($A11&gt;'Input Output sheet'!$B$14,(0.5*'Input Output sheet'!$B$8*(PI()/4)*'Input Output sheet'!$B$5^2*('Input Output sheet'!$B$14)^3*'Input Output sheet'!$B$9)/1000,(0.5*'Input Output sheet'!$B$8*(PI()/4)*'Input Output sheet'!$B$5^2*$A11^3*'Input Output sheet'!$B$9)/1000),0)</f>
        <v>0</v>
      </c>
      <c r="H11" s="27" t="e">
        <f>IF(('Input Output sheet'!$B$15-('Input Output sheet'!$C$15/(G11/MAX(G11:G171))))-('Input Output sheet'!$B$16+('Input Output sheet'!$C$16/(G11/MAX(G11:G171))))&gt;0,('Input Output sheet'!$B$15-('Input Output sheet'!$C$15/(G11/MAX(G11:G171))))-('Input Output sheet'!$B$16+('Input Output sheet'!$C$16/(G11/MAX(G11:G171)))))</f>
        <v>#DIV/0!</v>
      </c>
      <c r="I11" s="4">
        <f>IF(AND(A11&lt;'Input Output sheet'!$B$11,A11&gt;'Input Output sheet'!$B$10),IF($A11&gt;'Input Output sheet'!$B$14,(0.5*'Input Output sheet'!$B$8*(PI()/4)*'Input Output sheet'!$B$5^2*('Input Output sheet'!$B$14)^3*'Input Output sheet'!$B$9*H11)/1000,(0.5*'Input Output sheet'!$B$8*(PI()/4)*'Input Output sheet'!$B$5^2*$A11^3*'Input Output sheet'!$B$9*H11)/1000),0)</f>
        <v>0</v>
      </c>
    </row>
    <row r="12" spans="1:9" ht="12.75">
      <c r="A12" s="4">
        <v>2.5</v>
      </c>
      <c r="B12" s="4">
        <f>((PI()*$A12)/(2*'Input Output sheet'!$B$13*'Input Output sheet'!$B$13))*EXP(((-PI()*$A12*$A12)/(4*'Input Output sheet'!$B$13*'Input Output sheet'!$B$13)))</f>
        <v>0.0627491752951563</v>
      </c>
      <c r="C12" s="4">
        <f>'Input Output sheet'!$B$3*((2*'Input Output sheet'!$B$13/SQRT(PI()))^(-'Input Output sheet'!$B$3))*(A12^('Input Output sheet'!$B$3-1))*EXP(-((A12/(2*'Input Output sheet'!$B$13/SQRT(PI())))^'Input Output sheet'!$B$3))</f>
        <v>0.06274917529515629</v>
      </c>
      <c r="D12">
        <f>((0.5*'Input Output sheet'!$B$8*0.25*PI()*'Input Output sheet'!$B$5^2*A12^3)*C12/(1000))*16/27</f>
        <v>1.369456903129819</v>
      </c>
      <c r="E12">
        <f>((0.5*'Input Output sheet'!$B$8*0.25*PI()*'Input Output sheet'!$B$5^2*A12^3)*C12/(1000))*'Input Output sheet'!$B$9*'Input Output sheet'!$B$15</f>
        <v>1.0318429809800955</v>
      </c>
      <c r="F12">
        <f t="shared" si="0"/>
        <v>0</v>
      </c>
      <c r="G12">
        <f>IF(AND(A12&lt;'Input Output sheet'!$B$11,A12&gt;'Input Output sheet'!$B$10),IF($A12&gt;'Input Output sheet'!$B$14,(0.5*'Input Output sheet'!$B$8*(PI()/4)*'Input Output sheet'!$B$5^2*('Input Output sheet'!$B$14)^3*'Input Output sheet'!$B$9)/1000,(0.5*'Input Output sheet'!$B$8*(PI()/4)*'Input Output sheet'!$B$5^2*$A12^3*'Input Output sheet'!$B$9)/1000),0)</f>
        <v>0</v>
      </c>
      <c r="H12" s="27" t="e">
        <f>IF(('Input Output sheet'!$B$15-('Input Output sheet'!$C$15/(G12/MAX(G12:G172))))-('Input Output sheet'!$B$16+('Input Output sheet'!$C$16/(G12/MAX(G12:G172))))&gt;0,('Input Output sheet'!$B$15-('Input Output sheet'!$C$15/(G12/MAX(G12:G172))))-('Input Output sheet'!$B$16+('Input Output sheet'!$C$16/(G12/MAX(G12:G172)))))</f>
        <v>#DIV/0!</v>
      </c>
      <c r="I12" s="4">
        <f>IF(AND(A12&lt;'Input Output sheet'!$B$11,A12&gt;'Input Output sheet'!$B$10),IF($A12&gt;'Input Output sheet'!$B$14,(0.5*'Input Output sheet'!$B$8*(PI()/4)*'Input Output sheet'!$B$5^2*('Input Output sheet'!$B$14)^3*'Input Output sheet'!$B$9*H12)/1000,(0.5*'Input Output sheet'!$B$8*(PI()/4)*'Input Output sheet'!$B$5^2*$A12^3*'Input Output sheet'!$B$9*H12)/1000),0)</f>
        <v>0</v>
      </c>
    </row>
    <row r="13" spans="1:9" ht="12.75">
      <c r="A13" s="4">
        <v>2.75</v>
      </c>
      <c r="B13" s="4">
        <f>((PI()*$A13)/(2*'Input Output sheet'!$B$13*'Input Output sheet'!$B$13))*EXP(((-PI()*$A13*$A13)/(4*'Input Output sheet'!$B$13*'Input Output sheet'!$B$13)))</f>
        <v>0.06779679281034298</v>
      </c>
      <c r="C13" s="4">
        <f>'Input Output sheet'!$B$3*((2*'Input Output sheet'!$B$13/SQRT(PI()))^(-'Input Output sheet'!$B$3))*(A13^('Input Output sheet'!$B$3-1))*EXP(-((A13/(2*'Input Output sheet'!$B$13/SQRT(PI())))^'Input Output sheet'!$B$3))</f>
        <v>0.06779679281034297</v>
      </c>
      <c r="D13">
        <f>((0.5*'Input Output sheet'!$B$8*0.25*PI()*'Input Output sheet'!$B$5^2*A13^3)*C13/(1000))*16/27</f>
        <v>1.9693710631864028</v>
      </c>
      <c r="E13">
        <f>((0.5*'Input Output sheet'!$B$8*0.25*PI()*'Input Output sheet'!$B$5^2*A13^3)*C13/(1000))*'Input Output sheet'!$B$9*'Input Output sheet'!$B$15</f>
        <v>1.48385955326523</v>
      </c>
      <c r="F13">
        <f t="shared" si="0"/>
        <v>0</v>
      </c>
      <c r="G13">
        <f>IF(AND(A13&lt;'Input Output sheet'!$B$11,A13&gt;'Input Output sheet'!$B$10),IF($A13&gt;'Input Output sheet'!$B$14,(0.5*'Input Output sheet'!$B$8*(PI()/4)*'Input Output sheet'!$B$5^2*('Input Output sheet'!$B$14)^3*'Input Output sheet'!$B$9)/1000,(0.5*'Input Output sheet'!$B$8*(PI()/4)*'Input Output sheet'!$B$5^2*$A13^3*'Input Output sheet'!$B$9)/1000),0)</f>
        <v>0</v>
      </c>
      <c r="H13" s="27" t="e">
        <f>IF(('Input Output sheet'!$B$15-('Input Output sheet'!$C$15/(G13/MAX(G13:G173))))-('Input Output sheet'!$B$16+('Input Output sheet'!$C$16/(G13/MAX(G13:G173))))&gt;0,('Input Output sheet'!$B$15-('Input Output sheet'!$C$15/(G13/MAX(G13:G173))))-('Input Output sheet'!$B$16+('Input Output sheet'!$C$16/(G13/MAX(G13:G173)))))</f>
        <v>#DIV/0!</v>
      </c>
      <c r="I13" s="4">
        <f>IF(AND(A13&lt;'Input Output sheet'!$B$11,A13&gt;'Input Output sheet'!$B$10),IF($A13&gt;'Input Output sheet'!$B$14,(0.5*'Input Output sheet'!$B$8*(PI()/4)*'Input Output sheet'!$B$5^2*('Input Output sheet'!$B$14)^3*'Input Output sheet'!$B$9*H13)/1000,(0.5*'Input Output sheet'!$B$8*(PI()/4)*'Input Output sheet'!$B$5^2*$A13^3*'Input Output sheet'!$B$9*H13)/1000),0)</f>
        <v>0</v>
      </c>
    </row>
    <row r="14" spans="1:9" ht="12.75">
      <c r="A14" s="4">
        <v>3</v>
      </c>
      <c r="B14" s="4">
        <f>((PI()*$A14)/(2*'Input Output sheet'!$B$13*'Input Output sheet'!$B$13))*EXP(((-PI()*$A14*$A14)/(4*'Input Output sheet'!$B$13*'Input Output sheet'!$B$13)))</f>
        <v>0.07252105270112262</v>
      </c>
      <c r="C14" s="4">
        <f>'Input Output sheet'!$B$3*((2*'Input Output sheet'!$B$13/SQRT(PI()))^(-'Input Output sheet'!$B$3))*(A14^('Input Output sheet'!$B$3-1))*EXP(-((A14/(2*'Input Output sheet'!$B$13/SQRT(PI())))^'Input Output sheet'!$B$3))</f>
        <v>0.07252105270112262</v>
      </c>
      <c r="D14">
        <f>((0.5*'Input Output sheet'!$B$8*0.25*PI()*'Input Output sheet'!$B$5^2*A14^3)*C14/(1000))*16/27</f>
        <v>2.734942404932658</v>
      </c>
      <c r="E14">
        <f>((0.5*'Input Output sheet'!$B$8*0.25*PI()*'Input Output sheet'!$B$5^2*A14^3)*C14/(1000))*'Input Output sheet'!$B$9*'Input Output sheet'!$B$15</f>
        <v>2.0606936351666034</v>
      </c>
      <c r="F14">
        <f t="shared" si="0"/>
        <v>0</v>
      </c>
      <c r="G14">
        <f>IF(AND(A14&lt;'Input Output sheet'!$B$11,A14&gt;'Input Output sheet'!$B$10),IF($A14&gt;'Input Output sheet'!$B$14,(0.5*'Input Output sheet'!$B$8*(PI()/4)*'Input Output sheet'!$B$5^2*('Input Output sheet'!$B$14)^3*'Input Output sheet'!$B$9)/1000,(0.5*'Input Output sheet'!$B$8*(PI()/4)*'Input Output sheet'!$B$5^2*$A14^3*'Input Output sheet'!$B$9)/1000),0)</f>
        <v>0</v>
      </c>
      <c r="H14" s="27" t="e">
        <f>IF(('Input Output sheet'!$B$15-('Input Output sheet'!$C$15/(G14/MAX(G14:G174))))-('Input Output sheet'!$B$16+('Input Output sheet'!$C$16/(G14/MAX(G14:G174))))&gt;0,('Input Output sheet'!$B$15-('Input Output sheet'!$C$15/(G14/MAX(G14:G174))))-('Input Output sheet'!$B$16+('Input Output sheet'!$C$16/(G14/MAX(G14:G174)))))</f>
        <v>#DIV/0!</v>
      </c>
      <c r="I14" s="4">
        <f>IF(AND(A14&lt;'Input Output sheet'!$B$11,A14&gt;'Input Output sheet'!$B$10),IF($A14&gt;'Input Output sheet'!$B$14,(0.5*'Input Output sheet'!$B$8*(PI()/4)*'Input Output sheet'!$B$5^2*('Input Output sheet'!$B$14)^3*'Input Output sheet'!$B$9*H14)/1000,(0.5*'Input Output sheet'!$B$8*(PI()/4)*'Input Output sheet'!$B$5^2*$A14^3*'Input Output sheet'!$B$9*H14)/1000),0)</f>
        <v>0</v>
      </c>
    </row>
    <row r="15" spans="1:9" ht="12.75">
      <c r="A15" s="4">
        <v>3.25</v>
      </c>
      <c r="B15" s="4">
        <f>((PI()*$A15)/(2*'Input Output sheet'!$B$13*'Input Output sheet'!$B$13))*EXP(((-PI()*$A15*$A15)/(4*'Input Output sheet'!$B$13*'Input Output sheet'!$B$13)))</f>
        <v>0.07690428553703106</v>
      </c>
      <c r="C15" s="4">
        <f>'Input Output sheet'!$B$3*((2*'Input Output sheet'!$B$13/SQRT(PI()))^(-'Input Output sheet'!$B$3))*(A15^('Input Output sheet'!$B$3-1))*EXP(-((A15/(2*'Input Output sheet'!$B$13/SQRT(PI())))^'Input Output sheet'!$B$3))</f>
        <v>0.07690428553703105</v>
      </c>
      <c r="D15">
        <f>((0.5*'Input Output sheet'!$B$8*0.25*PI()*'Input Output sheet'!$B$5^2*A15^3)*C15/(1000))*16/27</f>
        <v>3.687405897483283</v>
      </c>
      <c r="E15">
        <f>((0.5*'Input Output sheet'!$B$8*0.25*PI()*'Input Output sheet'!$B$5^2*A15^3)*C15/(1000))*'Input Output sheet'!$B$9*'Input Output sheet'!$B$15</f>
        <v>2.7783451123193568</v>
      </c>
      <c r="F15">
        <f t="shared" si="0"/>
        <v>0.26952919886290155</v>
      </c>
      <c r="G15">
        <f>IF(AND(A15&lt;'Input Output sheet'!$B$11,A15&gt;'Input Output sheet'!$B$10),IF($A15&gt;'Input Output sheet'!$B$14,(0.5*'Input Output sheet'!$B$8*(PI()/4)*'Input Output sheet'!$B$5^2*('Input Output sheet'!$B$14)^3*'Input Output sheet'!$B$9)/1000,(0.5*'Input Output sheet'!$B$8*(PI()/4)*'Input Output sheet'!$B$5^2*$A15^3*'Input Output sheet'!$B$9)/1000),0)</f>
        <v>38.02874939957909</v>
      </c>
      <c r="H15" s="27">
        <f>IF(('Input Output sheet'!$B$15-('Input Output sheet'!$C$15/(G15/MAX(G15:G175))))-('Input Output sheet'!$B$16+('Input Output sheet'!$C$16/(G15/MAX(G15:G175))))&gt;0,('Input Output sheet'!$B$15-('Input Output sheet'!$C$15/(G15/MAX(G15:G175))))-('Input Output sheet'!$B$16+('Input Output sheet'!$C$16/(G15/MAX(G15:G175)))))</f>
        <v>0.09216016317929782</v>
      </c>
      <c r="I15" s="4">
        <f>IF(AND(A15&lt;'Input Output sheet'!$B$11,A15&gt;'Input Output sheet'!$B$10),IF($A15&gt;'Input Output sheet'!$B$14,(0.5*'Input Output sheet'!$B$8*(PI()/4)*'Input Output sheet'!$B$5^2*('Input Output sheet'!$B$14)^3*'Input Output sheet'!$B$9*H15)/1000,(0.5*'Input Output sheet'!$B$8*(PI()/4)*'Input Output sheet'!$B$5^2*$A15^3*'Input Output sheet'!$B$9*H15)/1000),0)</f>
        <v>3.504735750169833</v>
      </c>
    </row>
    <row r="16" spans="1:9" ht="12.75">
      <c r="A16" s="4">
        <v>3.5</v>
      </c>
      <c r="B16" s="4">
        <f>((PI()*$A16)/(2*'Input Output sheet'!$B$13*'Input Output sheet'!$B$13))*EXP(((-PI()*$A16*$A16)/(4*'Input Output sheet'!$B$13*'Input Output sheet'!$B$13)))</f>
        <v>0.08093148475809454</v>
      </c>
      <c r="C16" s="4">
        <f>'Input Output sheet'!$B$3*((2*'Input Output sheet'!$B$13/SQRT(PI()))^(-'Input Output sheet'!$B$3))*(A16^('Input Output sheet'!$B$3-1))*EXP(-((A16/(2*'Input Output sheet'!$B$13/SQRT(PI())))^'Input Output sheet'!$B$3))</f>
        <v>0.08093148475809453</v>
      </c>
      <c r="D16">
        <f>((0.5*'Input Output sheet'!$B$8*0.25*PI()*'Input Output sheet'!$B$5^2*A16^3)*C16/(1000))*16/27</f>
        <v>4.8466533912758205</v>
      </c>
      <c r="E16">
        <f>((0.5*'Input Output sheet'!$B$8*0.25*PI()*'Input Output sheet'!$B$5^2*A16^3)*C16/(1000))*'Input Output sheet'!$B$9*'Input Output sheet'!$B$15</f>
        <v>3.6518018724078525</v>
      </c>
      <c r="F16">
        <f t="shared" si="0"/>
        <v>1.0077769514797408</v>
      </c>
      <c r="G16">
        <f>IF(AND(A16&lt;'Input Output sheet'!$B$11,A16&gt;'Input Output sheet'!$B$10),IF($A16&gt;'Input Output sheet'!$B$14,(0.5*'Input Output sheet'!$B$8*(PI()/4)*'Input Output sheet'!$B$5^2*('Input Output sheet'!$B$14)^3*'Input Output sheet'!$B$9)/1000,(0.5*'Input Output sheet'!$B$8*(PI()/4)*'Input Output sheet'!$B$5^2*$A16^3*'Input Output sheet'!$B$9)/1000),0)</f>
        <v>47.496990601932204</v>
      </c>
      <c r="H16" s="27">
        <f>IF(('Input Output sheet'!$B$15-('Input Output sheet'!$C$15/(G16/MAX(G16:G176))))-('Input Output sheet'!$B$16+('Input Output sheet'!$C$16/(G16/MAX(G16:G176))))&gt;0,('Input Output sheet'!$B$15-('Input Output sheet'!$C$15/(G16/MAX(G16:G176))))-('Input Output sheet'!$B$16+('Input Output sheet'!$C$16/(G16/MAX(G16:G176)))))</f>
        <v>0.2621686875017921</v>
      </c>
      <c r="I16" s="4">
        <f>IF(AND(A16&lt;'Input Output sheet'!$B$11,A16&gt;'Input Output sheet'!$B$10),IF($A16&gt;'Input Output sheet'!$B$14,(0.5*'Input Output sheet'!$B$8*(PI()/4)*'Input Output sheet'!$B$5^2*('Input Output sheet'!$B$14)^3*'Input Output sheet'!$B$9*H16)/1000,(0.5*'Input Output sheet'!$B$8*(PI()/4)*'Input Output sheet'!$B$5^2*$A16^3*'Input Output sheet'!$B$9*H16)/1000),0)</f>
        <v>12.45222368639352</v>
      </c>
    </row>
    <row r="17" spans="1:9" ht="12.75">
      <c r="A17" s="4">
        <v>3.75</v>
      </c>
      <c r="B17" s="4">
        <f>((PI()*$A17)/(2*'Input Output sheet'!$B$13*'Input Output sheet'!$B$13))*EXP(((-PI()*$A17*$A17)/(4*'Input Output sheet'!$B$13*'Input Output sheet'!$B$13)))</f>
        <v>0.08459037710100784</v>
      </c>
      <c r="C17" s="4">
        <f>'Input Output sheet'!$B$3*((2*'Input Output sheet'!$B$13/SQRT(PI()))^(-'Input Output sheet'!$B$3))*(A17^('Input Output sheet'!$B$3-1))*EXP(-((A17/(2*'Input Output sheet'!$B$13/SQRT(PI())))^'Input Output sheet'!$B$3))</f>
        <v>0.08459037710100782</v>
      </c>
      <c r="D17">
        <f>((0.5*'Input Output sheet'!$B$8*0.25*PI()*'Input Output sheet'!$B$5^2*A17^3)*C17/(1000))*16/27</f>
        <v>6.230674812636421</v>
      </c>
      <c r="E17">
        <f>((0.5*'Input Output sheet'!$B$8*0.25*PI()*'Input Output sheet'!$B$5^2*A17^3)*C17/(1000))*'Input Output sheet'!$B$9*'Input Output sheet'!$B$15</f>
        <v>4.694618762733648</v>
      </c>
      <c r="F17">
        <f t="shared" si="0"/>
        <v>1.9264385531673716</v>
      </c>
      <c r="G17">
        <f>IF(AND(A17&lt;'Input Output sheet'!$B$11,A17&gt;'Input Output sheet'!$B$10),IF($A17&gt;'Input Output sheet'!$B$14,(0.5*'Input Output sheet'!$B$8*(PI()/4)*'Input Output sheet'!$B$5^2*('Input Output sheet'!$B$14)^3*'Input Output sheet'!$B$9)/1000,(0.5*'Input Output sheet'!$B$8*(PI()/4)*'Input Output sheet'!$B$5^2*$A17^3*'Input Output sheet'!$B$9)/1000),0)</f>
        <v>58.419221312507716</v>
      </c>
      <c r="H17" s="27">
        <f>IF(('Input Output sheet'!$B$15-('Input Output sheet'!$C$15/(G17/MAX(G17:G177))))-('Input Output sheet'!$B$16+('Input Output sheet'!$C$16/(G17/MAX(G17:G177))))&gt;0,('Input Output sheet'!$B$15-('Input Output sheet'!$C$15/(G17/MAX(G17:G177))))-('Input Output sheet'!$B$16+('Input Output sheet'!$C$16/(G17/MAX(G17:G177)))))</f>
        <v>0.38983285289034575</v>
      </c>
      <c r="I17" s="4">
        <f>IF(AND(A17&lt;'Input Output sheet'!$B$11,A17&gt;'Input Output sheet'!$B$10),IF($A17&gt;'Input Output sheet'!$B$14,(0.5*'Input Output sheet'!$B$8*(PI()/4)*'Input Output sheet'!$B$5^2*('Input Output sheet'!$B$14)^3*'Input Output sheet'!$B$9*H17)/1000,(0.5*'Input Output sheet'!$B$8*(PI()/4)*'Input Output sheet'!$B$5^2*$A17^3*'Input Output sheet'!$B$9*H17)/1000),0)</f>
        <v>22.77373170788737</v>
      </c>
    </row>
    <row r="18" spans="1:9" ht="12.75">
      <c r="A18" s="4">
        <v>4</v>
      </c>
      <c r="B18" s="4">
        <f>((PI()*$A18)/(2*'Input Output sheet'!$B$13*'Input Output sheet'!$B$13))*EXP(((-PI()*$A18*$A18)/(4*'Input Output sheet'!$B$13*'Input Output sheet'!$B$13)))</f>
        <v>0.08787146381398106</v>
      </c>
      <c r="C18" s="4">
        <f>'Input Output sheet'!$B$3*((2*'Input Output sheet'!$B$13/SQRT(PI()))^(-'Input Output sheet'!$B$3))*(A18^('Input Output sheet'!$B$3-1))*EXP(-((A18/(2*'Input Output sheet'!$B$13/SQRT(PI())))^'Input Output sheet'!$B$3))</f>
        <v>0.08787146381398103</v>
      </c>
      <c r="D18">
        <f>((0.5*'Input Output sheet'!$B$8*0.25*PI()*'Input Output sheet'!$B$5^2*A18^3)*C18/(1000))*16/27</f>
        <v>7.85503557702927</v>
      </c>
      <c r="E18">
        <f>((0.5*'Input Output sheet'!$B$8*0.25*PI()*'Input Output sheet'!$B$5^2*A18^3)*C18/(1000))*'Input Output sheet'!$B$9*'Input Output sheet'!$B$15</f>
        <v>5.918523837429772</v>
      </c>
      <c r="F18">
        <f t="shared" si="0"/>
        <v>3.0374883990837462</v>
      </c>
      <c r="G18">
        <f>IF(AND(A18&lt;'Input Output sheet'!$B$11,A18&gt;'Input Output sheet'!$B$10),IF($A18&gt;'Input Output sheet'!$B$14,(0.5*'Input Output sheet'!$B$8*(PI()/4)*'Input Output sheet'!$B$5^2*('Input Output sheet'!$B$14)^3*'Input Output sheet'!$B$9)/1000,(0.5*'Input Output sheet'!$B$8*(PI()/4)*'Input Output sheet'!$B$5^2*$A18^3*'Input Output sheet'!$B$9)/1000),0)</f>
        <v>70.8992979247501</v>
      </c>
      <c r="H18" s="27">
        <f>IF(('Input Output sheet'!$B$15-('Input Output sheet'!$C$15/(G18/MAX(G18:G178))))-('Input Output sheet'!$B$16+('Input Output sheet'!$C$16/(G18/MAX(G18:G178))))&gt;0,('Input Output sheet'!$B$15-('Input Output sheet'!$C$15/(G18/MAX(G18:G178))))-('Input Output sheet'!$B$16+('Input Output sheet'!$C$16/(G18/MAX(G18:G178)))))</f>
        <v>0.4875563668224896</v>
      </c>
      <c r="I18" s="4">
        <f>IF(AND(A18&lt;'Input Output sheet'!$B$11,A18&gt;'Input Output sheet'!$B$10),IF($A18&gt;'Input Output sheet'!$B$14,(0.5*'Input Output sheet'!$B$8*(PI()/4)*'Input Output sheet'!$B$5^2*('Input Output sheet'!$B$14)^3*'Input Output sheet'!$B$9*H18)/1000,(0.5*'Input Output sheet'!$B$8*(PI()/4)*'Input Output sheet'!$B$5^2*$A18^3*'Input Output sheet'!$B$9*H18)/1000),0)</f>
        <v>34.567404106456436</v>
      </c>
    </row>
    <row r="19" spans="1:9" ht="12.75">
      <c r="A19" s="4">
        <v>4.25</v>
      </c>
      <c r="B19" s="4">
        <f>((PI()*$A19)/(2*'Input Output sheet'!$B$13*'Input Output sheet'!$B$13))*EXP(((-PI()*$A19*$A19)/(4*'Input Output sheet'!$B$13*'Input Output sheet'!$B$13)))</f>
        <v>0.09076803283944589</v>
      </c>
      <c r="C19" s="4">
        <f>'Input Output sheet'!$B$3*((2*'Input Output sheet'!$B$13/SQRT(PI()))^(-'Input Output sheet'!$B$3))*(A19^('Input Output sheet'!$B$3-1))*EXP(-((A19/(2*'Input Output sheet'!$B$13/SQRT(PI())))^'Input Output sheet'!$B$3))</f>
        <v>0.09076803283944589</v>
      </c>
      <c r="D19">
        <f>((0.5*'Input Output sheet'!$B$8*0.25*PI()*'Input Output sheet'!$B$5^2*A19^3)*C19/(1000))*16/27</f>
        <v>9.73240189705058</v>
      </c>
      <c r="E19">
        <f>((0.5*'Input Output sheet'!$B$8*0.25*PI()*'Input Output sheet'!$B$5^2*A19^3)*C19/(1000))*'Input Output sheet'!$B$9*'Input Output sheet'!$B$15</f>
        <v>7.333060691868329</v>
      </c>
      <c r="F19">
        <f t="shared" si="0"/>
        <v>4.350637543505202</v>
      </c>
      <c r="G19">
        <f>IF(AND(A19&lt;'Input Output sheet'!$B$11,A19&gt;'Input Output sheet'!$B$10),IF($A19&gt;'Input Output sheet'!$B$14,(0.5*'Input Output sheet'!$B$8*(PI()/4)*'Input Output sheet'!$B$5^2*('Input Output sheet'!$B$14)^3*'Input Output sheet'!$B$9)/1000,(0.5*'Input Output sheet'!$B$8*(PI()/4)*'Input Output sheet'!$B$5^2*$A19^3*'Input Output sheet'!$B$9)/1000),0)</f>
        <v>85.04107683210383</v>
      </c>
      <c r="H19" s="27">
        <f>IF(('Input Output sheet'!$B$15-('Input Output sheet'!$C$15/(G19/MAX(G19:G179))))-('Input Output sheet'!$B$16+('Input Output sheet'!$C$16/(G19/MAX(G19:G179))))&gt;0,('Input Output sheet'!$B$15-('Input Output sheet'!$C$15/(G19/MAX(G19:G179))))-('Input Output sheet'!$B$16+('Input Output sheet'!$C$16/(G19/MAX(G19:G179)))))</f>
        <v>0.5636262728485482</v>
      </c>
      <c r="I19" s="4">
        <f>IF(AND(A19&lt;'Input Output sheet'!$B$11,A19&gt;'Input Output sheet'!$B$10),IF($A19&gt;'Input Output sheet'!$B$14,(0.5*'Input Output sheet'!$B$8*(PI()/4)*'Input Output sheet'!$B$5^2*('Input Output sheet'!$B$14)^3*'Input Output sheet'!$B$9*H19)/1000,(0.5*'Input Output sheet'!$B$8*(PI()/4)*'Input Output sheet'!$B$5^2*$A19^3*'Input Output sheet'!$B$9*H19)/1000),0)</f>
        <v>47.93138517390569</v>
      </c>
    </row>
    <row r="20" spans="1:9" ht="12.75">
      <c r="A20" s="4">
        <v>4.5</v>
      </c>
      <c r="B20" s="4">
        <f>((PI()*$A20)/(2*'Input Output sheet'!$B$13*'Input Output sheet'!$B$13))*EXP(((-PI()*$A20*$A20)/(4*'Input Output sheet'!$B$13*'Input Output sheet'!$B$13)))</f>
        <v>0.09327614253082915</v>
      </c>
      <c r="C20" s="4">
        <f>'Input Output sheet'!$B$3*((2*'Input Output sheet'!$B$13/SQRT(PI()))^(-'Input Output sheet'!$B$3))*(A20^('Input Output sheet'!$B$3-1))*EXP(-((A20/(2*'Input Output sheet'!$B$13/SQRT(PI())))^'Input Output sheet'!$B$3))</f>
        <v>0.09327614253082914</v>
      </c>
      <c r="D20">
        <f>((0.5*'Input Output sheet'!$B$8*0.25*PI()*'Input Output sheet'!$B$5^2*A20^3)*C20/(1000))*16/27</f>
        <v>11.872124434923348</v>
      </c>
      <c r="E20">
        <f>((0.5*'Input Output sheet'!$B$8*0.25*PI()*'Input Output sheet'!$B$5^2*A20^3)*C20/(1000))*'Input Output sheet'!$B$9*'Input Output sheet'!$B$15</f>
        <v>8.94527475782615</v>
      </c>
      <c r="F20">
        <f t="shared" si="0"/>
        <v>5.873022174174857</v>
      </c>
      <c r="G20">
        <f>IF(AND(A20&lt;'Input Output sheet'!$B$11,A20&gt;'Input Output sheet'!$B$10),IF($A20&gt;'Input Output sheet'!$B$14,(0.5*'Input Output sheet'!$B$8*(PI()/4)*'Input Output sheet'!$B$5^2*('Input Output sheet'!$B$14)^3*'Input Output sheet'!$B$9)/1000,(0.5*'Input Output sheet'!$B$8*(PI()/4)*'Input Output sheet'!$B$5^2*$A20^3*'Input Output sheet'!$B$9)/1000),0)</f>
        <v>100.94841442801334</v>
      </c>
      <c r="H20" s="27">
        <f>IF(('Input Output sheet'!$B$15-('Input Output sheet'!$C$15/(G20/MAX(G20:G180))))-('Input Output sheet'!$B$16+('Input Output sheet'!$C$16/(G20/MAX(G20:G180))))&gt;0,('Input Output sheet'!$B$15-('Input Output sheet'!$C$15/(G20/MAX(G20:G180))))-('Input Output sheet'!$B$16+('Input Output sheet'!$C$16/(G20/MAX(G20:G180)))))</f>
        <v>0.6237227157930243</v>
      </c>
      <c r="I20" s="4">
        <f>IF(AND(A20&lt;'Input Output sheet'!$B$11,A20&gt;'Input Output sheet'!$B$10),IF($A20&gt;'Input Output sheet'!$B$14,(0.5*'Input Output sheet'!$B$8*(PI()/4)*'Input Output sheet'!$B$5^2*('Input Output sheet'!$B$14)^3*'Input Output sheet'!$B$9*H20)/1000,(0.5*'Input Output sheet'!$B$8*(PI()/4)*'Input Output sheet'!$B$5^2*$A20^3*'Input Output sheet'!$B$9*H20)/1000),0)</f>
        <v>62.96381920204019</v>
      </c>
    </row>
    <row r="21" spans="1:9" ht="12.75">
      <c r="A21" s="4">
        <v>4.75</v>
      </c>
      <c r="B21" s="4">
        <f>((PI()*$A21)/(2*'Input Output sheet'!$B$13*'Input Output sheet'!$B$13))*EXP(((-PI()*$A21*$A21)/(4*'Input Output sheet'!$B$13*'Input Output sheet'!$B$13)))</f>
        <v>0.09539457783857883</v>
      </c>
      <c r="C21" s="4">
        <f>'Input Output sheet'!$B$3*((2*'Input Output sheet'!$B$13/SQRT(PI()))^(-'Input Output sheet'!$B$3))*(A21^('Input Output sheet'!$B$3-1))*EXP(-((A21/(2*'Input Output sheet'!$B$13/SQRT(PI())))^'Input Output sheet'!$B$3))</f>
        <v>0.0953945778385788</v>
      </c>
      <c r="D21">
        <f>((0.5*'Input Output sheet'!$B$8*0.25*PI()*'Input Output sheet'!$B$5^2*A21^3)*C21/(1000))*16/27</f>
        <v>14.279889292210251</v>
      </c>
      <c r="E21">
        <f>((0.5*'Input Output sheet'!$B$8*0.25*PI()*'Input Output sheet'!$B$5^2*A21^3)*C21/(1000))*'Input Output sheet'!$B$9*'Input Output sheet'!$B$15</f>
        <v>10.759450335140041</v>
      </c>
      <c r="F21">
        <f t="shared" si="0"/>
        <v>7.6089434489954995</v>
      </c>
      <c r="G21">
        <f>IF(AND(A21&lt;'Input Output sheet'!$B$11,A21&gt;'Input Output sheet'!$B$10),IF($A21&gt;'Input Output sheet'!$B$14,(0.5*'Input Output sheet'!$B$8*(PI()/4)*'Input Output sheet'!$B$5^2*('Input Output sheet'!$B$14)^3*'Input Output sheet'!$B$9)/1000,(0.5*'Input Output sheet'!$B$8*(PI()/4)*'Input Output sheet'!$B$5^2*$A21^3*'Input Output sheet'!$B$9)/1000),0)</f>
        <v>118.72516710592309</v>
      </c>
      <c r="H21" s="27">
        <f>IF(('Input Output sheet'!$B$15-('Input Output sheet'!$C$15/(G21/MAX(G21:G181))))-('Input Output sheet'!$B$16+('Input Output sheet'!$C$16/(G21/MAX(G21:G181))))&gt;0,('Input Output sheet'!$B$15-('Input Output sheet'!$C$15/(G21/MAX(G21:G181))))-('Input Output sheet'!$B$16+('Input Output sheet'!$C$16/(G21/MAX(G21:G181)))))</f>
        <v>0.6718276539590199</v>
      </c>
      <c r="I21" s="4">
        <f>IF(AND(A21&lt;'Input Output sheet'!$B$11,A21&gt;'Input Output sheet'!$B$10),IF($A21&gt;'Input Output sheet'!$B$14,(0.5*'Input Output sheet'!$B$8*(PI()/4)*'Input Output sheet'!$B$5^2*('Input Output sheet'!$B$14)^3*'Input Output sheet'!$B$9*H21)/1000,(0.5*'Input Output sheet'!$B$8*(PI()/4)*'Input Output sheet'!$B$5^2*$A21^3*'Input Output sheet'!$B$9*H21)/1000),0)</f>
        <v>79.7628504826649</v>
      </c>
    </row>
    <row r="22" spans="1:9" ht="12.75">
      <c r="A22" s="4">
        <v>5</v>
      </c>
      <c r="B22" s="4">
        <f>((PI()*$A22)/(2*'Input Output sheet'!$B$13*'Input Output sheet'!$B$13))*EXP(((-PI()*$A22*$A22)/(4*'Input Output sheet'!$B$13*'Input Output sheet'!$B$13)))</f>
        <v>0.09712478024581787</v>
      </c>
      <c r="C22" s="4">
        <f>'Input Output sheet'!$B$3*((2*'Input Output sheet'!$B$13/SQRT(PI()))^(-'Input Output sheet'!$B$3))*(A22^('Input Output sheet'!$B$3-1))*EXP(-((A22/(2*'Input Output sheet'!$B$13/SQRT(PI())))^'Input Output sheet'!$B$3))</f>
        <v>0.09712478024581787</v>
      </c>
      <c r="D22">
        <f>((0.5*'Input Output sheet'!$B$8*0.25*PI()*'Input Output sheet'!$B$5^2*A22^3)*C22/(1000))*16/27</f>
        <v>16.957443682338763</v>
      </c>
      <c r="E22">
        <f>((0.5*'Input Output sheet'!$B$8*0.25*PI()*'Input Output sheet'!$B$5^2*A22^3)*C22/(1000))*'Input Output sheet'!$B$9*'Input Output sheet'!$B$15</f>
        <v>12.776903894527184</v>
      </c>
      <c r="F22">
        <f t="shared" si="0"/>
        <v>9.559664159087076</v>
      </c>
      <c r="G22">
        <f>IF(AND(A22&lt;'Input Output sheet'!$B$11,A22&gt;'Input Output sheet'!$B$10),IF($A22&gt;'Input Output sheet'!$B$14,(0.5*'Input Output sheet'!$B$8*(PI()/4)*'Input Output sheet'!$B$5^2*('Input Output sheet'!$B$14)^3*'Input Output sheet'!$B$9)/1000,(0.5*'Input Output sheet'!$B$8*(PI()/4)*'Input Output sheet'!$B$5^2*$A22^3*'Input Output sheet'!$B$9)/1000),0)</f>
        <v>138.47519125927755</v>
      </c>
      <c r="H22" s="27">
        <f>IF(('Input Output sheet'!$B$15-('Input Output sheet'!$C$15/(G22/MAX(G22:G182))))-('Input Output sheet'!$B$16+('Input Output sheet'!$C$16/(G22/MAX(G22:G182))))&gt;0,('Input Output sheet'!$B$15-('Input Output sheet'!$C$15/(G22/MAX(G22:G182))))-('Input Output sheet'!$B$16+('Input Output sheet'!$C$16/(G22/MAX(G22:G182)))))</f>
        <v>0.7107888598131146</v>
      </c>
      <c r="I22" s="4">
        <f>IF(AND(A22&lt;'Input Output sheet'!$B$11,A22&gt;'Input Output sheet'!$B$10),IF($A22&gt;'Input Output sheet'!$B$14,(0.5*'Input Output sheet'!$B$8*(PI()/4)*'Input Output sheet'!$B$5^2*('Input Output sheet'!$B$14)^3*'Input Output sheet'!$B$9*H22)/1000,(0.5*'Input Output sheet'!$B$8*(PI()/4)*'Input Output sheet'!$B$5^2*$A22^3*'Input Output sheet'!$B$9*H22)/1000),0)</f>
        <v>98.42662330758486</v>
      </c>
    </row>
    <row r="23" spans="1:9" ht="12.75">
      <c r="A23" s="4">
        <v>5.25</v>
      </c>
      <c r="B23" s="4">
        <f>((PI()*$A23)/(2*'Input Output sheet'!$B$13*'Input Output sheet'!$B$13))*EXP(((-PI()*$A23*$A23)/(4*'Input Output sheet'!$B$13*'Input Output sheet'!$B$13)))</f>
        <v>0.09847075305024025</v>
      </c>
      <c r="C23" s="4">
        <f>'Input Output sheet'!$B$3*((2*'Input Output sheet'!$B$13/SQRT(PI()))^(-'Input Output sheet'!$B$3))*(A23^('Input Output sheet'!$B$3-1))*EXP(-((A23/(2*'Input Output sheet'!$B$13/SQRT(PI())))^'Input Output sheet'!$B$3))</f>
        <v>0.09847075305024024</v>
      </c>
      <c r="D23">
        <f>((0.5*'Input Output sheet'!$B$8*0.25*PI()*'Input Output sheet'!$B$5^2*A23^3)*C23/(1000))*16/27</f>
        <v>19.902401839116802</v>
      </c>
      <c r="E23">
        <f>((0.5*'Input Output sheet'!$B$8*0.25*PI()*'Input Output sheet'!$B$5^2*A23^3)*C23/(1000))*'Input Output sheet'!$B$9*'Input Output sheet'!$B$15</f>
        <v>14.995837835717035</v>
      </c>
      <c r="F23">
        <f t="shared" si="0"/>
        <v>11.72326632855113</v>
      </c>
      <c r="G23">
        <f>IF(AND(A23&lt;'Input Output sheet'!$B$11,A23&gt;'Input Output sheet'!$B$10),IF($A23&gt;'Input Output sheet'!$B$14,(0.5*'Input Output sheet'!$B$8*(PI()/4)*'Input Output sheet'!$B$5^2*('Input Output sheet'!$B$14)^3*'Input Output sheet'!$B$9)/1000,(0.5*'Input Output sheet'!$B$8*(PI()/4)*'Input Output sheet'!$B$5^2*$A23^3*'Input Output sheet'!$B$9)/1000),0)</f>
        <v>160.30234328152116</v>
      </c>
      <c r="H23" s="27">
        <f>IF(('Input Output sheet'!$B$15-('Input Output sheet'!$C$15/(G23/MAX(G23:G183))))-('Input Output sheet'!$B$16+('Input Output sheet'!$C$16/(G23/MAX(G23:G183))))&gt;0,('Input Output sheet'!$B$15-('Input Output sheet'!$C$15/(G23/MAX(G23:G183))))-('Input Output sheet'!$B$16+('Input Output sheet'!$C$16/(G23/MAX(G23:G183)))))</f>
        <v>0.742679611111642</v>
      </c>
      <c r="I23" s="4">
        <f>IF(AND(A23&lt;'Input Output sheet'!$B$11,A23&gt;'Input Output sheet'!$B$10),IF($A23&gt;'Input Output sheet'!$B$14,(0.5*'Input Output sheet'!$B$8*(PI()/4)*'Input Output sheet'!$B$5^2*('Input Output sheet'!$B$14)^3*'Input Output sheet'!$B$9*H23)/1000,(0.5*'Input Output sheet'!$B$8*(PI()/4)*'Input Output sheet'!$B$5^2*$A23^3*'Input Output sheet'!$B$9*H23)/1000),0)</f>
        <v>119.05328196860509</v>
      </c>
    </row>
    <row r="24" spans="1:9" ht="12.75">
      <c r="A24" s="4">
        <v>5.5</v>
      </c>
      <c r="B24" s="4">
        <f>((PI()*$A24)/(2*'Input Output sheet'!$B$13*'Input Output sheet'!$B$13))*EXP(((-PI()*$A24*$A24)/(4*'Input Output sheet'!$B$13*'Input Output sheet'!$B$13)))</f>
        <v>0.099438943871669</v>
      </c>
      <c r="C24" s="4">
        <f>'Input Output sheet'!$B$3*((2*'Input Output sheet'!$B$13/SQRT(PI()))^(-'Input Output sheet'!$B$3))*(A24^('Input Output sheet'!$B$3-1))*EXP(-((A24/(2*'Input Output sheet'!$B$13/SQRT(PI())))^'Input Output sheet'!$B$3))</f>
        <v>0.09943894387166899</v>
      </c>
      <c r="D24">
        <f>((0.5*'Input Output sheet'!$B$8*0.25*PI()*'Input Output sheet'!$B$5^2*A24^3)*C24/(1000))*16/27</f>
        <v>23.108134824313513</v>
      </c>
      <c r="E24">
        <f>((0.5*'Input Output sheet'!$B$8*0.25*PI()*'Input Output sheet'!$B$5^2*A24^3)*C24/(1000))*'Input Output sheet'!$B$9*'Input Output sheet'!$B$15</f>
        <v>17.41125746090697</v>
      </c>
      <c r="F24">
        <f t="shared" si="0"/>
        <v>14.094572435473957</v>
      </c>
      <c r="G24">
        <f>IF(AND(A24&lt;'Input Output sheet'!$B$11,A24&gt;'Input Output sheet'!$B$10),IF($A24&gt;'Input Output sheet'!$B$14,(0.5*'Input Output sheet'!$B$8*(PI()/4)*'Input Output sheet'!$B$5^2*('Input Output sheet'!$B$14)^3*'Input Output sheet'!$B$9)/1000,(0.5*'Input Output sheet'!$B$8*(PI()/4)*'Input Output sheet'!$B$5^2*$A24^3*'Input Output sheet'!$B$9)/1000),0)</f>
        <v>184.3104795660984</v>
      </c>
      <c r="H24" s="27">
        <f>IF(('Input Output sheet'!$B$15-('Input Output sheet'!$C$15/(G24/MAX(G24:G184))))-('Input Output sheet'!$B$16+('Input Output sheet'!$C$16/(G24/MAX(G24:G184))))&gt;0,('Input Output sheet'!$B$15-('Input Output sheet'!$C$15/(G24/MAX(G24:G184))))-('Input Output sheet'!$B$16+('Input Output sheet'!$C$16/(G24/MAX(G24:G184)))))</f>
        <v>0.7690337038415587</v>
      </c>
      <c r="I24" s="4">
        <f>IF(AND(A24&lt;'Input Output sheet'!$B$11,A24&gt;'Input Output sheet'!$B$10),IF($A24&gt;'Input Output sheet'!$B$14,(0.5*'Input Output sheet'!$B$8*(PI()/4)*'Input Output sheet'!$B$5^2*('Input Output sheet'!$B$14)^3*'Input Output sheet'!$B$9*H24)/1000,(0.5*'Input Output sheet'!$B$8*(PI()/4)*'Input Output sheet'!$B$5^2*$A24^3*'Input Output sheet'!$B$9*H24)/1000),0)</f>
        <v>141.74097075753056</v>
      </c>
    </row>
    <row r="25" spans="1:9" ht="12.75">
      <c r="A25" s="4">
        <v>5.75</v>
      </c>
      <c r="B25" s="4">
        <f>((PI()*$A25)/(2*'Input Output sheet'!$B$13*'Input Output sheet'!$B$13))*EXP(((-PI()*$A25*$A25)/(4*'Input Output sheet'!$B$13*'Input Output sheet'!$B$13)))</f>
        <v>0.10003810651033705</v>
      </c>
      <c r="C25" s="4">
        <f>'Input Output sheet'!$B$3*((2*'Input Output sheet'!$B$13/SQRT(PI()))^(-'Input Output sheet'!$B$3))*(A25^('Input Output sheet'!$B$3-1))*EXP(-((A25/(2*'Input Output sheet'!$B$13/SQRT(PI())))^'Input Output sheet'!$B$3))</f>
        <v>0.10003810651033702</v>
      </c>
      <c r="D25">
        <f>((0.5*'Input Output sheet'!$B$8*0.25*PI()*'Input Output sheet'!$B$5^2*A25^3)*C25/(1000))*16/27</f>
        <v>26.563745958629156</v>
      </c>
      <c r="E25">
        <f>((0.5*'Input Output sheet'!$B$8*0.25*PI()*'Input Output sheet'!$B$5^2*A25^3)*C25/(1000))*'Input Output sheet'!$B$9*'Input Output sheet'!$B$15</f>
        <v>20.01495246276586</v>
      </c>
      <c r="F25">
        <f t="shared" si="0"/>
        <v>16.665131477633693</v>
      </c>
      <c r="G25">
        <f>IF(AND(A25&lt;'Input Output sheet'!$B$11,A25&gt;'Input Output sheet'!$B$10),IF($A25&gt;'Input Output sheet'!$B$14,(0.5*'Input Output sheet'!$B$8*(PI()/4)*'Input Output sheet'!$B$5^2*('Input Output sheet'!$B$14)^3*'Input Output sheet'!$B$9)/1000,(0.5*'Input Output sheet'!$B$8*(PI()/4)*'Input Output sheet'!$B$5^2*$A25^3*'Input Output sheet'!$B$9)/1000),0)</f>
        <v>210.60345650645374</v>
      </c>
      <c r="H25" s="27">
        <f>IF(('Input Output sheet'!$B$15-('Input Output sheet'!$C$15/(G25/MAX(G25:G185))))-('Input Output sheet'!$B$16+('Input Output sheet'!$C$16/(G25/MAX(G25:G185))))&gt;0,('Input Output sheet'!$B$15-('Input Output sheet'!$C$15/(G25/MAX(G25:G185))))-('Input Output sheet'!$B$16+('Input Output sheet'!$C$16/(G25/MAX(G25:G185)))))</f>
        <v>0.791002373510719</v>
      </c>
      <c r="I25" s="4">
        <f>IF(AND(A25&lt;'Input Output sheet'!$B$11,A25&gt;'Input Output sheet'!$B$10),IF($A25&gt;'Input Output sheet'!$B$14,(0.5*'Input Output sheet'!$B$8*(PI()/4)*'Input Output sheet'!$B$5^2*('Input Output sheet'!$B$14)^3*'Input Output sheet'!$B$9*H25)/1000,(0.5*'Input Output sheet'!$B$8*(PI()/4)*'Input Output sheet'!$B$5^2*$A25^3*'Input Output sheet'!$B$9*H25)/1000),0)</f>
        <v>166.5878339661664</v>
      </c>
    </row>
    <row r="26" spans="1:9" ht="12.75">
      <c r="A26" s="4">
        <v>6</v>
      </c>
      <c r="B26" s="4">
        <f>((PI()*$A26)/(2*'Input Output sheet'!$B$13*'Input Output sheet'!$B$13))*EXP(((-PI()*$A26*$A26)/(4*'Input Output sheet'!$B$13*'Input Output sheet'!$B$13)))</f>
        <v>0.10027914448648999</v>
      </c>
      <c r="C26" s="4">
        <f>'Input Output sheet'!$B$3*((2*'Input Output sheet'!$B$13/SQRT(PI()))^(-'Input Output sheet'!$B$3))*(A26^('Input Output sheet'!$B$3-1))*EXP(-((A26/(2*'Input Output sheet'!$B$13/SQRT(PI())))^'Input Output sheet'!$B$3))</f>
        <v>0.10027914448648997</v>
      </c>
      <c r="D26">
        <f>((0.5*'Input Output sheet'!$B$8*0.25*PI()*'Input Output sheet'!$B$5^2*A26^3)*C26/(1000))*16/27</f>
        <v>30.25413166207113</v>
      </c>
      <c r="E26">
        <f>((0.5*'Input Output sheet'!$B$8*0.25*PI()*'Input Output sheet'!$B$5^2*A26^3)*C26/(1000))*'Input Output sheet'!$B$9*'Input Output sheet'!$B$15</f>
        <v>22.795542765756156</v>
      </c>
      <c r="F26">
        <f t="shared" si="0"/>
        <v>19.423269646943538</v>
      </c>
      <c r="G26">
        <f>IF(AND(A26&lt;'Input Output sheet'!$B$11,A26&gt;'Input Output sheet'!$B$10),IF($A26&gt;'Input Output sheet'!$B$14,(0.5*'Input Output sheet'!$B$8*(PI()/4)*'Input Output sheet'!$B$5^2*('Input Output sheet'!$B$14)^3*'Input Output sheet'!$B$9)/1000,(0.5*'Input Output sheet'!$B$8*(PI()/4)*'Input Output sheet'!$B$5^2*$A26^3*'Input Output sheet'!$B$9)/1000),0)</f>
        <v>239.2851304960316</v>
      </c>
      <c r="H26" s="27">
        <f>IF(('Input Output sheet'!$B$15-('Input Output sheet'!$C$15/(G26/MAX(G26:G186))))-('Input Output sheet'!$B$16+('Input Output sheet'!$C$16/(G26/MAX(G26:G186))))&gt;0,('Input Output sheet'!$B$15-('Input Output sheet'!$C$15/(G26/MAX(G26:G186))))-('Input Output sheet'!$B$16+('Input Output sheet'!$C$16/(G26/MAX(G26:G186)))))</f>
        <v>0.809461145725182</v>
      </c>
      <c r="I26" s="4">
        <f>IF(AND(A26&lt;'Input Output sheet'!$B$11,A26&gt;'Input Output sheet'!$B$10),IF($A26&gt;'Input Output sheet'!$B$14,(0.5*'Input Output sheet'!$B$8*(PI()/4)*'Input Output sheet'!$B$5^2*('Input Output sheet'!$B$14)^3*'Input Output sheet'!$B$9*H26)/1000,(0.5*'Input Output sheet'!$B$8*(PI()/4)*'Input Output sheet'!$B$5^2*$A26^3*'Input Output sheet'!$B$9*H26)/1000),0)</f>
        <v>193.69201588631745</v>
      </c>
    </row>
    <row r="27" spans="1:9" ht="12.75">
      <c r="A27" s="4">
        <v>6.25</v>
      </c>
      <c r="B27" s="4">
        <f>((PI()*$A27)/(2*'Input Output sheet'!$B$13*'Input Output sheet'!$B$13))*EXP(((-PI()*$A27*$A27)/(4*'Input Output sheet'!$B$13*'Input Output sheet'!$B$13)))</f>
        <v>0.10017493875525556</v>
      </c>
      <c r="C27" s="4">
        <f>'Input Output sheet'!$B$3*((2*'Input Output sheet'!$B$13/SQRT(PI()))^(-'Input Output sheet'!$B$3))*(A27^('Input Output sheet'!$B$3-1))*EXP(-((A27/(2*'Input Output sheet'!$B$13/SQRT(PI())))^'Input Output sheet'!$B$3))</f>
        <v>0.10017493875525556</v>
      </c>
      <c r="D27">
        <f>((0.5*'Input Output sheet'!$B$8*0.25*PI()*'Input Output sheet'!$B$5^2*A27^3)*C27/(1000))*16/27</f>
        <v>34.16012559968585</v>
      </c>
      <c r="E27">
        <f>((0.5*'Input Output sheet'!$B$8*0.25*PI()*'Input Output sheet'!$B$5^2*A27^3)*C27/(1000))*'Input Output sheet'!$B$9*'Input Output sheet'!$B$15</f>
        <v>25.738587135438294</v>
      </c>
      <c r="F27">
        <f t="shared" si="0"/>
        <v>22.35420395475416</v>
      </c>
      <c r="G27">
        <f>IF(AND(A27&lt;'Input Output sheet'!$B$11,A27&gt;'Input Output sheet'!$B$10),IF($A27&gt;'Input Output sheet'!$B$14,(0.5*'Input Output sheet'!$B$8*(PI()/4)*'Input Output sheet'!$B$5^2*('Input Output sheet'!$B$14)^3*'Input Output sheet'!$B$9)/1000,(0.5*'Input Output sheet'!$B$8*(PI()/4)*'Input Output sheet'!$B$5^2*$A27^3*'Input Output sheet'!$B$9)/1000),0)</f>
        <v>270.45935792827646</v>
      </c>
      <c r="H27" s="27">
        <f>IF(('Input Output sheet'!$B$15-('Input Output sheet'!$C$15/(G27/MAX(G27:G187))))-('Input Output sheet'!$B$16+('Input Output sheet'!$C$16/(G27/MAX(G27:G187))))&gt;0,('Input Output sheet'!$B$15-('Input Output sheet'!$C$15/(G27/MAX(G27:G187))))-('Input Output sheet'!$B$16+('Input Output sheet'!$C$16/(G27/MAX(G27:G187)))))</f>
        <v>0.8250838962243147</v>
      </c>
      <c r="I27" s="4">
        <f>IF(AND(A27&lt;'Input Output sheet'!$B$11,A27&gt;'Input Output sheet'!$B$10),IF($A27&gt;'Input Output sheet'!$B$14,(0.5*'Input Output sheet'!$B$8*(PI()/4)*'Input Output sheet'!$B$5^2*('Input Output sheet'!$B$14)^3*'Input Output sheet'!$B$9*H27)/1000,(0.5*'Input Output sheet'!$B$8*(PI()/4)*'Input Output sheet'!$B$5^2*$A27^3*'Input Output sheet'!$B$9*H27)/1000),0)</f>
        <v>223.15166080978884</v>
      </c>
    </row>
    <row r="28" spans="1:9" ht="12.75">
      <c r="A28" s="4">
        <v>6.5</v>
      </c>
      <c r="B28" s="4">
        <f>((PI()*$A28)/(2*'Input Output sheet'!$B$13*'Input Output sheet'!$B$13))*EXP(((-PI()*$A28*$A28)/(4*'Input Output sheet'!$B$13*'Input Output sheet'!$B$13)))</f>
        <v>0.09974016221062168</v>
      </c>
      <c r="C28" s="4">
        <f>'Input Output sheet'!$B$3*((2*'Input Output sheet'!$B$13/SQRT(PI()))^(-'Input Output sheet'!$B$3))*(A28^('Input Output sheet'!$B$3-1))*EXP(-((A28/(2*'Input Output sheet'!$B$13/SQRT(PI())))^'Input Output sheet'!$B$3))</f>
        <v>0.0997401622106217</v>
      </c>
      <c r="D28">
        <f>((0.5*'Input Output sheet'!$B$8*0.25*PI()*'Input Output sheet'!$B$5^2*A28^3)*C28/(1000))*16/27</f>
        <v>38.2587222319922</v>
      </c>
      <c r="E28">
        <f>((0.5*'Input Output sheet'!$B$8*0.25*PI()*'Input Output sheet'!$B$5^2*A28^3)*C28/(1000))*'Input Output sheet'!$B$9*'Input Output sheet'!$B$15</f>
        <v>28.82675161673637</v>
      </c>
      <c r="F28">
        <f t="shared" si="0"/>
        <v>25.440215799689287</v>
      </c>
      <c r="G28">
        <f>IF(AND(A28&lt;'Input Output sheet'!$B$11,A28&gt;'Input Output sheet'!$B$10),IF($A28&gt;'Input Output sheet'!$B$14,(0.5*'Input Output sheet'!$B$8*(PI()/4)*'Input Output sheet'!$B$5^2*('Input Output sheet'!$B$14)^3*'Input Output sheet'!$B$9)/1000,(0.5*'Input Output sheet'!$B$8*(PI()/4)*'Input Output sheet'!$B$5^2*$A28^3*'Input Output sheet'!$B$9)/1000),0)</f>
        <v>304.22999519663273</v>
      </c>
      <c r="H28" s="27">
        <f>IF(('Input Output sheet'!$B$15-('Input Output sheet'!$C$15/(G28/MAX(G28:G188))))-('Input Output sheet'!$B$16+('Input Output sheet'!$C$16/(G28/MAX(G28:G188))))&gt;0,('Input Output sheet'!$B$15-('Input Output sheet'!$C$15/(G28/MAX(G28:G188))))-('Input Output sheet'!$B$16+('Input Output sheet'!$C$16/(G28/MAX(G28:G188)))))</f>
        <v>0.8383950203974122</v>
      </c>
      <c r="I28" s="4">
        <f>IF(AND(A28&lt;'Input Output sheet'!$B$11,A28&gt;'Input Output sheet'!$B$10),IF($A28&gt;'Input Output sheet'!$B$14,(0.5*'Input Output sheet'!$B$8*(PI()/4)*'Input Output sheet'!$B$5^2*('Input Output sheet'!$B$14)^3*'Input Output sheet'!$B$9*H28)/1000,(0.5*'Input Output sheet'!$B$8*(PI()/4)*'Input Output sheet'!$B$5^2*$A28^3*'Input Output sheet'!$B$9*H28)/1000),0)</f>
        <v>255.06491302838552</v>
      </c>
    </row>
    <row r="29" spans="1:9" ht="12.75">
      <c r="A29" s="4">
        <v>6.75</v>
      </c>
      <c r="B29" s="4">
        <f>((PI()*$A29)/(2*'Input Output sheet'!$B$13*'Input Output sheet'!$B$13))*EXP(((-PI()*$A29*$A29)/(4*'Input Output sheet'!$B$13*'Input Output sheet'!$B$13)))</f>
        <v>0.098991083668416</v>
      </c>
      <c r="C29" s="4">
        <f>'Input Output sheet'!$B$3*((2*'Input Output sheet'!$B$13/SQRT(PI()))^(-'Input Output sheet'!$B$3))*(A29^('Input Output sheet'!$B$3-1))*EXP(-((A29/(2*'Input Output sheet'!$B$13/SQRT(PI())))^'Input Output sheet'!$B$3))</f>
        <v>0.09899108366841598</v>
      </c>
      <c r="D29">
        <f>((0.5*'Input Output sheet'!$B$8*0.25*PI()*'Input Output sheet'!$B$5^2*A29^3)*C29/(1000))*16/27</f>
        <v>42.52337420781872</v>
      </c>
      <c r="E29">
        <f>((0.5*'Input Output sheet'!$B$8*0.25*PI()*'Input Output sheet'!$B$5^2*A29^3)*C29/(1000))*'Input Output sheet'!$B$9*'Input Output sheet'!$B$15</f>
        <v>32.040033610147404</v>
      </c>
      <c r="F29">
        <f t="shared" si="0"/>
        <v>28.660880221815354</v>
      </c>
      <c r="G29">
        <f>IF(AND(A29&lt;'Input Output sheet'!$B$11,A29&gt;'Input Output sheet'!$B$10),IF($A29&gt;'Input Output sheet'!$B$14,(0.5*'Input Output sheet'!$B$8*(PI()/4)*'Input Output sheet'!$B$5^2*('Input Output sheet'!$B$14)^3*'Input Output sheet'!$B$9)/1000,(0.5*'Input Output sheet'!$B$8*(PI()/4)*'Input Output sheet'!$B$5^2*$A29^3*'Input Output sheet'!$B$9)/1000),0)</f>
        <v>340.70089869454495</v>
      </c>
      <c r="H29" s="27">
        <f>IF(('Input Output sheet'!$B$15-('Input Output sheet'!$C$15/(G29/MAX(G29:G189))))-('Input Output sheet'!$B$16+('Input Output sheet'!$C$16/(G29/MAX(G29:G189))))&gt;0,('Input Output sheet'!$B$15-('Input Output sheet'!$C$15/(G29/MAX(G29:G189))))-('Input Output sheet'!$B$16+('Input Output sheet'!$C$16/(G29/MAX(G29:G189)))))</f>
        <v>0.8498067306053404</v>
      </c>
      <c r="I29" s="4">
        <f>IF(AND(A29&lt;'Input Output sheet'!$B$11,A29&gt;'Input Output sheet'!$B$10),IF($A29&gt;'Input Output sheet'!$B$14,(0.5*'Input Output sheet'!$B$8*(PI()/4)*'Input Output sheet'!$B$5^2*('Input Output sheet'!$B$14)^3*'Input Output sheet'!$B$9*H29)/1000,(0.5*'Input Output sheet'!$B$8*(PI()/4)*'Input Output sheet'!$B$5^2*$A29^3*'Input Output sheet'!$B$9*H29)/1000),0)</f>
        <v>289.5299168339125</v>
      </c>
    </row>
    <row r="30" spans="1:9" ht="12.75">
      <c r="A30" s="4">
        <v>7</v>
      </c>
      <c r="B30" s="4">
        <f>((PI()*$A30)/(2*'Input Output sheet'!$B$13*'Input Output sheet'!$B$13))*EXP(((-PI()*$A30*$A30)/(4*'Input Output sheet'!$B$13*'Input Output sheet'!$B$13)))</f>
        <v>0.0979453640507963</v>
      </c>
      <c r="C30" s="4">
        <f>'Input Output sheet'!$B$3*((2*'Input Output sheet'!$B$13/SQRT(PI()))^(-'Input Output sheet'!$B$3))*(A30^('Input Output sheet'!$B$3-1))*EXP(-((A30/(2*'Input Output sheet'!$B$13/SQRT(PI())))^'Input Output sheet'!$B$3))</f>
        <v>0.0979453640507963</v>
      </c>
      <c r="D30">
        <f>((0.5*'Input Output sheet'!$B$8*0.25*PI()*'Input Output sheet'!$B$5^2*A30^3)*C30/(1000))*16/27</f>
        <v>46.92435654731348</v>
      </c>
      <c r="E30">
        <f>((0.5*'Input Output sheet'!$B$8*0.25*PI()*'Input Output sheet'!$B$5^2*A30^3)*C30/(1000))*'Input Output sheet'!$B$9*'Input Output sheet'!$B$15</f>
        <v>35.3560362722586</v>
      </c>
      <c r="F30">
        <f t="shared" si="0"/>
        <v>31.993345469178212</v>
      </c>
      <c r="G30">
        <f>IF(AND(A30&lt;'Input Output sheet'!$B$11,A30&gt;'Input Output sheet'!$B$10),IF($A30&gt;'Input Output sheet'!$B$14,(0.5*'Input Output sheet'!$B$8*(PI()/4)*'Input Output sheet'!$B$5^2*('Input Output sheet'!$B$14)^3*'Input Output sheet'!$B$9)/1000,(0.5*'Input Output sheet'!$B$8*(PI()/4)*'Input Output sheet'!$B$5^2*$A30^3*'Input Output sheet'!$B$9)/1000),0)</f>
        <v>379.97592481545763</v>
      </c>
      <c r="H30" s="27">
        <f>IF(('Input Output sheet'!$B$15-('Input Output sheet'!$C$15/(G30/MAX(G30:G190))))-('Input Output sheet'!$B$16+('Input Output sheet'!$C$16/(G30/MAX(G30:G190))))&gt;0,('Input Output sheet'!$B$15-('Input Output sheet'!$C$15/(G30/MAX(G30:G190))))-('Input Output sheet'!$B$16+('Input Output sheet'!$C$16/(G30/MAX(G30:G190)))))</f>
        <v>0.859646085937724</v>
      </c>
      <c r="I30" s="4">
        <f>IF(AND(A30&lt;'Input Output sheet'!$B$11,A30&gt;'Input Output sheet'!$B$10),IF($A30&gt;'Input Output sheet'!$B$14,(0.5*'Input Output sheet'!$B$8*(PI()/4)*'Input Output sheet'!$B$5^2*('Input Output sheet'!$B$14)^3*'Input Output sheet'!$B$9*H30)/1000,(0.5*'Input Output sheet'!$B$8*(PI()/4)*'Input Output sheet'!$B$5^2*$A30^3*'Input Output sheet'!$B$9*H30)/1000),0)</f>
        <v>326.644816518175</v>
      </c>
    </row>
    <row r="31" spans="1:9" ht="12.75">
      <c r="A31" s="4">
        <v>7.25</v>
      </c>
      <c r="B31" s="4">
        <f>((PI()*$A31)/(2*'Input Output sheet'!$B$13*'Input Output sheet'!$B$13))*EXP(((-PI()*$A31*$A31)/(4*'Input Output sheet'!$B$13*'Input Output sheet'!$B$13)))</f>
        <v>0.09662184748514592</v>
      </c>
      <c r="C31" s="4">
        <f>'Input Output sheet'!$B$3*((2*'Input Output sheet'!$B$13/SQRT(PI()))^(-'Input Output sheet'!$B$3))*(A31^('Input Output sheet'!$B$3-1))*EXP(-((A31/(2*'Input Output sheet'!$B$13/SQRT(PI())))^'Input Output sheet'!$B$3))</f>
        <v>0.09662184748514592</v>
      </c>
      <c r="D31">
        <f>((0.5*'Input Output sheet'!$B$8*0.25*PI()*'Input Output sheet'!$B$5^2*A31^3)*C31/(1000))*16/27</f>
        <v>51.42918927583079</v>
      </c>
      <c r="E31">
        <f>((0.5*'Input Output sheet'!$B$8*0.25*PI()*'Input Output sheet'!$B$5^2*A31^3)*C31/(1000))*'Input Output sheet'!$B$9*'Input Output sheet'!$B$15</f>
        <v>38.75028695717362</v>
      </c>
      <c r="F31">
        <f t="shared" si="0"/>
        <v>35.41265653839287</v>
      </c>
      <c r="G31">
        <f>IF(AND(A31&lt;'Input Output sheet'!$B$11,A31&gt;'Input Output sheet'!$B$10),IF($A31&gt;'Input Output sheet'!$B$14,(0.5*'Input Output sheet'!$B$8*(PI()/4)*'Input Output sheet'!$B$5^2*('Input Output sheet'!$B$14)^3*'Input Output sheet'!$B$9)/1000,(0.5*'Input Output sheet'!$B$8*(PI()/4)*'Input Output sheet'!$B$5^2*$A31^3*'Input Output sheet'!$B$9)/1000),0)</f>
        <v>422.158929952815</v>
      </c>
      <c r="H31" s="27">
        <f>IF(('Input Output sheet'!$B$15-('Input Output sheet'!$C$15/(G31/MAX(G31:G191))))-('Input Output sheet'!$B$16+('Input Output sheet'!$C$16/(G31/MAX(G31:G191))))&gt;0,('Input Output sheet'!$B$15-('Input Output sheet'!$C$15/(G31/MAX(G31:G191))))-('Input Output sheet'!$B$16+('Input Output sheet'!$C$16/(G31/MAX(G31:G191)))))</f>
        <v>0.8681748279349263</v>
      </c>
      <c r="I31" s="4">
        <f>IF(AND(A31&lt;'Input Output sheet'!$B$11,A31&gt;'Input Output sheet'!$B$10),IF($A31&gt;'Input Output sheet'!$B$14,(0.5*'Input Output sheet'!$B$8*(PI()/4)*'Input Output sheet'!$B$5^2*('Input Output sheet'!$B$14)^3*'Input Output sheet'!$B$9*H31)/1000,(0.5*'Input Output sheet'!$B$8*(PI()/4)*'Input Output sheet'!$B$5^2*$A31^3*'Input Output sheet'!$B$9*H31)/1000),0)</f>
        <v>366.5077563729777</v>
      </c>
    </row>
    <row r="32" spans="1:9" ht="12.75">
      <c r="A32" s="4">
        <v>7.5</v>
      </c>
      <c r="B32" s="4">
        <f>((PI()*$A32)/(2*'Input Output sheet'!$B$13*'Input Output sheet'!$B$13))*EXP(((-PI()*$A32*$A32)/(4*'Input Output sheet'!$B$13*'Input Output sheet'!$B$13)))</f>
        <v>0.0950403499803417</v>
      </c>
      <c r="C32" s="4">
        <f>'Input Output sheet'!$B$3*((2*'Input Output sheet'!$B$13/SQRT(PI()))^(-'Input Output sheet'!$B$3))*(A32^('Input Output sheet'!$B$3-1))*EXP(-((A32/(2*'Input Output sheet'!$B$13/SQRT(PI())))^'Input Output sheet'!$B$3))</f>
        <v>0.0950403499803417</v>
      </c>
      <c r="D32">
        <f>((0.5*'Input Output sheet'!$B$8*0.25*PI()*'Input Output sheet'!$B$5^2*A32^3)*C32/(1000))*16/27</f>
        <v>56.003109110112746</v>
      </c>
      <c r="E32">
        <f>((0.5*'Input Output sheet'!$B$8*0.25*PI()*'Input Output sheet'!$B$5^2*A32^3)*C32/(1000))*'Input Output sheet'!$B$9*'Input Output sheet'!$B$15</f>
        <v>42.19659261731026</v>
      </c>
      <c r="F32">
        <f t="shared" si="0"/>
        <v>38.89211555865331</v>
      </c>
      <c r="G32">
        <f>IF(AND(A32&lt;'Input Output sheet'!$B$11,A32&gt;'Input Output sheet'!$B$10),IF($A32&gt;'Input Output sheet'!$B$14,(0.5*'Input Output sheet'!$B$8*(PI()/4)*'Input Output sheet'!$B$5^2*('Input Output sheet'!$B$14)^3*'Input Output sheet'!$B$9)/1000,(0.5*'Input Output sheet'!$B$8*(PI()/4)*'Input Output sheet'!$B$5^2*$A32^3*'Input Output sheet'!$B$9)/1000),0)</f>
        <v>467.3537705000617</v>
      </c>
      <c r="H32" s="27">
        <f>IF(('Input Output sheet'!$B$15-('Input Output sheet'!$C$15/(G32/MAX(G32:G192))))-('Input Output sheet'!$B$16+('Input Output sheet'!$C$16/(G32/MAX(G32:G192))))&gt;0,('Input Output sheet'!$B$15-('Input Output sheet'!$C$15/(G32/MAX(G32:G192))))-('Input Output sheet'!$B$16+('Input Output sheet'!$C$16/(G32/MAX(G32:G192)))))</f>
        <v>0.8756041066112932</v>
      </c>
      <c r="I32" s="4">
        <f>IF(AND(A32&lt;'Input Output sheet'!$B$11,A32&gt;'Input Output sheet'!$B$10),IF($A32&gt;'Input Output sheet'!$B$14,(0.5*'Input Output sheet'!$B$8*(PI()/4)*'Input Output sheet'!$B$5^2*('Input Output sheet'!$B$14)^3*'Input Output sheet'!$B$9*H32)/1000,(0.5*'Input Output sheet'!$B$8*(PI()/4)*'Input Output sheet'!$B$5^2*$A32^3*'Input Output sheet'!$B$9*H32)/1000),0)</f>
        <v>409.21688069012595</v>
      </c>
    </row>
    <row r="33" spans="1:9" ht="12.75">
      <c r="A33" s="4">
        <v>7.75</v>
      </c>
      <c r="B33" s="4">
        <f>((PI()*$A33)/(2*'Input Output sheet'!$B$13*'Input Output sheet'!$B$13))*EXP(((-PI()*$A33*$A33)/(4*'Input Output sheet'!$B$13*'Input Output sheet'!$B$13)))</f>
        <v>0.09322144825570912</v>
      </c>
      <c r="C33" s="4">
        <f>'Input Output sheet'!$B$3*((2*'Input Output sheet'!$B$13/SQRT(PI()))^(-'Input Output sheet'!$B$3))*(A33^('Input Output sheet'!$B$3-1))*EXP(-((A33/(2*'Input Output sheet'!$B$13/SQRT(PI())))^'Input Output sheet'!$B$3))</f>
        <v>0.09322144825570912</v>
      </c>
      <c r="D33">
        <f>((0.5*'Input Output sheet'!$B$8*0.25*PI()*'Input Output sheet'!$B$5^2*A33^3)*C33/(1000))*16/27</f>
        <v>60.60957998487938</v>
      </c>
      <c r="E33">
        <f>((0.5*'Input Output sheet'!$B$8*0.25*PI()*'Input Output sheet'!$B$5^2*A33^3)*C33/(1000))*'Input Output sheet'!$B$9*'Input Output sheet'!$B$15</f>
        <v>45.66742446923208</v>
      </c>
      <c r="F33">
        <f t="shared" si="0"/>
        <v>42.40367128179776</v>
      </c>
      <c r="G33">
        <f>IF(AND(A33&lt;'Input Output sheet'!$B$11,A33&gt;'Input Output sheet'!$B$10),IF($A33&gt;'Input Output sheet'!$B$14,(0.5*'Input Output sheet'!$B$8*(PI()/4)*'Input Output sheet'!$B$5^2*('Input Output sheet'!$B$14)^3*'Input Output sheet'!$B$9)/1000,(0.5*'Input Output sheet'!$B$8*(PI()/4)*'Input Output sheet'!$B$5^2*$A33^3*'Input Output sheet'!$B$9)/1000),0)</f>
        <v>515.6643028506422</v>
      </c>
      <c r="H33" s="27">
        <f>IF(('Input Output sheet'!$B$15-('Input Output sheet'!$C$15/(G33/MAX(G33:G193))))-('Input Output sheet'!$B$16+('Input Output sheet'!$C$16/(G33/MAX(G33:G193))))&gt;0,('Input Output sheet'!$B$15-('Input Output sheet'!$C$15/(G33/MAX(G33:G193))))-('Input Output sheet'!$B$16+('Input Output sheet'!$C$16/(G33/MAX(G33:G193)))))</f>
        <v>0.8821055311505124</v>
      </c>
      <c r="I33" s="4">
        <f>IF(AND(A33&lt;'Input Output sheet'!$B$11,A33&gt;'Input Output sheet'!$B$10),IF($A33&gt;'Input Output sheet'!$B$14,(0.5*'Input Output sheet'!$B$8*(PI()/4)*'Input Output sheet'!$B$5^2*('Input Output sheet'!$B$14)^3*'Input Output sheet'!$B$9*H33)/1000,(0.5*'Input Output sheet'!$B$8*(PI()/4)*'Input Output sheet'!$B$5^2*$A33^3*'Input Output sheet'!$B$9*H33)/1000),0)</f>
        <v>454.87033376142443</v>
      </c>
    </row>
    <row r="34" spans="1:9" ht="12.75">
      <c r="A34" s="4">
        <v>8</v>
      </c>
      <c r="B34" s="4">
        <f>((PI()*$A34)/(2*'Input Output sheet'!$B$13*'Input Output sheet'!$B$13))*EXP(((-PI()*$A34*$A34)/(4*'Input Output sheet'!$B$13*'Input Output sheet'!$B$13)))</f>
        <v>0.09118627117575483</v>
      </c>
      <c r="C34" s="4">
        <f>'Input Output sheet'!$B$3*((2*'Input Output sheet'!$B$13/SQRT(PI()))^(-'Input Output sheet'!$B$3))*(A34^('Input Output sheet'!$B$3-1))*EXP(-((A34/(2*'Input Output sheet'!$B$13/SQRT(PI())))^'Input Output sheet'!$B$3))</f>
        <v>0.09118627117575483</v>
      </c>
      <c r="D34">
        <f>((0.5*'Input Output sheet'!$B$8*0.25*PI()*'Input Output sheet'!$B$5^2*A34^3)*C34/(1000))*16/27</f>
        <v>65.21083165187727</v>
      </c>
      <c r="E34">
        <f>((0.5*'Input Output sheet'!$B$8*0.25*PI()*'Input Output sheet'!$B$5^2*A34^3)*C34/(1000))*'Input Output sheet'!$B$9*'Input Output sheet'!$B$15</f>
        <v>49.13432381120039</v>
      </c>
      <c r="F34">
        <f aca="true" t="shared" si="1" ref="F34:F65">$I34*$C34</f>
        <v>45.918329528257786</v>
      </c>
      <c r="G34">
        <f>IF(AND(A34&lt;'Input Output sheet'!$B$11,A34&gt;'Input Output sheet'!$B$10),IF($A34&gt;'Input Output sheet'!$B$14,(0.5*'Input Output sheet'!$B$8*(PI()/4)*'Input Output sheet'!$B$5^2*('Input Output sheet'!$B$14)^3*'Input Output sheet'!$B$9)/1000,(0.5*'Input Output sheet'!$B$8*(PI()/4)*'Input Output sheet'!$B$5^2*$A34^3*'Input Output sheet'!$B$9)/1000),0)</f>
        <v>567.1943833980008</v>
      </c>
      <c r="H34" s="27">
        <f>IF(('Input Output sheet'!$B$15-('Input Output sheet'!$C$15/(G34/MAX(G34:G194))))-('Input Output sheet'!$B$16+('Input Output sheet'!$C$16/(G34/MAX(G34:G194))))&gt;0,('Input Output sheet'!$B$15-('Input Output sheet'!$C$15/(G34/MAX(G34:G194))))-('Input Output sheet'!$B$16+('Input Output sheet'!$C$16/(G34/MAX(G34:G194)))))</f>
        <v>0.8878195458528111</v>
      </c>
      <c r="I34" s="4">
        <f>IF(AND(A34&lt;'Input Output sheet'!$B$11,A34&gt;'Input Output sheet'!$B$10),IF($A34&gt;'Input Output sheet'!$B$14,(0.5*'Input Output sheet'!$B$8*(PI()/4)*'Input Output sheet'!$B$5^2*('Input Output sheet'!$B$14)^3*'Input Output sheet'!$B$9*H34)/1000,(0.5*'Input Output sheet'!$B$8*(PI()/4)*'Input Output sheet'!$B$5^2*$A34^3*'Input Output sheet'!$B$9*H34)/1000),0)</f>
        <v>503.5662598786783</v>
      </c>
    </row>
    <row r="35" spans="1:9" ht="12.75">
      <c r="A35" s="4">
        <v>8.25</v>
      </c>
      <c r="B35" s="4">
        <f>((PI()*$A35)/(2*'Input Output sheet'!$B$13*'Input Output sheet'!$B$13))*EXP(((-PI()*$A35*$A35)/(4*'Input Output sheet'!$B$13*'Input Output sheet'!$B$13)))</f>
        <v>0.0889562960906205</v>
      </c>
      <c r="C35" s="4">
        <f>'Input Output sheet'!$B$3*((2*'Input Output sheet'!$B$13/SQRT(PI()))^(-'Input Output sheet'!$B$3))*(A35^('Input Output sheet'!$B$3-1))*EXP(-((A35/(2*'Input Output sheet'!$B$13/SQRT(PI())))^'Input Output sheet'!$B$3))</f>
        <v>0.08895629609062052</v>
      </c>
      <c r="D35">
        <f>((0.5*'Input Output sheet'!$B$8*0.25*PI()*'Input Output sheet'!$B$5^2*A35^3)*C35/(1000))*16/27</f>
        <v>69.76841528887708</v>
      </c>
      <c r="E35">
        <f>((0.5*'Input Output sheet'!$B$8*0.25*PI()*'Input Output sheet'!$B$5^2*A35^3)*C35/(1000))*'Input Output sheet'!$B$9*'Input Output sheet'!$B$15</f>
        <v>52.568320657191094</v>
      </c>
      <c r="F35">
        <f t="shared" si="1"/>
        <v>49.40657622291264</v>
      </c>
      <c r="G35">
        <f>IF(AND(A35&lt;'Input Output sheet'!$B$11,A35&gt;'Input Output sheet'!$B$10),IF($A35&gt;'Input Output sheet'!$B$14,(0.5*'Input Output sheet'!$B$8*(PI()/4)*'Input Output sheet'!$B$5^2*('Input Output sheet'!$B$14)^3*'Input Output sheet'!$B$9)/1000,(0.5*'Input Output sheet'!$B$8*(PI()/4)*'Input Output sheet'!$B$5^2*$A35^3*'Input Output sheet'!$B$9)/1000),0)</f>
        <v>622.0478685355821</v>
      </c>
      <c r="H35" s="27">
        <f>IF(('Input Output sheet'!$B$15-('Input Output sheet'!$C$15/(G35/MAX(G35:G195))))-('Input Output sheet'!$B$16+('Input Output sheet'!$C$16/(G35/MAX(G35:G195))))&gt;0,('Input Output sheet'!$B$15-('Input Output sheet'!$C$15/(G35/MAX(G35:G195))))-('Input Output sheet'!$B$16+('Input Output sheet'!$C$16/(G35/MAX(G35:G195)))))</f>
        <v>0.8928618381752766</v>
      </c>
      <c r="I35" s="4">
        <f>IF(AND(A35&lt;'Input Output sheet'!$B$11,A35&gt;'Input Output sheet'!$B$10),IF($A35&gt;'Input Output sheet'!$B$14,(0.5*'Input Output sheet'!$B$8*(PI()/4)*'Input Output sheet'!$B$5^2*('Input Output sheet'!$B$14)^3*'Input Output sheet'!$B$9*H35)/1000,(0.5*'Input Output sheet'!$B$8*(PI()/4)*'Input Output sheet'!$B$5^2*$A35^3*'Input Output sheet'!$B$9*H35)/1000),0)</f>
        <v>555.4028033336926</v>
      </c>
    </row>
    <row r="36" spans="1:9" ht="12.75">
      <c r="A36" s="4">
        <v>8.5</v>
      </c>
      <c r="B36" s="4">
        <f>((PI()*$A36)/(2*'Input Output sheet'!$B$13*'Input Output sheet'!$B$13))*EXP(((-PI()*$A36*$A36)/(4*'Input Output sheet'!$B$13*'Input Output sheet'!$B$13)))</f>
        <v>0.08655315220217046</v>
      </c>
      <c r="C36" s="4">
        <f>'Input Output sheet'!$B$3*((2*'Input Output sheet'!$B$13/SQRT(PI()))^(-'Input Output sheet'!$B$3))*(A36^('Input Output sheet'!$B$3-1))*EXP(-((A36/(2*'Input Output sheet'!$B$13/SQRT(PI())))^'Input Output sheet'!$B$3))</f>
        <v>0.08655315220217047</v>
      </c>
      <c r="D36">
        <f>((0.5*'Input Output sheet'!$B$8*0.25*PI()*'Input Output sheet'!$B$5^2*A36^3)*C36/(1000))*16/27</f>
        <v>74.24376502050048</v>
      </c>
      <c r="E36">
        <f>((0.5*'Input Output sheet'!$B$8*0.25*PI()*'Input Output sheet'!$B$5^2*A36^3)*C36/(1000))*'Input Output sheet'!$B$9*'Input Output sheet'!$B$15</f>
        <v>55.940356825290216</v>
      </c>
      <c r="F36">
        <f t="shared" si="1"/>
        <v>52.83880463401986</v>
      </c>
      <c r="G36">
        <f>IF(AND(A36&lt;'Input Output sheet'!$B$11,A36&gt;'Input Output sheet'!$B$10),IF($A36&gt;'Input Output sheet'!$B$14,(0.5*'Input Output sheet'!$B$8*(PI()/4)*'Input Output sheet'!$B$5^2*('Input Output sheet'!$B$14)^3*'Input Output sheet'!$B$9)/1000,(0.5*'Input Output sheet'!$B$8*(PI()/4)*'Input Output sheet'!$B$5^2*$A36^3*'Input Output sheet'!$B$9)/1000),0)</f>
        <v>680.3286146568306</v>
      </c>
      <c r="H36" s="27">
        <f>IF(('Input Output sheet'!$B$15-('Input Output sheet'!$C$15/(G36/MAX(G36:G196))))-('Input Output sheet'!$B$16+('Input Output sheet'!$C$16/(G36/MAX(G36:G196))))&gt;0,('Input Output sheet'!$B$15-('Input Output sheet'!$C$15/(G36/MAX(G36:G196))))-('Input Output sheet'!$B$16+('Input Output sheet'!$C$16/(G36/MAX(G36:G196)))))</f>
        <v>0.8973282841060685</v>
      </c>
      <c r="I36" s="4">
        <f>IF(AND(A36&lt;'Input Output sheet'!$B$11,A36&gt;'Input Output sheet'!$B$10),IF($A36&gt;'Input Output sheet'!$B$14,(0.5*'Input Output sheet'!$B$8*(PI()/4)*'Input Output sheet'!$B$5^2*('Input Output sheet'!$B$14)^3*'Input Output sheet'!$B$9*H36)/1000,(0.5*'Input Output sheet'!$B$8*(PI()/4)*'Input Output sheet'!$B$5^2*$A36^3*'Input Output sheet'!$B$9*H36)/1000),0)</f>
        <v>610.4781084182724</v>
      </c>
    </row>
    <row r="37" spans="1:9" ht="12.75">
      <c r="A37" s="4">
        <v>8.75</v>
      </c>
      <c r="B37" s="4">
        <f>((PI()*$A37)/(2*'Input Output sheet'!$B$13*'Input Output sheet'!$B$13))*EXP(((-PI()*$A37*$A37)/(4*'Input Output sheet'!$B$13*'Input Output sheet'!$B$13)))</f>
        <v>0.08399843287304094</v>
      </c>
      <c r="C37" s="4">
        <f>'Input Output sheet'!$B$3*((2*'Input Output sheet'!$B$13/SQRT(PI()))^(-'Input Output sheet'!$B$3))*(A37^('Input Output sheet'!$B$3-1))*EXP(-((A37/(2*'Input Output sheet'!$B$13/SQRT(PI())))^'Input Output sheet'!$B$3))</f>
        <v>0.08399843287304093</v>
      </c>
      <c r="D37">
        <f>((0.5*'Input Output sheet'!$B$8*0.25*PI()*'Input Output sheet'!$B$5^2*A37^3)*C37/(1000))*16/27</f>
        <v>78.5987544670579</v>
      </c>
      <c r="E37">
        <f>((0.5*'Input Output sheet'!$B$8*0.25*PI()*'Input Output sheet'!$B$5^2*A37^3)*C37/(1000))*'Input Output sheet'!$B$9*'Input Output sheet'!$B$15</f>
        <v>59.22170527985102</v>
      </c>
      <c r="F37">
        <f t="shared" si="1"/>
        <v>56.18573859558248</v>
      </c>
      <c r="G37">
        <f>IF(AND(A37&lt;'Input Output sheet'!$B$11,A37&gt;'Input Output sheet'!$B$10),IF($A37&gt;'Input Output sheet'!$B$14,(0.5*'Input Output sheet'!$B$8*(PI()/4)*'Input Output sheet'!$B$5^2*('Input Output sheet'!$B$14)^3*'Input Output sheet'!$B$9)/1000,(0.5*'Input Output sheet'!$B$8*(PI()/4)*'Input Output sheet'!$B$5^2*$A37^3*'Input Output sheet'!$B$9)/1000),0)</f>
        <v>742.1404781551907</v>
      </c>
      <c r="H37" s="27">
        <f>IF(('Input Output sheet'!$B$15-('Input Output sheet'!$C$15/(G37/MAX(G37:G197))))-('Input Output sheet'!$B$16+('Input Output sheet'!$C$16/(G37/MAX(G37:G197))))&gt;0,('Input Output sheet'!$B$15-('Input Output sheet'!$C$15/(G37/MAX(G37:G197))))-('Input Output sheet'!$B$16+('Input Output sheet'!$C$16/(G37/MAX(G37:G197)))))</f>
        <v>0.9012987960001146</v>
      </c>
      <c r="I37" s="4">
        <f>IF(AND(A37&lt;'Input Output sheet'!$B$11,A37&gt;'Input Output sheet'!$B$10),IF($A37&gt;'Input Output sheet'!$B$14,(0.5*'Input Output sheet'!$B$8*(PI()/4)*'Input Output sheet'!$B$5^2*('Input Output sheet'!$B$14)^3*'Input Output sheet'!$B$9*H37)/1000,(0.5*'Input Output sheet'!$B$8*(PI()/4)*'Input Output sheet'!$B$5^2*$A37^3*'Input Output sheet'!$B$9*H37)/1000),0)</f>
        <v>668.8903194242228</v>
      </c>
    </row>
    <row r="38" spans="1:9" ht="12.75">
      <c r="A38" s="4">
        <v>9</v>
      </c>
      <c r="B38" s="4">
        <f>((PI()*$A38)/(2*'Input Output sheet'!$B$13*'Input Output sheet'!$B$13))*EXP(((-PI()*$A38*$A38)/(4*'Input Output sheet'!$B$13*'Input Output sheet'!$B$13)))</f>
        <v>0.08131351857536712</v>
      </c>
      <c r="C38" s="4">
        <f>'Input Output sheet'!$B$3*((2*'Input Output sheet'!$B$13/SQRT(PI()))^(-'Input Output sheet'!$B$3))*(A38^('Input Output sheet'!$B$3-1))*EXP(-((A38/(2*'Input Output sheet'!$B$13/SQRT(PI())))^'Input Output sheet'!$B$3))</f>
        <v>0.08131351857536709</v>
      </c>
      <c r="D38">
        <f>((0.5*'Input Output sheet'!$B$8*0.25*PI()*'Input Output sheet'!$B$5^2*A38^3)*C38/(1000))*16/27</f>
        <v>82.79623788680088</v>
      </c>
      <c r="E38">
        <f>((0.5*'Input Output sheet'!$B$8*0.25*PI()*'Input Output sheet'!$B$5^2*A38^3)*C38/(1000))*'Input Output sheet'!$B$9*'Input Output sheet'!$B$15</f>
        <v>62.384377865270494</v>
      </c>
      <c r="F38">
        <f t="shared" si="1"/>
        <v>59.41884383736172</v>
      </c>
      <c r="G38">
        <f>IF(AND(A38&lt;'Input Output sheet'!$B$11,A38&gt;'Input Output sheet'!$B$10),IF($A38&gt;'Input Output sheet'!$B$14,(0.5*'Input Output sheet'!$B$8*(PI()/4)*'Input Output sheet'!$B$5^2*('Input Output sheet'!$B$14)^3*'Input Output sheet'!$B$9)/1000,(0.5*'Input Output sheet'!$B$8*(PI()/4)*'Input Output sheet'!$B$5^2*$A38^3*'Input Output sheet'!$B$9)/1000),0)</f>
        <v>807.5873154241067</v>
      </c>
      <c r="H38" s="27">
        <f>IF(('Input Output sheet'!$B$15-('Input Output sheet'!$C$15/(G38/MAX(G38:G198))))-('Input Output sheet'!$B$16+('Input Output sheet'!$C$16/(G38/MAX(G38:G198))))&gt;0,('Input Output sheet'!$B$15-('Input Output sheet'!$C$15/(G38/MAX(G38:G198))))-('Input Output sheet'!$B$16+('Input Output sheet'!$C$16/(G38/MAX(G38:G198)))))</f>
        <v>0.904840339474128</v>
      </c>
      <c r="I38" s="4">
        <f>IF(AND(A38&lt;'Input Output sheet'!$B$11,A38&gt;'Input Output sheet'!$B$10),IF($A38&gt;'Input Output sheet'!$B$14,(0.5*'Input Output sheet'!$B$8*(PI()/4)*'Input Output sheet'!$B$5^2*('Input Output sheet'!$B$14)^3*'Input Output sheet'!$B$9*H38)/1000,(0.5*'Input Output sheet'!$B$8*(PI()/4)*'Input Output sheet'!$B$5^2*$A38^3*'Input Output sheet'!$B$9*H38)/1000),0)</f>
        <v>730.7375806433485</v>
      </c>
    </row>
    <row r="39" spans="1:9" ht="12.75">
      <c r="A39" s="4">
        <v>9.25</v>
      </c>
      <c r="B39" s="4">
        <f>((PI()*$A39)/(2*'Input Output sheet'!$B$13*'Input Output sheet'!$B$13))*EXP(((-PI()*$A39*$A39)/(4*'Input Output sheet'!$B$13*'Input Output sheet'!$B$13)))</f>
        <v>0.07851941194187718</v>
      </c>
      <c r="C39" s="4">
        <f>'Input Output sheet'!$B$3*((2*'Input Output sheet'!$B$13/SQRT(PI()))^(-'Input Output sheet'!$B$3))*(A39^('Input Output sheet'!$B$3-1))*EXP(-((A39/(2*'Input Output sheet'!$B$13/SQRT(PI())))^'Input Output sheet'!$B$3))</f>
        <v>0.07851941194187718</v>
      </c>
      <c r="D39">
        <f>((0.5*'Input Output sheet'!$B$8*0.25*PI()*'Input Output sheet'!$B$5^2*A39^3)*C39/(1000))*16/27</f>
        <v>86.8005661408467</v>
      </c>
      <c r="E39">
        <f>((0.5*'Input Output sheet'!$B$8*0.25*PI()*'Input Output sheet'!$B$5^2*A39^3)*C39/(1000))*'Input Output sheet'!$B$9*'Input Output sheet'!$B$15</f>
        <v>65.40151406943608</v>
      </c>
      <c r="F39">
        <f t="shared" si="1"/>
        <v>62.51072005189453</v>
      </c>
      <c r="G39">
        <f>IF(AND(A39&lt;'Input Output sheet'!$B$11,A39&gt;'Input Output sheet'!$B$10),IF($A39&gt;'Input Output sheet'!$B$14,(0.5*'Input Output sheet'!$B$8*(PI()/4)*'Input Output sheet'!$B$5^2*('Input Output sheet'!$B$14)^3*'Input Output sheet'!$B$9)/1000,(0.5*'Input Output sheet'!$B$8*(PI()/4)*'Input Output sheet'!$B$5^2*$A39^3*'Input Output sheet'!$B$9)/1000),0)</f>
        <v>876.7729828570233</v>
      </c>
      <c r="H39" s="27">
        <f>IF(('Input Output sheet'!$B$15-('Input Output sheet'!$C$15/(G39/MAX(G39:G199))))-('Input Output sheet'!$B$16+('Input Output sheet'!$C$16/(G39/MAX(G39:G199))))&gt;0,('Input Output sheet'!$B$15-('Input Output sheet'!$C$15/(G39/MAX(G39:G199))))-('Input Output sheet'!$B$16+('Input Output sheet'!$C$16/(G39/MAX(G39:G199)))))</f>
        <v>0.908009315904387</v>
      </c>
      <c r="I39" s="4">
        <f>IF(AND(A39&lt;'Input Output sheet'!$B$11,A39&gt;'Input Output sheet'!$B$10),IF($A39&gt;'Input Output sheet'!$B$14,(0.5*'Input Output sheet'!$B$8*(PI()/4)*'Input Output sheet'!$B$5^2*('Input Output sheet'!$B$14)^3*'Input Output sheet'!$B$9*H39)/1000,(0.5*'Input Output sheet'!$B$8*(PI()/4)*'Input Output sheet'!$B$5^2*$A39^3*'Input Output sheet'!$B$9*H39)/1000),0)</f>
        <v>796.1180363674546</v>
      </c>
    </row>
    <row r="40" spans="1:9" ht="12.75">
      <c r="A40" s="4">
        <v>9.5</v>
      </c>
      <c r="B40" s="4">
        <f>((PI()*$A40)/(2*'Input Output sheet'!$B$13*'Input Output sheet'!$B$13))*EXP(((-PI()*$A40*$A40)/(4*'Input Output sheet'!$B$13*'Input Output sheet'!$B$13)))</f>
        <v>0.07563658613921789</v>
      </c>
      <c r="C40" s="4">
        <f>'Input Output sheet'!$B$3*((2*'Input Output sheet'!$B$13/SQRT(PI()))^(-'Input Output sheet'!$B$3))*(A40^('Input Output sheet'!$B$3-1))*EXP(-((A40/(2*'Input Output sheet'!$B$13/SQRT(PI())))^'Input Output sheet'!$B$3))</f>
        <v>0.07563658613921787</v>
      </c>
      <c r="D40">
        <f>((0.5*'Input Output sheet'!$B$8*0.25*PI()*'Input Output sheet'!$B$5^2*A40^3)*C40/(1000))*16/27</f>
        <v>90.57806856372136</v>
      </c>
      <c r="E40">
        <f>((0.5*'Input Output sheet'!$B$8*0.25*PI()*'Input Output sheet'!$B$5^2*A40^3)*C40/(1000))*'Input Output sheet'!$B$9*'Input Output sheet'!$B$15</f>
        <v>68.24774409812143</v>
      </c>
      <c r="F40">
        <f t="shared" si="1"/>
        <v>65.43546697559339</v>
      </c>
      <c r="G40">
        <f>IF(AND(A40&lt;'Input Output sheet'!$B$11,A40&gt;'Input Output sheet'!$B$10),IF($A40&gt;'Input Output sheet'!$B$14,(0.5*'Input Output sheet'!$B$8*(PI()/4)*'Input Output sheet'!$B$5^2*('Input Output sheet'!$B$14)^3*'Input Output sheet'!$B$9)/1000,(0.5*'Input Output sheet'!$B$8*(PI()/4)*'Input Output sheet'!$B$5^2*$A40^3*'Input Output sheet'!$B$9)/1000),0)</f>
        <v>949.8013368473847</v>
      </c>
      <c r="H40" s="27">
        <f>IF(('Input Output sheet'!$B$15-('Input Output sheet'!$C$15/(G40/MAX(G40:G200))))-('Input Output sheet'!$B$16+('Input Output sheet'!$C$16/(G40/MAX(G40:G200))))&gt;0,('Input Output sheet'!$B$15-('Input Output sheet'!$C$15/(G40/MAX(G40:G200))))-('Input Output sheet'!$B$16+('Input Output sheet'!$C$16/(G40/MAX(G40:G200)))))</f>
        <v>0.9108534567448775</v>
      </c>
      <c r="I40" s="4">
        <f>IF(AND(A40&lt;'Input Output sheet'!$B$11,A40&gt;'Input Output sheet'!$B$10),IF($A40&gt;'Input Output sheet'!$B$14,(0.5*'Input Output sheet'!$B$8*(PI()/4)*'Input Output sheet'!$B$5^2*('Input Output sheet'!$B$14)^3*'Input Output sheet'!$B$9*H40)/1000,(0.5*'Input Output sheet'!$B$8*(PI()/4)*'Input Output sheet'!$B$5^2*$A40^3*'Input Output sheet'!$B$9*H40)/1000),0)</f>
        <v>865.1298308883462</v>
      </c>
    </row>
    <row r="41" spans="1:9" ht="12.75">
      <c r="A41" s="4">
        <v>9.75</v>
      </c>
      <c r="B41" s="4">
        <f>((PI()*$A41)/(2*'Input Output sheet'!$B$13*'Input Output sheet'!$B$13))*EXP(((-PI()*$A41*$A41)/(4*'Input Output sheet'!$B$13*'Input Output sheet'!$B$13)))</f>
        <v>0.07268484753626143</v>
      </c>
      <c r="C41" s="4">
        <f>'Input Output sheet'!$B$3*((2*'Input Output sheet'!$B$13/SQRT(PI()))^(-'Input Output sheet'!$B$3))*(A41^('Input Output sheet'!$B$3-1))*EXP(-((A41/(2*'Input Output sheet'!$B$13/SQRT(PI())))^'Input Output sheet'!$B$3))</f>
        <v>0.07268484753626143</v>
      </c>
      <c r="D41">
        <f>((0.5*'Input Output sheet'!$B$8*0.25*PI()*'Input Output sheet'!$B$5^2*A41^3)*C41/(1000))*16/27</f>
        <v>94.09749283755237</v>
      </c>
      <c r="E41">
        <f>((0.5*'Input Output sheet'!$B$8*0.25*PI()*'Input Output sheet'!$B$5^2*A41^3)*C41/(1000))*'Input Output sheet'!$B$9*'Input Output sheet'!$B$15</f>
        <v>70.89952030644453</v>
      </c>
      <c r="F41">
        <f t="shared" si="1"/>
        <v>68.16901852982915</v>
      </c>
      <c r="G41">
        <f>IF(AND(A41&lt;'Input Output sheet'!$B$11,A41&gt;'Input Output sheet'!$B$10),IF($A41&gt;'Input Output sheet'!$B$14,(0.5*'Input Output sheet'!$B$8*(PI()/4)*'Input Output sheet'!$B$5^2*('Input Output sheet'!$B$14)^3*'Input Output sheet'!$B$9)/1000,(0.5*'Input Output sheet'!$B$8*(PI()/4)*'Input Output sheet'!$B$5^2*$A41^3*'Input Output sheet'!$B$9)/1000),0)</f>
        <v>1026.7762337886356</v>
      </c>
      <c r="H41" s="27">
        <f>IF(('Input Output sheet'!$B$15-('Input Output sheet'!$C$15/(G41/MAX(G41:G201))))-('Input Output sheet'!$B$16+('Input Output sheet'!$C$16/(G41/MAX(G41:G201))))&gt;0,('Input Output sheet'!$B$15-('Input Output sheet'!$C$15/(G41/MAX(G41:G201))))-('Input Output sheet'!$B$16+('Input Output sheet'!$C$16/(G41/MAX(G41:G201)))))</f>
        <v>0.913413339377011</v>
      </c>
      <c r="I41" s="4">
        <f>IF(AND(A41&lt;'Input Output sheet'!$B$11,A41&gt;'Input Output sheet'!$B$10),IF($A41&gt;'Input Output sheet'!$B$14,(0.5*'Input Output sheet'!$B$8*(PI()/4)*'Input Output sheet'!$B$5^2*('Input Output sheet'!$B$14)^3*'Input Output sheet'!$B$9*H41)/1000,(0.5*'Input Output sheet'!$B$8*(PI()/4)*'Input Output sheet'!$B$5^2*$A41^3*'Input Output sheet'!$B$9*H41)/1000),0)</f>
        <v>937.8711084978282</v>
      </c>
    </row>
    <row r="42" spans="1:9" ht="12.75">
      <c r="A42" s="4">
        <v>10</v>
      </c>
      <c r="B42" s="4">
        <f>((PI()*$A42)/(2*'Input Output sheet'!$B$13*'Input Output sheet'!$B$13))*EXP(((-PI()*$A42*$A42)/(4*'Input Output sheet'!$B$13*'Input Output sheet'!$B$13)))</f>
        <v>0.06968321339308482</v>
      </c>
      <c r="C42" s="4">
        <f>'Input Output sheet'!$B$3*((2*'Input Output sheet'!$B$13/SQRT(PI()))^(-'Input Output sheet'!$B$3))*(A42^('Input Output sheet'!$B$3-1))*EXP(-((A42/(2*'Input Output sheet'!$B$13/SQRT(PI())))^'Input Output sheet'!$B$3))</f>
        <v>0.06968321339308482</v>
      </c>
      <c r="D42">
        <f>((0.5*'Input Output sheet'!$B$8*0.25*PI()*'Input Output sheet'!$B$5^2*A42^3)*C42/(1000))*16/27</f>
        <v>97.33039611328326</v>
      </c>
      <c r="E42">
        <f>((0.5*'Input Output sheet'!$B$8*0.25*PI()*'Input Output sheet'!$B$5^2*A42^3)*C42/(1000))*'Input Output sheet'!$B$9*'Input Output sheet'!$B$15</f>
        <v>73.3354118964804</v>
      </c>
      <c r="F42">
        <f t="shared" si="1"/>
        <v>70.68943993434765</v>
      </c>
      <c r="G42">
        <f>IF(AND(A42&lt;'Input Output sheet'!$B$11,A42&gt;'Input Output sheet'!$B$10),IF($A42&gt;'Input Output sheet'!$B$14,(0.5*'Input Output sheet'!$B$8*(PI()/4)*'Input Output sheet'!$B$5^2*('Input Output sheet'!$B$14)^3*'Input Output sheet'!$B$9)/1000,(0.5*'Input Output sheet'!$B$8*(PI()/4)*'Input Output sheet'!$B$5^2*$A42^3*'Input Output sheet'!$B$9)/1000),0)</f>
        <v>1107.8015300742204</v>
      </c>
      <c r="H42" s="27">
        <f>IF(('Input Output sheet'!$B$15-('Input Output sheet'!$C$15/(G42/MAX(G42:G202))))-('Input Output sheet'!$B$16+('Input Output sheet'!$C$16/(G42/MAX(G42:G202))))&gt;0,('Input Output sheet'!$B$15-('Input Output sheet'!$C$15/(G42/MAX(G42:G202))))-('Input Output sheet'!$B$16+('Input Output sheet'!$C$16/(G42/MAX(G42:G202)))))</f>
        <v>0.9157236074766393</v>
      </c>
      <c r="I42" s="4">
        <f>IF(AND(A42&lt;'Input Output sheet'!$B$11,A42&gt;'Input Output sheet'!$B$10),IF($A42&gt;'Input Output sheet'!$B$14,(0.5*'Input Output sheet'!$B$8*(PI()/4)*'Input Output sheet'!$B$5^2*('Input Output sheet'!$B$14)^3*'Input Output sheet'!$B$9*H42)/1000,(0.5*'Input Output sheet'!$B$8*(PI()/4)*'Input Output sheet'!$B$5^2*$A42^3*'Input Output sheet'!$B$9*H42)/1000),0)</f>
        <v>1014.4400134877059</v>
      </c>
    </row>
    <row r="43" spans="1:9" ht="12.75">
      <c r="A43" s="4">
        <v>10.25</v>
      </c>
      <c r="B43" s="4">
        <f>((PI()*$A43)/(2*'Input Output sheet'!$B$13*'Input Output sheet'!$B$13))*EXP(((-PI()*$A43*$A43)/(4*'Input Output sheet'!$B$13*'Input Output sheet'!$B$13)))</f>
        <v>0.06664980505337638</v>
      </c>
      <c r="C43" s="4">
        <f>'Input Output sheet'!$B$3*((2*'Input Output sheet'!$B$13/SQRT(PI()))^(-'Input Output sheet'!$B$3))*(A43^('Input Output sheet'!$B$3-1))*EXP(-((A43/(2*'Input Output sheet'!$B$13/SQRT(PI())))^'Input Output sheet'!$B$3))</f>
        <v>0.06664980505337638</v>
      </c>
      <c r="D43">
        <f>((0.5*'Input Output sheet'!$B$8*0.25*PI()*'Input Output sheet'!$B$5^2*A43^3)*C43/(1000))*16/27</f>
        <v>100.2514818649897</v>
      </c>
      <c r="E43">
        <f>((0.5*'Input Output sheet'!$B$8*0.25*PI()*'Input Output sheet'!$B$5^2*A43^3)*C43/(1000))*'Input Output sheet'!$B$9*'Input Output sheet'!$B$15</f>
        <v>75.53635872646144</v>
      </c>
      <c r="F43">
        <f t="shared" si="1"/>
        <v>72.97718364466216</v>
      </c>
      <c r="G43">
        <f>IF(AND(A43&lt;'Input Output sheet'!$B$11,A43&gt;'Input Output sheet'!$B$10),IF($A43&gt;'Input Output sheet'!$B$14,(0.5*'Input Output sheet'!$B$8*(PI()/4)*'Input Output sheet'!$B$5^2*('Input Output sheet'!$B$14)^3*'Input Output sheet'!$B$9)/1000,(0.5*'Input Output sheet'!$B$8*(PI()/4)*'Input Output sheet'!$B$5^2*$A43^3*'Input Output sheet'!$B$9)/1000),0)</f>
        <v>1192.9810820975833</v>
      </c>
      <c r="H43" s="27">
        <f>IF(('Input Output sheet'!$B$15-('Input Output sheet'!$C$15/(G43/MAX(G43:G203))))-('Input Output sheet'!$B$16+('Input Output sheet'!$C$16/(G43/MAX(G43:G203))))&gt;0,('Input Output sheet'!$B$15-('Input Output sheet'!$C$15/(G43/MAX(G43:G203))))-('Input Output sheet'!$B$16+('Input Output sheet'!$C$16/(G43/MAX(G43:G203)))))</f>
        <v>0.9178139591489518</v>
      </c>
      <c r="I43" s="4">
        <f>IF(AND(A43&lt;'Input Output sheet'!$B$11,A43&gt;'Input Output sheet'!$B$10),IF($A43&gt;'Input Output sheet'!$B$14,(0.5*'Input Output sheet'!$B$8*(PI()/4)*'Input Output sheet'!$B$5^2*('Input Output sheet'!$B$14)^3*'Input Output sheet'!$B$9*H43)/1000,(0.5*'Input Output sheet'!$B$8*(PI()/4)*'Input Output sheet'!$B$5^2*$A43^3*'Input Output sheet'!$B$9*H43)/1000),0)</f>
        <v>1094.9346901497838</v>
      </c>
    </row>
    <row r="44" spans="1:9" ht="12.75">
      <c r="A44" s="4">
        <v>10.5</v>
      </c>
      <c r="B44" s="4">
        <f>((PI()*$A44)/(2*'Input Output sheet'!$B$13*'Input Output sheet'!$B$13))*EXP(((-PI()*$A44*$A44)/(4*'Input Output sheet'!$B$13*'Input Output sheet'!$B$13)))</f>
        <v>0.06360175688798317</v>
      </c>
      <c r="C44" s="4">
        <f>'Input Output sheet'!$B$3*((2*'Input Output sheet'!$B$13/SQRT(PI()))^(-'Input Output sheet'!$B$3))*(A44^('Input Output sheet'!$B$3-1))*EXP(-((A44/(2*'Input Output sheet'!$B$13/SQRT(PI())))^'Input Output sheet'!$B$3))</f>
        <v>0.06360175688798318</v>
      </c>
      <c r="D44">
        <f>((0.5*'Input Output sheet'!$B$8*0.25*PI()*'Input Output sheet'!$B$5^2*A44^3)*C44/(1000))*16/27</f>
        <v>102.83887826978432</v>
      </c>
      <c r="E44">
        <f>((0.5*'Input Output sheet'!$B$8*0.25*PI()*'Input Output sheet'!$B$5^2*A44^3)*C44/(1000))*'Input Output sheet'!$B$9*'Input Output sheet'!$B$15</f>
        <v>77.48588106133654</v>
      </c>
      <c r="F44">
        <f t="shared" si="1"/>
        <v>75.01530095184442</v>
      </c>
      <c r="G44">
        <f>IF(AND(A44&lt;'Input Output sheet'!$B$11,A44&gt;'Input Output sheet'!$B$10),IF($A44&gt;'Input Output sheet'!$B$14,(0.5*'Input Output sheet'!$B$8*(PI()/4)*'Input Output sheet'!$B$5^2*('Input Output sheet'!$B$14)^3*'Input Output sheet'!$B$9)/1000,(0.5*'Input Output sheet'!$B$8*(PI()/4)*'Input Output sheet'!$B$5^2*$A44^3*'Input Output sheet'!$B$9)/1000),0)</f>
        <v>1282.4187462521693</v>
      </c>
      <c r="H44" s="27">
        <f>IF(('Input Output sheet'!$B$15-('Input Output sheet'!$C$15/(G44/MAX(G44:G204))))-('Input Output sheet'!$B$16+('Input Output sheet'!$C$16/(G44/MAX(G44:G204))))&gt;0,('Input Output sheet'!$B$15-('Input Output sheet'!$C$15/(G44/MAX(G44:G204))))-('Input Output sheet'!$B$16+('Input Output sheet'!$C$16/(G44/MAX(G44:G204)))))</f>
        <v>0.9197099513889553</v>
      </c>
      <c r="I44" s="4">
        <f>IF(AND(A44&lt;'Input Output sheet'!$B$11,A44&gt;'Input Output sheet'!$B$10),IF($A44&gt;'Input Output sheet'!$B$14,(0.5*'Input Output sheet'!$B$8*(PI()/4)*'Input Output sheet'!$B$5^2*('Input Output sheet'!$B$14)^3*'Input Output sheet'!$B$9*H44)/1000,(0.5*'Input Output sheet'!$B$8*(PI()/4)*'Input Output sheet'!$B$5^2*$A44^3*'Input Output sheet'!$B$9*H44)/1000),0)</f>
        <v>1179.4532827758678</v>
      </c>
    </row>
    <row r="45" spans="1:9" ht="12.75">
      <c r="A45" s="4">
        <v>10.75</v>
      </c>
      <c r="B45" s="4">
        <f>((PI()*$A45)/(2*'Input Output sheet'!$B$13*'Input Output sheet'!$B$13))*EXP(((-PI()*$A45*$A45)/(4*'Input Output sheet'!$B$13*'Input Output sheet'!$B$13)))</f>
        <v>0.06055514101353703</v>
      </c>
      <c r="C45" s="4">
        <f>'Input Output sheet'!$B$3*((2*'Input Output sheet'!$B$13/SQRT(PI()))^(-'Input Output sheet'!$B$3))*(A45^('Input Output sheet'!$B$3-1))*EXP(-((A45/(2*'Input Output sheet'!$B$13/SQRT(PI())))^'Input Output sheet'!$B$3))</f>
        <v>0.06055514101353702</v>
      </c>
      <c r="D45">
        <f>((0.5*'Input Output sheet'!$B$8*0.25*PI()*'Input Output sheet'!$B$5^2*A45^3)*C45/(1000))*16/27</f>
        <v>105.07435524238124</v>
      </c>
      <c r="E45">
        <f>((0.5*'Input Output sheet'!$B$8*0.25*PI()*'Input Output sheet'!$B$5^2*A45^3)*C45/(1000))*'Input Output sheet'!$B$9*'Input Output sheet'!$B$15</f>
        <v>79.17024310153293</v>
      </c>
      <c r="F45">
        <f t="shared" si="1"/>
        <v>76.7896070921669</v>
      </c>
      <c r="G45">
        <f>IF(AND(A45&lt;'Input Output sheet'!$B$11,A45&gt;'Input Output sheet'!$B$10),IF($A45&gt;'Input Output sheet'!$B$14,(0.5*'Input Output sheet'!$B$8*(PI()/4)*'Input Output sheet'!$B$5^2*('Input Output sheet'!$B$14)^3*'Input Output sheet'!$B$9)/1000,(0.5*'Input Output sheet'!$B$8*(PI()/4)*'Input Output sheet'!$B$5^2*$A45^3*'Input Output sheet'!$B$9)/1000),0)</f>
        <v>1376.2183789314224</v>
      </c>
      <c r="H45" s="27">
        <f>IF(('Input Output sheet'!$B$15-('Input Output sheet'!$C$15/(G45/MAX(G45:G205))))-('Input Output sheet'!$B$16+('Input Output sheet'!$C$16/(G45/MAX(G45:G205))))&gt;0,('Input Output sheet'!$B$15-('Input Output sheet'!$C$15/(G45/MAX(G45:G205))))-('Input Output sheet'!$B$16+('Input Output sheet'!$C$16/(G45/MAX(G45:G205)))))</f>
        <v>0.9214336584012088</v>
      </c>
      <c r="I45" s="4">
        <f>IF(AND(A45&lt;'Input Output sheet'!$B$11,A45&gt;'Input Output sheet'!$B$10),IF($A45&gt;'Input Output sheet'!$B$14,(0.5*'Input Output sheet'!$B$8*(PI()/4)*'Input Output sheet'!$B$5^2*('Input Output sheet'!$B$14)^3*'Input Output sheet'!$B$9*H45)/1000,(0.5*'Input Output sheet'!$B$8*(PI()/4)*'Input Output sheet'!$B$5^2*$A45^3*'Input Output sheet'!$B$9*H45)/1000),0)</f>
        <v>1268.0939356577617</v>
      </c>
    </row>
    <row r="46" spans="1:9" ht="12.75">
      <c r="A46" s="4">
        <v>11</v>
      </c>
      <c r="B46" s="4">
        <f>((PI()*$A46)/(2*'Input Output sheet'!$B$13*'Input Output sheet'!$B$13))*EXP(((-PI()*$A46*$A46)/(4*'Input Output sheet'!$B$13*'Input Output sheet'!$B$13)))</f>
        <v>0.057524907600556625</v>
      </c>
      <c r="C46" s="4">
        <f>'Input Output sheet'!$B$3*((2*'Input Output sheet'!$B$13/SQRT(PI()))^(-'Input Output sheet'!$B$3))*(A46^('Input Output sheet'!$B$3-1))*EXP(-((A46/(2*'Input Output sheet'!$B$13/SQRT(PI())))^'Input Output sheet'!$B$3))</f>
        <v>0.05752490760055661</v>
      </c>
      <c r="D46">
        <f>((0.5*'Input Output sheet'!$B$8*0.25*PI()*'Input Output sheet'!$B$5^2*A46^3)*C46/(1000))*16/27</f>
        <v>106.94347858765353</v>
      </c>
      <c r="E46">
        <f>((0.5*'Input Output sheet'!$B$8*0.25*PI()*'Input Output sheet'!$B$5^2*A46^3)*C46/(1000))*'Input Output sheet'!$B$9*'Input Output sheet'!$B$15</f>
        <v>80.57856913209106</v>
      </c>
      <c r="F46">
        <f t="shared" si="1"/>
        <v>78.28879872087992</v>
      </c>
      <c r="G46">
        <f>IF(AND(A46&lt;'Input Output sheet'!$B$11,A46&gt;'Input Output sheet'!$B$10),IF($A46&gt;'Input Output sheet'!$B$14,(0.5*'Input Output sheet'!$B$8*(PI()/4)*'Input Output sheet'!$B$5^2*('Input Output sheet'!$B$14)^3*'Input Output sheet'!$B$9)/1000,(0.5*'Input Output sheet'!$B$8*(PI()/4)*'Input Output sheet'!$B$5^2*$A46^3*'Input Output sheet'!$B$9)/1000),0)</f>
        <v>1474.4838365287872</v>
      </c>
      <c r="H46" s="27">
        <f>IF(('Input Output sheet'!$B$15-('Input Output sheet'!$C$15/(G46/MAX(G46:G206))))-('Input Output sheet'!$B$16+('Input Output sheet'!$C$16/(G46/MAX(G46:G206))))&gt;0,('Input Output sheet'!$B$15-('Input Output sheet'!$C$15/(G46/MAX(G46:G206))))-('Input Output sheet'!$B$16+('Input Output sheet'!$C$16/(G46/MAX(G46:G206)))))</f>
        <v>0.9230042129801947</v>
      </c>
      <c r="I46" s="4">
        <f>IF(AND(A46&lt;'Input Output sheet'!$B$11,A46&gt;'Input Output sheet'!$B$10),IF($A46&gt;'Input Output sheet'!$B$14,(0.5*'Input Output sheet'!$B$8*(PI()/4)*'Input Output sheet'!$B$5^2*('Input Output sheet'!$B$14)^3*'Input Output sheet'!$B$9*H46)/1000,(0.5*'Input Output sheet'!$B$8*(PI()/4)*'Input Output sheet'!$B$5^2*$A46^3*'Input Output sheet'!$B$9*H46)/1000),0)</f>
        <v>1360.9547930872714</v>
      </c>
    </row>
    <row r="47" spans="1:9" ht="12.75">
      <c r="A47" s="4">
        <v>11.25</v>
      </c>
      <c r="B47" s="4">
        <f>((PI()*$A47)/(2*'Input Output sheet'!$B$13*'Input Output sheet'!$B$13))*EXP(((-PI()*$A47*$A47)/(4*'Input Output sheet'!$B$13*'Input Output sheet'!$B$13)))</f>
        <v>0.054524840392628275</v>
      </c>
      <c r="C47" s="4">
        <f>'Input Output sheet'!$B$3*((2*'Input Output sheet'!$B$13/SQRT(PI()))^(-'Input Output sheet'!$B$3))*(A47^('Input Output sheet'!$B$3-1))*EXP(-((A47/(2*'Input Output sheet'!$B$13/SQRT(PI())))^'Input Output sheet'!$B$3))</f>
        <v>0.05452484039262827</v>
      </c>
      <c r="D47">
        <f>((0.5*'Input Output sheet'!$B$8*0.25*PI()*'Input Output sheet'!$B$5^2*A47^3)*C47/(1000))*16/27</f>
        <v>108.4357010357825</v>
      </c>
      <c r="E47">
        <f>((0.5*'Input Output sheet'!$B$8*0.25*PI()*'Input Output sheet'!$B$5^2*A47^3)*C47/(1000))*'Input Output sheet'!$B$9*'Input Output sheet'!$B$15</f>
        <v>81.70291211480475</v>
      </c>
      <c r="F47">
        <f t="shared" si="1"/>
        <v>79.50452358596165</v>
      </c>
      <c r="G47">
        <f>IF(AND(A47&lt;'Input Output sheet'!$B$11,A47&gt;'Input Output sheet'!$B$10),IF($A47&gt;'Input Output sheet'!$B$14,(0.5*'Input Output sheet'!$B$8*(PI()/4)*'Input Output sheet'!$B$5^2*('Input Output sheet'!$B$14)^3*'Input Output sheet'!$B$9)/1000,(0.5*'Input Output sheet'!$B$8*(PI()/4)*'Input Output sheet'!$B$5^2*$A47^3*'Input Output sheet'!$B$9)/1000),0)</f>
        <v>1577.3189754377083</v>
      </c>
      <c r="H47" s="27">
        <f>IF(('Input Output sheet'!$B$15-('Input Output sheet'!$C$15/(G47/MAX(G47:G207))))-('Input Output sheet'!$B$16+('Input Output sheet'!$C$16/(G47/MAX(G47:G207))))&gt;0,('Input Output sheet'!$B$15-('Input Output sheet'!$C$15/(G47/MAX(G47:G207))))-('Input Output sheet'!$B$16+('Input Output sheet'!$C$16/(G47/MAX(G47:G207)))))</f>
        <v>0.9244382538107535</v>
      </c>
      <c r="I47" s="4">
        <f>IF(AND(A47&lt;'Input Output sheet'!$B$11,A47&gt;'Input Output sheet'!$B$10),IF($A47&gt;'Input Output sheet'!$B$14,(0.5*'Input Output sheet'!$B$8*(PI()/4)*'Input Output sheet'!$B$5^2*('Input Output sheet'!$B$14)^3*'Input Output sheet'!$B$9*H47)/1000,(0.5*'Input Output sheet'!$B$8*(PI()/4)*'Input Output sheet'!$B$5^2*$A47^3*'Input Output sheet'!$B$9*H47)/1000),0)</f>
        <v>1458.1339993562021</v>
      </c>
    </row>
    <row r="48" spans="1:9" ht="12.75">
      <c r="A48" s="4">
        <v>11.5</v>
      </c>
      <c r="B48" s="4">
        <f>((PI()*$A48)/(2*'Input Output sheet'!$B$13*'Input Output sheet'!$B$13))*EXP(((-PI()*$A48*$A48)/(4*'Input Output sheet'!$B$13*'Input Output sheet'!$B$13)))</f>
        <v>0.051567526884257316</v>
      </c>
      <c r="C48" s="4">
        <f>'Input Output sheet'!$B$3*((2*'Input Output sheet'!$B$13/SQRT(PI()))^(-'Input Output sheet'!$B$3))*(A48^('Input Output sheet'!$B$3-1))*EXP(-((A48/(2*'Input Output sheet'!$B$13/SQRT(PI())))^'Input Output sheet'!$B$3))</f>
        <v>0.05156752688425731</v>
      </c>
      <c r="D48">
        <f>((0.5*'Input Output sheet'!$B$8*0.25*PI()*'Input Output sheet'!$B$5^2*A48^3)*C48/(1000))*16/27</f>
        <v>109.54439116471242</v>
      </c>
      <c r="E48">
        <f>((0.5*'Input Output sheet'!$B$8*0.25*PI()*'Input Output sheet'!$B$5^2*A48^3)*C48/(1000))*'Input Output sheet'!$B$9*'Input Output sheet'!$B$15</f>
        <v>82.53827548038691</v>
      </c>
      <c r="F48">
        <f t="shared" si="1"/>
        <v>77.35129032638592</v>
      </c>
      <c r="G48">
        <f>IF(AND(A48&lt;'Input Output sheet'!$B$11,A48&gt;'Input Output sheet'!$B$10),IF($A48&gt;'Input Output sheet'!$B$14,(0.5*'Input Output sheet'!$B$8*(PI()/4)*'Input Output sheet'!$B$5^2*('Input Output sheet'!$B$14)^3*'Input Output sheet'!$B$9)/1000,(0.5*'Input Output sheet'!$B$8*(PI()/4)*'Input Output sheet'!$B$5^2*$A48^3*'Input Output sheet'!$B$9)/1000),0)</f>
        <v>1621.6216216216205</v>
      </c>
      <c r="H48" s="27">
        <f>IF(('Input Output sheet'!$B$15-('Input Output sheet'!$C$15/(G48/MAX(G48:G208))))-('Input Output sheet'!$B$16+('Input Output sheet'!$C$16/(G48/MAX(G48:G208))))&gt;0,('Input Output sheet'!$B$15-('Input Output sheet'!$C$15/(G48/MAX(G48:G208))))-('Input Output sheet'!$B$16+('Input Output sheet'!$C$16/(G48/MAX(G48:G208)))))</f>
        <v>0.9249999999999999</v>
      </c>
      <c r="I48" s="4">
        <f>IF(AND(A48&lt;'Input Output sheet'!$B$11,A48&gt;'Input Output sheet'!$B$10),IF($A48&gt;'Input Output sheet'!$B$14,(0.5*'Input Output sheet'!$B$8*(PI()/4)*'Input Output sheet'!$B$5^2*('Input Output sheet'!$B$14)^3*'Input Output sheet'!$B$9*H48)/1000,(0.5*'Input Output sheet'!$B$8*(PI()/4)*'Input Output sheet'!$B$5^2*$A48^3*'Input Output sheet'!$B$9*H48)/1000),0)</f>
        <v>1499.999999999999</v>
      </c>
    </row>
    <row r="49" spans="1:9" ht="12.75">
      <c r="A49" s="4">
        <v>11.75</v>
      </c>
      <c r="B49" s="4">
        <f>((PI()*$A49)/(2*'Input Output sheet'!$B$13*'Input Output sheet'!$B$13))*EXP(((-PI()*$A49*$A49)/(4*'Input Output sheet'!$B$13*'Input Output sheet'!$B$13)))</f>
        <v>0.04866434245132183</v>
      </c>
      <c r="C49" s="4">
        <f>'Input Output sheet'!$B$3*((2*'Input Output sheet'!$B$13/SQRT(PI()))^(-'Input Output sheet'!$B$3))*(A49^('Input Output sheet'!$B$3-1))*EXP(-((A49/(2*'Input Output sheet'!$B$13/SQRT(PI())))^'Input Output sheet'!$B$3))</f>
        <v>0.04866434245132185</v>
      </c>
      <c r="D49">
        <f>((0.5*'Input Output sheet'!$B$8*0.25*PI()*'Input Output sheet'!$B$5^2*A49^3)*C49/(1000))*16/27</f>
        <v>110.266802368551</v>
      </c>
      <c r="E49">
        <f>((0.5*'Input Output sheet'!$B$8*0.25*PI()*'Input Output sheet'!$B$5^2*A49^3)*C49/(1000))*'Input Output sheet'!$B$9*'Input Output sheet'!$B$15</f>
        <v>83.08258974712916</v>
      </c>
      <c r="F49">
        <f t="shared" si="1"/>
        <v>72.99651367698273</v>
      </c>
      <c r="G49">
        <f>IF(AND(A49&lt;'Input Output sheet'!$B$11,A49&gt;'Input Output sheet'!$B$10),IF($A49&gt;'Input Output sheet'!$B$14,(0.5*'Input Output sheet'!$B$8*(PI()/4)*'Input Output sheet'!$B$5^2*('Input Output sheet'!$B$14)^3*'Input Output sheet'!$B$9)/1000,(0.5*'Input Output sheet'!$B$8*(PI()/4)*'Input Output sheet'!$B$5^2*$A49^3*'Input Output sheet'!$B$9)/1000),0)</f>
        <v>1621.6216216216205</v>
      </c>
      <c r="H49" s="27">
        <f>IF(('Input Output sheet'!$B$15-('Input Output sheet'!$C$15/(G49/MAX(G49:G209))))-('Input Output sheet'!$B$16+('Input Output sheet'!$C$16/(G49/MAX(G49:G209))))&gt;0,('Input Output sheet'!$B$15-('Input Output sheet'!$C$15/(G49/MAX(G49:G209))))-('Input Output sheet'!$B$16+('Input Output sheet'!$C$16/(G49/MAX(G49:G209)))))</f>
        <v>0.9249999999999999</v>
      </c>
      <c r="I49" s="4">
        <f>IF(AND(A49&lt;'Input Output sheet'!$B$11,A49&gt;'Input Output sheet'!$B$10),IF($A49&gt;'Input Output sheet'!$B$14,(0.5*'Input Output sheet'!$B$8*(PI()/4)*'Input Output sheet'!$B$5^2*('Input Output sheet'!$B$14)^3*'Input Output sheet'!$B$9*H49)/1000,(0.5*'Input Output sheet'!$B$8*(PI()/4)*'Input Output sheet'!$B$5^2*$A49^3*'Input Output sheet'!$B$9*H49)/1000),0)</f>
        <v>1499.999999999999</v>
      </c>
    </row>
    <row r="50" spans="1:9" ht="12.75">
      <c r="A50" s="4">
        <v>12</v>
      </c>
      <c r="B50" s="4">
        <f>((PI()*$A50)/(2*'Input Output sheet'!$B$13*'Input Output sheet'!$B$13))*EXP(((-PI()*$A50*$A50)/(4*'Input Output sheet'!$B$13*'Input Output sheet'!$B$13)))</f>
        <v>0.04582544759583061</v>
      </c>
      <c r="C50" s="4">
        <f>'Input Output sheet'!$B$3*((2*'Input Output sheet'!$B$13/SQRT(PI()))^(-'Input Output sheet'!$B$3))*(A50^('Input Output sheet'!$B$3-1))*EXP(-((A50/(2*'Input Output sheet'!$B$13/SQRT(PI())))^'Input Output sheet'!$B$3))</f>
        <v>0.04582544759583061</v>
      </c>
      <c r="D50">
        <f>((0.5*'Input Output sheet'!$B$8*0.25*PI()*'Input Output sheet'!$B$5^2*A50^3)*C50/(1000))*16/27</f>
        <v>110.60398507682785</v>
      </c>
      <c r="E50">
        <f>((0.5*'Input Output sheet'!$B$8*0.25*PI()*'Input Output sheet'!$B$5^2*A50^3)*C50/(1000))*'Input Output sheet'!$B$9*'Input Output sheet'!$B$15</f>
        <v>83.33664638085612</v>
      </c>
      <c r="F50">
        <f t="shared" si="1"/>
        <v>68.73817139374587</v>
      </c>
      <c r="G50">
        <f>IF(AND(A50&lt;'Input Output sheet'!$B$11,A50&gt;'Input Output sheet'!$B$10),IF($A50&gt;'Input Output sheet'!$B$14,(0.5*'Input Output sheet'!$B$8*(PI()/4)*'Input Output sheet'!$B$5^2*('Input Output sheet'!$B$14)^3*'Input Output sheet'!$B$9)/1000,(0.5*'Input Output sheet'!$B$8*(PI()/4)*'Input Output sheet'!$B$5^2*$A50^3*'Input Output sheet'!$B$9)/1000),0)</f>
        <v>1621.6216216216205</v>
      </c>
      <c r="H50" s="27">
        <f>IF(('Input Output sheet'!$B$15-('Input Output sheet'!$C$15/(G50/MAX(G50:G210))))-('Input Output sheet'!$B$16+('Input Output sheet'!$C$16/(G50/MAX(G50:G210))))&gt;0,('Input Output sheet'!$B$15-('Input Output sheet'!$C$15/(G50/MAX(G50:G210))))-('Input Output sheet'!$B$16+('Input Output sheet'!$C$16/(G50/MAX(G50:G210)))))</f>
        <v>0.9249999999999999</v>
      </c>
      <c r="I50" s="4">
        <f>IF(AND(A50&lt;'Input Output sheet'!$B$11,A50&gt;'Input Output sheet'!$B$10),IF($A50&gt;'Input Output sheet'!$B$14,(0.5*'Input Output sheet'!$B$8*(PI()/4)*'Input Output sheet'!$B$5^2*('Input Output sheet'!$B$14)^3*'Input Output sheet'!$B$9*H50)/1000,(0.5*'Input Output sheet'!$B$8*(PI()/4)*'Input Output sheet'!$B$5^2*$A50^3*'Input Output sheet'!$B$9*H50)/1000),0)</f>
        <v>1499.999999999999</v>
      </c>
    </row>
    <row r="51" spans="1:9" ht="12.75">
      <c r="A51" s="4">
        <v>12.25</v>
      </c>
      <c r="B51" s="4">
        <f>((PI()*$A51)/(2*'Input Output sheet'!$B$13*'Input Output sheet'!$B$13))*EXP(((-PI()*$A51*$A51)/(4*'Input Output sheet'!$B$13*'Input Output sheet'!$B$13)))</f>
        <v>0.043059797356511324</v>
      </c>
      <c r="C51" s="4">
        <f>'Input Output sheet'!$B$3*((2*'Input Output sheet'!$B$13/SQRT(PI()))^(-'Input Output sheet'!$B$3))*(A51^('Input Output sheet'!$B$3-1))*EXP(-((A51/(2*'Input Output sheet'!$B$13/SQRT(PI())))^'Input Output sheet'!$B$3))</f>
        <v>0.04305979735651132</v>
      </c>
      <c r="D51">
        <f>((0.5*'Input Output sheet'!$B$8*0.25*PI()*'Input Output sheet'!$B$5^2*A51^3)*C51/(1000))*16/27</f>
        <v>110.5606463506099</v>
      </c>
      <c r="E51">
        <f>((0.5*'Input Output sheet'!$B$8*0.25*PI()*'Input Output sheet'!$B$5^2*A51^3)*C51/(1000))*'Input Output sheet'!$B$9*'Input Output sheet'!$B$15</f>
        <v>83.30399200498609</v>
      </c>
      <c r="F51">
        <f t="shared" si="1"/>
        <v>64.58969603476693</v>
      </c>
      <c r="G51">
        <f>IF(AND(A51&lt;'Input Output sheet'!$B$11,A51&gt;'Input Output sheet'!$B$10),IF($A51&gt;'Input Output sheet'!$B$14,(0.5*'Input Output sheet'!$B$8*(PI()/4)*'Input Output sheet'!$B$5^2*('Input Output sheet'!$B$14)^3*'Input Output sheet'!$B$9)/1000,(0.5*'Input Output sheet'!$B$8*(PI()/4)*'Input Output sheet'!$B$5^2*$A51^3*'Input Output sheet'!$B$9)/1000),0)</f>
        <v>1621.6216216216205</v>
      </c>
      <c r="H51" s="27">
        <f>IF(('Input Output sheet'!$B$15-('Input Output sheet'!$C$15/(G51/MAX(G51:G211))))-('Input Output sheet'!$B$16+('Input Output sheet'!$C$16/(G51/MAX(G51:G211))))&gt;0,('Input Output sheet'!$B$15-('Input Output sheet'!$C$15/(G51/MAX(G51:G211))))-('Input Output sheet'!$B$16+('Input Output sheet'!$C$16/(G51/MAX(G51:G211)))))</f>
        <v>0.9249999999999999</v>
      </c>
      <c r="I51" s="4">
        <f>IF(AND(A51&lt;'Input Output sheet'!$B$11,A51&gt;'Input Output sheet'!$B$10),IF($A51&gt;'Input Output sheet'!$B$14,(0.5*'Input Output sheet'!$B$8*(PI()/4)*'Input Output sheet'!$B$5^2*('Input Output sheet'!$B$14)^3*'Input Output sheet'!$B$9*H51)/1000,(0.5*'Input Output sheet'!$B$8*(PI()/4)*'Input Output sheet'!$B$5^2*$A51^3*'Input Output sheet'!$B$9*H51)/1000),0)</f>
        <v>1499.999999999999</v>
      </c>
    </row>
    <row r="52" spans="1:9" ht="12.75">
      <c r="A52" s="4">
        <v>12.5</v>
      </c>
      <c r="B52" s="4">
        <f>((PI()*$A52)/(2*'Input Output sheet'!$B$13*'Input Output sheet'!$B$13))*EXP(((-PI()*$A52*$A52)/(4*'Input Output sheet'!$B$13*'Input Output sheet'!$B$13)))</f>
        <v>0.040375161848808135</v>
      </c>
      <c r="C52" s="4">
        <f>'Input Output sheet'!$B$3*((2*'Input Output sheet'!$B$13/SQRT(PI()))^(-'Input Output sheet'!$B$3))*(A52^('Input Output sheet'!$B$3-1))*EXP(-((A52/(2*'Input Output sheet'!$B$13/SQRT(PI())))^'Input Output sheet'!$B$3))</f>
        <v>0.04037516184880814</v>
      </c>
      <c r="D52">
        <f>((0.5*'Input Output sheet'!$B$8*0.25*PI()*'Input Output sheet'!$B$5^2*A52^3)*C52/(1000))*16/27</f>
        <v>110.14496176394788</v>
      </c>
      <c r="E52">
        <f>((0.5*'Input Output sheet'!$B$8*0.25*PI()*'Input Output sheet'!$B$5^2*A52^3)*C52/(1000))*'Input Output sheet'!$B$9*'Input Output sheet'!$B$15</f>
        <v>82.99078665907959</v>
      </c>
      <c r="F52">
        <f t="shared" si="1"/>
        <v>60.56274277321218</v>
      </c>
      <c r="G52">
        <f>IF(AND(A52&lt;'Input Output sheet'!$B$11,A52&gt;'Input Output sheet'!$B$10),IF($A52&gt;'Input Output sheet'!$B$14,(0.5*'Input Output sheet'!$B$8*(PI()/4)*'Input Output sheet'!$B$5^2*('Input Output sheet'!$B$14)^3*'Input Output sheet'!$B$9)/1000,(0.5*'Input Output sheet'!$B$8*(PI()/4)*'Input Output sheet'!$B$5^2*$A52^3*'Input Output sheet'!$B$9)/1000),0)</f>
        <v>1621.6216216216205</v>
      </c>
      <c r="H52" s="27">
        <f>IF(('Input Output sheet'!$B$15-('Input Output sheet'!$C$15/(G52/MAX(G52:G212))))-('Input Output sheet'!$B$16+('Input Output sheet'!$C$16/(G52/MAX(G52:G212))))&gt;0,('Input Output sheet'!$B$15-('Input Output sheet'!$C$15/(G52/MAX(G52:G212))))-('Input Output sheet'!$B$16+('Input Output sheet'!$C$16/(G52/MAX(G52:G212)))))</f>
        <v>0.9249999999999999</v>
      </c>
      <c r="I52" s="4">
        <f>IF(AND(A52&lt;'Input Output sheet'!$B$11,A52&gt;'Input Output sheet'!$B$10),IF($A52&gt;'Input Output sheet'!$B$14,(0.5*'Input Output sheet'!$B$8*(PI()/4)*'Input Output sheet'!$B$5^2*('Input Output sheet'!$B$14)^3*'Input Output sheet'!$B$9*H52)/1000,(0.5*'Input Output sheet'!$B$8*(PI()/4)*'Input Output sheet'!$B$5^2*$A52^3*'Input Output sheet'!$B$9*H52)/1000),0)</f>
        <v>1499.999999999999</v>
      </c>
    </row>
    <row r="53" spans="1:9" ht="12.75">
      <c r="A53" s="4">
        <v>12.75</v>
      </c>
      <c r="B53" s="4">
        <f>((PI()*$A53)/(2*'Input Output sheet'!$B$13*'Input Output sheet'!$B$13))*EXP(((-PI()*$A53*$A53)/(4*'Input Output sheet'!$B$13*'Input Output sheet'!$B$13)))</f>
        <v>0.03777815683191383</v>
      </c>
      <c r="C53" s="4">
        <f>'Input Output sheet'!$B$3*((2*'Input Output sheet'!$B$13/SQRT(PI()))^(-'Input Output sheet'!$B$3))*(A53^('Input Output sheet'!$B$3-1))*EXP(-((A53/(2*'Input Output sheet'!$B$13/SQRT(PI())))^'Input Output sheet'!$B$3))</f>
        <v>0.03777815683191384</v>
      </c>
      <c r="D53">
        <f>((0.5*'Input Output sheet'!$B$8*0.25*PI()*'Input Output sheet'!$B$5^2*A53^3)*C53/(1000))*16/27</f>
        <v>109.36834511380606</v>
      </c>
      <c r="E53">
        <f>((0.5*'Input Output sheet'!$B$8*0.25*PI()*'Input Output sheet'!$B$5^2*A53^3)*C53/(1000))*'Input Output sheet'!$B$9*'Input Output sheet'!$B$15</f>
        <v>82.40563028246805</v>
      </c>
      <c r="F53">
        <f t="shared" si="1"/>
        <v>56.66723524787072</v>
      </c>
      <c r="G53">
        <f>IF(AND(A53&lt;'Input Output sheet'!$B$11,A53&gt;'Input Output sheet'!$B$10),IF($A53&gt;'Input Output sheet'!$B$14,(0.5*'Input Output sheet'!$B$8*(PI()/4)*'Input Output sheet'!$B$5^2*('Input Output sheet'!$B$14)^3*'Input Output sheet'!$B$9)/1000,(0.5*'Input Output sheet'!$B$8*(PI()/4)*'Input Output sheet'!$B$5^2*$A53^3*'Input Output sheet'!$B$9)/1000),0)</f>
        <v>1621.6216216216205</v>
      </c>
      <c r="H53" s="27">
        <f>IF(('Input Output sheet'!$B$15-('Input Output sheet'!$C$15/(G53/MAX(G53:G213))))-('Input Output sheet'!$B$16+('Input Output sheet'!$C$16/(G53/MAX(G53:G213))))&gt;0,('Input Output sheet'!$B$15-('Input Output sheet'!$C$15/(G53/MAX(G53:G213))))-('Input Output sheet'!$B$16+('Input Output sheet'!$C$16/(G53/MAX(G53:G213)))))</f>
        <v>0.9249999999999999</v>
      </c>
      <c r="I53" s="4">
        <f>IF(AND(A53&lt;'Input Output sheet'!$B$11,A53&gt;'Input Output sheet'!$B$10),IF($A53&gt;'Input Output sheet'!$B$14,(0.5*'Input Output sheet'!$B$8*(PI()/4)*'Input Output sheet'!$B$5^2*('Input Output sheet'!$B$14)^3*'Input Output sheet'!$B$9*H53)/1000,(0.5*'Input Output sheet'!$B$8*(PI()/4)*'Input Output sheet'!$B$5^2*$A53^3*'Input Output sheet'!$B$9*H53)/1000),0)</f>
        <v>1499.999999999999</v>
      </c>
    </row>
    <row r="54" spans="1:9" ht="12.75">
      <c r="A54" s="4">
        <v>13</v>
      </c>
      <c r="B54" s="4">
        <f>((PI()*$A54)/(2*'Input Output sheet'!$B$13*'Input Output sheet'!$B$13))*EXP(((-PI()*$A54*$A54)/(4*'Input Output sheet'!$B$13*'Input Output sheet'!$B$13)))</f>
        <v>0.03527428315588366</v>
      </c>
      <c r="C54" s="4">
        <f>'Input Output sheet'!$B$3*((2*'Input Output sheet'!$B$13/SQRT(PI()))^(-'Input Output sheet'!$B$3))*(A54^('Input Output sheet'!$B$3-1))*EXP(-((A54/(2*'Input Output sheet'!$B$13/SQRT(PI())))^'Input Output sheet'!$B$3))</f>
        <v>0.035274283155883664</v>
      </c>
      <c r="D54">
        <f>((0.5*'Input Output sheet'!$B$8*0.25*PI()*'Input Output sheet'!$B$5^2*A54^3)*C54/(1000))*16/27</f>
        <v>108.24518198346189</v>
      </c>
      <c r="E54">
        <f>((0.5*'Input Output sheet'!$B$8*0.25*PI()*'Input Output sheet'!$B$5^2*A54^3)*C54/(1000))*'Input Output sheet'!$B$9*'Input Output sheet'!$B$15</f>
        <v>81.55936196260154</v>
      </c>
      <c r="F54">
        <f t="shared" si="1"/>
        <v>52.91142473382546</v>
      </c>
      <c r="G54">
        <f>IF(AND(A54&lt;'Input Output sheet'!$B$11,A54&gt;'Input Output sheet'!$B$10),IF($A54&gt;'Input Output sheet'!$B$14,(0.5*'Input Output sheet'!$B$8*(PI()/4)*'Input Output sheet'!$B$5^2*('Input Output sheet'!$B$14)^3*'Input Output sheet'!$B$9)/1000,(0.5*'Input Output sheet'!$B$8*(PI()/4)*'Input Output sheet'!$B$5^2*$A54^3*'Input Output sheet'!$B$9)/1000),0)</f>
        <v>1621.6216216216205</v>
      </c>
      <c r="H54" s="27">
        <f>IF(('Input Output sheet'!$B$15-('Input Output sheet'!$C$15/(G54/MAX(G54:G214))))-('Input Output sheet'!$B$16+('Input Output sheet'!$C$16/(G54/MAX(G54:G214))))&gt;0,('Input Output sheet'!$B$15-('Input Output sheet'!$C$15/(G54/MAX(G54:G214))))-('Input Output sheet'!$B$16+('Input Output sheet'!$C$16/(G54/MAX(G54:G214)))))</f>
        <v>0.9249999999999999</v>
      </c>
      <c r="I54" s="4">
        <f>IF(AND(A54&lt;'Input Output sheet'!$B$11,A54&gt;'Input Output sheet'!$B$10),IF($A54&gt;'Input Output sheet'!$B$14,(0.5*'Input Output sheet'!$B$8*(PI()/4)*'Input Output sheet'!$B$5^2*('Input Output sheet'!$B$14)^3*'Input Output sheet'!$B$9*H54)/1000,(0.5*'Input Output sheet'!$B$8*(PI()/4)*'Input Output sheet'!$B$5^2*$A54^3*'Input Output sheet'!$B$9*H54)/1000),0)</f>
        <v>1499.999999999999</v>
      </c>
    </row>
    <row r="55" spans="1:9" ht="12.75">
      <c r="A55" s="4">
        <v>13.25</v>
      </c>
      <c r="B55" s="4">
        <f>((PI()*$A55)/(2*'Input Output sheet'!$B$13*'Input Output sheet'!$B$13))*EXP(((-PI()*$A55*$A55)/(4*'Input Output sheet'!$B$13*'Input Output sheet'!$B$13)))</f>
        <v>0.03286797391772777</v>
      </c>
      <c r="C55" s="4">
        <f>'Input Output sheet'!$B$3*((2*'Input Output sheet'!$B$13/SQRT(PI()))^(-'Input Output sheet'!$B$3))*(A55^('Input Output sheet'!$B$3-1))*EXP(-((A55/(2*'Input Output sheet'!$B$13/SQRT(PI())))^'Input Output sheet'!$B$3))</f>
        <v>0.03286797391772778</v>
      </c>
      <c r="D55">
        <f>((0.5*'Input Output sheet'!$B$8*0.25*PI()*'Input Output sheet'!$B$5^2*A55^3)*C55/(1000))*16/27</f>
        <v>106.79253351235802</v>
      </c>
      <c r="E55">
        <f>((0.5*'Input Output sheet'!$B$8*0.25*PI()*'Input Output sheet'!$B$5^2*A55^3)*C55/(1000))*'Input Output sheet'!$B$9*'Input Output sheet'!$B$15</f>
        <v>80.46483673488949</v>
      </c>
      <c r="F55">
        <f t="shared" si="1"/>
        <v>49.301960876591636</v>
      </c>
      <c r="G55">
        <f>IF(AND(A55&lt;'Input Output sheet'!$B$11,A55&gt;'Input Output sheet'!$B$10),IF($A55&gt;'Input Output sheet'!$B$14,(0.5*'Input Output sheet'!$B$8*(PI()/4)*'Input Output sheet'!$B$5^2*('Input Output sheet'!$B$14)^3*'Input Output sheet'!$B$9)/1000,(0.5*'Input Output sheet'!$B$8*(PI()/4)*'Input Output sheet'!$B$5^2*$A55^3*'Input Output sheet'!$B$9)/1000),0)</f>
        <v>1621.6216216216205</v>
      </c>
      <c r="H55" s="27">
        <f>IF(('Input Output sheet'!$B$15-('Input Output sheet'!$C$15/(G55/MAX(G55:G215))))-('Input Output sheet'!$B$16+('Input Output sheet'!$C$16/(G55/MAX(G55:G215))))&gt;0,('Input Output sheet'!$B$15-('Input Output sheet'!$C$15/(G55/MAX(G55:G215))))-('Input Output sheet'!$B$16+('Input Output sheet'!$C$16/(G55/MAX(G55:G215)))))</f>
        <v>0.9249999999999999</v>
      </c>
      <c r="I55" s="4">
        <f>IF(AND(A55&lt;'Input Output sheet'!$B$11,A55&gt;'Input Output sheet'!$B$10),IF($A55&gt;'Input Output sheet'!$B$14,(0.5*'Input Output sheet'!$B$8*(PI()/4)*'Input Output sheet'!$B$5^2*('Input Output sheet'!$B$14)^3*'Input Output sheet'!$B$9*H55)/1000,(0.5*'Input Output sheet'!$B$8*(PI()/4)*'Input Output sheet'!$B$5^2*$A55^3*'Input Output sheet'!$B$9*H55)/1000),0)</f>
        <v>1499.999999999999</v>
      </c>
    </row>
    <row r="56" spans="1:9" ht="12.75">
      <c r="A56" s="4">
        <v>13.5</v>
      </c>
      <c r="B56" s="4">
        <f>((PI()*$A56)/(2*'Input Output sheet'!$B$13*'Input Output sheet'!$B$13))*EXP(((-PI()*$A56*$A56)/(4*'Input Output sheet'!$B$13*'Input Output sheet'!$B$13)))</f>
        <v>0.03056264815040754</v>
      </c>
      <c r="C56" s="4">
        <f>'Input Output sheet'!$B$3*((2*'Input Output sheet'!$B$13/SQRT(PI()))^(-'Input Output sheet'!$B$3))*(A56^('Input Output sheet'!$B$3-1))*EXP(-((A56/(2*'Input Output sheet'!$B$13/SQRT(PI())))^'Input Output sheet'!$B$3))</f>
        <v>0.03056264815040753</v>
      </c>
      <c r="D56">
        <f>((0.5*'Input Output sheet'!$B$8*0.25*PI()*'Input Output sheet'!$B$5^2*A56^3)*C56/(1000))*16/27</f>
        <v>105.02981690229429</v>
      </c>
      <c r="E56">
        <f>((0.5*'Input Output sheet'!$B$8*0.25*PI()*'Input Output sheet'!$B$5^2*A56^3)*C56/(1000))*'Input Output sheet'!$B$9*'Input Output sheet'!$B$15</f>
        <v>79.13668485410055</v>
      </c>
      <c r="F56">
        <f t="shared" si="1"/>
        <v>45.84397222561127</v>
      </c>
      <c r="G56">
        <f>IF(AND(A56&lt;'Input Output sheet'!$B$11,A56&gt;'Input Output sheet'!$B$10),IF($A56&gt;'Input Output sheet'!$B$14,(0.5*'Input Output sheet'!$B$8*(PI()/4)*'Input Output sheet'!$B$5^2*('Input Output sheet'!$B$14)^3*'Input Output sheet'!$B$9)/1000,(0.5*'Input Output sheet'!$B$8*(PI()/4)*'Input Output sheet'!$B$5^2*$A56^3*'Input Output sheet'!$B$9)/1000),0)</f>
        <v>1621.6216216216205</v>
      </c>
      <c r="H56" s="27">
        <f>IF(('Input Output sheet'!$B$15-('Input Output sheet'!$C$15/(G56/MAX(G56:G216))))-('Input Output sheet'!$B$16+('Input Output sheet'!$C$16/(G56/MAX(G56:G216))))&gt;0,('Input Output sheet'!$B$15-('Input Output sheet'!$C$15/(G56/MAX(G56:G216))))-('Input Output sheet'!$B$16+('Input Output sheet'!$C$16/(G56/MAX(G56:G216)))))</f>
        <v>0.9249999999999999</v>
      </c>
      <c r="I56" s="4">
        <f>IF(AND(A56&lt;'Input Output sheet'!$B$11,A56&gt;'Input Output sheet'!$B$10),IF($A56&gt;'Input Output sheet'!$B$14,(0.5*'Input Output sheet'!$B$8*(PI()/4)*'Input Output sheet'!$B$5^2*('Input Output sheet'!$B$14)^3*'Input Output sheet'!$B$9*H56)/1000,(0.5*'Input Output sheet'!$B$8*(PI()/4)*'Input Output sheet'!$B$5^2*$A56^3*'Input Output sheet'!$B$9*H56)/1000),0)</f>
        <v>1499.999999999999</v>
      </c>
    </row>
    <row r="57" spans="1:9" ht="12.75">
      <c r="A57" s="4">
        <v>13.75</v>
      </c>
      <c r="B57" s="4">
        <f>((PI()*$A57)/(2*'Input Output sheet'!$B$13*'Input Output sheet'!$B$13))*EXP(((-PI()*$A57*$A57)/(4*'Input Output sheet'!$B$13*'Input Output sheet'!$B$13)))</f>
        <v>0.02836076988138584</v>
      </c>
      <c r="C57" s="4">
        <f>'Input Output sheet'!$B$3*((2*'Input Output sheet'!$B$13/SQRT(PI()))^(-'Input Output sheet'!$B$3))*(A57^('Input Output sheet'!$B$3-1))*EXP(-((A57/(2*'Input Output sheet'!$B$13/SQRT(PI())))^'Input Output sheet'!$B$3))</f>
        <v>0.028360769881385858</v>
      </c>
      <c r="D57">
        <f>((0.5*'Input Output sheet'!$B$8*0.25*PI()*'Input Output sheet'!$B$5^2*A57^3)*C57/(1000))*16/27</f>
        <v>102.97846922186737</v>
      </c>
      <c r="E57">
        <f>((0.5*'Input Output sheet'!$B$8*0.25*PI()*'Input Output sheet'!$B$5^2*A57^3)*C57/(1000))*'Input Output sheet'!$B$9*'Input Output sheet'!$B$15</f>
        <v>77.59105848151387</v>
      </c>
      <c r="F57">
        <f t="shared" si="1"/>
        <v>42.54115482207876</v>
      </c>
      <c r="G57">
        <f>IF(AND(A57&lt;'Input Output sheet'!$B$11,A57&gt;'Input Output sheet'!$B$10),IF($A57&gt;'Input Output sheet'!$B$14,(0.5*'Input Output sheet'!$B$8*(PI()/4)*'Input Output sheet'!$B$5^2*('Input Output sheet'!$B$14)^3*'Input Output sheet'!$B$9)/1000,(0.5*'Input Output sheet'!$B$8*(PI()/4)*'Input Output sheet'!$B$5^2*$A57^3*'Input Output sheet'!$B$9)/1000),0)</f>
        <v>1621.6216216216205</v>
      </c>
      <c r="H57" s="27">
        <f>IF(('Input Output sheet'!$B$15-('Input Output sheet'!$C$15/(G57/MAX(G57:G217))))-('Input Output sheet'!$B$16+('Input Output sheet'!$C$16/(G57/MAX(G57:G217))))&gt;0,('Input Output sheet'!$B$15-('Input Output sheet'!$C$15/(G57/MAX(G57:G217))))-('Input Output sheet'!$B$16+('Input Output sheet'!$C$16/(G57/MAX(G57:G217)))))</f>
        <v>0.9249999999999999</v>
      </c>
      <c r="I57" s="4">
        <f>IF(AND(A57&lt;'Input Output sheet'!$B$11,A57&gt;'Input Output sheet'!$B$10),IF($A57&gt;'Input Output sheet'!$B$14,(0.5*'Input Output sheet'!$B$8*(PI()/4)*'Input Output sheet'!$B$5^2*('Input Output sheet'!$B$14)^3*'Input Output sheet'!$B$9*H57)/1000,(0.5*'Input Output sheet'!$B$8*(PI()/4)*'Input Output sheet'!$B$5^2*$A57^3*'Input Output sheet'!$B$9*H57)/1000),0)</f>
        <v>1499.999999999999</v>
      </c>
    </row>
    <row r="58" spans="1:9" ht="12.75">
      <c r="A58" s="4">
        <v>14</v>
      </c>
      <c r="B58" s="4">
        <f>((PI()*$A58)/(2*'Input Output sheet'!$B$13*'Input Output sheet'!$B$13))*EXP(((-PI()*$A58*$A58)/(4*'Input Output sheet'!$B$13*'Input Output sheet'!$B$13)))</f>
        <v>0.0262639114261169</v>
      </c>
      <c r="C58" s="4">
        <f>'Input Output sheet'!$B$3*((2*'Input Output sheet'!$B$13/SQRT(PI()))^(-'Input Output sheet'!$B$3))*(A58^('Input Output sheet'!$B$3-1))*EXP(-((A58/(2*'Input Output sheet'!$B$13/SQRT(PI())))^'Input Output sheet'!$B$3))</f>
        <v>0.026263911426116907</v>
      </c>
      <c r="D58">
        <f>((0.5*'Input Output sheet'!$B$8*0.25*PI()*'Input Output sheet'!$B$5^2*A58^3)*C58/(1000))*16/27</f>
        <v>100.66160096741407</v>
      </c>
      <c r="E58">
        <f>((0.5*'Input Output sheet'!$B$8*0.25*PI()*'Input Output sheet'!$B$5^2*A58^3)*C58/(1000))*'Input Output sheet'!$B$9*'Input Output sheet'!$B$15</f>
        <v>75.84537065391626</v>
      </c>
      <c r="F58">
        <f t="shared" si="1"/>
        <v>39.39586713917534</v>
      </c>
      <c r="G58">
        <f>IF(AND(A58&lt;'Input Output sheet'!$B$11,A58&gt;'Input Output sheet'!$B$10),IF($A58&gt;'Input Output sheet'!$B$14,(0.5*'Input Output sheet'!$B$8*(PI()/4)*'Input Output sheet'!$B$5^2*('Input Output sheet'!$B$14)^3*'Input Output sheet'!$B$9)/1000,(0.5*'Input Output sheet'!$B$8*(PI()/4)*'Input Output sheet'!$B$5^2*$A58^3*'Input Output sheet'!$B$9)/1000),0)</f>
        <v>1621.6216216216205</v>
      </c>
      <c r="H58" s="27">
        <f>IF(('Input Output sheet'!$B$15-('Input Output sheet'!$C$15/(G58/MAX(G58:G218))))-('Input Output sheet'!$B$16+('Input Output sheet'!$C$16/(G58/MAX(G58:G218))))&gt;0,('Input Output sheet'!$B$15-('Input Output sheet'!$C$15/(G58/MAX(G58:G218))))-('Input Output sheet'!$B$16+('Input Output sheet'!$C$16/(G58/MAX(G58:G218)))))</f>
        <v>0.9249999999999999</v>
      </c>
      <c r="I58" s="4">
        <f>IF(AND(A58&lt;'Input Output sheet'!$B$11,A58&gt;'Input Output sheet'!$B$10),IF($A58&gt;'Input Output sheet'!$B$14,(0.5*'Input Output sheet'!$B$8*(PI()/4)*'Input Output sheet'!$B$5^2*('Input Output sheet'!$B$14)^3*'Input Output sheet'!$B$9*H58)/1000,(0.5*'Input Output sheet'!$B$8*(PI()/4)*'Input Output sheet'!$B$5^2*$A58^3*'Input Output sheet'!$B$9*H58)/1000),0)</f>
        <v>1499.999999999999</v>
      </c>
    </row>
    <row r="59" spans="1:9" ht="12.75">
      <c r="A59" s="4">
        <v>14.25</v>
      </c>
      <c r="B59" s="4">
        <f>((PI()*$A59)/(2*'Input Output sheet'!$B$13*'Input Output sheet'!$B$13))*EXP(((-PI()*$A59*$A59)/(4*'Input Output sheet'!$B$13*'Input Output sheet'!$B$13)))</f>
        <v>0.024272819824779572</v>
      </c>
      <c r="C59" s="4">
        <f>'Input Output sheet'!$B$3*((2*'Input Output sheet'!$B$13/SQRT(PI()))^(-'Input Output sheet'!$B$3))*(A59^('Input Output sheet'!$B$3-1))*EXP(-((A59/(2*'Input Output sheet'!$B$13/SQRT(PI())))^'Input Output sheet'!$B$3))</f>
        <v>0.02427281982477957</v>
      </c>
      <c r="D59">
        <f>((0.5*'Input Output sheet'!$B$8*0.25*PI()*'Input Output sheet'!$B$5^2*A59^3)*C59/(1000))*16/27</f>
        <v>98.10364561119717</v>
      </c>
      <c r="E59">
        <f>((0.5*'Input Output sheet'!$B$8*0.25*PI()*'Input Output sheet'!$B$5^2*A59^3)*C59/(1000))*'Input Output sheet'!$B$9*'Input Output sheet'!$B$15</f>
        <v>73.9180312291117</v>
      </c>
      <c r="F59">
        <f t="shared" si="1"/>
        <v>36.40922973716933</v>
      </c>
      <c r="G59">
        <f>IF(AND(A59&lt;'Input Output sheet'!$B$11,A59&gt;'Input Output sheet'!$B$10),IF($A59&gt;'Input Output sheet'!$B$14,(0.5*'Input Output sheet'!$B$8*(PI()/4)*'Input Output sheet'!$B$5^2*('Input Output sheet'!$B$14)^3*'Input Output sheet'!$B$9)/1000,(0.5*'Input Output sheet'!$B$8*(PI()/4)*'Input Output sheet'!$B$5^2*$A59^3*'Input Output sheet'!$B$9)/1000),0)</f>
        <v>1621.6216216216205</v>
      </c>
      <c r="H59" s="27">
        <f>IF(('Input Output sheet'!$B$15-('Input Output sheet'!$C$15/(G59/MAX(G59:G219))))-('Input Output sheet'!$B$16+('Input Output sheet'!$C$16/(G59/MAX(G59:G219))))&gt;0,('Input Output sheet'!$B$15-('Input Output sheet'!$C$15/(G59/MAX(G59:G219))))-('Input Output sheet'!$B$16+('Input Output sheet'!$C$16/(G59/MAX(G59:G219)))))</f>
        <v>0.9249999999999999</v>
      </c>
      <c r="I59" s="4">
        <f>IF(AND(A59&lt;'Input Output sheet'!$B$11,A59&gt;'Input Output sheet'!$B$10),IF($A59&gt;'Input Output sheet'!$B$14,(0.5*'Input Output sheet'!$B$8*(PI()/4)*'Input Output sheet'!$B$5^2*('Input Output sheet'!$B$14)^3*'Input Output sheet'!$B$9*H59)/1000,(0.5*'Input Output sheet'!$B$8*(PI()/4)*'Input Output sheet'!$B$5^2*$A59^3*'Input Output sheet'!$B$9*H59)/1000),0)</f>
        <v>1499.999999999999</v>
      </c>
    </row>
    <row r="60" spans="1:9" ht="12.75">
      <c r="A60" s="4">
        <v>14.5</v>
      </c>
      <c r="B60" s="4">
        <f>((PI()*$A60)/(2*'Input Output sheet'!$B$13*'Input Output sheet'!$B$13))*EXP(((-PI()*$A60*$A60)/(4*'Input Output sheet'!$B$13*'Input Output sheet'!$B$13)))</f>
        <v>0.022387485385736143</v>
      </c>
      <c r="C60" s="4">
        <f>'Input Output sheet'!$B$3*((2*'Input Output sheet'!$B$13/SQRT(PI()))^(-'Input Output sheet'!$B$3))*(A60^('Input Output sheet'!$B$3-1))*EXP(-((A60/(2*'Input Output sheet'!$B$13/SQRT(PI())))^'Input Output sheet'!$B$3))</f>
        <v>0.02238748538573615</v>
      </c>
      <c r="D60">
        <f>((0.5*'Input Output sheet'!$B$8*0.25*PI()*'Input Output sheet'!$B$5^2*A60^3)*C60/(1000))*16/27</f>
        <v>95.33001103005611</v>
      </c>
      <c r="E60">
        <f>((0.5*'Input Output sheet'!$B$8*0.25*PI()*'Input Output sheet'!$B$5^2*A60^3)*C60/(1000))*'Input Output sheet'!$B$9*'Input Output sheet'!$B$15</f>
        <v>71.82818424830259</v>
      </c>
      <c r="F60">
        <f t="shared" si="1"/>
        <v>33.581228078604205</v>
      </c>
      <c r="G60">
        <f>IF(AND(A60&lt;'Input Output sheet'!$B$11,A60&gt;'Input Output sheet'!$B$10),IF($A60&gt;'Input Output sheet'!$B$14,(0.5*'Input Output sheet'!$B$8*(PI()/4)*'Input Output sheet'!$B$5^2*('Input Output sheet'!$B$14)^3*'Input Output sheet'!$B$9)/1000,(0.5*'Input Output sheet'!$B$8*(PI()/4)*'Input Output sheet'!$B$5^2*$A60^3*'Input Output sheet'!$B$9)/1000),0)</f>
        <v>1621.6216216216205</v>
      </c>
      <c r="H60" s="27">
        <f>IF(('Input Output sheet'!$B$15-('Input Output sheet'!$C$15/(G60/MAX(G60:G220))))-('Input Output sheet'!$B$16+('Input Output sheet'!$C$16/(G60/MAX(G60:G220))))&gt;0,('Input Output sheet'!$B$15-('Input Output sheet'!$C$15/(G60/MAX(G60:G220))))-('Input Output sheet'!$B$16+('Input Output sheet'!$C$16/(G60/MAX(G60:G220)))))</f>
        <v>0.9249999999999999</v>
      </c>
      <c r="I60" s="4">
        <f>IF(AND(A60&lt;'Input Output sheet'!$B$11,A60&gt;'Input Output sheet'!$B$10),IF($A60&gt;'Input Output sheet'!$B$14,(0.5*'Input Output sheet'!$B$8*(PI()/4)*'Input Output sheet'!$B$5^2*('Input Output sheet'!$B$14)^3*'Input Output sheet'!$B$9*H60)/1000,(0.5*'Input Output sheet'!$B$8*(PI()/4)*'Input Output sheet'!$B$5^2*$A60^3*'Input Output sheet'!$B$9*H60)/1000),0)</f>
        <v>1499.999999999999</v>
      </c>
    </row>
    <row r="61" spans="1:9" ht="12.75">
      <c r="A61" s="4">
        <v>14.75</v>
      </c>
      <c r="B61" s="4">
        <f>((PI()*$A61)/(2*'Input Output sheet'!$B$13*'Input Output sheet'!$B$13))*EXP(((-PI()*$A61*$A61)/(4*'Input Output sheet'!$B$13*'Input Output sheet'!$B$13)))</f>
        <v>0.020607211364655296</v>
      </c>
      <c r="C61" s="4">
        <f>'Input Output sheet'!$B$3*((2*'Input Output sheet'!$B$13/SQRT(PI()))^(-'Input Output sheet'!$B$3))*(A61^('Input Output sheet'!$B$3-1))*EXP(-((A61/(2*'Input Output sheet'!$B$13/SQRT(PI())))^'Input Output sheet'!$B$3))</f>
        <v>0.020607211364655303</v>
      </c>
      <c r="D61">
        <f>((0.5*'Input Output sheet'!$B$8*0.25*PI()*'Input Output sheet'!$B$5^2*A61^3)*C61/(1000))*16/27</f>
        <v>92.3667382756794</v>
      </c>
      <c r="E61">
        <f>((0.5*'Input Output sheet'!$B$8*0.25*PI()*'Input Output sheet'!$B$5^2*A61^3)*C61/(1000))*'Input Output sheet'!$B$9*'Input Output sheet'!$B$15</f>
        <v>69.5954508301533</v>
      </c>
      <c r="F61">
        <f t="shared" si="1"/>
        <v>30.910817046982935</v>
      </c>
      <c r="G61">
        <f>IF(AND(A61&lt;'Input Output sheet'!$B$11,A61&gt;'Input Output sheet'!$B$10),IF($A61&gt;'Input Output sheet'!$B$14,(0.5*'Input Output sheet'!$B$8*(PI()/4)*'Input Output sheet'!$B$5^2*('Input Output sheet'!$B$14)^3*'Input Output sheet'!$B$9)/1000,(0.5*'Input Output sheet'!$B$8*(PI()/4)*'Input Output sheet'!$B$5^2*$A61^3*'Input Output sheet'!$B$9)/1000),0)</f>
        <v>1621.6216216216205</v>
      </c>
      <c r="H61" s="27">
        <f>IF(('Input Output sheet'!$B$15-('Input Output sheet'!$C$15/(G61/MAX(G61:G221))))-('Input Output sheet'!$B$16+('Input Output sheet'!$C$16/(G61/MAX(G61:G221))))&gt;0,('Input Output sheet'!$B$15-('Input Output sheet'!$C$15/(G61/MAX(G61:G221))))-('Input Output sheet'!$B$16+('Input Output sheet'!$C$16/(G61/MAX(G61:G221)))))</f>
        <v>0.9249999999999999</v>
      </c>
      <c r="I61" s="4">
        <f>IF(AND(A61&lt;'Input Output sheet'!$B$11,A61&gt;'Input Output sheet'!$B$10),IF($A61&gt;'Input Output sheet'!$B$14,(0.5*'Input Output sheet'!$B$8*(PI()/4)*'Input Output sheet'!$B$5^2*('Input Output sheet'!$B$14)^3*'Input Output sheet'!$B$9*H61)/1000,(0.5*'Input Output sheet'!$B$8*(PI()/4)*'Input Output sheet'!$B$5^2*$A61^3*'Input Output sheet'!$B$9*H61)/1000),0)</f>
        <v>1499.999999999999</v>
      </c>
    </row>
    <row r="62" spans="1:9" ht="12.75">
      <c r="A62" s="4">
        <v>15</v>
      </c>
      <c r="B62" s="4">
        <f>((PI()*$A62)/(2*'Input Output sheet'!$B$13*'Input Output sheet'!$B$13))*EXP(((-PI()*$A62*$A62)/(4*'Input Output sheet'!$B$13*'Input Output sheet'!$B$13)))</f>
        <v>0.018930683881991563</v>
      </c>
      <c r="C62" s="4">
        <f>'Input Output sheet'!$B$3*((2*'Input Output sheet'!$B$13/SQRT(PI()))^(-'Input Output sheet'!$B$3))*(A62^('Input Output sheet'!$B$3-1))*EXP(-((A62/(2*'Input Output sheet'!$B$13/SQRT(PI())))^'Input Output sheet'!$B$3))</f>
        <v>0.01893068388199157</v>
      </c>
      <c r="D62">
        <f>((0.5*'Input Output sheet'!$B$8*0.25*PI()*'Input Output sheet'!$B$5^2*A62^3)*C62/(1000))*16/27</f>
        <v>89.24017263753892</v>
      </c>
      <c r="E62">
        <f>((0.5*'Input Output sheet'!$B$8*0.25*PI()*'Input Output sheet'!$B$5^2*A62^3)*C62/(1000))*'Input Output sheet'!$B$9*'Input Output sheet'!$B$15</f>
        <v>67.23968132699065</v>
      </c>
      <c r="F62">
        <f t="shared" si="1"/>
        <v>28.396025822987337</v>
      </c>
      <c r="G62">
        <f>IF(AND(A62&lt;'Input Output sheet'!$B$11,A62&gt;'Input Output sheet'!$B$10),IF($A62&gt;'Input Output sheet'!$B$14,(0.5*'Input Output sheet'!$B$8*(PI()/4)*'Input Output sheet'!$B$5^2*('Input Output sheet'!$B$14)^3*'Input Output sheet'!$B$9)/1000,(0.5*'Input Output sheet'!$B$8*(PI()/4)*'Input Output sheet'!$B$5^2*$A62^3*'Input Output sheet'!$B$9)/1000),0)</f>
        <v>1621.6216216216205</v>
      </c>
      <c r="H62" s="27">
        <f>IF(('Input Output sheet'!$B$15-('Input Output sheet'!$C$15/(G62/MAX(G62:G222))))-('Input Output sheet'!$B$16+('Input Output sheet'!$C$16/(G62/MAX(G62:G222))))&gt;0,('Input Output sheet'!$B$15-('Input Output sheet'!$C$15/(G62/MAX(G62:G222))))-('Input Output sheet'!$B$16+('Input Output sheet'!$C$16/(G62/MAX(G62:G222)))))</f>
        <v>0.9249999999999999</v>
      </c>
      <c r="I62" s="4">
        <f>IF(AND(A62&lt;'Input Output sheet'!$B$11,A62&gt;'Input Output sheet'!$B$10),IF($A62&gt;'Input Output sheet'!$B$14,(0.5*'Input Output sheet'!$B$8*(PI()/4)*'Input Output sheet'!$B$5^2*('Input Output sheet'!$B$14)^3*'Input Output sheet'!$B$9*H62)/1000,(0.5*'Input Output sheet'!$B$8*(PI()/4)*'Input Output sheet'!$B$5^2*$A62^3*'Input Output sheet'!$B$9*H62)/1000),0)</f>
        <v>1499.999999999999</v>
      </c>
    </row>
    <row r="63" spans="1:9" ht="12.75">
      <c r="A63" s="4">
        <v>15.25</v>
      </c>
      <c r="B63" s="4">
        <f>((PI()*$A63)/(2*'Input Output sheet'!$B$13*'Input Output sheet'!$B$13))*EXP(((-PI()*$A63*$A63)/(4*'Input Output sheet'!$B$13*'Input Output sheet'!$B$13)))</f>
        <v>0.017356041261607055</v>
      </c>
      <c r="C63" s="4">
        <f>'Input Output sheet'!$B$3*((2*'Input Output sheet'!$B$13/SQRT(PI()))^(-'Input Output sheet'!$B$3))*(A63^('Input Output sheet'!$B$3-1))*EXP(-((A63/(2*'Input Output sheet'!$B$13/SQRT(PI())))^'Input Output sheet'!$B$3))</f>
        <v>0.017356041261607058</v>
      </c>
      <c r="D63">
        <f>((0.5*'Input Output sheet'!$B$8*0.25*PI()*'Input Output sheet'!$B$5^2*A63^3)*C63/(1000))*16/27</f>
        <v>85.97665137840707</v>
      </c>
      <c r="E63">
        <f>((0.5*'Input Output sheet'!$B$8*0.25*PI()*'Input Output sheet'!$B$5^2*A63^3)*C63/(1000))*'Input Output sheet'!$B$9*'Input Output sheet'!$B$15</f>
        <v>64.78072004327414</v>
      </c>
      <c r="F63">
        <f t="shared" si="1"/>
        <v>26.03406189241057</v>
      </c>
      <c r="G63">
        <f>IF(AND(A63&lt;'Input Output sheet'!$B$11,A63&gt;'Input Output sheet'!$B$10),IF($A63&gt;'Input Output sheet'!$B$14,(0.5*'Input Output sheet'!$B$8*(PI()/4)*'Input Output sheet'!$B$5^2*('Input Output sheet'!$B$14)^3*'Input Output sheet'!$B$9)/1000,(0.5*'Input Output sheet'!$B$8*(PI()/4)*'Input Output sheet'!$B$5^2*$A63^3*'Input Output sheet'!$B$9)/1000),0)</f>
        <v>1621.6216216216205</v>
      </c>
      <c r="H63" s="27">
        <f>IF(('Input Output sheet'!$B$15-('Input Output sheet'!$C$15/(G63/MAX(G63:G223))))-('Input Output sheet'!$B$16+('Input Output sheet'!$C$16/(G63/MAX(G63:G223))))&gt;0,('Input Output sheet'!$B$15-('Input Output sheet'!$C$15/(G63/MAX(G63:G223))))-('Input Output sheet'!$B$16+('Input Output sheet'!$C$16/(G63/MAX(G63:G223)))))</f>
        <v>0.9249999999999999</v>
      </c>
      <c r="I63" s="4">
        <f>IF(AND(A63&lt;'Input Output sheet'!$B$11,A63&gt;'Input Output sheet'!$B$10),IF($A63&gt;'Input Output sheet'!$B$14,(0.5*'Input Output sheet'!$B$8*(PI()/4)*'Input Output sheet'!$B$5^2*('Input Output sheet'!$B$14)^3*'Input Output sheet'!$B$9*H63)/1000,(0.5*'Input Output sheet'!$B$8*(PI()/4)*'Input Output sheet'!$B$5^2*$A63^3*'Input Output sheet'!$B$9*H63)/1000),0)</f>
        <v>1499.999999999999</v>
      </c>
    </row>
    <row r="64" spans="1:9" ht="12.75">
      <c r="A64" s="4">
        <v>15.5</v>
      </c>
      <c r="B64" s="4">
        <f>((PI()*$A64)/(2*'Input Output sheet'!$B$13*'Input Output sheet'!$B$13))*EXP(((-PI()*$A64*$A64)/(4*'Input Output sheet'!$B$13*'Input Output sheet'!$B$13)))</f>
        <v>0.015880942057867727</v>
      </c>
      <c r="C64" s="4">
        <f>'Input Output sheet'!$B$3*((2*'Input Output sheet'!$B$13/SQRT(PI()))^(-'Input Output sheet'!$B$3))*(A64^('Input Output sheet'!$B$3-1))*EXP(-((A64/(2*'Input Output sheet'!$B$13/SQRT(PI())))^'Input Output sheet'!$B$3))</f>
        <v>0.01588094205786773</v>
      </c>
      <c r="D64">
        <f>((0.5*'Input Output sheet'!$B$8*0.25*PI()*'Input Output sheet'!$B$5^2*A64^3)*C64/(1000))*16/27</f>
        <v>82.60221190739728</v>
      </c>
      <c r="E64">
        <f>((0.5*'Input Output sheet'!$B$8*0.25*PI()*'Input Output sheet'!$B$5^2*A64^3)*C64/(1000))*'Input Output sheet'!$B$9*'Input Output sheet'!$B$15</f>
        <v>62.23818535310173</v>
      </c>
      <c r="F64">
        <f t="shared" si="1"/>
        <v>23.82141308680158</v>
      </c>
      <c r="G64">
        <f>IF(AND(A64&lt;'Input Output sheet'!$B$11,A64&gt;'Input Output sheet'!$B$10),IF($A64&gt;'Input Output sheet'!$B$14,(0.5*'Input Output sheet'!$B$8*(PI()/4)*'Input Output sheet'!$B$5^2*('Input Output sheet'!$B$14)^3*'Input Output sheet'!$B$9)/1000,(0.5*'Input Output sheet'!$B$8*(PI()/4)*'Input Output sheet'!$B$5^2*$A64^3*'Input Output sheet'!$B$9)/1000),0)</f>
        <v>1621.6216216216205</v>
      </c>
      <c r="H64" s="27">
        <f>IF(('Input Output sheet'!$B$15-('Input Output sheet'!$C$15/(G64/MAX(G64:G224))))-('Input Output sheet'!$B$16+('Input Output sheet'!$C$16/(G64/MAX(G64:G224))))&gt;0,('Input Output sheet'!$B$15-('Input Output sheet'!$C$15/(G64/MAX(G64:G224))))-('Input Output sheet'!$B$16+('Input Output sheet'!$C$16/(G64/MAX(G64:G224)))))</f>
        <v>0.9249999999999999</v>
      </c>
      <c r="I64" s="4">
        <f>IF(AND(A64&lt;'Input Output sheet'!$B$11,A64&gt;'Input Output sheet'!$B$10),IF($A64&gt;'Input Output sheet'!$B$14,(0.5*'Input Output sheet'!$B$8*(PI()/4)*'Input Output sheet'!$B$5^2*('Input Output sheet'!$B$14)^3*'Input Output sheet'!$B$9*H64)/1000,(0.5*'Input Output sheet'!$B$8*(PI()/4)*'Input Output sheet'!$B$5^2*$A64^3*'Input Output sheet'!$B$9*H64)/1000),0)</f>
        <v>1499.999999999999</v>
      </c>
    </row>
    <row r="65" spans="1:9" ht="12.75">
      <c r="A65" s="4">
        <v>15.75</v>
      </c>
      <c r="B65" s="4">
        <f>((PI()*$A65)/(2*'Input Output sheet'!$B$13*'Input Output sheet'!$B$13))*EXP(((-PI()*$A65*$A65)/(4*'Input Output sheet'!$B$13*'Input Output sheet'!$B$13)))</f>
        <v>0.014502631125754652</v>
      </c>
      <c r="C65" s="4">
        <f>'Input Output sheet'!$B$3*((2*'Input Output sheet'!$B$13/SQRT(PI()))^(-'Input Output sheet'!$B$3))*(A65^('Input Output sheet'!$B$3-1))*EXP(-((A65/(2*'Input Output sheet'!$B$13/SQRT(PI())))^'Input Output sheet'!$B$3))</f>
        <v>0.014502631125754653</v>
      </c>
      <c r="D65">
        <f>((0.5*'Input Output sheet'!$B$8*0.25*PI()*'Input Output sheet'!$B$5^2*A65^3)*C65/(1000))*16/27</f>
        <v>79.14232351339561</v>
      </c>
      <c r="E65">
        <f>((0.5*'Input Output sheet'!$B$8*0.25*PI()*'Input Output sheet'!$B$5^2*A65^3)*C65/(1000))*'Input Output sheet'!$B$9*'Input Output sheet'!$B$15</f>
        <v>59.631267569733794</v>
      </c>
      <c r="F65">
        <f t="shared" si="1"/>
        <v>21.753946688631967</v>
      </c>
      <c r="G65">
        <f>IF(AND(A65&lt;'Input Output sheet'!$B$11,A65&gt;'Input Output sheet'!$B$10),IF($A65&gt;'Input Output sheet'!$B$14,(0.5*'Input Output sheet'!$B$8*(PI()/4)*'Input Output sheet'!$B$5^2*('Input Output sheet'!$B$14)^3*'Input Output sheet'!$B$9)/1000,(0.5*'Input Output sheet'!$B$8*(PI()/4)*'Input Output sheet'!$B$5^2*$A65^3*'Input Output sheet'!$B$9)/1000),0)</f>
        <v>1621.6216216216205</v>
      </c>
      <c r="H65" s="27">
        <f>IF(('Input Output sheet'!$B$15-('Input Output sheet'!$C$15/(G65/MAX(G65:G225))))-('Input Output sheet'!$B$16+('Input Output sheet'!$C$16/(G65/MAX(G65:G225))))&gt;0,('Input Output sheet'!$B$15-('Input Output sheet'!$C$15/(G65/MAX(G65:G225))))-('Input Output sheet'!$B$16+('Input Output sheet'!$C$16/(G65/MAX(G65:G225)))))</f>
        <v>0.9249999999999999</v>
      </c>
      <c r="I65" s="4">
        <f>IF(AND(A65&lt;'Input Output sheet'!$B$11,A65&gt;'Input Output sheet'!$B$10),IF($A65&gt;'Input Output sheet'!$B$14,(0.5*'Input Output sheet'!$B$8*(PI()/4)*'Input Output sheet'!$B$5^2*('Input Output sheet'!$B$14)^3*'Input Output sheet'!$B$9*H65)/1000,(0.5*'Input Output sheet'!$B$8*(PI()/4)*'Input Output sheet'!$B$5^2*$A65^3*'Input Output sheet'!$B$9*H65)/1000),0)</f>
        <v>1499.999999999999</v>
      </c>
    </row>
    <row r="66" spans="1:9" ht="12.75">
      <c r="A66" s="4">
        <v>16</v>
      </c>
      <c r="B66" s="4">
        <f>((PI()*$A66)/(2*'Input Output sheet'!$B$13*'Input Output sheet'!$B$13))*EXP(((-PI()*$A66*$A66)/(4*'Input Output sheet'!$B$13*'Input Output sheet'!$B$13)))</f>
        <v>0.013218003176731946</v>
      </c>
      <c r="C66" s="4">
        <f>'Input Output sheet'!$B$3*((2*'Input Output sheet'!$B$13/SQRT(PI()))^(-'Input Output sheet'!$B$3))*(A66^('Input Output sheet'!$B$3-1))*EXP(-((A66/(2*'Input Output sheet'!$B$13/SQRT(PI())))^'Input Output sheet'!$B$3))</f>
        <v>0.013218003176731961</v>
      </c>
      <c r="D66">
        <f>((0.5*'Input Output sheet'!$B$8*0.25*PI()*'Input Output sheet'!$B$5^2*A66^3)*C66/(1000))*16/27</f>
        <v>75.62164512861708</v>
      </c>
      <c r="E66">
        <f>((0.5*'Input Output sheet'!$B$8*0.25*PI()*'Input Output sheet'!$B$5^2*A66^3)*C66/(1000))*'Input Output sheet'!$B$9*'Input Output sheet'!$B$15</f>
        <v>56.97854642800269</v>
      </c>
      <c r="F66">
        <f aca="true" t="shared" si="2" ref="F66:F97">$I66*$C66</f>
        <v>19.82700476509793</v>
      </c>
      <c r="G66">
        <f>IF(AND(A66&lt;'Input Output sheet'!$B$11,A66&gt;'Input Output sheet'!$B$10),IF($A66&gt;'Input Output sheet'!$B$14,(0.5*'Input Output sheet'!$B$8*(PI()/4)*'Input Output sheet'!$B$5^2*('Input Output sheet'!$B$14)^3*'Input Output sheet'!$B$9)/1000,(0.5*'Input Output sheet'!$B$8*(PI()/4)*'Input Output sheet'!$B$5^2*$A66^3*'Input Output sheet'!$B$9)/1000),0)</f>
        <v>1621.6216216216205</v>
      </c>
      <c r="H66" s="27">
        <f>IF(('Input Output sheet'!$B$15-('Input Output sheet'!$C$15/(G66/MAX(G66:G226))))-('Input Output sheet'!$B$16+('Input Output sheet'!$C$16/(G66/MAX(G66:G226))))&gt;0,('Input Output sheet'!$B$15-('Input Output sheet'!$C$15/(G66/MAX(G66:G226))))-('Input Output sheet'!$B$16+('Input Output sheet'!$C$16/(G66/MAX(G66:G226)))))</f>
        <v>0.9249999999999999</v>
      </c>
      <c r="I66" s="4">
        <f>IF(AND(A66&lt;'Input Output sheet'!$B$11,A66&gt;'Input Output sheet'!$B$10),IF($A66&gt;'Input Output sheet'!$B$14,(0.5*'Input Output sheet'!$B$8*(PI()/4)*'Input Output sheet'!$B$5^2*('Input Output sheet'!$B$14)^3*'Input Output sheet'!$B$9*H66)/1000,(0.5*'Input Output sheet'!$B$8*(PI()/4)*'Input Output sheet'!$B$5^2*$A66^3*'Input Output sheet'!$B$9*H66)/1000),0)</f>
        <v>1499.999999999999</v>
      </c>
    </row>
    <row r="67" spans="1:9" ht="12.75">
      <c r="A67" s="4">
        <v>16.25</v>
      </c>
      <c r="B67" s="4">
        <f>((PI()*$A67)/(2*'Input Output sheet'!$B$13*'Input Output sheet'!$B$13))*EXP(((-PI()*$A67*$A67)/(4*'Input Output sheet'!$B$13*'Input Output sheet'!$B$13)))</f>
        <v>0.012023663350782688</v>
      </c>
      <c r="C67" s="4">
        <f>'Input Output sheet'!$B$3*((2*'Input Output sheet'!$B$13/SQRT(PI()))^(-'Input Output sheet'!$B$3))*(A67^('Input Output sheet'!$B$3-1))*EXP(-((A67/(2*'Input Output sheet'!$B$13/SQRT(PI())))^'Input Output sheet'!$B$3))</f>
        <v>0.012023663350782697</v>
      </c>
      <c r="D67">
        <f>((0.5*'Input Output sheet'!$B$8*0.25*PI()*'Input Output sheet'!$B$5^2*A67^3)*C67/(1000))*16/27</f>
        <v>72.06381094276102</v>
      </c>
      <c r="E67">
        <f>((0.5*'Input Output sheet'!$B$8*0.25*PI()*'Input Output sheet'!$B$5^2*A67^3)*C67/(1000))*'Input Output sheet'!$B$9*'Input Output sheet'!$B$15</f>
        <v>54.29782955127846</v>
      </c>
      <c r="F67">
        <f t="shared" si="2"/>
        <v>18.035495026174033</v>
      </c>
      <c r="G67">
        <f>IF(AND(A67&lt;'Input Output sheet'!$B$11,A67&gt;'Input Output sheet'!$B$10),IF($A67&gt;'Input Output sheet'!$B$14,(0.5*'Input Output sheet'!$B$8*(PI()/4)*'Input Output sheet'!$B$5^2*('Input Output sheet'!$B$14)^3*'Input Output sheet'!$B$9)/1000,(0.5*'Input Output sheet'!$B$8*(PI()/4)*'Input Output sheet'!$B$5^2*$A67^3*'Input Output sheet'!$B$9)/1000),0)</f>
        <v>1621.6216216216205</v>
      </c>
      <c r="H67" s="27">
        <f>IF(('Input Output sheet'!$B$15-('Input Output sheet'!$C$15/(G67/MAX(G67:G227))))-('Input Output sheet'!$B$16+('Input Output sheet'!$C$16/(G67/MAX(G67:G227))))&gt;0,('Input Output sheet'!$B$15-('Input Output sheet'!$C$15/(G67/MAX(G67:G227))))-('Input Output sheet'!$B$16+('Input Output sheet'!$C$16/(G67/MAX(G67:G227)))))</f>
        <v>0.9249999999999999</v>
      </c>
      <c r="I67" s="4">
        <f>IF(AND(A67&lt;'Input Output sheet'!$B$11,A67&gt;'Input Output sheet'!$B$10),IF($A67&gt;'Input Output sheet'!$B$14,(0.5*'Input Output sheet'!$B$8*(PI()/4)*'Input Output sheet'!$B$5^2*('Input Output sheet'!$B$14)^3*'Input Output sheet'!$B$9*H67)/1000,(0.5*'Input Output sheet'!$B$8*(PI()/4)*'Input Output sheet'!$B$5^2*$A67^3*'Input Output sheet'!$B$9*H67)/1000),0)</f>
        <v>1499.999999999999</v>
      </c>
    </row>
    <row r="68" spans="1:9" ht="12.75">
      <c r="A68" s="4">
        <v>16.5</v>
      </c>
      <c r="B68" s="4">
        <f>((PI()*$A68)/(2*'Input Output sheet'!$B$13*'Input Output sheet'!$B$13))*EXP(((-PI()*$A68*$A68)/(4*'Input Output sheet'!$B$13*'Input Output sheet'!$B$13)))</f>
        <v>0.010915984420795508</v>
      </c>
      <c r="C68" s="4">
        <f>'Input Output sheet'!$B$3*((2*'Input Output sheet'!$B$13/SQRT(PI()))^(-'Input Output sheet'!$B$3))*(A68^('Input Output sheet'!$B$3-1))*EXP(-((A68/(2*'Input Output sheet'!$B$13/SQRT(PI())))^'Input Output sheet'!$B$3))</f>
        <v>0.010915984420795518</v>
      </c>
      <c r="D68">
        <f>((0.5*'Input Output sheet'!$B$8*0.25*PI()*'Input Output sheet'!$B$5^2*A68^3)*C68/(1000))*16/27</f>
        <v>68.4912450564385</v>
      </c>
      <c r="E68">
        <f>((0.5*'Input Output sheet'!$B$8*0.25*PI()*'Input Output sheet'!$B$5^2*A68^3)*C68/(1000))*'Input Output sheet'!$B$9*'Input Output sheet'!$B$15</f>
        <v>51.606012798618394</v>
      </c>
      <c r="F68">
        <f t="shared" si="2"/>
        <v>16.37397663119327</v>
      </c>
      <c r="G68">
        <f>IF(AND(A68&lt;'Input Output sheet'!$B$11,A68&gt;'Input Output sheet'!$B$10),IF($A68&gt;'Input Output sheet'!$B$14,(0.5*'Input Output sheet'!$B$8*(PI()/4)*'Input Output sheet'!$B$5^2*('Input Output sheet'!$B$14)^3*'Input Output sheet'!$B$9)/1000,(0.5*'Input Output sheet'!$B$8*(PI()/4)*'Input Output sheet'!$B$5^2*$A68^3*'Input Output sheet'!$B$9)/1000),0)</f>
        <v>1621.6216216216205</v>
      </c>
      <c r="H68" s="27">
        <f>IF(('Input Output sheet'!$B$15-('Input Output sheet'!$C$15/(G68/MAX(G68:G228))))-('Input Output sheet'!$B$16+('Input Output sheet'!$C$16/(G68/MAX(G68:G228))))&gt;0,('Input Output sheet'!$B$15-('Input Output sheet'!$C$15/(G68/MAX(G68:G228))))-('Input Output sheet'!$B$16+('Input Output sheet'!$C$16/(G68/MAX(G68:G228)))))</f>
        <v>0.9249999999999999</v>
      </c>
      <c r="I68" s="4">
        <f>IF(AND(A68&lt;'Input Output sheet'!$B$11,A68&gt;'Input Output sheet'!$B$10),IF($A68&gt;'Input Output sheet'!$B$14,(0.5*'Input Output sheet'!$B$8*(PI()/4)*'Input Output sheet'!$B$5^2*('Input Output sheet'!$B$14)^3*'Input Output sheet'!$B$9*H68)/1000,(0.5*'Input Output sheet'!$B$8*(PI()/4)*'Input Output sheet'!$B$5^2*$A68^3*'Input Output sheet'!$B$9*H68)/1000),0)</f>
        <v>1499.999999999999</v>
      </c>
    </row>
    <row r="69" spans="1:9" ht="12.75">
      <c r="A69" s="4">
        <v>16.75</v>
      </c>
      <c r="B69" s="4">
        <f>((PI()*$A69)/(2*'Input Output sheet'!$B$13*'Input Output sheet'!$B$13))*EXP(((-PI()*$A69*$A69)/(4*'Input Output sheet'!$B$13*'Input Output sheet'!$B$13)))</f>
        <v>0.009891160328162514</v>
      </c>
      <c r="C69" s="4">
        <f>'Input Output sheet'!$B$3*((2*'Input Output sheet'!$B$13/SQRT(PI()))^(-'Input Output sheet'!$B$3))*(A69^('Input Output sheet'!$B$3-1))*EXP(-((A69/(2*'Input Output sheet'!$B$13/SQRT(PI())))^'Input Output sheet'!$B$3))</f>
        <v>0.009891160328162526</v>
      </c>
      <c r="D69">
        <f>((0.5*'Input Output sheet'!$B$8*0.25*PI()*'Input Output sheet'!$B$5^2*A69^3)*C69/(1000))*16/27</f>
        <v>64.92500576018062</v>
      </c>
      <c r="E69">
        <f>((0.5*'Input Output sheet'!$B$8*0.25*PI()*'Input Output sheet'!$B$5^2*A69^3)*C69/(1000))*'Input Output sheet'!$B$9*'Input Output sheet'!$B$15</f>
        <v>48.918962933866084</v>
      </c>
      <c r="F69">
        <f t="shared" si="2"/>
        <v>14.83674049224378</v>
      </c>
      <c r="G69">
        <f>IF(AND(A69&lt;'Input Output sheet'!$B$11,A69&gt;'Input Output sheet'!$B$10),IF($A69&gt;'Input Output sheet'!$B$14,(0.5*'Input Output sheet'!$B$8*(PI()/4)*'Input Output sheet'!$B$5^2*('Input Output sheet'!$B$14)^3*'Input Output sheet'!$B$9)/1000,(0.5*'Input Output sheet'!$B$8*(PI()/4)*'Input Output sheet'!$B$5^2*$A69^3*'Input Output sheet'!$B$9)/1000),0)</f>
        <v>1621.6216216216205</v>
      </c>
      <c r="H69" s="27">
        <f>IF(('Input Output sheet'!$B$15-('Input Output sheet'!$C$15/(G69/MAX(G69:G229))))-('Input Output sheet'!$B$16+('Input Output sheet'!$C$16/(G69/MAX(G69:G229))))&gt;0,('Input Output sheet'!$B$15-('Input Output sheet'!$C$15/(G69/MAX(G69:G229))))-('Input Output sheet'!$B$16+('Input Output sheet'!$C$16/(G69/MAX(G69:G229)))))</f>
        <v>0.9249999999999999</v>
      </c>
      <c r="I69" s="4">
        <f>IF(AND(A69&lt;'Input Output sheet'!$B$11,A69&gt;'Input Output sheet'!$B$10),IF($A69&gt;'Input Output sheet'!$B$14,(0.5*'Input Output sheet'!$B$8*(PI()/4)*'Input Output sheet'!$B$5^2*('Input Output sheet'!$B$14)^3*'Input Output sheet'!$B$9*H69)/1000,(0.5*'Input Output sheet'!$B$8*(PI()/4)*'Input Output sheet'!$B$5^2*$A69^3*'Input Output sheet'!$B$9*H69)/1000),0)</f>
        <v>1499.999999999999</v>
      </c>
    </row>
    <row r="70" spans="1:9" ht="12.75">
      <c r="A70" s="4">
        <v>17</v>
      </c>
      <c r="B70" s="4">
        <f>((PI()*$A70)/(2*'Input Output sheet'!$B$13*'Input Output sheet'!$B$13))*EXP(((-PI()*$A70*$A70)/(4*'Input Output sheet'!$B$13*'Input Output sheet'!$B$13)))</f>
        <v>0.008945255827012248</v>
      </c>
      <c r="C70" s="4">
        <f>'Input Output sheet'!$B$3*((2*'Input Output sheet'!$B$13/SQRT(PI()))^(-'Input Output sheet'!$B$3))*(A70^('Input Output sheet'!$B$3-1))*EXP(-((A70/(2*'Input Output sheet'!$B$13/SQRT(PI())))^'Input Output sheet'!$B$3))</f>
        <v>0.008945255827012262</v>
      </c>
      <c r="D70">
        <f>((0.5*'Input Output sheet'!$B$8*0.25*PI()*'Input Output sheet'!$B$5^2*A70^3)*C70/(1000))*16/27</f>
        <v>61.38465946267934</v>
      </c>
      <c r="E70">
        <f>((0.5*'Input Output sheet'!$B$8*0.25*PI()*'Input Output sheet'!$B$5^2*A70^3)*C70/(1000))*'Input Output sheet'!$B$9*'Input Output sheet'!$B$15</f>
        <v>46.251422634520665</v>
      </c>
      <c r="F70">
        <f t="shared" si="2"/>
        <v>13.417883740518384</v>
      </c>
      <c r="G70">
        <f>IF(AND(A70&lt;'Input Output sheet'!$B$11,A70&gt;'Input Output sheet'!$B$10),IF($A70&gt;'Input Output sheet'!$B$14,(0.5*'Input Output sheet'!$B$8*(PI()/4)*'Input Output sheet'!$B$5^2*('Input Output sheet'!$B$14)^3*'Input Output sheet'!$B$9)/1000,(0.5*'Input Output sheet'!$B$8*(PI()/4)*'Input Output sheet'!$B$5^2*$A70^3*'Input Output sheet'!$B$9)/1000),0)</f>
        <v>1621.6216216216205</v>
      </c>
      <c r="H70" s="27">
        <f>IF(('Input Output sheet'!$B$15-('Input Output sheet'!$C$15/(G70/MAX(G70:G230))))-('Input Output sheet'!$B$16+('Input Output sheet'!$C$16/(G70/MAX(G70:G230))))&gt;0,('Input Output sheet'!$B$15-('Input Output sheet'!$C$15/(G70/MAX(G70:G230))))-('Input Output sheet'!$B$16+('Input Output sheet'!$C$16/(G70/MAX(G70:G230)))))</f>
        <v>0.9249999999999999</v>
      </c>
      <c r="I70" s="4">
        <f>IF(AND(A70&lt;'Input Output sheet'!$B$11,A70&gt;'Input Output sheet'!$B$10),IF($A70&gt;'Input Output sheet'!$B$14,(0.5*'Input Output sheet'!$B$8*(PI()/4)*'Input Output sheet'!$B$5^2*('Input Output sheet'!$B$14)^3*'Input Output sheet'!$B$9*H70)/1000,(0.5*'Input Output sheet'!$B$8*(PI()/4)*'Input Output sheet'!$B$5^2*$A70^3*'Input Output sheet'!$B$9*H70)/1000),0)</f>
        <v>1499.999999999999</v>
      </c>
    </row>
    <row r="71" spans="1:9" ht="12.75">
      <c r="A71" s="4">
        <v>17.25</v>
      </c>
      <c r="B71" s="4">
        <f>((PI()*$A71)/(2*'Input Output sheet'!$B$13*'Input Output sheet'!$B$13))*EXP(((-PI()*$A71*$A71)/(4*'Input Output sheet'!$B$13*'Input Output sheet'!$B$13)))</f>
        <v>0.008074252088108436</v>
      </c>
      <c r="C71" s="4">
        <f>'Input Output sheet'!$B$3*((2*'Input Output sheet'!$B$13/SQRT(PI()))^(-'Input Output sheet'!$B$3))*(A71^('Input Output sheet'!$B$3-1))*EXP(-((A71/(2*'Input Output sheet'!$B$13/SQRT(PI())))^'Input Output sheet'!$B$3))</f>
        <v>0.008074252088108434</v>
      </c>
      <c r="D71">
        <f>((0.5*'Input Output sheet'!$B$8*0.25*PI()*'Input Output sheet'!$B$5^2*A71^3)*C71/(1000))*16/27</f>
        <v>57.8881837773647</v>
      </c>
      <c r="E71">
        <f>((0.5*'Input Output sheet'!$B$8*0.25*PI()*'Input Output sheet'!$B$5^2*A71^3)*C71/(1000))*'Input Output sheet'!$B$9*'Input Output sheet'!$B$15</f>
        <v>43.616937470501256</v>
      </c>
      <c r="F71">
        <f t="shared" si="2"/>
        <v>12.111378132162644</v>
      </c>
      <c r="G71">
        <f>IF(AND(A71&lt;'Input Output sheet'!$B$11,A71&gt;'Input Output sheet'!$B$10),IF($A71&gt;'Input Output sheet'!$B$14,(0.5*'Input Output sheet'!$B$8*(PI()/4)*'Input Output sheet'!$B$5^2*('Input Output sheet'!$B$14)^3*'Input Output sheet'!$B$9)/1000,(0.5*'Input Output sheet'!$B$8*(PI()/4)*'Input Output sheet'!$B$5^2*$A71^3*'Input Output sheet'!$B$9)/1000),0)</f>
        <v>1621.6216216216205</v>
      </c>
      <c r="H71" s="27">
        <f>IF(('Input Output sheet'!$B$15-('Input Output sheet'!$C$15/(G71/MAX(G71:G231))))-('Input Output sheet'!$B$16+('Input Output sheet'!$C$16/(G71/MAX(G71:G231))))&gt;0,('Input Output sheet'!$B$15-('Input Output sheet'!$C$15/(G71/MAX(G71:G231))))-('Input Output sheet'!$B$16+('Input Output sheet'!$C$16/(G71/MAX(G71:G231)))))</f>
        <v>0.9249999999999999</v>
      </c>
      <c r="I71" s="4">
        <f>IF(AND(A71&lt;'Input Output sheet'!$B$11,A71&gt;'Input Output sheet'!$B$10),IF($A71&gt;'Input Output sheet'!$B$14,(0.5*'Input Output sheet'!$B$8*(PI()/4)*'Input Output sheet'!$B$5^2*('Input Output sheet'!$B$14)^3*'Input Output sheet'!$B$9*H71)/1000,(0.5*'Input Output sheet'!$B$8*(PI()/4)*'Input Output sheet'!$B$5^2*$A71^3*'Input Output sheet'!$B$9*H71)/1000),0)</f>
        <v>1499.999999999999</v>
      </c>
    </row>
    <row r="72" spans="1:9" ht="12.75">
      <c r="A72" s="4">
        <v>17.5</v>
      </c>
      <c r="B72" s="4">
        <f>((PI()*$A72)/(2*'Input Output sheet'!$B$13*'Input Output sheet'!$B$13))*EXP(((-PI()*$A72*$A72)/(4*'Input Output sheet'!$B$13*'Input Output sheet'!$B$13)))</f>
        <v>0.00727408818142858</v>
      </c>
      <c r="C72" s="4">
        <f>'Input Output sheet'!$B$3*((2*'Input Output sheet'!$B$13/SQRT(PI()))^(-'Input Output sheet'!$B$3))*(A72^('Input Output sheet'!$B$3-1))*EXP(-((A72/(2*'Input Output sheet'!$B$13/SQRT(PI())))^'Input Output sheet'!$B$3))</f>
        <v>0.0072740881814285785</v>
      </c>
      <c r="D72">
        <f>((0.5*'Input Output sheet'!$B$8*0.25*PI()*'Input Output sheet'!$B$5^2*A72^3)*C72/(1000))*16/27</f>
        <v>54.4518988165389</v>
      </c>
      <c r="E72">
        <f>((0.5*'Input Output sheet'!$B$8*0.25*PI()*'Input Output sheet'!$B$5^2*A72^3)*C72/(1000))*'Input Output sheet'!$B$9*'Input Output sheet'!$B$15</f>
        <v>41.02780413642404</v>
      </c>
      <c r="F72">
        <f t="shared" si="2"/>
        <v>10.911132272142861</v>
      </c>
      <c r="G72">
        <f>IF(AND(A72&lt;'Input Output sheet'!$B$11,A72&gt;'Input Output sheet'!$B$10),IF($A72&gt;'Input Output sheet'!$B$14,(0.5*'Input Output sheet'!$B$8*(PI()/4)*'Input Output sheet'!$B$5^2*('Input Output sheet'!$B$14)^3*'Input Output sheet'!$B$9)/1000,(0.5*'Input Output sheet'!$B$8*(PI()/4)*'Input Output sheet'!$B$5^2*$A72^3*'Input Output sheet'!$B$9)/1000),0)</f>
        <v>1621.6216216216205</v>
      </c>
      <c r="H72" s="27">
        <f>IF(('Input Output sheet'!$B$15-('Input Output sheet'!$C$15/(G72/MAX(G72:G232))))-('Input Output sheet'!$B$16+('Input Output sheet'!$C$16/(G72/MAX(G72:G232))))&gt;0,('Input Output sheet'!$B$15-('Input Output sheet'!$C$15/(G72/MAX(G72:G232))))-('Input Output sheet'!$B$16+('Input Output sheet'!$C$16/(G72/MAX(G72:G232)))))</f>
        <v>0.9249999999999999</v>
      </c>
      <c r="I72" s="4">
        <f>IF(AND(A72&lt;'Input Output sheet'!$B$11,A72&gt;'Input Output sheet'!$B$10),IF($A72&gt;'Input Output sheet'!$B$14,(0.5*'Input Output sheet'!$B$8*(PI()/4)*'Input Output sheet'!$B$5^2*('Input Output sheet'!$B$14)^3*'Input Output sheet'!$B$9*H72)/1000,(0.5*'Input Output sheet'!$B$8*(PI()/4)*'Input Output sheet'!$B$5^2*$A72^3*'Input Output sheet'!$B$9*H72)/1000),0)</f>
        <v>1499.999999999999</v>
      </c>
    </row>
    <row r="73" spans="1:9" ht="12.75">
      <c r="A73" s="4">
        <v>17.75</v>
      </c>
      <c r="B73" s="4">
        <f>((PI()*$A73)/(2*'Input Output sheet'!$B$13*'Input Output sheet'!$B$13))*EXP(((-PI()*$A73*$A73)/(4*'Input Output sheet'!$B$13*'Input Output sheet'!$B$13)))</f>
        <v>0.006540698418300376</v>
      </c>
      <c r="C73" s="4">
        <f>'Input Output sheet'!$B$3*((2*'Input Output sheet'!$B$13/SQRT(PI()))^(-'Input Output sheet'!$B$3))*(A73^('Input Output sheet'!$B$3-1))*EXP(-((A73/(2*'Input Output sheet'!$B$13/SQRT(PI())))^'Input Output sheet'!$B$3))</f>
        <v>0.006540698418300381</v>
      </c>
      <c r="D73">
        <f>((0.5*'Input Output sheet'!$B$8*0.25*PI()*'Input Output sheet'!$B$5^2*A73^3)*C73/(1000))*16/27</f>
        <v>51.09042534174965</v>
      </c>
      <c r="E73">
        <f>((0.5*'Input Output sheet'!$B$8*0.25*PI()*'Input Output sheet'!$B$5^2*A73^3)*C73/(1000))*'Input Output sheet'!$B$9*'Input Output sheet'!$B$15</f>
        <v>38.49503891921643</v>
      </c>
      <c r="F73">
        <f t="shared" si="2"/>
        <v>9.811047627450565</v>
      </c>
      <c r="G73">
        <f>IF(AND(A73&lt;'Input Output sheet'!$B$11,A73&gt;'Input Output sheet'!$B$10),IF($A73&gt;'Input Output sheet'!$B$14,(0.5*'Input Output sheet'!$B$8*(PI()/4)*'Input Output sheet'!$B$5^2*('Input Output sheet'!$B$14)^3*'Input Output sheet'!$B$9)/1000,(0.5*'Input Output sheet'!$B$8*(PI()/4)*'Input Output sheet'!$B$5^2*$A73^3*'Input Output sheet'!$B$9)/1000),0)</f>
        <v>1621.6216216216205</v>
      </c>
      <c r="H73" s="27">
        <f>IF(('Input Output sheet'!$B$15-('Input Output sheet'!$C$15/(G73/MAX(G73:G233))))-('Input Output sheet'!$B$16+('Input Output sheet'!$C$16/(G73/MAX(G73:G233))))&gt;0,('Input Output sheet'!$B$15-('Input Output sheet'!$C$15/(G73/MAX(G73:G233))))-('Input Output sheet'!$B$16+('Input Output sheet'!$C$16/(G73/MAX(G73:G233)))))</f>
        <v>0.9249999999999999</v>
      </c>
      <c r="I73" s="4">
        <f>IF(AND(A73&lt;'Input Output sheet'!$B$11,A73&gt;'Input Output sheet'!$B$10),IF($A73&gt;'Input Output sheet'!$B$14,(0.5*'Input Output sheet'!$B$8*(PI()/4)*'Input Output sheet'!$B$5^2*('Input Output sheet'!$B$14)^3*'Input Output sheet'!$B$9*H73)/1000,(0.5*'Input Output sheet'!$B$8*(PI()/4)*'Input Output sheet'!$B$5^2*$A73^3*'Input Output sheet'!$B$9*H73)/1000),0)</f>
        <v>1499.999999999999</v>
      </c>
    </row>
    <row r="74" spans="1:9" ht="12.75">
      <c r="A74" s="4">
        <v>18</v>
      </c>
      <c r="B74" s="4">
        <f>((PI()*$A74)/(2*'Input Output sheet'!$B$13*'Input Output sheet'!$B$13))*EXP(((-PI()*$A74*$A74)/(4*'Input Output sheet'!$B$13*'Input Output sheet'!$B$13)))</f>
        <v>0.005870045589382936</v>
      </c>
      <c r="C74" s="4">
        <f>'Input Output sheet'!$B$3*((2*'Input Output sheet'!$B$13/SQRT(PI()))^(-'Input Output sheet'!$B$3))*(A74^('Input Output sheet'!$B$3-1))*EXP(-((A74/(2*'Input Output sheet'!$B$13/SQRT(PI())))^'Input Output sheet'!$B$3))</f>
        <v>0.005870045589382934</v>
      </c>
      <c r="D74">
        <f>((0.5*'Input Output sheet'!$B$8*0.25*PI()*'Input Output sheet'!$B$5^2*A74^3)*C74/(1000))*16/27</f>
        <v>47.816668080788084</v>
      </c>
      <c r="E74">
        <f>((0.5*'Input Output sheet'!$B$8*0.25*PI()*'Input Output sheet'!$B$5^2*A74^3)*C74/(1000))*'Input Output sheet'!$B$9*'Input Output sheet'!$B$15</f>
        <v>36.028365127996295</v>
      </c>
      <c r="F74">
        <f t="shared" si="2"/>
        <v>8.805068384074396</v>
      </c>
      <c r="G74">
        <f>IF(AND(A74&lt;'Input Output sheet'!$B$11,A74&gt;'Input Output sheet'!$B$10),IF($A74&gt;'Input Output sheet'!$B$14,(0.5*'Input Output sheet'!$B$8*(PI()/4)*'Input Output sheet'!$B$5^2*('Input Output sheet'!$B$14)^3*'Input Output sheet'!$B$9)/1000,(0.5*'Input Output sheet'!$B$8*(PI()/4)*'Input Output sheet'!$B$5^2*$A74^3*'Input Output sheet'!$B$9)/1000),0)</f>
        <v>1621.6216216216205</v>
      </c>
      <c r="H74" s="27">
        <f>IF(('Input Output sheet'!$B$15-('Input Output sheet'!$C$15/(G74/MAX(G74:G234))))-('Input Output sheet'!$B$16+('Input Output sheet'!$C$16/(G74/MAX(G74:G234))))&gt;0,('Input Output sheet'!$B$15-('Input Output sheet'!$C$15/(G74/MAX(G74:G234))))-('Input Output sheet'!$B$16+('Input Output sheet'!$C$16/(G74/MAX(G74:G234)))))</f>
        <v>0.9249999999999999</v>
      </c>
      <c r="I74" s="4">
        <f>IF(AND(A74&lt;'Input Output sheet'!$B$11,A74&gt;'Input Output sheet'!$B$10),IF($A74&gt;'Input Output sheet'!$B$14,(0.5*'Input Output sheet'!$B$8*(PI()/4)*'Input Output sheet'!$B$5^2*('Input Output sheet'!$B$14)^3*'Input Output sheet'!$B$9*H74)/1000,(0.5*'Input Output sheet'!$B$8*(PI()/4)*'Input Output sheet'!$B$5^2*$A74^3*'Input Output sheet'!$B$9*H74)/1000),0)</f>
        <v>1499.999999999999</v>
      </c>
    </row>
    <row r="75" spans="1:9" ht="12.75">
      <c r="A75" s="4">
        <v>18.25</v>
      </c>
      <c r="B75" s="4">
        <f>((PI()*$A75)/(2*'Input Output sheet'!$B$13*'Input Output sheet'!$B$13))*EXP(((-PI()*$A75*$A75)/(4*'Input Output sheet'!$B$13*'Input Output sheet'!$B$13)))</f>
        <v>0.005258150183550175</v>
      </c>
      <c r="C75" s="4">
        <f>'Input Output sheet'!$B$3*((2*'Input Output sheet'!$B$13/SQRT(PI()))^(-'Input Output sheet'!$B$3))*(A75^('Input Output sheet'!$B$3-1))*EXP(-((A75/(2*'Input Output sheet'!$B$13/SQRT(PI())))^'Input Output sheet'!$B$3))</f>
        <v>0.005258150183550175</v>
      </c>
      <c r="D75">
        <f>((0.5*'Input Output sheet'!$B$8*0.25*PI()*'Input Output sheet'!$B$5^2*A75^3)*C75/(1000))*16/27</f>
        <v>44.641822246828646</v>
      </c>
      <c r="E75">
        <f>((0.5*'Input Output sheet'!$B$8*0.25*PI()*'Input Output sheet'!$B$5^2*A75^3)*C75/(1000))*'Input Output sheet'!$B$9*'Input Output sheet'!$B$15</f>
        <v>33.63621800604017</v>
      </c>
      <c r="F75">
        <f t="shared" si="2"/>
        <v>7.887225275325258</v>
      </c>
      <c r="G75">
        <f>IF(AND(A75&lt;'Input Output sheet'!$B$11,A75&gt;'Input Output sheet'!$B$10),IF($A75&gt;'Input Output sheet'!$B$14,(0.5*'Input Output sheet'!$B$8*(PI()/4)*'Input Output sheet'!$B$5^2*('Input Output sheet'!$B$14)^3*'Input Output sheet'!$B$9)/1000,(0.5*'Input Output sheet'!$B$8*(PI()/4)*'Input Output sheet'!$B$5^2*$A75^3*'Input Output sheet'!$B$9)/1000),0)</f>
        <v>1621.6216216216205</v>
      </c>
      <c r="H75" s="27">
        <f>IF(('Input Output sheet'!$B$15-('Input Output sheet'!$C$15/(G75/MAX(G75:G235))))-('Input Output sheet'!$B$16+('Input Output sheet'!$C$16/(G75/MAX(G75:G235))))&gt;0,('Input Output sheet'!$B$15-('Input Output sheet'!$C$15/(G75/MAX(G75:G235))))-('Input Output sheet'!$B$16+('Input Output sheet'!$C$16/(G75/MAX(G75:G235)))))</f>
        <v>0.9249999999999999</v>
      </c>
      <c r="I75" s="4">
        <f>IF(AND(A75&lt;'Input Output sheet'!$B$11,A75&gt;'Input Output sheet'!$B$10),IF($A75&gt;'Input Output sheet'!$B$14,(0.5*'Input Output sheet'!$B$8*(PI()/4)*'Input Output sheet'!$B$5^2*('Input Output sheet'!$B$14)^3*'Input Output sheet'!$B$9*H75)/1000,(0.5*'Input Output sheet'!$B$8*(PI()/4)*'Input Output sheet'!$B$5^2*$A75^3*'Input Output sheet'!$B$9*H75)/1000),0)</f>
        <v>1499.999999999999</v>
      </c>
    </row>
    <row r="76" spans="1:9" ht="12.75">
      <c r="A76" s="4">
        <v>18.5</v>
      </c>
      <c r="B76" s="4">
        <f>((PI()*$A76)/(2*'Input Output sheet'!$B$13*'Input Output sheet'!$B$13))*EXP(((-PI()*$A76*$A76)/(4*'Input Output sheet'!$B$13*'Input Output sheet'!$B$13)))</f>
        <v>0.004701115714819123</v>
      </c>
      <c r="C76" s="4">
        <f>'Input Output sheet'!$B$3*((2*'Input Output sheet'!$B$13/SQRT(PI()))^(-'Input Output sheet'!$B$3))*(A76^('Input Output sheet'!$B$3-1))*EXP(-((A76/(2*'Input Output sheet'!$B$13/SQRT(PI())))^'Input Output sheet'!$B$3))</f>
        <v>0.004701115714819126</v>
      </c>
      <c r="D76">
        <f>((0.5*'Input Output sheet'!$B$8*0.25*PI()*'Input Output sheet'!$B$5^2*A76^3)*C76/(1000))*16/27</f>
        <v>41.575401083440745</v>
      </c>
      <c r="E76">
        <f>((0.5*'Input Output sheet'!$B$8*0.25*PI()*'Input Output sheet'!$B$5^2*A76^3)*C76/(1000))*'Input Output sheet'!$B$9*'Input Output sheet'!$B$15</f>
        <v>31.325765485088745</v>
      </c>
      <c r="F76">
        <f t="shared" si="2"/>
        <v>7.051673572228685</v>
      </c>
      <c r="G76">
        <f>IF(AND(A76&lt;'Input Output sheet'!$B$11,A76&gt;'Input Output sheet'!$B$10),IF($A76&gt;'Input Output sheet'!$B$14,(0.5*'Input Output sheet'!$B$8*(PI()/4)*'Input Output sheet'!$B$5^2*('Input Output sheet'!$B$14)^3*'Input Output sheet'!$B$9)/1000,(0.5*'Input Output sheet'!$B$8*(PI()/4)*'Input Output sheet'!$B$5^2*$A76^3*'Input Output sheet'!$B$9)/1000),0)</f>
        <v>1621.6216216216205</v>
      </c>
      <c r="H76" s="27">
        <f>IF(('Input Output sheet'!$B$15-('Input Output sheet'!$C$15/(G76/MAX(G76:G236))))-('Input Output sheet'!$B$16+('Input Output sheet'!$C$16/(G76/MAX(G76:G236))))&gt;0,('Input Output sheet'!$B$15-('Input Output sheet'!$C$15/(G76/MAX(G76:G236))))-('Input Output sheet'!$B$16+('Input Output sheet'!$C$16/(G76/MAX(G76:G236)))))</f>
        <v>0.9249999999999999</v>
      </c>
      <c r="I76" s="4">
        <f>IF(AND(A76&lt;'Input Output sheet'!$B$11,A76&gt;'Input Output sheet'!$B$10),IF($A76&gt;'Input Output sheet'!$B$14,(0.5*'Input Output sheet'!$B$8*(PI()/4)*'Input Output sheet'!$B$5^2*('Input Output sheet'!$B$14)^3*'Input Output sheet'!$B$9*H76)/1000,(0.5*'Input Output sheet'!$B$8*(PI()/4)*'Input Output sheet'!$B$5^2*$A76^3*'Input Output sheet'!$B$9*H76)/1000),0)</f>
        <v>1499.999999999999</v>
      </c>
    </row>
    <row r="77" spans="1:9" ht="12.75">
      <c r="A77" s="4">
        <v>18.75</v>
      </c>
      <c r="B77" s="4">
        <f>((PI()*$A77)/(2*'Input Output sheet'!$B$13*'Input Output sheet'!$B$13))*EXP(((-PI()*$A77*$A77)/(4*'Input Output sheet'!$B$13*'Input Output sheet'!$B$13)))</f>
        <v>0.0041951503199422705</v>
      </c>
      <c r="C77" s="4">
        <f>'Input Output sheet'!$B$3*((2*'Input Output sheet'!$B$13/SQRT(PI()))^(-'Input Output sheet'!$B$3))*(A77^('Input Output sheet'!$B$3-1))*EXP(-((A77/(2*'Input Output sheet'!$B$13/SQRT(PI())))^'Input Output sheet'!$B$3))</f>
        <v>0.004195150319942273</v>
      </c>
      <c r="D77">
        <f>((0.5*'Input Output sheet'!$B$8*0.25*PI()*'Input Output sheet'!$B$5^2*A77^3)*C77/(1000))*16/27</f>
        <v>38.62528210873842</v>
      </c>
      <c r="E77">
        <f>((0.5*'Input Output sheet'!$B$8*0.25*PI()*'Input Output sheet'!$B$5^2*A77^3)*C77/(1000))*'Input Output sheet'!$B$9*'Input Output sheet'!$B$15</f>
        <v>29.102943028868495</v>
      </c>
      <c r="F77">
        <f t="shared" si="2"/>
        <v>6.292725479913406</v>
      </c>
      <c r="G77">
        <f>IF(AND(A77&lt;'Input Output sheet'!$B$11,A77&gt;'Input Output sheet'!$B$10),IF($A77&gt;'Input Output sheet'!$B$14,(0.5*'Input Output sheet'!$B$8*(PI()/4)*'Input Output sheet'!$B$5^2*('Input Output sheet'!$B$14)^3*'Input Output sheet'!$B$9)/1000,(0.5*'Input Output sheet'!$B$8*(PI()/4)*'Input Output sheet'!$B$5^2*$A77^3*'Input Output sheet'!$B$9)/1000),0)</f>
        <v>1621.6216216216205</v>
      </c>
      <c r="H77" s="27">
        <f>IF(('Input Output sheet'!$B$15-('Input Output sheet'!$C$15/(G77/MAX(G77:G237))))-('Input Output sheet'!$B$16+('Input Output sheet'!$C$16/(G77/MAX(G77:G237))))&gt;0,('Input Output sheet'!$B$15-('Input Output sheet'!$C$15/(G77/MAX(G77:G237))))-('Input Output sheet'!$B$16+('Input Output sheet'!$C$16/(G77/MAX(G77:G237)))))</f>
        <v>0.9249999999999999</v>
      </c>
      <c r="I77" s="4">
        <f>IF(AND(A77&lt;'Input Output sheet'!$B$11,A77&gt;'Input Output sheet'!$B$10),IF($A77&gt;'Input Output sheet'!$B$14,(0.5*'Input Output sheet'!$B$8*(PI()/4)*'Input Output sheet'!$B$5^2*('Input Output sheet'!$B$14)^3*'Input Output sheet'!$B$9*H77)/1000,(0.5*'Input Output sheet'!$B$8*(PI()/4)*'Input Output sheet'!$B$5^2*$A77^3*'Input Output sheet'!$B$9*H77)/1000),0)</f>
        <v>1499.999999999999</v>
      </c>
    </row>
    <row r="78" spans="1:9" ht="12.75">
      <c r="A78" s="4">
        <v>19</v>
      </c>
      <c r="B78" s="4">
        <f>((PI()*$A78)/(2*'Input Output sheet'!$B$13*'Input Output sheet'!$B$13))*EXP(((-PI()*$A78*$A78)/(4*'Input Output sheet'!$B$13*'Input Output sheet'!$B$13)))</f>
        <v>0.0037365848183364093</v>
      </c>
      <c r="C78" s="4">
        <f>'Input Output sheet'!$B$3*((2*'Input Output sheet'!$B$13/SQRT(PI()))^(-'Input Output sheet'!$B$3))*(A78^('Input Output sheet'!$B$3-1))*EXP(-((A78/(2*'Input Output sheet'!$B$13/SQRT(PI())))^'Input Output sheet'!$B$3))</f>
        <v>0.0037365848183364084</v>
      </c>
      <c r="D78">
        <f>((0.5*'Input Output sheet'!$B$8*0.25*PI()*'Input Output sheet'!$B$5^2*A78^3)*C78/(1000))*16/27</f>
        <v>35.79776963983799</v>
      </c>
      <c r="E78">
        <f>((0.5*'Input Output sheet'!$B$8*0.25*PI()*'Input Output sheet'!$B$5^2*A78^3)*C78/(1000))*'Input Output sheet'!$B$9*'Input Output sheet'!$B$15</f>
        <v>26.972500743316676</v>
      </c>
      <c r="F78">
        <f t="shared" si="2"/>
        <v>5.604877227504609</v>
      </c>
      <c r="G78">
        <f>IF(AND(A78&lt;'Input Output sheet'!$B$11,A78&gt;'Input Output sheet'!$B$10),IF($A78&gt;'Input Output sheet'!$B$14,(0.5*'Input Output sheet'!$B$8*(PI()/4)*'Input Output sheet'!$B$5^2*('Input Output sheet'!$B$14)^3*'Input Output sheet'!$B$9)/1000,(0.5*'Input Output sheet'!$B$8*(PI()/4)*'Input Output sheet'!$B$5^2*$A78^3*'Input Output sheet'!$B$9)/1000),0)</f>
        <v>1621.6216216216205</v>
      </c>
      <c r="H78" s="27">
        <f>IF(('Input Output sheet'!$B$15-('Input Output sheet'!$C$15/(G78/MAX(G78:G238))))-('Input Output sheet'!$B$16+('Input Output sheet'!$C$16/(G78/MAX(G78:G238))))&gt;0,('Input Output sheet'!$B$15-('Input Output sheet'!$C$15/(G78/MAX(G78:G238))))-('Input Output sheet'!$B$16+('Input Output sheet'!$C$16/(G78/MAX(G78:G238)))))</f>
        <v>0.9249999999999999</v>
      </c>
      <c r="I78" s="4">
        <f>IF(AND(A78&lt;'Input Output sheet'!$B$11,A78&gt;'Input Output sheet'!$B$10),IF($A78&gt;'Input Output sheet'!$B$14,(0.5*'Input Output sheet'!$B$8*(PI()/4)*'Input Output sheet'!$B$5^2*('Input Output sheet'!$B$14)^3*'Input Output sheet'!$B$9*H78)/1000,(0.5*'Input Output sheet'!$B$8*(PI()/4)*'Input Output sheet'!$B$5^2*$A78^3*'Input Output sheet'!$B$9*H78)/1000),0)</f>
        <v>1499.999999999999</v>
      </c>
    </row>
    <row r="79" spans="1:9" ht="12.75">
      <c r="A79" s="4">
        <v>19.25</v>
      </c>
      <c r="B79" s="4">
        <f>((PI()*$A79)/(2*'Input Output sheet'!$B$13*'Input Output sheet'!$B$13))*EXP(((-PI()*$A79*$A79)/(4*'Input Output sheet'!$B$13*'Input Output sheet'!$B$13)))</f>
        <v>0.0033218874489269364</v>
      </c>
      <c r="C79" s="4">
        <f>'Input Output sheet'!$B$3*((2*'Input Output sheet'!$B$13/SQRT(PI()))^(-'Input Output sheet'!$B$3))*(A79^('Input Output sheet'!$B$3-1))*EXP(-((A79/(2*'Input Output sheet'!$B$13/SQRT(PI())))^'Input Output sheet'!$B$3))</f>
        <v>0.003321887448926939</v>
      </c>
      <c r="D79">
        <f>((0.5*'Input Output sheet'!$B$8*0.25*PI()*'Input Output sheet'!$B$5^2*A79^3)*C79/(1000))*16/27</f>
        <v>33.09767114110012</v>
      </c>
      <c r="E79">
        <f>((0.5*'Input Output sheet'!$B$8*0.25*PI()*'Input Output sheet'!$B$5^2*A79^3)*C79/(1000))*'Input Output sheet'!$B$9*'Input Output sheet'!$B$15</f>
        <v>24.938060902595783</v>
      </c>
      <c r="F79">
        <f t="shared" si="2"/>
        <v>4.982831173390405</v>
      </c>
      <c r="G79">
        <f>IF(AND(A79&lt;'Input Output sheet'!$B$11,A79&gt;'Input Output sheet'!$B$10),IF($A79&gt;'Input Output sheet'!$B$14,(0.5*'Input Output sheet'!$B$8*(PI()/4)*'Input Output sheet'!$B$5^2*('Input Output sheet'!$B$14)^3*'Input Output sheet'!$B$9)/1000,(0.5*'Input Output sheet'!$B$8*(PI()/4)*'Input Output sheet'!$B$5^2*$A79^3*'Input Output sheet'!$B$9)/1000),0)</f>
        <v>1621.6216216216205</v>
      </c>
      <c r="H79" s="27">
        <f>IF(('Input Output sheet'!$B$15-('Input Output sheet'!$C$15/(G79/MAX(G79:G239))))-('Input Output sheet'!$B$16+('Input Output sheet'!$C$16/(G79/MAX(G79:G239))))&gt;0,('Input Output sheet'!$B$15-('Input Output sheet'!$C$15/(G79/MAX(G79:G239))))-('Input Output sheet'!$B$16+('Input Output sheet'!$C$16/(G79/MAX(G79:G239)))))</f>
        <v>0.9249999999999999</v>
      </c>
      <c r="I79" s="4">
        <f>IF(AND(A79&lt;'Input Output sheet'!$B$11,A79&gt;'Input Output sheet'!$B$10),IF($A79&gt;'Input Output sheet'!$B$14,(0.5*'Input Output sheet'!$B$8*(PI()/4)*'Input Output sheet'!$B$5^2*('Input Output sheet'!$B$14)^3*'Input Output sheet'!$B$9*H79)/1000,(0.5*'Input Output sheet'!$B$8*(PI()/4)*'Input Output sheet'!$B$5^2*$A79^3*'Input Output sheet'!$B$9*H79)/1000),0)</f>
        <v>1499.999999999999</v>
      </c>
    </row>
    <row r="80" spans="1:9" ht="12.75">
      <c r="A80" s="4">
        <v>19.5</v>
      </c>
      <c r="B80" s="4">
        <f>((PI()*$A80)/(2*'Input Output sheet'!$B$13*'Input Output sheet'!$B$13))*EXP(((-PI()*$A80*$A80)/(4*'Input Output sheet'!$B$13*'Input Output sheet'!$B$13)))</f>
        <v>0.0029476755155989913</v>
      </c>
      <c r="C80" s="4">
        <f>'Input Output sheet'!$B$3*((2*'Input Output sheet'!$B$13/SQRT(PI()))^(-'Input Output sheet'!$B$3))*(A80^('Input Output sheet'!$B$3-1))*EXP(-((A80/(2*'Input Output sheet'!$B$13/SQRT(PI())))^'Input Output sheet'!$B$3))</f>
        <v>0.0029476755155989935</v>
      </c>
      <c r="D80">
        <f>((0.5*'Input Output sheet'!$B$8*0.25*PI()*'Input Output sheet'!$B$5^2*A80^3)*C80/(1000))*16/27</f>
        <v>30.528384951554518</v>
      </c>
      <c r="E80">
        <f>((0.5*'Input Output sheet'!$B$8*0.25*PI()*'Input Output sheet'!$B$5^2*A80^3)*C80/(1000))*'Input Output sheet'!$B$9*'Input Output sheet'!$B$15</f>
        <v>23.00218404896659</v>
      </c>
      <c r="F80">
        <f t="shared" si="2"/>
        <v>4.421513273398488</v>
      </c>
      <c r="G80">
        <f>IF(AND(A80&lt;'Input Output sheet'!$B$11,A80&gt;'Input Output sheet'!$B$10),IF($A80&gt;'Input Output sheet'!$B$14,(0.5*'Input Output sheet'!$B$8*(PI()/4)*'Input Output sheet'!$B$5^2*('Input Output sheet'!$B$14)^3*'Input Output sheet'!$B$9)/1000,(0.5*'Input Output sheet'!$B$8*(PI()/4)*'Input Output sheet'!$B$5^2*$A80^3*'Input Output sheet'!$B$9)/1000),0)</f>
        <v>1621.6216216216205</v>
      </c>
      <c r="H80" s="27">
        <f>IF(('Input Output sheet'!$B$15-('Input Output sheet'!$C$15/(G80/MAX(G80:G240))))-('Input Output sheet'!$B$16+('Input Output sheet'!$C$16/(G80/MAX(G80:G240))))&gt;0,('Input Output sheet'!$B$15-('Input Output sheet'!$C$15/(G80/MAX(G80:G240))))-('Input Output sheet'!$B$16+('Input Output sheet'!$C$16/(G80/MAX(G80:G240)))))</f>
        <v>0.9249999999999999</v>
      </c>
      <c r="I80" s="4">
        <f>IF(AND(A80&lt;'Input Output sheet'!$B$11,A80&gt;'Input Output sheet'!$B$10),IF($A80&gt;'Input Output sheet'!$B$14,(0.5*'Input Output sheet'!$B$8*(PI()/4)*'Input Output sheet'!$B$5^2*('Input Output sheet'!$B$14)^3*'Input Output sheet'!$B$9*H80)/1000,(0.5*'Input Output sheet'!$B$8*(PI()/4)*'Input Output sheet'!$B$5^2*$A80^3*'Input Output sheet'!$B$9*H80)/1000),0)</f>
        <v>1499.999999999999</v>
      </c>
    </row>
    <row r="81" spans="1:9" ht="12.75">
      <c r="A81" s="4">
        <v>19.75</v>
      </c>
      <c r="B81" s="4">
        <f>((PI()*$A81)/(2*'Input Output sheet'!$B$13*'Input Output sheet'!$B$13))*EXP(((-PI()*$A81*$A81)/(4*'Input Output sheet'!$B$13*'Input Output sheet'!$B$13)))</f>
        <v>0.0026107241846792468</v>
      </c>
      <c r="C81" s="4">
        <f>'Input Output sheet'!$B$3*((2*'Input Output sheet'!$B$13/SQRT(PI()))^(-'Input Output sheet'!$B$3))*(A81^('Input Output sheet'!$B$3-1))*EXP(-((A81/(2*'Input Output sheet'!$B$13/SQRT(PI())))^'Input Output sheet'!$B$3))</f>
        <v>0.0026107241846792485</v>
      </c>
      <c r="D81">
        <f>((0.5*'Input Output sheet'!$B$8*0.25*PI()*'Input Output sheet'!$B$5^2*A81^3)*C81/(1000))*16/27</f>
        <v>28.091997003065497</v>
      </c>
      <c r="E81">
        <f>((0.5*'Input Output sheet'!$B$8*0.25*PI()*'Input Output sheet'!$B$5^2*A81^3)*C81/(1000))*'Input Output sheet'!$B$9*'Input Output sheet'!$B$15</f>
        <v>21.166441866903508</v>
      </c>
      <c r="F81">
        <f t="shared" si="2"/>
        <v>3.9160862770188705</v>
      </c>
      <c r="G81">
        <f>IF(AND(A81&lt;'Input Output sheet'!$B$11,A81&gt;'Input Output sheet'!$B$10),IF($A81&gt;'Input Output sheet'!$B$14,(0.5*'Input Output sheet'!$B$8*(PI()/4)*'Input Output sheet'!$B$5^2*('Input Output sheet'!$B$14)^3*'Input Output sheet'!$B$9)/1000,(0.5*'Input Output sheet'!$B$8*(PI()/4)*'Input Output sheet'!$B$5^2*$A81^3*'Input Output sheet'!$B$9)/1000),0)</f>
        <v>1621.6216216216205</v>
      </c>
      <c r="H81" s="27">
        <f>IF(('Input Output sheet'!$B$15-('Input Output sheet'!$C$15/(G81/MAX(G81:G241))))-('Input Output sheet'!$B$16+('Input Output sheet'!$C$16/(G81/MAX(G81:G241))))&gt;0,('Input Output sheet'!$B$15-('Input Output sheet'!$C$15/(G81/MAX(G81:G241))))-('Input Output sheet'!$B$16+('Input Output sheet'!$C$16/(G81/MAX(G81:G241)))))</f>
        <v>0.9249999999999999</v>
      </c>
      <c r="I81" s="4">
        <f>IF(AND(A81&lt;'Input Output sheet'!$B$11,A81&gt;'Input Output sheet'!$B$10),IF($A81&gt;'Input Output sheet'!$B$14,(0.5*'Input Output sheet'!$B$8*(PI()/4)*'Input Output sheet'!$B$5^2*('Input Output sheet'!$B$14)^3*'Input Output sheet'!$B$9*H81)/1000,(0.5*'Input Output sheet'!$B$8*(PI()/4)*'Input Output sheet'!$B$5^2*$A81^3*'Input Output sheet'!$B$9*H81)/1000),0)</f>
        <v>1499.999999999999</v>
      </c>
    </row>
    <row r="82" spans="1:9" ht="12.75">
      <c r="A82" s="4">
        <v>20</v>
      </c>
      <c r="B82" s="4">
        <f>((PI()*$A82)/(2*'Input Output sheet'!$B$13*'Input Output sheet'!$B$13))*EXP(((-PI()*$A82*$A82)/(4*'Input Output sheet'!$B$13*'Input Output sheet'!$B$13)))</f>
        <v>0.002307972684682921</v>
      </c>
      <c r="C82" s="4">
        <f>'Input Output sheet'!$B$3*((2*'Input Output sheet'!$B$13/SQRT(PI()))^(-'Input Output sheet'!$B$3))*(A82^('Input Output sheet'!$B$3-1))*EXP(-((A82/(2*'Input Output sheet'!$B$13/SQRT(PI())))^'Input Output sheet'!$B$3))</f>
        <v>0.0023079726846829225</v>
      </c>
      <c r="D82">
        <f>((0.5*'Input Output sheet'!$B$8*0.25*PI()*'Input Output sheet'!$B$5^2*A82^3)*C82/(1000))*16/27</f>
        <v>25.78938423538532</v>
      </c>
      <c r="E82">
        <f>((0.5*'Input Output sheet'!$B$8*0.25*PI()*'Input Output sheet'!$B$5^2*A82^3)*C82/(1000))*'Input Output sheet'!$B$9*'Input Output sheet'!$B$15</f>
        <v>19.43149510310548</v>
      </c>
      <c r="F82">
        <f t="shared" si="2"/>
        <v>3.4619590270243816</v>
      </c>
      <c r="G82">
        <f>IF(AND(A82&lt;'Input Output sheet'!$B$11,A82&gt;'Input Output sheet'!$B$10),IF($A82&gt;'Input Output sheet'!$B$14,(0.5*'Input Output sheet'!$B$8*(PI()/4)*'Input Output sheet'!$B$5^2*('Input Output sheet'!$B$14)^3*'Input Output sheet'!$B$9)/1000,(0.5*'Input Output sheet'!$B$8*(PI()/4)*'Input Output sheet'!$B$5^2*$A82^3*'Input Output sheet'!$B$9)/1000),0)</f>
        <v>1621.6216216216205</v>
      </c>
      <c r="H82" s="27">
        <f>IF(('Input Output sheet'!$B$15-('Input Output sheet'!$C$15/(G82/MAX(G82:G242))))-('Input Output sheet'!$B$16+('Input Output sheet'!$C$16/(G82/MAX(G82:G242))))&gt;0,('Input Output sheet'!$B$15-('Input Output sheet'!$C$15/(G82/MAX(G82:G242))))-('Input Output sheet'!$B$16+('Input Output sheet'!$C$16/(G82/MAX(G82:G242)))))</f>
        <v>0.9249999999999999</v>
      </c>
      <c r="I82" s="4">
        <f>IF(AND(A82&lt;'Input Output sheet'!$B$11,A82&gt;'Input Output sheet'!$B$10),IF($A82&gt;'Input Output sheet'!$B$14,(0.5*'Input Output sheet'!$B$8*(PI()/4)*'Input Output sheet'!$B$5^2*('Input Output sheet'!$B$14)^3*'Input Output sheet'!$B$9*H82)/1000,(0.5*'Input Output sheet'!$B$8*(PI()/4)*'Input Output sheet'!$B$5^2*$A82^3*'Input Output sheet'!$B$9*H82)/1000),0)</f>
        <v>1499.999999999999</v>
      </c>
    </row>
    <row r="83" spans="1:9" ht="12.75">
      <c r="A83" s="4">
        <v>20.25</v>
      </c>
      <c r="B83" s="4">
        <f>((PI()*$A83)/(2*'Input Output sheet'!$B$13*'Input Output sheet'!$B$13))*EXP(((-PI()*$A83*$A83)/(4*'Input Output sheet'!$B$13*'Input Output sheet'!$B$13)))</f>
        <v>0.002036528160939322</v>
      </c>
      <c r="C83" s="4">
        <f>'Input Output sheet'!$B$3*((2*'Input Output sheet'!$B$13/SQRT(PI()))^(-'Input Output sheet'!$B$3))*(A83^('Input Output sheet'!$B$3-1))*EXP(-((A83/(2*'Input Output sheet'!$B$13/SQRT(PI())))^'Input Output sheet'!$B$3))</f>
        <v>0.0020365281609393215</v>
      </c>
      <c r="D83">
        <f>((0.5*'Input Output sheet'!$B$8*0.25*PI()*'Input Output sheet'!$B$5^2*A83^3)*C83/(1000))*16/27</f>
        <v>23.62032254123492</v>
      </c>
      <c r="E83">
        <f>((0.5*'Input Output sheet'!$B$8*0.25*PI()*'Input Output sheet'!$B$5^2*A83^3)*C83/(1000))*'Input Output sheet'!$B$9*'Input Output sheet'!$B$15</f>
        <v>17.797174899741094</v>
      </c>
      <c r="F83">
        <f t="shared" si="2"/>
        <v>3.0547922414089803</v>
      </c>
      <c r="G83">
        <f>IF(AND(A83&lt;'Input Output sheet'!$B$11,A83&gt;'Input Output sheet'!$B$10),IF($A83&gt;'Input Output sheet'!$B$14,(0.5*'Input Output sheet'!$B$8*(PI()/4)*'Input Output sheet'!$B$5^2*('Input Output sheet'!$B$14)^3*'Input Output sheet'!$B$9)/1000,(0.5*'Input Output sheet'!$B$8*(PI()/4)*'Input Output sheet'!$B$5^2*$A83^3*'Input Output sheet'!$B$9)/1000),0)</f>
        <v>1621.6216216216205</v>
      </c>
      <c r="H83" s="27">
        <f>IF(('Input Output sheet'!$B$15-('Input Output sheet'!$C$15/(G83/MAX(G83:G243))))-('Input Output sheet'!$B$16+('Input Output sheet'!$C$16/(G83/MAX(G83:G243))))&gt;0,('Input Output sheet'!$B$15-('Input Output sheet'!$C$15/(G83/MAX(G83:G243))))-('Input Output sheet'!$B$16+('Input Output sheet'!$C$16/(G83/MAX(G83:G243)))))</f>
        <v>0.9249999999999999</v>
      </c>
      <c r="I83" s="4">
        <f>IF(AND(A83&lt;'Input Output sheet'!$B$11,A83&gt;'Input Output sheet'!$B$10),IF($A83&gt;'Input Output sheet'!$B$14,(0.5*'Input Output sheet'!$B$8*(PI()/4)*'Input Output sheet'!$B$5^2*('Input Output sheet'!$B$14)^3*'Input Output sheet'!$B$9*H83)/1000,(0.5*'Input Output sheet'!$B$8*(PI()/4)*'Input Output sheet'!$B$5^2*$A83^3*'Input Output sheet'!$B$9*H83)/1000),0)</f>
        <v>1499.999999999999</v>
      </c>
    </row>
    <row r="84" spans="1:9" ht="12.75">
      <c r="A84" s="4">
        <v>20.5</v>
      </c>
      <c r="B84" s="4">
        <f>((PI()*$A84)/(2*'Input Output sheet'!$B$13*'Input Output sheet'!$B$13))*EXP(((-PI()*$A84*$A84)/(4*'Input Output sheet'!$B$13*'Input Output sheet'!$B$13)))</f>
        <v>0.0017936674361641184</v>
      </c>
      <c r="C84" s="4">
        <f>'Input Output sheet'!$B$3*((2*'Input Output sheet'!$B$13/SQRT(PI()))^(-'Input Output sheet'!$B$3))*(A84^('Input Output sheet'!$B$3-1))*EXP(-((A84/(2*'Input Output sheet'!$B$13/SQRT(PI())))^'Input Output sheet'!$B$3))</f>
        <v>0.0017936674361641184</v>
      </c>
      <c r="D84">
        <f>((0.5*'Input Output sheet'!$B$8*0.25*PI()*'Input Output sheet'!$B$5^2*A84^3)*C84/(1000))*16/27</f>
        <v>21.583597227859602</v>
      </c>
      <c r="E84">
        <f>((0.5*'Input Output sheet'!$B$8*0.25*PI()*'Input Output sheet'!$B$5^2*A84^3)*C84/(1000))*'Input Output sheet'!$B$9*'Input Output sheet'!$B$15</f>
        <v>16.262566023778838</v>
      </c>
      <c r="F84">
        <f t="shared" si="2"/>
        <v>2.690501154246176</v>
      </c>
      <c r="G84">
        <f>IF(AND(A84&lt;'Input Output sheet'!$B$11,A84&gt;'Input Output sheet'!$B$10),IF($A84&gt;'Input Output sheet'!$B$14,(0.5*'Input Output sheet'!$B$8*(PI()/4)*'Input Output sheet'!$B$5^2*('Input Output sheet'!$B$14)^3*'Input Output sheet'!$B$9)/1000,(0.5*'Input Output sheet'!$B$8*(PI()/4)*'Input Output sheet'!$B$5^2*$A84^3*'Input Output sheet'!$B$9)/1000),0)</f>
        <v>1621.6216216216205</v>
      </c>
      <c r="H84" s="27">
        <f>IF(('Input Output sheet'!$B$15-('Input Output sheet'!$C$15/(G84/MAX(G84:G244))))-('Input Output sheet'!$B$16+('Input Output sheet'!$C$16/(G84/MAX(G84:G244))))&gt;0,('Input Output sheet'!$B$15-('Input Output sheet'!$C$15/(G84/MAX(G84:G244))))-('Input Output sheet'!$B$16+('Input Output sheet'!$C$16/(G84/MAX(G84:G244)))))</f>
        <v>0.9249999999999999</v>
      </c>
      <c r="I84" s="4">
        <f>IF(AND(A84&lt;'Input Output sheet'!$B$11,A84&gt;'Input Output sheet'!$B$10),IF($A84&gt;'Input Output sheet'!$B$14,(0.5*'Input Output sheet'!$B$8*(PI()/4)*'Input Output sheet'!$B$5^2*('Input Output sheet'!$B$14)^3*'Input Output sheet'!$B$9*H84)/1000,(0.5*'Input Output sheet'!$B$8*(PI()/4)*'Input Output sheet'!$B$5^2*$A84^3*'Input Output sheet'!$B$9*H84)/1000),0)</f>
        <v>1499.999999999999</v>
      </c>
    </row>
    <row r="85" spans="1:9" ht="12.75">
      <c r="A85" s="4">
        <v>20.75</v>
      </c>
      <c r="B85" s="4">
        <f>((PI()*$A85)/(2*'Input Output sheet'!$B$13*'Input Output sheet'!$B$13))*EXP(((-PI()*$A85*$A85)/(4*'Input Output sheet'!$B$13*'Input Output sheet'!$B$13)))</f>
        <v>0.001576836923090829</v>
      </c>
      <c r="C85" s="4">
        <f>'Input Output sheet'!$B$3*((2*'Input Output sheet'!$B$13/SQRT(PI()))^(-'Input Output sheet'!$B$3))*(A85^('Input Output sheet'!$B$3-1))*EXP(-((A85/(2*'Input Output sheet'!$B$13/SQRT(PI())))^'Input Output sheet'!$B$3))</f>
        <v>0.0015768369230908295</v>
      </c>
      <c r="D85">
        <f>((0.5*'Input Output sheet'!$B$8*0.25*PI()*'Input Output sheet'!$B$5^2*A85^3)*C85/(1000))*16/27</f>
        <v>19.677114155132237</v>
      </c>
      <c r="E85">
        <f>((0.5*'Input Output sheet'!$B$8*0.25*PI()*'Input Output sheet'!$B$5^2*A85^3)*C85/(1000))*'Input Output sheet'!$B$9*'Input Output sheet'!$B$15</f>
        <v>14.826090606074791</v>
      </c>
      <c r="F85">
        <f t="shared" si="2"/>
        <v>2.3652553846362427</v>
      </c>
      <c r="G85">
        <f>IF(AND(A85&lt;'Input Output sheet'!$B$11,A85&gt;'Input Output sheet'!$B$10),IF($A85&gt;'Input Output sheet'!$B$14,(0.5*'Input Output sheet'!$B$8*(PI()/4)*'Input Output sheet'!$B$5^2*('Input Output sheet'!$B$14)^3*'Input Output sheet'!$B$9)/1000,(0.5*'Input Output sheet'!$B$8*(PI()/4)*'Input Output sheet'!$B$5^2*$A85^3*'Input Output sheet'!$B$9)/1000),0)</f>
        <v>1621.6216216216205</v>
      </c>
      <c r="H85" s="27">
        <f>IF(('Input Output sheet'!$B$15-('Input Output sheet'!$C$15/(G85/MAX(G85:G245))))-('Input Output sheet'!$B$16+('Input Output sheet'!$C$16/(G85/MAX(G85:G245))))&gt;0,('Input Output sheet'!$B$15-('Input Output sheet'!$C$15/(G85/MAX(G85:G245))))-('Input Output sheet'!$B$16+('Input Output sheet'!$C$16/(G85/MAX(G85:G245)))))</f>
        <v>0.9249999999999999</v>
      </c>
      <c r="I85" s="4">
        <f>IF(AND(A85&lt;'Input Output sheet'!$B$11,A85&gt;'Input Output sheet'!$B$10),IF($A85&gt;'Input Output sheet'!$B$14,(0.5*'Input Output sheet'!$B$8*(PI()/4)*'Input Output sheet'!$B$5^2*('Input Output sheet'!$B$14)^3*'Input Output sheet'!$B$9*H85)/1000,(0.5*'Input Output sheet'!$B$8*(PI()/4)*'Input Output sheet'!$B$5^2*$A85^3*'Input Output sheet'!$B$9*H85)/1000),0)</f>
        <v>1499.999999999999</v>
      </c>
    </row>
    <row r="86" spans="1:9" ht="12.75">
      <c r="A86" s="4">
        <v>21</v>
      </c>
      <c r="B86" s="4">
        <f>((PI()*$A86)/(2*'Input Output sheet'!$B$13*'Input Output sheet'!$B$13))*EXP(((-PI()*$A86*$A86)/(4*'Input Output sheet'!$B$13*'Input Output sheet'!$B$13)))</f>
        <v>0.0013836509274170704</v>
      </c>
      <c r="C86" s="4">
        <f>'Input Output sheet'!$B$3*((2*'Input Output sheet'!$B$13/SQRT(PI()))^(-'Input Output sheet'!$B$3))*(A86^('Input Output sheet'!$B$3-1))*EXP(-((A86/(2*'Input Output sheet'!$B$13/SQRT(PI())))^'Input Output sheet'!$B$3))</f>
        <v>0.0013836509274170728</v>
      </c>
      <c r="D86">
        <f>((0.5*'Input Output sheet'!$B$8*0.25*PI()*'Input Output sheet'!$B$5^2*A86^3)*C86/(1000))*16/27</f>
        <v>17.898009898453374</v>
      </c>
      <c r="E86">
        <f>((0.5*'Input Output sheet'!$B$8*0.25*PI()*'Input Output sheet'!$B$5^2*A86^3)*C86/(1000))*'Input Output sheet'!$B$9*'Input Output sheet'!$B$15</f>
        <v>13.48559114567529</v>
      </c>
      <c r="F86">
        <f t="shared" si="2"/>
        <v>2.075476391125608</v>
      </c>
      <c r="G86">
        <f>IF(AND(A86&lt;'Input Output sheet'!$B$11,A86&gt;'Input Output sheet'!$B$10),IF($A86&gt;'Input Output sheet'!$B$14,(0.5*'Input Output sheet'!$B$8*(PI()/4)*'Input Output sheet'!$B$5^2*('Input Output sheet'!$B$14)^3*'Input Output sheet'!$B$9)/1000,(0.5*'Input Output sheet'!$B$8*(PI()/4)*'Input Output sheet'!$B$5^2*$A86^3*'Input Output sheet'!$B$9)/1000),0)</f>
        <v>1621.6216216216205</v>
      </c>
      <c r="H86" s="27">
        <f>IF(('Input Output sheet'!$B$15-('Input Output sheet'!$C$15/(G86/MAX(G86:G246))))-('Input Output sheet'!$B$16+('Input Output sheet'!$C$16/(G86/MAX(G86:G246))))&gt;0,('Input Output sheet'!$B$15-('Input Output sheet'!$C$15/(G86/MAX(G86:G246))))-('Input Output sheet'!$B$16+('Input Output sheet'!$C$16/(G86/MAX(G86:G246)))))</f>
        <v>0.9249999999999999</v>
      </c>
      <c r="I86" s="4">
        <f>IF(AND(A86&lt;'Input Output sheet'!$B$11,A86&gt;'Input Output sheet'!$B$10),IF($A86&gt;'Input Output sheet'!$B$14,(0.5*'Input Output sheet'!$B$8*(PI()/4)*'Input Output sheet'!$B$5^2*('Input Output sheet'!$B$14)^3*'Input Output sheet'!$B$9*H86)/1000,(0.5*'Input Output sheet'!$B$8*(PI()/4)*'Input Output sheet'!$B$5^2*$A86^3*'Input Output sheet'!$B$9*H86)/1000),0)</f>
        <v>1499.999999999999</v>
      </c>
    </row>
    <row r="87" spans="1:9" ht="12.75">
      <c r="A87" s="4">
        <v>21.25</v>
      </c>
      <c r="B87" s="4">
        <f>((PI()*$A87)/(2*'Input Output sheet'!$B$13*'Input Output sheet'!$B$13))*EXP(((-PI()*$A87*$A87)/(4*'Input Output sheet'!$B$13*'Input Output sheet'!$B$13)))</f>
        <v>0.001211888569058222</v>
      </c>
      <c r="C87" s="4">
        <f>'Input Output sheet'!$B$3*((2*'Input Output sheet'!$B$13/SQRT(PI()))^(-'Input Output sheet'!$B$3))*(A87^('Input Output sheet'!$B$3-1))*EXP(-((A87/(2*'Input Output sheet'!$B$13/SQRT(PI())))^'Input Output sheet'!$B$3))</f>
        <v>0.001211888569058223</v>
      </c>
      <c r="D87">
        <f>((0.5*'Input Output sheet'!$B$8*0.25*PI()*'Input Output sheet'!$B$5^2*A87^3)*C87/(1000))*16/27</f>
        <v>16.24275948199034</v>
      </c>
      <c r="E87">
        <f>((0.5*'Input Output sheet'!$B$8*0.25*PI()*'Input Output sheet'!$B$5^2*A87^3)*C87/(1000))*'Input Output sheet'!$B$9*'Input Output sheet'!$B$15</f>
        <v>12.238411683445909</v>
      </c>
      <c r="F87">
        <f t="shared" si="2"/>
        <v>1.8178328535873334</v>
      </c>
      <c r="G87">
        <f>IF(AND(A87&lt;'Input Output sheet'!$B$11,A87&gt;'Input Output sheet'!$B$10),IF($A87&gt;'Input Output sheet'!$B$14,(0.5*'Input Output sheet'!$B$8*(PI()/4)*'Input Output sheet'!$B$5^2*('Input Output sheet'!$B$14)^3*'Input Output sheet'!$B$9)/1000,(0.5*'Input Output sheet'!$B$8*(PI()/4)*'Input Output sheet'!$B$5^2*$A87^3*'Input Output sheet'!$B$9)/1000),0)</f>
        <v>1621.6216216216205</v>
      </c>
      <c r="H87" s="27">
        <f>IF(('Input Output sheet'!$B$15-('Input Output sheet'!$C$15/(G87/MAX(G87:G247))))-('Input Output sheet'!$B$16+('Input Output sheet'!$C$16/(G87/MAX(G87:G247))))&gt;0,('Input Output sheet'!$B$15-('Input Output sheet'!$C$15/(G87/MAX(G87:G247))))-('Input Output sheet'!$B$16+('Input Output sheet'!$C$16/(G87/MAX(G87:G247)))))</f>
        <v>0.9249999999999999</v>
      </c>
      <c r="I87" s="4">
        <f>IF(AND(A87&lt;'Input Output sheet'!$B$11,A87&gt;'Input Output sheet'!$B$10),IF($A87&gt;'Input Output sheet'!$B$14,(0.5*'Input Output sheet'!$B$8*(PI()/4)*'Input Output sheet'!$B$5^2*('Input Output sheet'!$B$14)^3*'Input Output sheet'!$B$9*H87)/1000,(0.5*'Input Output sheet'!$B$8*(PI()/4)*'Input Output sheet'!$B$5^2*$A87^3*'Input Output sheet'!$B$9*H87)/1000),0)</f>
        <v>1499.999999999999</v>
      </c>
    </row>
    <row r="88" spans="1:9" ht="12.75">
      <c r="A88" s="4">
        <v>21.5</v>
      </c>
      <c r="B88" s="4">
        <f>((PI()*$A88)/(2*'Input Output sheet'!$B$13*'Input Output sheet'!$B$13))*EXP(((-PI()*$A88*$A88)/(4*'Input Output sheet'!$B$13*'Input Output sheet'!$B$13)))</f>
        <v>0.0010594895375061824</v>
      </c>
      <c r="C88" s="4">
        <f>'Input Output sheet'!$B$3*((2*'Input Output sheet'!$B$13/SQRT(PI()))^(-'Input Output sheet'!$B$3))*(A88^('Input Output sheet'!$B$3-1))*EXP(-((A88/(2*'Input Output sheet'!$B$13/SQRT(PI())))^'Input Output sheet'!$B$3))</f>
        <v>0.0010594895375061824</v>
      </c>
      <c r="D88">
        <f>((0.5*'Input Output sheet'!$B$8*0.25*PI()*'Input Output sheet'!$B$5^2*A88^3)*C88/(1000))*16/27</f>
        <v>14.707280429204083</v>
      </c>
      <c r="E88">
        <f>((0.5*'Input Output sheet'!$B$8*0.25*PI()*'Input Output sheet'!$B$5^2*A88^3)*C88/(1000))*'Input Output sheet'!$B$9*'Input Output sheet'!$B$15</f>
        <v>11.081476200891863</v>
      </c>
      <c r="F88">
        <f t="shared" si="2"/>
        <v>1.5892343062592726</v>
      </c>
      <c r="G88">
        <f>IF(AND(A88&lt;'Input Output sheet'!$B$11,A88&gt;'Input Output sheet'!$B$10),IF($A88&gt;'Input Output sheet'!$B$14,(0.5*'Input Output sheet'!$B$8*(PI()/4)*'Input Output sheet'!$B$5^2*('Input Output sheet'!$B$14)^3*'Input Output sheet'!$B$9)/1000,(0.5*'Input Output sheet'!$B$8*(PI()/4)*'Input Output sheet'!$B$5^2*$A88^3*'Input Output sheet'!$B$9)/1000),0)</f>
        <v>1621.6216216216205</v>
      </c>
      <c r="H88" s="27">
        <f>IF(('Input Output sheet'!$B$15-('Input Output sheet'!$C$15/(G88/MAX(G88:G248))))-('Input Output sheet'!$B$16+('Input Output sheet'!$C$16/(G88/MAX(G88:G248))))&gt;0,('Input Output sheet'!$B$15-('Input Output sheet'!$C$15/(G88/MAX(G88:G248))))-('Input Output sheet'!$B$16+('Input Output sheet'!$C$16/(G88/MAX(G88:G248)))))</f>
        <v>0.9249999999999999</v>
      </c>
      <c r="I88" s="4">
        <f>IF(AND(A88&lt;'Input Output sheet'!$B$11,A88&gt;'Input Output sheet'!$B$10),IF($A88&gt;'Input Output sheet'!$B$14,(0.5*'Input Output sheet'!$B$8*(PI()/4)*'Input Output sheet'!$B$5^2*('Input Output sheet'!$B$14)^3*'Input Output sheet'!$B$9*H88)/1000,(0.5*'Input Output sheet'!$B$8*(PI()/4)*'Input Output sheet'!$B$5^2*$A88^3*'Input Output sheet'!$B$9*H88)/1000),0)</f>
        <v>1499.999999999999</v>
      </c>
    </row>
    <row r="89" spans="1:9" ht="12.75">
      <c r="A89" s="4">
        <v>21.75</v>
      </c>
      <c r="B89" s="4">
        <f>((PI()*$A89)/(2*'Input Output sheet'!$B$13*'Input Output sheet'!$B$13))*EXP(((-PI()*$A89*$A89)/(4*'Input Output sheet'!$B$13*'Input Output sheet'!$B$13)))</f>
        <v>0.0009245488834101384</v>
      </c>
      <c r="C89" s="4">
        <f>'Input Output sheet'!$B$3*((2*'Input Output sheet'!$B$13/SQRT(PI()))^(-'Input Output sheet'!$B$3))*(A89^('Input Output sheet'!$B$3-1))*EXP(-((A89/(2*'Input Output sheet'!$B$13/SQRT(PI())))^'Input Output sheet'!$B$3))</f>
        <v>0.0009245488834101382</v>
      </c>
      <c r="D89">
        <f>((0.5*'Input Output sheet'!$B$8*0.25*PI()*'Input Output sheet'!$B$5^2*A89^3)*C89/(1000))*16/27</f>
        <v>13.287032078621067</v>
      </c>
      <c r="E89">
        <f>((0.5*'Input Output sheet'!$B$8*0.25*PI()*'Input Output sheet'!$B$5^2*A89^3)*C89/(1000))*'Input Output sheet'!$B$9*'Input Output sheet'!$B$15</f>
        <v>10.011363451488517</v>
      </c>
      <c r="F89">
        <f t="shared" si="2"/>
        <v>1.3868233251152065</v>
      </c>
      <c r="G89">
        <f>IF(AND(A89&lt;'Input Output sheet'!$B$11,A89&gt;'Input Output sheet'!$B$10),IF($A89&gt;'Input Output sheet'!$B$14,(0.5*'Input Output sheet'!$B$8*(PI()/4)*'Input Output sheet'!$B$5^2*('Input Output sheet'!$B$14)^3*'Input Output sheet'!$B$9)/1000,(0.5*'Input Output sheet'!$B$8*(PI()/4)*'Input Output sheet'!$B$5^2*$A89^3*'Input Output sheet'!$B$9)/1000),0)</f>
        <v>1621.6216216216205</v>
      </c>
      <c r="H89" s="27">
        <f>IF(('Input Output sheet'!$B$15-('Input Output sheet'!$C$15/(G89/MAX(G89:G249))))-('Input Output sheet'!$B$16+('Input Output sheet'!$C$16/(G89/MAX(G89:G249))))&gt;0,('Input Output sheet'!$B$15-('Input Output sheet'!$C$15/(G89/MAX(G89:G249))))-('Input Output sheet'!$B$16+('Input Output sheet'!$C$16/(G89/MAX(G89:G249)))))</f>
        <v>0.9249999999999999</v>
      </c>
      <c r="I89" s="4">
        <f>IF(AND(A89&lt;'Input Output sheet'!$B$11,A89&gt;'Input Output sheet'!$B$10),IF($A89&gt;'Input Output sheet'!$B$14,(0.5*'Input Output sheet'!$B$8*(PI()/4)*'Input Output sheet'!$B$5^2*('Input Output sheet'!$B$14)^3*'Input Output sheet'!$B$9*H89)/1000,(0.5*'Input Output sheet'!$B$8*(PI()/4)*'Input Output sheet'!$B$5^2*$A89^3*'Input Output sheet'!$B$9*H89)/1000),0)</f>
        <v>1499.999999999999</v>
      </c>
    </row>
    <row r="90" spans="1:9" ht="12.75">
      <c r="A90" s="4">
        <v>22</v>
      </c>
      <c r="B90" s="4">
        <f>((PI()*$A90)/(2*'Input Output sheet'!$B$13*'Input Output sheet'!$B$13))*EXP(((-PI()*$A90*$A90)/(4*'Input Output sheet'!$B$13*'Input Output sheet'!$B$13)))</f>
        <v>0.0008053110337430854</v>
      </c>
      <c r="C90" s="4">
        <f>'Input Output sheet'!$B$3*((2*'Input Output sheet'!$B$13/SQRT(PI()))^(-'Input Output sheet'!$B$3))*(A90^('Input Output sheet'!$B$3-1))*EXP(-((A90/(2*'Input Output sheet'!$B$13/SQRT(PI())))^'Input Output sheet'!$B$3))</f>
        <v>0.0008053110337430853</v>
      </c>
      <c r="D90">
        <f>((0.5*'Input Output sheet'!$B$8*0.25*PI()*'Input Output sheet'!$B$5^2*A90^3)*C90/(1000))*16/27</f>
        <v>11.977109309452791</v>
      </c>
      <c r="E90">
        <f>((0.5*'Input Output sheet'!$B$8*0.25*PI()*'Input Output sheet'!$B$5^2*A90^3)*C90/(1000))*'Input Output sheet'!$B$9*'Input Output sheet'!$B$15</f>
        <v>9.024377580006757</v>
      </c>
      <c r="F90">
        <f t="shared" si="2"/>
        <v>1.2079665506146273</v>
      </c>
      <c r="G90">
        <f>IF(AND(A90&lt;'Input Output sheet'!$B$11,A90&gt;'Input Output sheet'!$B$10),IF($A90&gt;'Input Output sheet'!$B$14,(0.5*'Input Output sheet'!$B$8*(PI()/4)*'Input Output sheet'!$B$5^2*('Input Output sheet'!$B$14)^3*'Input Output sheet'!$B$9)/1000,(0.5*'Input Output sheet'!$B$8*(PI()/4)*'Input Output sheet'!$B$5^2*$A90^3*'Input Output sheet'!$B$9)/1000),0)</f>
        <v>1621.6216216216205</v>
      </c>
      <c r="H90" s="27">
        <f>IF(('Input Output sheet'!$B$15-('Input Output sheet'!$C$15/(G90/MAX(G90:G250))))-('Input Output sheet'!$B$16+('Input Output sheet'!$C$16/(G90/MAX(G90:G250))))&gt;0,('Input Output sheet'!$B$15-('Input Output sheet'!$C$15/(G90/MAX(G90:G250))))-('Input Output sheet'!$B$16+('Input Output sheet'!$C$16/(G90/MAX(G90:G250)))))</f>
        <v>0.9249999999999999</v>
      </c>
      <c r="I90" s="4">
        <f>IF(AND(A90&lt;'Input Output sheet'!$B$11,A90&gt;'Input Output sheet'!$B$10),IF($A90&gt;'Input Output sheet'!$B$14,(0.5*'Input Output sheet'!$B$8*(PI()/4)*'Input Output sheet'!$B$5^2*('Input Output sheet'!$B$14)^3*'Input Output sheet'!$B$9*H90)/1000,(0.5*'Input Output sheet'!$B$8*(PI()/4)*'Input Output sheet'!$B$5^2*$A90^3*'Input Output sheet'!$B$9*H90)/1000),0)</f>
        <v>1499.999999999999</v>
      </c>
    </row>
    <row r="91" spans="1:9" ht="12.75">
      <c r="A91" s="4">
        <v>22.25</v>
      </c>
      <c r="B91" s="4">
        <f>((PI()*$A91)/(2*'Input Output sheet'!$B$13*'Input Output sheet'!$B$13))*EXP(((-PI()*$A91*$A91)/(4*'Input Output sheet'!$B$13*'Input Output sheet'!$B$13)))</f>
        <v>0.0007001632024698645</v>
      </c>
      <c r="C91" s="4">
        <f>'Input Output sheet'!$B$3*((2*'Input Output sheet'!$B$13/SQRT(PI()))^(-'Input Output sheet'!$B$3))*(A91^('Input Output sheet'!$B$3-1))*EXP(-((A91/(2*'Input Output sheet'!$B$13/SQRT(PI())))^'Input Output sheet'!$B$3))</f>
        <v>0.000700163202469865</v>
      </c>
      <c r="D91">
        <f>((0.5*'Input Output sheet'!$B$8*0.25*PI()*'Input Output sheet'!$B$5^2*A91^3)*C91/(1000))*16/27</f>
        <v>10.772330010550824</v>
      </c>
      <c r="E91">
        <f>((0.5*'Input Output sheet'!$B$8*0.25*PI()*'Input Output sheet'!$B$5^2*A91^3)*C91/(1000))*'Input Output sheet'!$B$9*'Input Output sheet'!$B$15</f>
        <v>8.116614027637215</v>
      </c>
      <c r="F91">
        <f t="shared" si="2"/>
        <v>1.050244803704797</v>
      </c>
      <c r="G91">
        <f>IF(AND(A91&lt;'Input Output sheet'!$B$11,A91&gt;'Input Output sheet'!$B$10),IF($A91&gt;'Input Output sheet'!$B$14,(0.5*'Input Output sheet'!$B$8*(PI()/4)*'Input Output sheet'!$B$5^2*('Input Output sheet'!$B$14)^3*'Input Output sheet'!$B$9)/1000,(0.5*'Input Output sheet'!$B$8*(PI()/4)*'Input Output sheet'!$B$5^2*$A91^3*'Input Output sheet'!$B$9)/1000),0)</f>
        <v>1621.6216216216205</v>
      </c>
      <c r="H91" s="27">
        <f>IF(('Input Output sheet'!$B$15-('Input Output sheet'!$C$15/(G91/MAX(G91:G251))))-('Input Output sheet'!$B$16+('Input Output sheet'!$C$16/(G91/MAX(G91:G251))))&gt;0,('Input Output sheet'!$B$15-('Input Output sheet'!$C$15/(G91/MAX(G91:G251))))-('Input Output sheet'!$B$16+('Input Output sheet'!$C$16/(G91/MAX(G91:G251)))))</f>
        <v>0.9249999999999999</v>
      </c>
      <c r="I91" s="4">
        <f>IF(AND(A91&lt;'Input Output sheet'!$B$11,A91&gt;'Input Output sheet'!$B$10),IF($A91&gt;'Input Output sheet'!$B$14,(0.5*'Input Output sheet'!$B$8*(PI()/4)*'Input Output sheet'!$B$5^2*('Input Output sheet'!$B$14)^3*'Input Output sheet'!$B$9*H91)/1000,(0.5*'Input Output sheet'!$B$8*(PI()/4)*'Input Output sheet'!$B$5^2*$A91^3*'Input Output sheet'!$B$9*H91)/1000),0)</f>
        <v>1499.999999999999</v>
      </c>
    </row>
    <row r="92" spans="1:9" ht="12.75">
      <c r="A92" s="4">
        <v>22.5</v>
      </c>
      <c r="B92" s="4">
        <f>((PI()*$A92)/(2*'Input Output sheet'!$B$13*'Input Output sheet'!$B$13))*EXP(((-PI()*$A92*$A92)/(4*'Input Output sheet'!$B$13*'Input Output sheet'!$B$13)))</f>
        <v>0.0006076283528283404</v>
      </c>
      <c r="C92" s="4">
        <f>'Input Output sheet'!$B$3*((2*'Input Output sheet'!$B$13/SQRT(PI()))^(-'Input Output sheet'!$B$3))*(A92^('Input Output sheet'!$B$3-1))*EXP(-((A92/(2*'Input Output sheet'!$B$13/SQRT(PI())))^'Input Output sheet'!$B$3))</f>
        <v>0.0006076283528283407</v>
      </c>
      <c r="D92">
        <f>((0.5*'Input Output sheet'!$B$8*0.25*PI()*'Input Output sheet'!$B$5^2*A92^3)*C92/(1000))*16/27</f>
        <v>9.667315804495896</v>
      </c>
      <c r="E92">
        <f>((0.5*'Input Output sheet'!$B$8*0.25*PI()*'Input Output sheet'!$B$5^2*A92^3)*C92/(1000))*'Input Output sheet'!$B$9*'Input Output sheet'!$B$15</f>
        <v>7.284020355068765</v>
      </c>
      <c r="F92">
        <f t="shared" si="2"/>
        <v>0.9114425292425105</v>
      </c>
      <c r="G92">
        <f>IF(AND(A92&lt;'Input Output sheet'!$B$11,A92&gt;'Input Output sheet'!$B$10),IF($A92&gt;'Input Output sheet'!$B$14,(0.5*'Input Output sheet'!$B$8*(PI()/4)*'Input Output sheet'!$B$5^2*('Input Output sheet'!$B$14)^3*'Input Output sheet'!$B$9)/1000,(0.5*'Input Output sheet'!$B$8*(PI()/4)*'Input Output sheet'!$B$5^2*$A92^3*'Input Output sheet'!$B$9)/1000),0)</f>
        <v>1621.6216216216205</v>
      </c>
      <c r="H92" s="27">
        <f>IF(('Input Output sheet'!$B$15-('Input Output sheet'!$C$15/(G92/MAX(G92:G252))))-('Input Output sheet'!$B$16+('Input Output sheet'!$C$16/(G92/MAX(G92:G252))))&gt;0,('Input Output sheet'!$B$15-('Input Output sheet'!$C$15/(G92/MAX(G92:G252))))-('Input Output sheet'!$B$16+('Input Output sheet'!$C$16/(G92/MAX(G92:G252)))))</f>
        <v>0.9249999999999999</v>
      </c>
      <c r="I92" s="4">
        <f>IF(AND(A92&lt;'Input Output sheet'!$B$11,A92&gt;'Input Output sheet'!$B$10),IF($A92&gt;'Input Output sheet'!$B$14,(0.5*'Input Output sheet'!$B$8*(PI()/4)*'Input Output sheet'!$B$5^2*('Input Output sheet'!$B$14)^3*'Input Output sheet'!$B$9*H92)/1000,(0.5*'Input Output sheet'!$B$8*(PI()/4)*'Input Output sheet'!$B$5^2*$A92^3*'Input Output sheet'!$B$9*H92)/1000),0)</f>
        <v>1499.999999999999</v>
      </c>
    </row>
    <row r="93" spans="1:9" ht="12.75">
      <c r="A93" s="4">
        <v>22.75</v>
      </c>
      <c r="B93" s="4">
        <f>((PI()*$A93)/(2*'Input Output sheet'!$B$13*'Input Output sheet'!$B$13))*EXP(((-PI()*$A93*$A93)/(4*'Input Output sheet'!$B$13*'Input Output sheet'!$B$13)))</f>
        <v>0.0005263578514741646</v>
      </c>
      <c r="C93" s="4">
        <f>'Input Output sheet'!$B$3*((2*'Input Output sheet'!$B$13/SQRT(PI()))^(-'Input Output sheet'!$B$3))*(A93^('Input Output sheet'!$B$3-1))*EXP(-((A93/(2*'Input Output sheet'!$B$13/SQRT(PI())))^'Input Output sheet'!$B$3))</f>
        <v>0.0005263578514741649</v>
      </c>
      <c r="D93">
        <f>((0.5*'Input Output sheet'!$B$8*0.25*PI()*'Input Output sheet'!$B$5^2*A93^3)*C93/(1000))*16/27</f>
        <v>8.656565704115593</v>
      </c>
      <c r="E93">
        <f>((0.5*'Input Output sheet'!$B$8*0.25*PI()*'Input Output sheet'!$B$5^2*A93^3)*C93/(1000))*'Input Output sheet'!$B$9*'Input Output sheet'!$B$15</f>
        <v>6.522451740372845</v>
      </c>
      <c r="F93">
        <f t="shared" si="2"/>
        <v>0.7895367772112469</v>
      </c>
      <c r="G93">
        <f>IF(AND(A93&lt;'Input Output sheet'!$B$11,A93&gt;'Input Output sheet'!$B$10),IF($A93&gt;'Input Output sheet'!$B$14,(0.5*'Input Output sheet'!$B$8*(PI()/4)*'Input Output sheet'!$B$5^2*('Input Output sheet'!$B$14)^3*'Input Output sheet'!$B$9)/1000,(0.5*'Input Output sheet'!$B$8*(PI()/4)*'Input Output sheet'!$B$5^2*$A93^3*'Input Output sheet'!$B$9)/1000),0)</f>
        <v>1621.6216216216205</v>
      </c>
      <c r="H93" s="27">
        <f>IF(('Input Output sheet'!$B$15-('Input Output sheet'!$C$15/(G93/MAX(G93:G253))))-('Input Output sheet'!$B$16+('Input Output sheet'!$C$16/(G93/MAX(G93:G253))))&gt;0,('Input Output sheet'!$B$15-('Input Output sheet'!$C$15/(G93/MAX(G93:G253))))-('Input Output sheet'!$B$16+('Input Output sheet'!$C$16/(G93/MAX(G93:G253)))))</f>
        <v>0.9249999999999999</v>
      </c>
      <c r="I93" s="4">
        <f>IF(AND(A93&lt;'Input Output sheet'!$B$11,A93&gt;'Input Output sheet'!$B$10),IF($A93&gt;'Input Output sheet'!$B$14,(0.5*'Input Output sheet'!$B$8*(PI()/4)*'Input Output sheet'!$B$5^2*('Input Output sheet'!$B$14)^3*'Input Output sheet'!$B$9*H93)/1000,(0.5*'Input Output sheet'!$B$8*(PI()/4)*'Input Output sheet'!$B$5^2*$A93^3*'Input Output sheet'!$B$9*H93)/1000),0)</f>
        <v>1499.999999999999</v>
      </c>
    </row>
    <row r="94" spans="1:9" ht="12.75">
      <c r="A94" s="4">
        <v>23</v>
      </c>
      <c r="B94" s="4">
        <f>((PI()*$A94)/(2*'Input Output sheet'!$B$13*'Input Output sheet'!$B$13))*EXP(((-PI()*$A94*$A94)/(4*'Input Output sheet'!$B$13*'Input Output sheet'!$B$13)))</f>
        <v>0.000455123939080385</v>
      </c>
      <c r="C94" s="4">
        <f>'Input Output sheet'!$B$3*((2*'Input Output sheet'!$B$13/SQRT(PI()))^(-'Input Output sheet'!$B$3))*(A94^('Input Output sheet'!$B$3-1))*EXP(-((A94/(2*'Input Output sheet'!$B$13/SQRT(PI())))^'Input Output sheet'!$B$3))</f>
        <v>0.0004551239390803849</v>
      </c>
      <c r="D94">
        <f>((0.5*'Input Output sheet'!$B$8*0.25*PI()*'Input Output sheet'!$B$5^2*A94^3)*C94/(1000))*16/27</f>
        <v>7.734522529722744</v>
      </c>
      <c r="E94">
        <f>((0.5*'Input Output sheet'!$B$8*0.25*PI()*'Input Output sheet'!$B$5^2*A94^3)*C94/(1000))*'Input Output sheet'!$B$9*'Input Output sheet'!$B$15</f>
        <v>5.827721022317034</v>
      </c>
      <c r="F94">
        <f t="shared" si="2"/>
        <v>0.6826859086205769</v>
      </c>
      <c r="G94">
        <f>IF(AND(A94&lt;'Input Output sheet'!$B$11,A94&gt;'Input Output sheet'!$B$10),IF($A94&gt;'Input Output sheet'!$B$14,(0.5*'Input Output sheet'!$B$8*(PI()/4)*'Input Output sheet'!$B$5^2*('Input Output sheet'!$B$14)^3*'Input Output sheet'!$B$9)/1000,(0.5*'Input Output sheet'!$B$8*(PI()/4)*'Input Output sheet'!$B$5^2*$A94^3*'Input Output sheet'!$B$9)/1000),0)</f>
        <v>1621.6216216216205</v>
      </c>
      <c r="H94" s="27">
        <f>IF(('Input Output sheet'!$B$15-('Input Output sheet'!$C$15/(G94/MAX(G94:G254))))-('Input Output sheet'!$B$16+('Input Output sheet'!$C$16/(G94/MAX(G94:G254))))&gt;0,('Input Output sheet'!$B$15-('Input Output sheet'!$C$15/(G94/MAX(G94:G254))))-('Input Output sheet'!$B$16+('Input Output sheet'!$C$16/(G94/MAX(G94:G254)))))</f>
        <v>0.9249999999999999</v>
      </c>
      <c r="I94" s="4">
        <f>IF(AND(A94&lt;'Input Output sheet'!$B$11,A94&gt;'Input Output sheet'!$B$10),IF($A94&gt;'Input Output sheet'!$B$14,(0.5*'Input Output sheet'!$B$8*(PI()/4)*'Input Output sheet'!$B$5^2*('Input Output sheet'!$B$14)^3*'Input Output sheet'!$B$9*H94)/1000,(0.5*'Input Output sheet'!$B$8*(PI()/4)*'Input Output sheet'!$B$5^2*$A94^3*'Input Output sheet'!$B$9*H94)/1000),0)</f>
        <v>1499.999999999999</v>
      </c>
    </row>
    <row r="95" spans="1:9" ht="12.75">
      <c r="A95" s="4">
        <v>23.25</v>
      </c>
      <c r="B95" s="4">
        <f>((PI()*$A95)/(2*'Input Output sheet'!$B$13*'Input Output sheet'!$B$13))*EXP(((-PI()*$A95*$A95)/(4*'Input Output sheet'!$B$13*'Input Output sheet'!$B$13)))</f>
        <v>0.0003928121267454703</v>
      </c>
      <c r="C95" s="4">
        <f>'Input Output sheet'!$B$3*((2*'Input Output sheet'!$B$13/SQRT(PI()))^(-'Input Output sheet'!$B$3))*(A95^('Input Output sheet'!$B$3-1))*EXP(-((A95/(2*'Input Output sheet'!$B$13/SQRT(PI())))^'Input Output sheet'!$B$3))</f>
        <v>0.0003928121267454703</v>
      </c>
      <c r="D95">
        <f>((0.5*'Input Output sheet'!$B$8*0.25*PI()*'Input Output sheet'!$B$5^2*A95^3)*C95/(1000))*16/27</f>
        <v>6.895632050705738</v>
      </c>
      <c r="E95">
        <f>((0.5*'Input Output sheet'!$B$8*0.25*PI()*'Input Output sheet'!$B$5^2*A95^3)*C95/(1000))*'Input Output sheet'!$B$9*'Input Output sheet'!$B$15</f>
        <v>5.195643261705188</v>
      </c>
      <c r="F95">
        <f t="shared" si="2"/>
        <v>0.5892181901182051</v>
      </c>
      <c r="G95">
        <f>IF(AND(A95&lt;'Input Output sheet'!$B$11,A95&gt;'Input Output sheet'!$B$10),IF($A95&gt;'Input Output sheet'!$B$14,(0.5*'Input Output sheet'!$B$8*(PI()/4)*'Input Output sheet'!$B$5^2*('Input Output sheet'!$B$14)^3*'Input Output sheet'!$B$9)/1000,(0.5*'Input Output sheet'!$B$8*(PI()/4)*'Input Output sheet'!$B$5^2*$A95^3*'Input Output sheet'!$B$9)/1000),0)</f>
        <v>1621.6216216216205</v>
      </c>
      <c r="H95" s="27">
        <f>IF(('Input Output sheet'!$B$15-('Input Output sheet'!$C$15/(G95/MAX(G95:G255))))-('Input Output sheet'!$B$16+('Input Output sheet'!$C$16/(G95/MAX(G95:G255))))&gt;0,('Input Output sheet'!$B$15-('Input Output sheet'!$C$15/(G95/MAX(G95:G255))))-('Input Output sheet'!$B$16+('Input Output sheet'!$C$16/(G95/MAX(G95:G255)))))</f>
        <v>0.9249999999999999</v>
      </c>
      <c r="I95" s="4">
        <f>IF(AND(A95&lt;'Input Output sheet'!$B$11,A95&gt;'Input Output sheet'!$B$10),IF($A95&gt;'Input Output sheet'!$B$14,(0.5*'Input Output sheet'!$B$8*(PI()/4)*'Input Output sheet'!$B$5^2*('Input Output sheet'!$B$14)^3*'Input Output sheet'!$B$9*H95)/1000,(0.5*'Input Output sheet'!$B$8*(PI()/4)*'Input Output sheet'!$B$5^2*$A95^3*'Input Output sheet'!$B$9*H95)/1000),0)</f>
        <v>1499.999999999999</v>
      </c>
    </row>
    <row r="96" spans="1:9" ht="12.75">
      <c r="A96" s="4">
        <v>23.5</v>
      </c>
      <c r="B96" s="4">
        <f>((PI()*$A96)/(2*'Input Output sheet'!$B$13*'Input Output sheet'!$B$13))*EXP(((-PI()*$A96*$A96)/(4*'Input Output sheet'!$B$13*'Input Output sheet'!$B$13)))</f>
        <v>0.00033841361292866515</v>
      </c>
      <c r="C96" s="4">
        <f>'Input Output sheet'!$B$3*((2*'Input Output sheet'!$B$13/SQRT(PI()))^(-'Input Output sheet'!$B$3))*(A96^('Input Output sheet'!$B$3-1))*EXP(-((A96/(2*'Input Output sheet'!$B$13/SQRT(PI())))^'Input Output sheet'!$B$3))</f>
        <v>0.0003384136129286657</v>
      </c>
      <c r="D96">
        <f>((0.5*'Input Output sheet'!$B$8*0.25*PI()*'Input Output sheet'!$B$5^2*A96^3)*C96/(1000))*16/27</f>
        <v>6.134394934107472</v>
      </c>
      <c r="E96">
        <f>((0.5*'Input Output sheet'!$B$8*0.25*PI()*'Input Output sheet'!$B$5^2*A96^3)*C96/(1000))*'Input Output sheet'!$B$9*'Input Output sheet'!$B$15</f>
        <v>4.622074883008288</v>
      </c>
      <c r="F96">
        <f t="shared" si="2"/>
        <v>0.5076204193929982</v>
      </c>
      <c r="G96">
        <f>IF(AND(A96&lt;'Input Output sheet'!$B$11,A96&gt;'Input Output sheet'!$B$10),IF($A96&gt;'Input Output sheet'!$B$14,(0.5*'Input Output sheet'!$B$8*(PI()/4)*'Input Output sheet'!$B$5^2*('Input Output sheet'!$B$14)^3*'Input Output sheet'!$B$9)/1000,(0.5*'Input Output sheet'!$B$8*(PI()/4)*'Input Output sheet'!$B$5^2*$A96^3*'Input Output sheet'!$B$9)/1000),0)</f>
        <v>1621.6216216216205</v>
      </c>
      <c r="H96" s="27">
        <f>IF(('Input Output sheet'!$B$15-('Input Output sheet'!$C$15/(G96/MAX(G96:G256))))-('Input Output sheet'!$B$16+('Input Output sheet'!$C$16/(G96/MAX(G96:G256))))&gt;0,('Input Output sheet'!$B$15-('Input Output sheet'!$C$15/(G96/MAX(G96:G256))))-('Input Output sheet'!$B$16+('Input Output sheet'!$C$16/(G96/MAX(G96:G256)))))</f>
        <v>0.9249999999999999</v>
      </c>
      <c r="I96" s="4">
        <f>IF(AND(A96&lt;'Input Output sheet'!$B$11,A96&gt;'Input Output sheet'!$B$10),IF($A96&gt;'Input Output sheet'!$B$14,(0.5*'Input Output sheet'!$B$8*(PI()/4)*'Input Output sheet'!$B$5^2*('Input Output sheet'!$B$14)^3*'Input Output sheet'!$B$9*H96)/1000,(0.5*'Input Output sheet'!$B$8*(PI()/4)*'Input Output sheet'!$B$5^2*$A96^3*'Input Output sheet'!$B$9*H96)/1000),0)</f>
        <v>1499.999999999999</v>
      </c>
    </row>
    <row r="97" spans="1:9" ht="12.75">
      <c r="A97" s="4">
        <v>23.75</v>
      </c>
      <c r="B97" s="4">
        <f>((PI()*$A97)/(2*'Input Output sheet'!$B$13*'Input Output sheet'!$B$13))*EXP(((-PI()*$A97*$A97)/(4*'Input Output sheet'!$B$13*'Input Output sheet'!$B$13)))</f>
        <v>0.00029101780174521863</v>
      </c>
      <c r="C97" s="4">
        <f>'Input Output sheet'!$B$3*((2*'Input Output sheet'!$B$13/SQRT(PI()))^(-'Input Output sheet'!$B$3))*(A97^('Input Output sheet'!$B$3-1))*EXP(-((A97/(2*'Input Output sheet'!$B$13/SQRT(PI())))^'Input Output sheet'!$B$3))</f>
        <v>0.00029101780174521907</v>
      </c>
      <c r="D97">
        <f>((0.5*'Input Output sheet'!$B$8*0.25*PI()*'Input Output sheet'!$B$5^2*A97^3)*C97/(1000))*16/27</f>
        <v>5.445411685263913</v>
      </c>
      <c r="E97">
        <f>((0.5*'Input Output sheet'!$B$8*0.25*PI()*'Input Output sheet'!$B$5^2*A97^3)*C97/(1000))*'Input Output sheet'!$B$9*'Input Output sheet'!$B$15</f>
        <v>4.102947535731194</v>
      </c>
      <c r="F97">
        <f t="shared" si="2"/>
        <v>0.43652670261782833</v>
      </c>
      <c r="G97">
        <f>IF(AND(A97&lt;'Input Output sheet'!$B$11,A97&gt;'Input Output sheet'!$B$10),IF($A97&gt;'Input Output sheet'!$B$14,(0.5*'Input Output sheet'!$B$8*(PI()/4)*'Input Output sheet'!$B$5^2*('Input Output sheet'!$B$14)^3*'Input Output sheet'!$B$9)/1000,(0.5*'Input Output sheet'!$B$8*(PI()/4)*'Input Output sheet'!$B$5^2*$A97^3*'Input Output sheet'!$B$9)/1000),0)</f>
        <v>1621.6216216216205</v>
      </c>
      <c r="H97" s="27">
        <f>IF(('Input Output sheet'!$B$15-('Input Output sheet'!$C$15/(G97/MAX(G97:G257))))-('Input Output sheet'!$B$16+('Input Output sheet'!$C$16/(G97/MAX(G97:G257))))&gt;0,('Input Output sheet'!$B$15-('Input Output sheet'!$C$15/(G97/MAX(G97:G257))))-('Input Output sheet'!$B$16+('Input Output sheet'!$C$16/(G97/MAX(G97:G257)))))</f>
        <v>0.9249999999999999</v>
      </c>
      <c r="I97" s="4">
        <f>IF(AND(A97&lt;'Input Output sheet'!$B$11,A97&gt;'Input Output sheet'!$B$10),IF($A97&gt;'Input Output sheet'!$B$14,(0.5*'Input Output sheet'!$B$8*(PI()/4)*'Input Output sheet'!$B$5^2*('Input Output sheet'!$B$14)^3*'Input Output sheet'!$B$9*H97)/1000,(0.5*'Input Output sheet'!$B$8*(PI()/4)*'Input Output sheet'!$B$5^2*$A97^3*'Input Output sheet'!$B$9*H97)/1000),0)</f>
        <v>1499.999999999999</v>
      </c>
    </row>
    <row r="98" spans="1:9" ht="12.75">
      <c r="A98" s="4">
        <v>24</v>
      </c>
      <c r="B98" s="4">
        <f>((PI()*$A98)/(2*'Input Output sheet'!$B$13*'Input Output sheet'!$B$13))*EXP(((-PI()*$A98*$A98)/(4*'Input Output sheet'!$B$13*'Input Output sheet'!$B$13)))</f>
        <v>0.0002498049904274483</v>
      </c>
      <c r="C98" s="4">
        <f>'Input Output sheet'!$B$3*((2*'Input Output sheet'!$B$13/SQRT(PI()))^(-'Input Output sheet'!$B$3))*(A98^('Input Output sheet'!$B$3-1))*EXP(-((A98/(2*'Input Output sheet'!$B$13/SQRT(PI())))^'Input Output sheet'!$B$3))</f>
        <v>0.00024980499042744845</v>
      </c>
      <c r="D98">
        <f>((0.5*'Input Output sheet'!$B$8*0.25*PI()*'Input Output sheet'!$B$5^2*A98^3)*C98/(1000))*16/27</f>
        <v>4.823420851582643</v>
      </c>
      <c r="E98">
        <f>((0.5*'Input Output sheet'!$B$8*0.25*PI()*'Input Output sheet'!$B$5^2*A98^3)*C98/(1000))*'Input Output sheet'!$B$9*'Input Output sheet'!$B$15</f>
        <v>3.6342968797659094</v>
      </c>
      <c r="F98">
        <f aca="true" t="shared" si="3" ref="F98:F129">$I98*$C98</f>
        <v>0.37470748564117246</v>
      </c>
      <c r="G98">
        <f>IF(AND(A98&lt;'Input Output sheet'!$B$11,A98&gt;'Input Output sheet'!$B$10),IF($A98&gt;'Input Output sheet'!$B$14,(0.5*'Input Output sheet'!$B$8*(PI()/4)*'Input Output sheet'!$B$5^2*('Input Output sheet'!$B$14)^3*'Input Output sheet'!$B$9)/1000,(0.5*'Input Output sheet'!$B$8*(PI()/4)*'Input Output sheet'!$B$5^2*$A98^3*'Input Output sheet'!$B$9)/1000),0)</f>
        <v>1621.6216216216205</v>
      </c>
      <c r="H98" s="27">
        <f>IF(('Input Output sheet'!$B$15-('Input Output sheet'!$C$15/(G98/MAX(G98:G258))))-('Input Output sheet'!$B$16+('Input Output sheet'!$C$16/(G98/MAX(G98:G258))))&gt;0,('Input Output sheet'!$B$15-('Input Output sheet'!$C$15/(G98/MAX(G98:G258))))-('Input Output sheet'!$B$16+('Input Output sheet'!$C$16/(G98/MAX(G98:G258)))))</f>
        <v>0.9249999999999999</v>
      </c>
      <c r="I98" s="4">
        <f>IF(AND(A98&lt;'Input Output sheet'!$B$11,A98&gt;'Input Output sheet'!$B$10),IF($A98&gt;'Input Output sheet'!$B$14,(0.5*'Input Output sheet'!$B$8*(PI()/4)*'Input Output sheet'!$B$5^2*('Input Output sheet'!$B$14)^3*'Input Output sheet'!$B$9*H98)/1000,(0.5*'Input Output sheet'!$B$8*(PI()/4)*'Input Output sheet'!$B$5^2*$A98^3*'Input Output sheet'!$B$9*H98)/1000),0)</f>
        <v>1499.999999999999</v>
      </c>
    </row>
    <row r="99" spans="1:9" ht="12.75">
      <c r="A99" s="4">
        <v>24.25</v>
      </c>
      <c r="B99" s="4">
        <f>((PI()*$A99)/(2*'Input Output sheet'!$B$13*'Input Output sheet'!$B$13))*EXP(((-PI()*$A99*$A99)/(4*'Input Output sheet'!$B$13*'Input Output sheet'!$B$13)))</f>
        <v>0.00021403928167134645</v>
      </c>
      <c r="C99" s="4">
        <f>'Input Output sheet'!$B$3*((2*'Input Output sheet'!$B$13/SQRT(PI()))^(-'Input Output sheet'!$B$3))*(A99^('Input Output sheet'!$B$3-1))*EXP(-((A99/(2*'Input Output sheet'!$B$13/SQRT(PI())))^'Input Output sheet'!$B$3))</f>
        <v>0.0002140392816713464</v>
      </c>
      <c r="D99">
        <f>((0.5*'Input Output sheet'!$B$8*0.25*PI()*'Input Output sheet'!$B$5^2*A99^3)*C99/(1000))*16/27</f>
        <v>4.2633308306060576</v>
      </c>
      <c r="E99">
        <f>((0.5*'Input Output sheet'!$B$8*0.25*PI()*'Input Output sheet'!$B$5^2*A99^3)*C99/(1000))*'Input Output sheet'!$B$9*'Input Output sheet'!$B$15</f>
        <v>3.2122865517732078</v>
      </c>
      <c r="F99">
        <f t="shared" si="3"/>
        <v>0.3210589225070194</v>
      </c>
      <c r="G99">
        <f>IF(AND(A99&lt;'Input Output sheet'!$B$11,A99&gt;'Input Output sheet'!$B$10),IF($A99&gt;'Input Output sheet'!$B$14,(0.5*'Input Output sheet'!$B$8*(PI()/4)*'Input Output sheet'!$B$5^2*('Input Output sheet'!$B$14)^3*'Input Output sheet'!$B$9)/1000,(0.5*'Input Output sheet'!$B$8*(PI()/4)*'Input Output sheet'!$B$5^2*$A99^3*'Input Output sheet'!$B$9)/1000),0)</f>
        <v>1621.6216216216205</v>
      </c>
      <c r="H99" s="27">
        <f>IF(('Input Output sheet'!$B$15-('Input Output sheet'!$C$15/(G99/MAX(G99:G259))))-('Input Output sheet'!$B$16+('Input Output sheet'!$C$16/(G99/MAX(G99:G259))))&gt;0,('Input Output sheet'!$B$15-('Input Output sheet'!$C$15/(G99/MAX(G99:G259))))-('Input Output sheet'!$B$16+('Input Output sheet'!$C$16/(G99/MAX(G99:G259)))))</f>
        <v>0.9249999999999999</v>
      </c>
      <c r="I99" s="4">
        <f>IF(AND(A99&lt;'Input Output sheet'!$B$11,A99&gt;'Input Output sheet'!$B$10),IF($A99&gt;'Input Output sheet'!$B$14,(0.5*'Input Output sheet'!$B$8*(PI()/4)*'Input Output sheet'!$B$5^2*('Input Output sheet'!$B$14)^3*'Input Output sheet'!$B$9*H99)/1000,(0.5*'Input Output sheet'!$B$8*(PI()/4)*'Input Output sheet'!$B$5^2*$A99^3*'Input Output sheet'!$B$9*H99)/1000),0)</f>
        <v>1499.999999999999</v>
      </c>
    </row>
    <row r="100" spans="1:9" ht="12.75">
      <c r="A100" s="4">
        <v>24.5</v>
      </c>
      <c r="B100" s="4">
        <f>((PI()*$A100)/(2*'Input Output sheet'!$B$13*'Input Output sheet'!$B$13))*EXP(((-PI()*$A100*$A100)/(4*'Input Output sheet'!$B$13*'Input Output sheet'!$B$13)))</f>
        <v>0.0001830617654948425</v>
      </c>
      <c r="C100" s="4">
        <f>'Input Output sheet'!$B$3*((2*'Input Output sheet'!$B$13/SQRT(PI()))^(-'Input Output sheet'!$B$3))*(A100^('Input Output sheet'!$B$3-1))*EXP(-((A100/(2*'Input Output sheet'!$B$13/SQRT(PI())))^'Input Output sheet'!$B$3))</f>
        <v>0.00018306176549484247</v>
      </c>
      <c r="D100">
        <f>((0.5*'Input Output sheet'!$B$8*0.25*PI()*'Input Output sheet'!$B$5^2*A100^3)*C100/(1000))*16/27</f>
        <v>3.7602456783755476</v>
      </c>
      <c r="E100">
        <f>((0.5*'Input Output sheet'!$B$8*0.25*PI()*'Input Output sheet'!$B$5^2*A100^3)*C100/(1000))*'Input Output sheet'!$B$9*'Input Output sheet'!$B$15</f>
        <v>2.8332276109785255</v>
      </c>
      <c r="F100">
        <f t="shared" si="3"/>
        <v>0.27459264824226354</v>
      </c>
      <c r="G100">
        <f>IF(AND(A100&lt;'Input Output sheet'!$B$11,A100&gt;'Input Output sheet'!$B$10),IF($A100&gt;'Input Output sheet'!$B$14,(0.5*'Input Output sheet'!$B$8*(PI()/4)*'Input Output sheet'!$B$5^2*('Input Output sheet'!$B$14)^3*'Input Output sheet'!$B$9)/1000,(0.5*'Input Output sheet'!$B$8*(PI()/4)*'Input Output sheet'!$B$5^2*$A100^3*'Input Output sheet'!$B$9)/1000),0)</f>
        <v>1621.6216216216205</v>
      </c>
      <c r="H100" s="27">
        <f>IF(('Input Output sheet'!$B$15-('Input Output sheet'!$C$15/(G100/MAX(G100:G260))))-('Input Output sheet'!$B$16+('Input Output sheet'!$C$16/(G100/MAX(G100:G260))))&gt;0,('Input Output sheet'!$B$15-('Input Output sheet'!$C$15/(G100/MAX(G100:G260))))-('Input Output sheet'!$B$16+('Input Output sheet'!$C$16/(G100/MAX(G100:G260)))))</f>
        <v>0.9249999999999999</v>
      </c>
      <c r="I100" s="4">
        <f>IF(AND(A100&lt;'Input Output sheet'!$B$11,A100&gt;'Input Output sheet'!$B$10),IF($A100&gt;'Input Output sheet'!$B$14,(0.5*'Input Output sheet'!$B$8*(PI()/4)*'Input Output sheet'!$B$5^2*('Input Output sheet'!$B$14)^3*'Input Output sheet'!$B$9*H100)/1000,(0.5*'Input Output sheet'!$B$8*(PI()/4)*'Input Output sheet'!$B$5^2*$A100^3*'Input Output sheet'!$B$9*H100)/1000),0)</f>
        <v>1499.999999999999</v>
      </c>
    </row>
    <row r="101" spans="1:9" ht="12.75">
      <c r="A101" s="4">
        <v>24.75</v>
      </c>
      <c r="B101" s="4">
        <f>((PI()*$A101)/(2*'Input Output sheet'!$B$13*'Input Output sheet'!$B$13))*EXP(((-PI()*$A101*$A101)/(4*'Input Output sheet'!$B$13*'Input Output sheet'!$B$13)))</f>
        <v>0.00015628400516050798</v>
      </c>
      <c r="C101" s="4">
        <f>'Input Output sheet'!$B$3*((2*'Input Output sheet'!$B$13/SQRT(PI()))^(-'Input Output sheet'!$B$3))*(A101^('Input Output sheet'!$B$3-1))*EXP(-((A101/(2*'Input Output sheet'!$B$13/SQRT(PI())))^'Input Output sheet'!$B$3))</f>
        <v>0.0001562840051605082</v>
      </c>
      <c r="D101">
        <f>((0.5*'Input Output sheet'!$B$8*0.25*PI()*'Input Output sheet'!$B$5^2*A101^3)*C101/(1000))*16/27</f>
        <v>3.3094853547675935</v>
      </c>
      <c r="E101">
        <f>((0.5*'Input Output sheet'!$B$8*0.25*PI()*'Input Output sheet'!$B$5^2*A101^3)*C101/(1000))*'Input Output sheet'!$B$9*'Input Output sheet'!$B$15</f>
        <v>2.493593793400045</v>
      </c>
      <c r="F101">
        <f t="shared" si="3"/>
        <v>0.23442600774076214</v>
      </c>
      <c r="G101">
        <f>IF(AND(A101&lt;'Input Output sheet'!$B$11,A101&gt;'Input Output sheet'!$B$10),IF($A101&gt;'Input Output sheet'!$B$14,(0.5*'Input Output sheet'!$B$8*(PI()/4)*'Input Output sheet'!$B$5^2*('Input Output sheet'!$B$14)^3*'Input Output sheet'!$B$9)/1000,(0.5*'Input Output sheet'!$B$8*(PI()/4)*'Input Output sheet'!$B$5^2*$A101^3*'Input Output sheet'!$B$9)/1000),0)</f>
        <v>1621.6216216216205</v>
      </c>
      <c r="H101" s="27">
        <f>IF(('Input Output sheet'!$B$15-('Input Output sheet'!$C$15/(G101/MAX(G101:G261))))-('Input Output sheet'!$B$16+('Input Output sheet'!$C$16/(G101/MAX(G101:G261))))&gt;0,('Input Output sheet'!$B$15-('Input Output sheet'!$C$15/(G101/MAX(G101:G261))))-('Input Output sheet'!$B$16+('Input Output sheet'!$C$16/(G101/MAX(G101:G261)))))</f>
        <v>0.9249999999999999</v>
      </c>
      <c r="I101" s="4">
        <f>IF(AND(A101&lt;'Input Output sheet'!$B$11,A101&gt;'Input Output sheet'!$B$10),IF($A101&gt;'Input Output sheet'!$B$14,(0.5*'Input Output sheet'!$B$8*(PI()/4)*'Input Output sheet'!$B$5^2*('Input Output sheet'!$B$14)^3*'Input Output sheet'!$B$9*H101)/1000,(0.5*'Input Output sheet'!$B$8*(PI()/4)*'Input Output sheet'!$B$5^2*$A101^3*'Input Output sheet'!$B$9*H101)/1000),0)</f>
        <v>1499.999999999999</v>
      </c>
    </row>
    <row r="102" spans="1:9" ht="12.75">
      <c r="A102" s="4">
        <v>25</v>
      </c>
      <c r="B102" s="4">
        <f>((PI()*$A102)/(2*'Input Output sheet'!$B$13*'Input Output sheet'!$B$13))*EXP(((-PI()*$A102*$A102)/(4*'Input Output sheet'!$B$13*'Input Output sheet'!$B$13)))</f>
        <v>0.0001331818526681274</v>
      </c>
      <c r="C102" s="4">
        <f>'Input Output sheet'!$B$3*((2*'Input Output sheet'!$B$13/SQRT(PI()))^(-'Input Output sheet'!$B$3))*(A102^('Input Output sheet'!$B$3-1))*EXP(-((A102/(2*'Input Output sheet'!$B$13/SQRT(PI())))^'Input Output sheet'!$B$3))</f>
        <v>0.0001331818526681276</v>
      </c>
      <c r="D102">
        <f>((0.5*'Input Output sheet'!$B$8*0.25*PI()*'Input Output sheet'!$B$5^2*A102^3)*C102/(1000))*16/27</f>
        <v>2.9066008700526234</v>
      </c>
      <c r="E102">
        <f>((0.5*'Input Output sheet'!$B$8*0.25*PI()*'Input Output sheet'!$B$5^2*A102^3)*C102/(1000))*'Input Output sheet'!$B$9*'Input Output sheet'!$B$15</f>
        <v>2.1900329243074625</v>
      </c>
      <c r="F102">
        <f t="shared" si="3"/>
        <v>0.1997727790021913</v>
      </c>
      <c r="G102">
        <f>IF(AND(A102&lt;'Input Output sheet'!$B$11,A102&gt;'Input Output sheet'!$B$10),IF($A102&gt;'Input Output sheet'!$B$14,(0.5*'Input Output sheet'!$B$8*(PI()/4)*'Input Output sheet'!$B$5^2*('Input Output sheet'!$B$14)^3*'Input Output sheet'!$B$9)/1000,(0.5*'Input Output sheet'!$B$8*(PI()/4)*'Input Output sheet'!$B$5^2*$A102^3*'Input Output sheet'!$B$9)/1000),0)</f>
        <v>1621.6216216216205</v>
      </c>
      <c r="H102" s="27">
        <f>IF(('Input Output sheet'!$B$15-('Input Output sheet'!$C$15/(G102/MAX(G102:G262))))-('Input Output sheet'!$B$16+('Input Output sheet'!$C$16/(G102/MAX(G102:G262))))&gt;0,('Input Output sheet'!$B$15-('Input Output sheet'!$C$15/(G102/MAX(G102:G262))))-('Input Output sheet'!$B$16+('Input Output sheet'!$C$16/(G102/MAX(G102:G262)))))</f>
        <v>0.9249999999999999</v>
      </c>
      <c r="I102" s="4">
        <f>IF(AND(A102&lt;'Input Output sheet'!$B$11,A102&gt;'Input Output sheet'!$B$10),IF($A102&gt;'Input Output sheet'!$B$14,(0.5*'Input Output sheet'!$B$8*(PI()/4)*'Input Output sheet'!$B$5^2*('Input Output sheet'!$B$14)^3*'Input Output sheet'!$B$9*H102)/1000,(0.5*'Input Output sheet'!$B$8*(PI()/4)*'Input Output sheet'!$B$5^2*$A102^3*'Input Output sheet'!$B$9*H102)/1000),0)</f>
        <v>1499.999999999999</v>
      </c>
    </row>
    <row r="103" spans="1:9" ht="12.75">
      <c r="A103" s="4">
        <v>25.25</v>
      </c>
      <c r="B103" s="4">
        <f>((PI()*$A103)/(2*'Input Output sheet'!$B$13*'Input Output sheet'!$B$13))*EXP(((-PI()*$A103*$A103)/(4*'Input Output sheet'!$B$13*'Input Output sheet'!$B$13)))</f>
        <v>0.00011328961128831652</v>
      </c>
      <c r="C103" s="4">
        <f>'Input Output sheet'!$B$3*((2*'Input Output sheet'!$B$13/SQRT(PI()))^(-'Input Output sheet'!$B$3))*(A103^('Input Output sheet'!$B$3-1))*EXP(-((A103/(2*'Input Output sheet'!$B$13/SQRT(PI())))^'Input Output sheet'!$B$3))</f>
        <v>0.00011328961128831671</v>
      </c>
      <c r="D103">
        <f>((0.5*'Input Output sheet'!$B$8*0.25*PI()*'Input Output sheet'!$B$5^2*A103^3)*C103/(1000))*16/27</f>
        <v>2.5473848126937546</v>
      </c>
      <c r="E103">
        <f>((0.5*'Input Output sheet'!$B$8*0.25*PI()*'Input Output sheet'!$B$5^2*A103^3)*C103/(1000))*'Input Output sheet'!$B$9*'Input Output sheet'!$B$15</f>
        <v>1.919374850589347</v>
      </c>
      <c r="F103">
        <f t="shared" si="3"/>
        <v>0.16993441693247496</v>
      </c>
      <c r="G103">
        <f>IF(AND(A103&lt;'Input Output sheet'!$B$11,A103&gt;'Input Output sheet'!$B$10),IF($A103&gt;'Input Output sheet'!$B$14,(0.5*'Input Output sheet'!$B$8*(PI()/4)*'Input Output sheet'!$B$5^2*('Input Output sheet'!$B$14)^3*'Input Output sheet'!$B$9)/1000,(0.5*'Input Output sheet'!$B$8*(PI()/4)*'Input Output sheet'!$B$5^2*$A103^3*'Input Output sheet'!$B$9)/1000),0)</f>
        <v>1621.6216216216205</v>
      </c>
      <c r="H103" s="27">
        <f>IF(('Input Output sheet'!$B$15-('Input Output sheet'!$C$15/(G103/MAX(G103:G263))))-('Input Output sheet'!$B$16+('Input Output sheet'!$C$16/(G103/MAX(G103:G263))))&gt;0,('Input Output sheet'!$B$15-('Input Output sheet'!$C$15/(G103/MAX(G103:G263))))-('Input Output sheet'!$B$16+('Input Output sheet'!$C$16/(G103/MAX(G103:G263)))))</f>
        <v>0.9249999999999999</v>
      </c>
      <c r="I103" s="4">
        <f>IF(AND(A103&lt;'Input Output sheet'!$B$11,A103&gt;'Input Output sheet'!$B$10),IF($A103&gt;'Input Output sheet'!$B$14,(0.5*'Input Output sheet'!$B$8*(PI()/4)*'Input Output sheet'!$B$5^2*('Input Output sheet'!$B$14)^3*'Input Output sheet'!$B$9*H103)/1000,(0.5*'Input Output sheet'!$B$8*(PI()/4)*'Input Output sheet'!$B$5^2*$A103^3*'Input Output sheet'!$B$9*H103)/1000),0)</f>
        <v>1499.999999999999</v>
      </c>
    </row>
    <row r="104" spans="1:9" ht="12.75">
      <c r="A104" s="4">
        <v>25.5</v>
      </c>
      <c r="B104" s="4">
        <f>((PI()*$A104)/(2*'Input Output sheet'!$B$13*'Input Output sheet'!$B$13))*EXP(((-PI()*$A104*$A104)/(4*'Input Output sheet'!$B$13*'Input Output sheet'!$B$13)))</f>
        <v>9.619455555889526E-05</v>
      </c>
      <c r="C104" s="4">
        <f>'Input Output sheet'!$B$3*((2*'Input Output sheet'!$B$13/SQRT(PI()))^(-'Input Output sheet'!$B$3))*(A104^('Input Output sheet'!$B$3-1))*EXP(-((A104/(2*'Input Output sheet'!$B$13/SQRT(PI())))^'Input Output sheet'!$B$3))</f>
        <v>9.619455555889542E-05</v>
      </c>
      <c r="D104">
        <f>((0.5*'Input Output sheet'!$B$8*0.25*PI()*'Input Output sheet'!$B$5^2*A104^3)*C104/(1000))*16/27</f>
        <v>2.2278777436906503</v>
      </c>
      <c r="E104">
        <f>((0.5*'Input Output sheet'!$B$8*0.25*PI()*'Input Output sheet'!$B$5^2*A104^3)*C104/(1000))*'Input Output sheet'!$B$9*'Input Output sheet'!$B$15</f>
        <v>1.6786362586914148</v>
      </c>
      <c r="F104">
        <f t="shared" si="3"/>
        <v>0.14429183333834303</v>
      </c>
      <c r="G104">
        <f>IF(AND(A104&lt;'Input Output sheet'!$B$11,A104&gt;'Input Output sheet'!$B$10),IF($A104&gt;'Input Output sheet'!$B$14,(0.5*'Input Output sheet'!$B$8*(PI()/4)*'Input Output sheet'!$B$5^2*('Input Output sheet'!$B$14)^3*'Input Output sheet'!$B$9)/1000,(0.5*'Input Output sheet'!$B$8*(PI()/4)*'Input Output sheet'!$B$5^2*$A104^3*'Input Output sheet'!$B$9)/1000),0)</f>
        <v>1621.6216216216205</v>
      </c>
      <c r="H104" s="27">
        <f>IF(('Input Output sheet'!$B$15-('Input Output sheet'!$C$15/(G104/MAX(G104:G264))))-('Input Output sheet'!$B$16+('Input Output sheet'!$C$16/(G104/MAX(G104:G264))))&gt;0,('Input Output sheet'!$B$15-('Input Output sheet'!$C$15/(G104/MAX(G104:G264))))-('Input Output sheet'!$B$16+('Input Output sheet'!$C$16/(G104/MAX(G104:G264)))))</f>
        <v>0.9249999999999999</v>
      </c>
      <c r="I104" s="4">
        <f>IF(AND(A104&lt;'Input Output sheet'!$B$11,A104&gt;'Input Output sheet'!$B$10),IF($A104&gt;'Input Output sheet'!$B$14,(0.5*'Input Output sheet'!$B$8*(PI()/4)*'Input Output sheet'!$B$5^2*('Input Output sheet'!$B$14)^3*'Input Output sheet'!$B$9*H104)/1000,(0.5*'Input Output sheet'!$B$8*(PI()/4)*'Input Output sheet'!$B$5^2*$A104^3*'Input Output sheet'!$B$9*H104)/1000),0)</f>
        <v>1499.999999999999</v>
      </c>
    </row>
    <row r="105" spans="1:9" ht="12.75">
      <c r="A105" s="4">
        <v>25.75</v>
      </c>
      <c r="B105" s="4">
        <f>((PI()*$A105)/(2*'Input Output sheet'!$B$13*'Input Output sheet'!$B$13))*EXP(((-PI()*$A105*$A105)/(4*'Input Output sheet'!$B$13*'Input Output sheet'!$B$13)))</f>
        <v>8.153181305990322E-05</v>
      </c>
      <c r="C105" s="4">
        <f>'Input Output sheet'!$B$3*((2*'Input Output sheet'!$B$13/SQRT(PI()))^(-'Input Output sheet'!$B$3))*(A105^('Input Output sheet'!$B$3-1))*EXP(-((A105/(2*'Input Output sheet'!$B$13/SQRT(PI())))^'Input Output sheet'!$B$3))</f>
        <v>8.15318130599032E-05</v>
      </c>
      <c r="D105">
        <f>((0.5*'Input Output sheet'!$B$8*0.25*PI()*'Input Output sheet'!$B$5^2*A105^3)*C105/(1000))*16/27</f>
        <v>1.9443709389493893</v>
      </c>
      <c r="E105">
        <f>((0.5*'Input Output sheet'!$B$8*0.25*PI()*'Input Output sheet'!$B$5^2*A105^3)*C105/(1000))*'Input Output sheet'!$B$9*'Input Output sheet'!$B$15</f>
        <v>1.4650227409065224</v>
      </c>
      <c r="F105">
        <f t="shared" si="3"/>
        <v>0.12229771958985473</v>
      </c>
      <c r="G105">
        <f>IF(AND(A105&lt;'Input Output sheet'!$B$11,A105&gt;'Input Output sheet'!$B$10),IF($A105&gt;'Input Output sheet'!$B$14,(0.5*'Input Output sheet'!$B$8*(PI()/4)*'Input Output sheet'!$B$5^2*('Input Output sheet'!$B$14)^3*'Input Output sheet'!$B$9)/1000,(0.5*'Input Output sheet'!$B$8*(PI()/4)*'Input Output sheet'!$B$5^2*$A105^3*'Input Output sheet'!$B$9)/1000),0)</f>
        <v>1621.6216216216205</v>
      </c>
      <c r="H105" s="27">
        <f>IF(('Input Output sheet'!$B$15-('Input Output sheet'!$C$15/(G105/MAX(G105:G265))))-('Input Output sheet'!$B$16+('Input Output sheet'!$C$16/(G105/MAX(G105:G265))))&gt;0,('Input Output sheet'!$B$15-('Input Output sheet'!$C$15/(G105/MAX(G105:G265))))-('Input Output sheet'!$B$16+('Input Output sheet'!$C$16/(G105/MAX(G105:G265)))))</f>
        <v>0.9249999999999999</v>
      </c>
      <c r="I105" s="4">
        <f>IF(AND(A105&lt;'Input Output sheet'!$B$11,A105&gt;'Input Output sheet'!$B$10),IF($A105&gt;'Input Output sheet'!$B$14,(0.5*'Input Output sheet'!$B$8*(PI()/4)*'Input Output sheet'!$B$5^2*('Input Output sheet'!$B$14)^3*'Input Output sheet'!$B$9*H105)/1000,(0.5*'Input Output sheet'!$B$8*(PI()/4)*'Input Output sheet'!$B$5^2*$A105^3*'Input Output sheet'!$B$9*H105)/1000),0)</f>
        <v>1499.999999999999</v>
      </c>
    </row>
    <row r="106" spans="1:9" ht="12.75">
      <c r="A106" s="4">
        <v>26</v>
      </c>
      <c r="B106" s="4">
        <f>((PI()*$A106)/(2*'Input Output sheet'!$B$13*'Input Output sheet'!$B$13))*EXP(((-PI()*$A106*$A106)/(4*'Input Output sheet'!$B$13*'Input Output sheet'!$B$13)))</f>
        <v>6.897960707007436E-05</v>
      </c>
      <c r="C106" s="4">
        <f>'Input Output sheet'!$B$3*((2*'Input Output sheet'!$B$13/SQRT(PI()))^(-'Input Output sheet'!$B$3))*(A106^('Input Output sheet'!$B$3-1))*EXP(-((A106/(2*'Input Output sheet'!$B$13/SQRT(PI())))^'Input Output sheet'!$B$3))</f>
        <v>6.897960707007447E-05</v>
      </c>
      <c r="D106">
        <f>((0.5*'Input Output sheet'!$B$8*0.25*PI()*'Input Output sheet'!$B$5^2*A106^3)*C106/(1000))*16/27</f>
        <v>1.6934059495868115</v>
      </c>
      <c r="E106">
        <f>((0.5*'Input Output sheet'!$B$8*0.25*PI()*'Input Output sheet'!$B$5^2*A106^3)*C106/(1000))*'Input Output sheet'!$B$9*'Input Output sheet'!$B$15</f>
        <v>1.2759284640777377</v>
      </c>
      <c r="F106">
        <f t="shared" si="3"/>
        <v>0</v>
      </c>
      <c r="G106">
        <f>IF(AND(A106&lt;'Input Output sheet'!$B$11,A106&gt;'Input Output sheet'!$B$10),IF($A106&gt;'Input Output sheet'!$B$14,(0.5*'Input Output sheet'!$B$8*(PI()/4)*'Input Output sheet'!$B$5^2*('Input Output sheet'!$B$14)^3*'Input Output sheet'!$B$9)/1000,(0.5*'Input Output sheet'!$B$8*(PI()/4)*'Input Output sheet'!$B$5^2*$A106^3*'Input Output sheet'!$B$9)/1000),0)</f>
        <v>0</v>
      </c>
      <c r="H106" s="27" t="e">
        <f>IF(('Input Output sheet'!$B$15-('Input Output sheet'!$C$15/(G106/MAX(G106:G266))))-('Input Output sheet'!$B$16+('Input Output sheet'!$C$16/(G106/MAX(G106:G266))))&gt;0,('Input Output sheet'!$B$15-('Input Output sheet'!$C$15/(G106/MAX(G106:G266))))-('Input Output sheet'!$B$16+('Input Output sheet'!$C$16/(G106/MAX(G106:G266)))))</f>
        <v>#DIV/0!</v>
      </c>
      <c r="I106" s="4">
        <f>IF(AND(A106&lt;'Input Output sheet'!$B$11,A106&gt;'Input Output sheet'!$B$10),IF($A106&gt;'Input Output sheet'!$B$14,(0.5*'Input Output sheet'!$B$8*(PI()/4)*'Input Output sheet'!$B$5^2*('Input Output sheet'!$B$14)^3*'Input Output sheet'!$B$9*H106)/1000,(0.5*'Input Output sheet'!$B$8*(PI()/4)*'Input Output sheet'!$B$5^2*$A106^3*'Input Output sheet'!$B$9*H106)/1000),0)</f>
        <v>0</v>
      </c>
    </row>
    <row r="107" spans="1:9" ht="12.75">
      <c r="A107" s="4">
        <v>26.25</v>
      </c>
      <c r="B107" s="4">
        <f>((PI()*$A107)/(2*'Input Output sheet'!$B$13*'Input Output sheet'!$B$13))*EXP(((-PI()*$A107*$A107)/(4*'Input Output sheet'!$B$13*'Input Output sheet'!$B$13)))</f>
        <v>5.8254854828831034E-05</v>
      </c>
      <c r="C107" s="4">
        <f>'Input Output sheet'!$B$3*((2*'Input Output sheet'!$B$13/SQRT(PI()))^(-'Input Output sheet'!$B$3))*(A107^('Input Output sheet'!$B$3-1))*EXP(-((A107/(2*'Input Output sheet'!$B$13/SQRT(PI())))^'Input Output sheet'!$B$3))</f>
        <v>5.825485482883111E-05</v>
      </c>
      <c r="D107">
        <f>((0.5*'Input Output sheet'!$B$8*0.25*PI()*'Input Output sheet'!$B$5^2*A107^3)*C107/(1000))*16/27</f>
        <v>1.4717714320861253</v>
      </c>
      <c r="E107">
        <f>((0.5*'Input Output sheet'!$B$8*0.25*PI()*'Input Output sheet'!$B$5^2*A107^3)*C107/(1000))*'Input Output sheet'!$B$9*'Input Output sheet'!$B$15</f>
        <v>1.1089337812196425</v>
      </c>
      <c r="F107">
        <f t="shared" si="3"/>
        <v>0</v>
      </c>
      <c r="G107">
        <f>IF(AND(A107&lt;'Input Output sheet'!$B$11,A107&gt;'Input Output sheet'!$B$10),IF($A107&gt;'Input Output sheet'!$B$14,(0.5*'Input Output sheet'!$B$8*(PI()/4)*'Input Output sheet'!$B$5^2*('Input Output sheet'!$B$14)^3*'Input Output sheet'!$B$9)/1000,(0.5*'Input Output sheet'!$B$8*(PI()/4)*'Input Output sheet'!$B$5^2*$A107^3*'Input Output sheet'!$B$9)/1000),0)</f>
        <v>0</v>
      </c>
      <c r="H107" s="27" t="e">
        <f>IF(('Input Output sheet'!$B$15-('Input Output sheet'!$C$15/(G107/MAX(G107:G267))))-('Input Output sheet'!$B$16+('Input Output sheet'!$C$16/(G107/MAX(G107:G267))))&gt;0,('Input Output sheet'!$B$15-('Input Output sheet'!$C$15/(G107/MAX(G107:G267))))-('Input Output sheet'!$B$16+('Input Output sheet'!$C$16/(G107/MAX(G107:G267)))))</f>
        <v>#DIV/0!</v>
      </c>
      <c r="I107" s="4">
        <f>IF(AND(A107&lt;'Input Output sheet'!$B$11,A107&gt;'Input Output sheet'!$B$10),IF($A107&gt;'Input Output sheet'!$B$14,(0.5*'Input Output sheet'!$B$8*(PI()/4)*'Input Output sheet'!$B$5^2*('Input Output sheet'!$B$14)^3*'Input Output sheet'!$B$9*H107)/1000,(0.5*'Input Output sheet'!$B$8*(PI()/4)*'Input Output sheet'!$B$5^2*$A107^3*'Input Output sheet'!$B$9*H107)/1000),0)</f>
        <v>0</v>
      </c>
    </row>
    <row r="108" spans="1:9" ht="12.75">
      <c r="A108" s="4">
        <v>26.5</v>
      </c>
      <c r="B108" s="4">
        <f>((PI()*$A108)/(2*'Input Output sheet'!$B$13*'Input Output sheet'!$B$13))*EXP(((-PI()*$A108*$A108)/(4*'Input Output sheet'!$B$13*'Input Output sheet'!$B$13)))</f>
        <v>4.91091125198704E-05</v>
      </c>
      <c r="C108" s="4">
        <f>'Input Output sheet'!$B$3*((2*'Input Output sheet'!$B$13/SQRT(PI()))^(-'Input Output sheet'!$B$3))*(A108^('Input Output sheet'!$B$3-1))*EXP(-((A108/(2*'Input Output sheet'!$B$13/SQRT(PI())))^'Input Output sheet'!$B$3))</f>
        <v>4.9109112519870476E-05</v>
      </c>
      <c r="D108">
        <f>((0.5*'Input Output sheet'!$B$8*0.25*PI()*'Input Output sheet'!$B$5^2*A108^3)*C108/(1000))*16/27</f>
        <v>1.2764976770805445</v>
      </c>
      <c r="E108">
        <f>((0.5*'Input Output sheet'!$B$8*0.25*PI()*'Input Output sheet'!$B$5^2*A108^3)*C108/(1000))*'Input Output sheet'!$B$9*'Input Output sheet'!$B$15</f>
        <v>0.9618011091277814</v>
      </c>
      <c r="F108">
        <f t="shared" si="3"/>
        <v>0</v>
      </c>
      <c r="G108">
        <f>IF(AND(A108&lt;'Input Output sheet'!$B$11,A108&gt;'Input Output sheet'!$B$10),IF($A108&gt;'Input Output sheet'!$B$14,(0.5*'Input Output sheet'!$B$8*(PI()/4)*'Input Output sheet'!$B$5^2*('Input Output sheet'!$B$14)^3*'Input Output sheet'!$B$9)/1000,(0.5*'Input Output sheet'!$B$8*(PI()/4)*'Input Output sheet'!$B$5^2*$A108^3*'Input Output sheet'!$B$9)/1000),0)</f>
        <v>0</v>
      </c>
      <c r="H108" s="27" t="e">
        <f>IF(('Input Output sheet'!$B$15-('Input Output sheet'!$C$15/(G108/MAX(G108:G268))))-('Input Output sheet'!$B$16+('Input Output sheet'!$C$16/(G108/MAX(G108:G268))))&gt;0,('Input Output sheet'!$B$15-('Input Output sheet'!$C$15/(G108/MAX(G108:G268))))-('Input Output sheet'!$B$16+('Input Output sheet'!$C$16/(G108/MAX(G108:G268)))))</f>
        <v>#DIV/0!</v>
      </c>
      <c r="I108" s="4">
        <f>IF(AND(A108&lt;'Input Output sheet'!$B$11,A108&gt;'Input Output sheet'!$B$10),IF($A108&gt;'Input Output sheet'!$B$14,(0.5*'Input Output sheet'!$B$8*(PI()/4)*'Input Output sheet'!$B$5^2*('Input Output sheet'!$B$14)^3*'Input Output sheet'!$B$9*H108)/1000,(0.5*'Input Output sheet'!$B$8*(PI()/4)*'Input Output sheet'!$B$5^2*$A108^3*'Input Output sheet'!$B$9*H108)/1000),0)</f>
        <v>0</v>
      </c>
    </row>
    <row r="109" spans="1:9" ht="12.75">
      <c r="A109" s="4">
        <v>26.75</v>
      </c>
      <c r="B109" s="4">
        <f>((PI()*$A109)/(2*'Input Output sheet'!$B$13*'Input Output sheet'!$B$13))*EXP(((-PI()*$A109*$A109)/(4*'Input Output sheet'!$B$13*'Input Output sheet'!$B$13)))</f>
        <v>4.1324855188492015E-05</v>
      </c>
      <c r="C109" s="4">
        <f>'Input Output sheet'!$B$3*((2*'Input Output sheet'!$B$13/SQRT(PI()))^(-'Input Output sheet'!$B$3))*(A109^('Input Output sheet'!$B$3-1))*EXP(-((A109/(2*'Input Output sheet'!$B$13/SQRT(PI())))^'Input Output sheet'!$B$3))</f>
        <v>4.132485518849208E-05</v>
      </c>
      <c r="D109">
        <f>((0.5*'Input Output sheet'!$B$8*0.25*PI()*'Input Output sheet'!$B$5^2*A109^3)*C109/(1000))*16/27</f>
        <v>1.1048492384438922</v>
      </c>
      <c r="E109">
        <f>((0.5*'Input Output sheet'!$B$8*0.25*PI()*'Input Output sheet'!$B$5^2*A109^3)*C109/(1000))*'Input Output sheet'!$B$9*'Input Output sheet'!$B$15</f>
        <v>0.8324693746287712</v>
      </c>
      <c r="F109">
        <f t="shared" si="3"/>
        <v>0</v>
      </c>
      <c r="G109">
        <f>IF(AND(A109&lt;'Input Output sheet'!$B$11,A109&gt;'Input Output sheet'!$B$10),IF($A109&gt;'Input Output sheet'!$B$14,(0.5*'Input Output sheet'!$B$8*(PI()/4)*'Input Output sheet'!$B$5^2*('Input Output sheet'!$B$14)^3*'Input Output sheet'!$B$9)/1000,(0.5*'Input Output sheet'!$B$8*(PI()/4)*'Input Output sheet'!$B$5^2*$A109^3*'Input Output sheet'!$B$9)/1000),0)</f>
        <v>0</v>
      </c>
      <c r="H109" s="27" t="e">
        <f>IF(('Input Output sheet'!$B$15-('Input Output sheet'!$C$15/(G109/MAX(G109:G269))))-('Input Output sheet'!$B$16+('Input Output sheet'!$C$16/(G109/MAX(G109:G269))))&gt;0,('Input Output sheet'!$B$15-('Input Output sheet'!$C$15/(G109/MAX(G109:G269))))-('Input Output sheet'!$B$16+('Input Output sheet'!$C$16/(G109/MAX(G109:G269)))))</f>
        <v>#DIV/0!</v>
      </c>
      <c r="I109" s="4">
        <f>IF(AND(A109&lt;'Input Output sheet'!$B$11,A109&gt;'Input Output sheet'!$B$10),IF($A109&gt;'Input Output sheet'!$B$14,(0.5*'Input Output sheet'!$B$8*(PI()/4)*'Input Output sheet'!$B$5^2*('Input Output sheet'!$B$14)^3*'Input Output sheet'!$B$9*H109)/1000,(0.5*'Input Output sheet'!$B$8*(PI()/4)*'Input Output sheet'!$B$5^2*$A109^3*'Input Output sheet'!$B$9*H109)/1000),0)</f>
        <v>0</v>
      </c>
    </row>
    <row r="110" spans="1:9" ht="12.75">
      <c r="A110" s="4">
        <v>27</v>
      </c>
      <c r="B110" s="4">
        <f>((PI()*$A110)/(2*'Input Output sheet'!$B$13*'Input Output sheet'!$B$13))*EXP(((-PI()*$A110*$A110)/(4*'Input Output sheet'!$B$13*'Input Output sheet'!$B$13)))</f>
        <v>3.4712077536824945E-05</v>
      </c>
      <c r="C110" s="4">
        <f>'Input Output sheet'!$B$3*((2*'Input Output sheet'!$B$13/SQRT(PI()))^(-'Input Output sheet'!$B$3))*(A110^('Input Output sheet'!$B$3-1))*EXP(-((A110/(2*'Input Output sheet'!$B$13/SQRT(PI())))^'Input Output sheet'!$B$3))</f>
        <v>3.471207753682494E-05</v>
      </c>
      <c r="D110">
        <f>((0.5*'Input Output sheet'!$B$8*0.25*PI()*'Input Output sheet'!$B$5^2*A110^3)*C110/(1000))*16/27</f>
        <v>0.9543160344087793</v>
      </c>
      <c r="E110">
        <f>((0.5*'Input Output sheet'!$B$8*0.25*PI()*'Input Output sheet'!$B$5^2*A110^3)*C110/(1000))*'Input Output sheet'!$B$9*'Input Output sheet'!$B$15</f>
        <v>0.7190473095509398</v>
      </c>
      <c r="F110">
        <f t="shared" si="3"/>
        <v>0</v>
      </c>
      <c r="G110">
        <f>IF(AND(A110&lt;'Input Output sheet'!$B$11,A110&gt;'Input Output sheet'!$B$10),IF($A110&gt;'Input Output sheet'!$B$14,(0.5*'Input Output sheet'!$B$8*(PI()/4)*'Input Output sheet'!$B$5^2*('Input Output sheet'!$B$14)^3*'Input Output sheet'!$B$9)/1000,(0.5*'Input Output sheet'!$B$8*(PI()/4)*'Input Output sheet'!$B$5^2*$A110^3*'Input Output sheet'!$B$9)/1000),0)</f>
        <v>0</v>
      </c>
      <c r="H110" s="27" t="e">
        <f>IF(('Input Output sheet'!$B$15-('Input Output sheet'!$C$15/(G110/MAX(G110:G270))))-('Input Output sheet'!$B$16+('Input Output sheet'!$C$16/(G110/MAX(G110:G270))))&gt;0,('Input Output sheet'!$B$15-('Input Output sheet'!$C$15/(G110/MAX(G110:G270))))-('Input Output sheet'!$B$16+('Input Output sheet'!$C$16/(G110/MAX(G110:G270)))))</f>
        <v>#DIV/0!</v>
      </c>
      <c r="I110" s="4">
        <f>IF(AND(A110&lt;'Input Output sheet'!$B$11,A110&gt;'Input Output sheet'!$B$10),IF($A110&gt;'Input Output sheet'!$B$14,(0.5*'Input Output sheet'!$B$8*(PI()/4)*'Input Output sheet'!$B$5^2*('Input Output sheet'!$B$14)^3*'Input Output sheet'!$B$9*H110)/1000,(0.5*'Input Output sheet'!$B$8*(PI()/4)*'Input Output sheet'!$B$5^2*$A110^3*'Input Output sheet'!$B$9*H110)/1000),0)</f>
        <v>0</v>
      </c>
    </row>
    <row r="111" spans="1:9" ht="12.75">
      <c r="A111" s="4">
        <v>27.25</v>
      </c>
      <c r="B111" s="4">
        <f>((PI()*$A111)/(2*'Input Output sheet'!$B$13*'Input Output sheet'!$B$13))*EXP(((-PI()*$A111*$A111)/(4*'Input Output sheet'!$B$13*'Input Output sheet'!$B$13)))</f>
        <v>2.9105199841074878E-05</v>
      </c>
      <c r="C111" s="4">
        <f>'Input Output sheet'!$B$3*((2*'Input Output sheet'!$B$13/SQRT(PI()))^(-'Input Output sheet'!$B$3))*(A111^('Input Output sheet'!$B$3-1))*EXP(-((A111/(2*'Input Output sheet'!$B$13/SQRT(PI())))^'Input Output sheet'!$B$3))</f>
        <v>2.9105199841074875E-05</v>
      </c>
      <c r="D111">
        <f>((0.5*'Input Output sheet'!$B$8*0.25*PI()*'Input Output sheet'!$B$5^2*A111^3)*C111/(1000))*16/27</f>
        <v>0.8226032606058632</v>
      </c>
      <c r="E111">
        <f>((0.5*'Input Output sheet'!$B$8*0.25*PI()*'Input Output sheet'!$B$5^2*A111^3)*C111/(1000))*'Input Output sheet'!$B$9*'Input Output sheet'!$B$15</f>
        <v>0.619805850514624</v>
      </c>
      <c r="F111">
        <f t="shared" si="3"/>
        <v>0</v>
      </c>
      <c r="G111">
        <f>IF(AND(A111&lt;'Input Output sheet'!$B$11,A111&gt;'Input Output sheet'!$B$10),IF($A111&gt;'Input Output sheet'!$B$14,(0.5*'Input Output sheet'!$B$8*(PI()/4)*'Input Output sheet'!$B$5^2*('Input Output sheet'!$B$14)^3*'Input Output sheet'!$B$9)/1000,(0.5*'Input Output sheet'!$B$8*(PI()/4)*'Input Output sheet'!$B$5^2*$A111^3*'Input Output sheet'!$B$9)/1000),0)</f>
        <v>0</v>
      </c>
      <c r="H111" s="27" t="e">
        <f>IF(('Input Output sheet'!$B$15-('Input Output sheet'!$C$15/(G111/MAX(G111:G271))))-('Input Output sheet'!$B$16+('Input Output sheet'!$C$16/(G111/MAX(G111:G271))))&gt;0,('Input Output sheet'!$B$15-('Input Output sheet'!$C$15/(G111/MAX(G111:G271))))-('Input Output sheet'!$B$16+('Input Output sheet'!$C$16/(G111/MAX(G111:G271)))))</f>
        <v>#DIV/0!</v>
      </c>
      <c r="I111" s="4">
        <f>IF(AND(A111&lt;'Input Output sheet'!$B$11,A111&gt;'Input Output sheet'!$B$10),IF($A111&gt;'Input Output sheet'!$B$14,(0.5*'Input Output sheet'!$B$8*(PI()/4)*'Input Output sheet'!$B$5^2*('Input Output sheet'!$B$14)^3*'Input Output sheet'!$B$9*H111)/1000,(0.5*'Input Output sheet'!$B$8*(PI()/4)*'Input Output sheet'!$B$5^2*$A111^3*'Input Output sheet'!$B$9*H111)/1000),0)</f>
        <v>0</v>
      </c>
    </row>
    <row r="112" spans="1:9" ht="12.75">
      <c r="A112" s="4">
        <v>27.5</v>
      </c>
      <c r="B112" s="4">
        <f>((PI()*$A112)/(2*'Input Output sheet'!$B$13*'Input Output sheet'!$B$13))*EXP(((-PI()*$A112*$A112)/(4*'Input Output sheet'!$B$13*'Input Output sheet'!$B$13)))</f>
        <v>2.4360262036152932E-05</v>
      </c>
      <c r="C112" s="4">
        <f>'Input Output sheet'!$B$3*((2*'Input Output sheet'!$B$13/SQRT(PI()))^(-'Input Output sheet'!$B$3))*(A112^('Input Output sheet'!$B$3-1))*EXP(-((A112/(2*'Input Output sheet'!$B$13/SQRT(PI())))^'Input Output sheet'!$B$3))</f>
        <v>2.436026203615301E-05</v>
      </c>
      <c r="D112">
        <f>((0.5*'Input Output sheet'!$B$8*0.25*PI()*'Input Output sheet'!$B$5^2*A112^3)*C112/(1000))*16/27</f>
        <v>0.707620422102314</v>
      </c>
      <c r="E112">
        <f>((0.5*'Input Output sheet'!$B$8*0.25*PI()*'Input Output sheet'!$B$5^2*A112^3)*C112/(1000))*'Input Output sheet'!$B$9*'Input Output sheet'!$B$15</f>
        <v>0.533169874915903</v>
      </c>
      <c r="F112">
        <f t="shared" si="3"/>
        <v>0</v>
      </c>
      <c r="G112">
        <f>IF(AND(A112&lt;'Input Output sheet'!$B$11,A112&gt;'Input Output sheet'!$B$10),IF($A112&gt;'Input Output sheet'!$B$14,(0.5*'Input Output sheet'!$B$8*(PI()/4)*'Input Output sheet'!$B$5^2*('Input Output sheet'!$B$14)^3*'Input Output sheet'!$B$9)/1000,(0.5*'Input Output sheet'!$B$8*(PI()/4)*'Input Output sheet'!$B$5^2*$A112^3*'Input Output sheet'!$B$9)/1000),0)</f>
        <v>0</v>
      </c>
      <c r="H112" s="27" t="e">
        <f>IF(('Input Output sheet'!$B$15-('Input Output sheet'!$C$15/(G112/MAX(G112:G272))))-('Input Output sheet'!$B$16+('Input Output sheet'!$C$16/(G112/MAX(G112:G272))))&gt;0,('Input Output sheet'!$B$15-('Input Output sheet'!$C$15/(G112/MAX(G112:G272))))-('Input Output sheet'!$B$16+('Input Output sheet'!$C$16/(G112/MAX(G112:G272)))))</f>
        <v>#DIV/0!</v>
      </c>
      <c r="I112" s="4">
        <f>IF(AND(A112&lt;'Input Output sheet'!$B$11,A112&gt;'Input Output sheet'!$B$10),IF($A112&gt;'Input Output sheet'!$B$14,(0.5*'Input Output sheet'!$B$8*(PI()/4)*'Input Output sheet'!$B$5^2*('Input Output sheet'!$B$14)^3*'Input Output sheet'!$B$9*H112)/1000,(0.5*'Input Output sheet'!$B$8*(PI()/4)*'Input Output sheet'!$B$5^2*$A112^3*'Input Output sheet'!$B$9*H112)/1000),0)</f>
        <v>0</v>
      </c>
    </row>
    <row r="113" spans="1:9" ht="12.75">
      <c r="A113" s="4">
        <v>27.75</v>
      </c>
      <c r="B113" s="4">
        <f>((PI()*$A113)/(2*'Input Output sheet'!$B$13*'Input Output sheet'!$B$13))*EXP(((-PI()*$A113*$A113)/(4*'Input Output sheet'!$B$13*'Input Output sheet'!$B$13)))</f>
        <v>2.0352388251322948E-05</v>
      </c>
      <c r="C113" s="4">
        <f>'Input Output sheet'!$B$3*((2*'Input Output sheet'!$B$13/SQRT(PI()))^(-'Input Output sheet'!$B$3))*(A113^('Input Output sheet'!$B$3-1))*EXP(-((A113/(2*'Input Output sheet'!$B$13/SQRT(PI())))^'Input Output sheet'!$B$3))</f>
        <v>2.035238825132298E-05</v>
      </c>
      <c r="D113">
        <f>((0.5*'Input Output sheet'!$B$8*0.25*PI()*'Input Output sheet'!$B$5^2*A113^3)*C113/(1000))*16/27</f>
        <v>0.6074697584809085</v>
      </c>
      <c r="E113">
        <f>((0.5*'Input Output sheet'!$B$8*0.25*PI()*'Input Output sheet'!$B$5^2*A113^3)*C113/(1000))*'Input Output sheet'!$B$9*'Input Output sheet'!$B$15</f>
        <v>0.4577094795854119</v>
      </c>
      <c r="F113">
        <f t="shared" si="3"/>
        <v>0</v>
      </c>
      <c r="G113">
        <f>IF(AND(A113&lt;'Input Output sheet'!$B$11,A113&gt;'Input Output sheet'!$B$10),IF($A113&gt;'Input Output sheet'!$B$14,(0.5*'Input Output sheet'!$B$8*(PI()/4)*'Input Output sheet'!$B$5^2*('Input Output sheet'!$B$14)^3*'Input Output sheet'!$B$9)/1000,(0.5*'Input Output sheet'!$B$8*(PI()/4)*'Input Output sheet'!$B$5^2*$A113^3*'Input Output sheet'!$B$9)/1000),0)</f>
        <v>0</v>
      </c>
      <c r="H113" s="27" t="e">
        <f>IF(('Input Output sheet'!$B$15-('Input Output sheet'!$C$15/(G113/MAX(G113:G273))))-('Input Output sheet'!$B$16+('Input Output sheet'!$C$16/(G113/MAX(G113:G273))))&gt;0,('Input Output sheet'!$B$15-('Input Output sheet'!$C$15/(G113/MAX(G113:G273))))-('Input Output sheet'!$B$16+('Input Output sheet'!$C$16/(G113/MAX(G113:G273)))))</f>
        <v>#DIV/0!</v>
      </c>
      <c r="I113" s="4">
        <f>IF(AND(A113&lt;'Input Output sheet'!$B$11,A113&gt;'Input Output sheet'!$B$10),IF($A113&gt;'Input Output sheet'!$B$14,(0.5*'Input Output sheet'!$B$8*(PI()/4)*'Input Output sheet'!$B$5^2*('Input Output sheet'!$B$14)^3*'Input Output sheet'!$B$9*H113)/1000,(0.5*'Input Output sheet'!$B$8*(PI()/4)*'Input Output sheet'!$B$5^2*$A113^3*'Input Output sheet'!$B$9*H113)/1000),0)</f>
        <v>0</v>
      </c>
    </row>
    <row r="114" spans="1:9" ht="12.75">
      <c r="A114" s="4">
        <v>28</v>
      </c>
      <c r="B114" s="4">
        <f>((PI()*$A114)/(2*'Input Output sheet'!$B$13*'Input Output sheet'!$B$13))*EXP(((-PI()*$A114*$A114)/(4*'Input Output sheet'!$B$13*'Input Output sheet'!$B$13)))</f>
        <v>1.697350369472951E-05</v>
      </c>
      <c r="C114" s="4">
        <f>'Input Output sheet'!$B$3*((2*'Input Output sheet'!$B$13/SQRT(PI()))^(-'Input Output sheet'!$B$3))*(A114^('Input Output sheet'!$B$3-1))*EXP(-((A114/(2*'Input Output sheet'!$B$13/SQRT(PI())))^'Input Output sheet'!$B$3))</f>
        <v>1.6973503694729536E-05</v>
      </c>
      <c r="D114">
        <f>((0.5*'Input Output sheet'!$B$8*0.25*PI()*'Input Output sheet'!$B$5^2*A114^3)*C114/(1000))*16/27</f>
        <v>0.5204343033958838</v>
      </c>
      <c r="E114">
        <f>((0.5*'Input Output sheet'!$B$8*0.25*PI()*'Input Output sheet'!$B$5^2*A114^3)*C114/(1000))*'Input Output sheet'!$B$9*'Input Output sheet'!$B$15</f>
        <v>0.3921309840368173</v>
      </c>
      <c r="F114">
        <f t="shared" si="3"/>
        <v>0</v>
      </c>
      <c r="G114">
        <f>IF(AND(A114&lt;'Input Output sheet'!$B$11,A114&gt;'Input Output sheet'!$B$10),IF($A114&gt;'Input Output sheet'!$B$14,(0.5*'Input Output sheet'!$B$8*(PI()/4)*'Input Output sheet'!$B$5^2*('Input Output sheet'!$B$14)^3*'Input Output sheet'!$B$9)/1000,(0.5*'Input Output sheet'!$B$8*(PI()/4)*'Input Output sheet'!$B$5^2*$A114^3*'Input Output sheet'!$B$9)/1000),0)</f>
        <v>0</v>
      </c>
      <c r="H114" s="27" t="e">
        <f>IF(('Input Output sheet'!$B$15-('Input Output sheet'!$C$15/(G114/MAX(G114:G274))))-('Input Output sheet'!$B$16+('Input Output sheet'!$C$16/(G114/MAX(G114:G274))))&gt;0,('Input Output sheet'!$B$15-('Input Output sheet'!$C$15/(G114/MAX(G114:G274))))-('Input Output sheet'!$B$16+('Input Output sheet'!$C$16/(G114/MAX(G114:G274)))))</f>
        <v>#DIV/0!</v>
      </c>
      <c r="I114" s="4">
        <f>IF(AND(A114&lt;'Input Output sheet'!$B$11,A114&gt;'Input Output sheet'!$B$10),IF($A114&gt;'Input Output sheet'!$B$14,(0.5*'Input Output sheet'!$B$8*(PI()/4)*'Input Output sheet'!$B$5^2*('Input Output sheet'!$B$14)^3*'Input Output sheet'!$B$9*H114)/1000,(0.5*'Input Output sheet'!$B$8*(PI()/4)*'Input Output sheet'!$B$5^2*$A114^3*'Input Output sheet'!$B$9*H114)/1000),0)</f>
        <v>0</v>
      </c>
    </row>
    <row r="115" spans="1:9" ht="12.75">
      <c r="A115" s="4">
        <v>28.25</v>
      </c>
      <c r="B115" s="4">
        <f>((PI()*$A115)/(2*'Input Output sheet'!$B$13*'Input Output sheet'!$B$13))*EXP(((-PI()*$A115*$A115)/(4*'Input Output sheet'!$B$13*'Input Output sheet'!$B$13)))</f>
        <v>1.4130285717575867E-05</v>
      </c>
      <c r="C115" s="4">
        <f>'Input Output sheet'!$B$3*((2*'Input Output sheet'!$B$13/SQRT(PI()))^(-'Input Output sheet'!$B$3))*(A115^('Input Output sheet'!$B$3-1))*EXP(-((A115/(2*'Input Output sheet'!$B$13/SQRT(PI())))^'Input Output sheet'!$B$3))</f>
        <v>1.4130285717575886E-05</v>
      </c>
      <c r="D115">
        <f>((0.5*'Input Output sheet'!$B$8*0.25*PI()*'Input Output sheet'!$B$5^2*A115^3)*C115/(1000))*16/27</f>
        <v>0.44496578841056783</v>
      </c>
      <c r="E115">
        <f>((0.5*'Input Output sheet'!$B$8*0.25*PI()*'Input Output sheet'!$B$5^2*A115^3)*C115/(1000))*'Input Output sheet'!$B$9*'Input Output sheet'!$B$15</f>
        <v>0.33526781638647496</v>
      </c>
      <c r="F115">
        <f t="shared" si="3"/>
        <v>0</v>
      </c>
      <c r="G115">
        <f>IF(AND(A115&lt;'Input Output sheet'!$B$11,A115&gt;'Input Output sheet'!$B$10),IF($A115&gt;'Input Output sheet'!$B$14,(0.5*'Input Output sheet'!$B$8*(PI()/4)*'Input Output sheet'!$B$5^2*('Input Output sheet'!$B$14)^3*'Input Output sheet'!$B$9)/1000,(0.5*'Input Output sheet'!$B$8*(PI()/4)*'Input Output sheet'!$B$5^2*$A115^3*'Input Output sheet'!$B$9)/1000),0)</f>
        <v>0</v>
      </c>
      <c r="H115" s="27" t="e">
        <f>IF(('Input Output sheet'!$B$15-('Input Output sheet'!$C$15/(G115/MAX(G115:G275))))-('Input Output sheet'!$B$16+('Input Output sheet'!$C$16/(G115/MAX(G115:G275))))&gt;0,('Input Output sheet'!$B$15-('Input Output sheet'!$C$15/(G115/MAX(G115:G275))))-('Input Output sheet'!$B$16+('Input Output sheet'!$C$16/(G115/MAX(G115:G275)))))</f>
        <v>#DIV/0!</v>
      </c>
      <c r="I115" s="4">
        <f>IF(AND(A115&lt;'Input Output sheet'!$B$11,A115&gt;'Input Output sheet'!$B$10),IF($A115&gt;'Input Output sheet'!$B$14,(0.5*'Input Output sheet'!$B$8*(PI()/4)*'Input Output sheet'!$B$5^2*('Input Output sheet'!$B$14)^3*'Input Output sheet'!$B$9*H115)/1000,(0.5*'Input Output sheet'!$B$8*(PI()/4)*'Input Output sheet'!$B$5^2*$A115^3*'Input Output sheet'!$B$9*H115)/1000),0)</f>
        <v>0</v>
      </c>
    </row>
    <row r="116" spans="1:9" ht="12.75">
      <c r="A116" s="4">
        <v>28.5</v>
      </c>
      <c r="B116" s="4">
        <f>((PI()*$A116)/(2*'Input Output sheet'!$B$13*'Input Output sheet'!$B$13))*EXP(((-PI()*$A116*$A116)/(4*'Input Output sheet'!$B$13*'Input Output sheet'!$B$13)))</f>
        <v>1.1742331087256561E-05</v>
      </c>
      <c r="C116" s="4">
        <f>'Input Output sheet'!$B$3*((2*'Input Output sheet'!$B$13/SQRT(PI()))^(-'Input Output sheet'!$B$3))*(A116^('Input Output sheet'!$B$3-1))*EXP(-((A116/(2*'Input Output sheet'!$B$13/SQRT(PI())))^'Input Output sheet'!$B$3))</f>
        <v>1.174233108725656E-05</v>
      </c>
      <c r="D116">
        <f>((0.5*'Input Output sheet'!$B$8*0.25*PI()*'Input Output sheet'!$B$5^2*A116^3)*C116/(1000))*16/27</f>
        <v>0.379672570702328</v>
      </c>
      <c r="E116">
        <f>((0.5*'Input Output sheet'!$B$8*0.25*PI()*'Input Output sheet'!$B$5^2*A116^3)*C116/(1000))*'Input Output sheet'!$B$9*'Input Output sheet'!$B$15</f>
        <v>0.2860714172563697</v>
      </c>
      <c r="F116">
        <f t="shared" si="3"/>
        <v>0</v>
      </c>
      <c r="G116">
        <f>IF(AND(A116&lt;'Input Output sheet'!$B$11,A116&gt;'Input Output sheet'!$B$10),IF($A116&gt;'Input Output sheet'!$B$14,(0.5*'Input Output sheet'!$B$8*(PI()/4)*'Input Output sheet'!$B$5^2*('Input Output sheet'!$B$14)^3*'Input Output sheet'!$B$9)/1000,(0.5*'Input Output sheet'!$B$8*(PI()/4)*'Input Output sheet'!$B$5^2*$A116^3*'Input Output sheet'!$B$9)/1000),0)</f>
        <v>0</v>
      </c>
      <c r="H116" s="27" t="e">
        <f>IF(('Input Output sheet'!$B$15-('Input Output sheet'!$C$15/(G116/MAX(G116:G276))))-('Input Output sheet'!$B$16+('Input Output sheet'!$C$16/(G116/MAX(G116:G276))))&gt;0,('Input Output sheet'!$B$15-('Input Output sheet'!$C$15/(G116/MAX(G116:G276))))-('Input Output sheet'!$B$16+('Input Output sheet'!$C$16/(G116/MAX(G116:G276)))))</f>
        <v>#DIV/0!</v>
      </c>
      <c r="I116" s="4">
        <f>IF(AND(A116&lt;'Input Output sheet'!$B$11,A116&gt;'Input Output sheet'!$B$10),IF($A116&gt;'Input Output sheet'!$B$14,(0.5*'Input Output sheet'!$B$8*(PI()/4)*'Input Output sheet'!$B$5^2*('Input Output sheet'!$B$14)^3*'Input Output sheet'!$B$9*H116)/1000,(0.5*'Input Output sheet'!$B$8*(PI()/4)*'Input Output sheet'!$B$5^2*$A116^3*'Input Output sheet'!$B$9*H116)/1000),0)</f>
        <v>0</v>
      </c>
    </row>
    <row r="117" spans="1:9" ht="12.75">
      <c r="A117" s="4">
        <v>28.75</v>
      </c>
      <c r="B117" s="4">
        <f>((PI()*$A117)/(2*'Input Output sheet'!$B$13*'Input Output sheet'!$B$13))*EXP(((-PI()*$A117*$A117)/(4*'Input Output sheet'!$B$13*'Input Output sheet'!$B$13)))</f>
        <v>9.740521914377086E-06</v>
      </c>
      <c r="C117" s="4">
        <f>'Input Output sheet'!$B$3*((2*'Input Output sheet'!$B$13/SQRT(PI()))^(-'Input Output sheet'!$B$3))*(A117^('Input Output sheet'!$B$3-1))*EXP(-((A117/(2*'Input Output sheet'!$B$13/SQRT(PI())))^'Input Output sheet'!$B$3))</f>
        <v>9.740521914377101E-06</v>
      </c>
      <c r="D117">
        <f>((0.5*'Input Output sheet'!$B$8*0.25*PI()*'Input Output sheet'!$B$5^2*A117^3)*C117/(1000))*16/27</f>
        <v>0.32330773575172217</v>
      </c>
      <c r="E117">
        <f>((0.5*'Input Output sheet'!$B$8*0.25*PI()*'Input Output sheet'!$B$5^2*A117^3)*C117/(1000))*'Input Output sheet'!$B$9*'Input Output sheet'!$B$15</f>
        <v>0.2436022755221804</v>
      </c>
      <c r="F117">
        <f t="shared" si="3"/>
        <v>0</v>
      </c>
      <c r="G117">
        <f>IF(AND(A117&lt;'Input Output sheet'!$B$11,A117&gt;'Input Output sheet'!$B$10),IF($A117&gt;'Input Output sheet'!$B$14,(0.5*'Input Output sheet'!$B$8*(PI()/4)*'Input Output sheet'!$B$5^2*('Input Output sheet'!$B$14)^3*'Input Output sheet'!$B$9)/1000,(0.5*'Input Output sheet'!$B$8*(PI()/4)*'Input Output sheet'!$B$5^2*$A117^3*'Input Output sheet'!$B$9)/1000),0)</f>
        <v>0</v>
      </c>
      <c r="H117" s="27" t="e">
        <f>IF(('Input Output sheet'!$B$15-('Input Output sheet'!$C$15/(G117/MAX(G117:G277))))-('Input Output sheet'!$B$16+('Input Output sheet'!$C$16/(G117/MAX(G117:G277))))&gt;0,('Input Output sheet'!$B$15-('Input Output sheet'!$C$15/(G117/MAX(G117:G277))))-('Input Output sheet'!$B$16+('Input Output sheet'!$C$16/(G117/MAX(G117:G277)))))</f>
        <v>#DIV/0!</v>
      </c>
      <c r="I117" s="4">
        <f>IF(AND(A117&lt;'Input Output sheet'!$B$11,A117&gt;'Input Output sheet'!$B$10),IF($A117&gt;'Input Output sheet'!$B$14,(0.5*'Input Output sheet'!$B$8*(PI()/4)*'Input Output sheet'!$B$5^2*('Input Output sheet'!$B$14)^3*'Input Output sheet'!$B$9*H117)/1000,(0.5*'Input Output sheet'!$B$8*(PI()/4)*'Input Output sheet'!$B$5^2*$A117^3*'Input Output sheet'!$B$9*H117)/1000),0)</f>
        <v>0</v>
      </c>
    </row>
    <row r="118" spans="1:9" ht="12.75">
      <c r="A118" s="4">
        <v>29</v>
      </c>
      <c r="B118" s="4">
        <f>((PI()*$A118)/(2*'Input Output sheet'!$B$13*'Input Output sheet'!$B$13))*EXP(((-PI()*$A118*$A118)/(4*'Input Output sheet'!$B$13*'Input Output sheet'!$B$13)))</f>
        <v>8.065573267392876E-06</v>
      </c>
      <c r="C118" s="4">
        <f>'Input Output sheet'!$B$3*((2*'Input Output sheet'!$B$13/SQRT(PI()))^(-'Input Output sheet'!$B$3))*(A118^('Input Output sheet'!$B$3-1))*EXP(-((A118/(2*'Input Output sheet'!$B$13/SQRT(PI())))^'Input Output sheet'!$B$3))</f>
        <v>8.065573267392888E-06</v>
      </c>
      <c r="D118">
        <f>((0.5*'Input Output sheet'!$B$8*0.25*PI()*'Input Output sheet'!$B$5^2*A118^3)*C118/(1000))*16/27</f>
        <v>0.2747574996642284</v>
      </c>
      <c r="E118">
        <f>((0.5*'Input Output sheet'!$B$8*0.25*PI()*'Input Output sheet'!$B$5^2*A118^3)*C118/(1000))*'Input Output sheet'!$B$9*'Input Output sheet'!$B$15</f>
        <v>0.20702118982513157</v>
      </c>
      <c r="F118">
        <f t="shared" si="3"/>
        <v>0</v>
      </c>
      <c r="G118">
        <f>IF(AND(A118&lt;'Input Output sheet'!$B$11,A118&gt;'Input Output sheet'!$B$10),IF($A118&gt;'Input Output sheet'!$B$14,(0.5*'Input Output sheet'!$B$8*(PI()/4)*'Input Output sheet'!$B$5^2*('Input Output sheet'!$B$14)^3*'Input Output sheet'!$B$9)/1000,(0.5*'Input Output sheet'!$B$8*(PI()/4)*'Input Output sheet'!$B$5^2*$A118^3*'Input Output sheet'!$B$9)/1000),0)</f>
        <v>0</v>
      </c>
      <c r="H118" s="27" t="e">
        <f>IF(('Input Output sheet'!$B$15-('Input Output sheet'!$C$15/(G118/MAX(G118:G278))))-('Input Output sheet'!$B$16+('Input Output sheet'!$C$16/(G118/MAX(G118:G278))))&gt;0,('Input Output sheet'!$B$15-('Input Output sheet'!$C$15/(G118/MAX(G118:G278))))-('Input Output sheet'!$B$16+('Input Output sheet'!$C$16/(G118/MAX(G118:G278)))))</f>
        <v>#DIV/0!</v>
      </c>
      <c r="I118" s="4">
        <f>IF(AND(A118&lt;'Input Output sheet'!$B$11,A118&gt;'Input Output sheet'!$B$10),IF($A118&gt;'Input Output sheet'!$B$14,(0.5*'Input Output sheet'!$B$8*(PI()/4)*'Input Output sheet'!$B$5^2*('Input Output sheet'!$B$14)^3*'Input Output sheet'!$B$9*H118)/1000,(0.5*'Input Output sheet'!$B$8*(PI()/4)*'Input Output sheet'!$B$5^2*$A118^3*'Input Output sheet'!$B$9*H118)/1000),0)</f>
        <v>0</v>
      </c>
    </row>
    <row r="119" spans="1:9" ht="12.75">
      <c r="A119" s="4">
        <v>29.25</v>
      </c>
      <c r="B119" s="4">
        <f>((PI()*$A119)/(2*'Input Output sheet'!$B$13*'Input Output sheet'!$B$13))*EXP(((-PI()*$A119*$A119)/(4*'Input Output sheet'!$B$13*'Input Output sheet'!$B$13)))</f>
        <v>6.6667462313181445E-06</v>
      </c>
      <c r="C119" s="4">
        <f>'Input Output sheet'!$B$3*((2*'Input Output sheet'!$B$13/SQRT(PI()))^(-'Input Output sheet'!$B$3))*(A119^('Input Output sheet'!$B$3-1))*EXP(-((A119/(2*'Input Output sheet'!$B$13/SQRT(PI())))^'Input Output sheet'!$B$3))</f>
        <v>6.666746231318142E-06</v>
      </c>
      <c r="D119">
        <f>((0.5*'Input Output sheet'!$B$8*0.25*PI()*'Input Output sheet'!$B$5^2*A119^3)*C119/(1000))*16/27</f>
        <v>0.23303001147293353</v>
      </c>
      <c r="E119">
        <f>((0.5*'Input Output sheet'!$B$8*0.25*PI()*'Input Output sheet'!$B$5^2*A119^3)*C119/(1000))*'Input Output sheet'!$B$9*'Input Output sheet'!$B$15</f>
        <v>0.17558083145699688</v>
      </c>
      <c r="F119">
        <f t="shared" si="3"/>
        <v>0</v>
      </c>
      <c r="G119">
        <f>IF(AND(A119&lt;'Input Output sheet'!$B$11,A119&gt;'Input Output sheet'!$B$10),IF($A119&gt;'Input Output sheet'!$B$14,(0.5*'Input Output sheet'!$B$8*(PI()/4)*'Input Output sheet'!$B$5^2*('Input Output sheet'!$B$14)^3*'Input Output sheet'!$B$9)/1000,(0.5*'Input Output sheet'!$B$8*(PI()/4)*'Input Output sheet'!$B$5^2*$A119^3*'Input Output sheet'!$B$9)/1000),0)</f>
        <v>0</v>
      </c>
      <c r="H119" s="27" t="e">
        <f>IF(('Input Output sheet'!$B$15-('Input Output sheet'!$C$15/(G119/MAX(G119:G279))))-('Input Output sheet'!$B$16+('Input Output sheet'!$C$16/(G119/MAX(G119:G279))))&gt;0,('Input Output sheet'!$B$15-('Input Output sheet'!$C$15/(G119/MAX(G119:G279))))-('Input Output sheet'!$B$16+('Input Output sheet'!$C$16/(G119/MAX(G119:G279)))))</f>
        <v>#DIV/0!</v>
      </c>
      <c r="I119" s="4">
        <f>IF(AND(A119&lt;'Input Output sheet'!$B$11,A119&gt;'Input Output sheet'!$B$10),IF($A119&gt;'Input Output sheet'!$B$14,(0.5*'Input Output sheet'!$B$8*(PI()/4)*'Input Output sheet'!$B$5^2*('Input Output sheet'!$B$14)^3*'Input Output sheet'!$B$9*H119)/1000,(0.5*'Input Output sheet'!$B$8*(PI()/4)*'Input Output sheet'!$B$5^2*$A119^3*'Input Output sheet'!$B$9*H119)/1000),0)</f>
        <v>0</v>
      </c>
    </row>
    <row r="120" spans="1:9" ht="12.75">
      <c r="A120" s="4">
        <v>29.5</v>
      </c>
      <c r="B120" s="4">
        <f>((PI()*$A120)/(2*'Input Output sheet'!$B$13*'Input Output sheet'!$B$13))*EXP(((-PI()*$A120*$A120)/(4*'Input Output sheet'!$B$13*'Input Output sheet'!$B$13)))</f>
        <v>5.500710988905684E-06</v>
      </c>
      <c r="C120" s="4">
        <f>'Input Output sheet'!$B$3*((2*'Input Output sheet'!$B$13/SQRT(PI()))^(-'Input Output sheet'!$B$3))*(A120^('Input Output sheet'!$B$3-1))*EXP(-((A120/(2*'Input Output sheet'!$B$13/SQRT(PI())))^'Input Output sheet'!$B$3))</f>
        <v>5.5007109889056935E-06</v>
      </c>
      <c r="D120">
        <f>((0.5*'Input Output sheet'!$B$8*0.25*PI()*'Input Output sheet'!$B$5^2*A120^3)*C120/(1000))*16/27</f>
        <v>0.19724463373587742</v>
      </c>
      <c r="E120">
        <f>((0.5*'Input Output sheet'!$B$8*0.25*PI()*'Input Output sheet'!$B$5^2*A120^3)*C120/(1000))*'Input Output sheet'!$B$9*'Input Output sheet'!$B$15</f>
        <v>0.1486176676251794</v>
      </c>
      <c r="F120">
        <f t="shared" si="3"/>
        <v>0</v>
      </c>
      <c r="G120">
        <f>IF(AND(A120&lt;'Input Output sheet'!$B$11,A120&gt;'Input Output sheet'!$B$10),IF($A120&gt;'Input Output sheet'!$B$14,(0.5*'Input Output sheet'!$B$8*(PI()/4)*'Input Output sheet'!$B$5^2*('Input Output sheet'!$B$14)^3*'Input Output sheet'!$B$9)/1000,(0.5*'Input Output sheet'!$B$8*(PI()/4)*'Input Output sheet'!$B$5^2*$A120^3*'Input Output sheet'!$B$9)/1000),0)</f>
        <v>0</v>
      </c>
      <c r="H120" s="27" t="e">
        <f>IF(('Input Output sheet'!$B$15-('Input Output sheet'!$C$15/(G120/MAX(G120:G280))))-('Input Output sheet'!$B$16+('Input Output sheet'!$C$16/(G120/MAX(G120:G280))))&gt;0,('Input Output sheet'!$B$15-('Input Output sheet'!$C$15/(G120/MAX(G120:G280))))-('Input Output sheet'!$B$16+('Input Output sheet'!$C$16/(G120/MAX(G120:G280)))))</f>
        <v>#DIV/0!</v>
      </c>
      <c r="I120" s="4">
        <f>IF(AND(A120&lt;'Input Output sheet'!$B$11,A120&gt;'Input Output sheet'!$B$10),IF($A120&gt;'Input Output sheet'!$B$14,(0.5*'Input Output sheet'!$B$8*(PI()/4)*'Input Output sheet'!$B$5^2*('Input Output sheet'!$B$14)^3*'Input Output sheet'!$B$9*H120)/1000,(0.5*'Input Output sheet'!$B$8*(PI()/4)*'Input Output sheet'!$B$5^2*$A120^3*'Input Output sheet'!$B$9*H120)/1000),0)</f>
        <v>0</v>
      </c>
    </row>
    <row r="121" spans="1:9" ht="12.75">
      <c r="A121" s="4">
        <v>29.75</v>
      </c>
      <c r="B121" s="4">
        <f>((PI()*$A121)/(2*'Input Output sheet'!$B$13*'Input Output sheet'!$B$13))*EXP(((-PI()*$A121*$A121)/(4*'Input Output sheet'!$B$13*'Input Output sheet'!$B$13)))</f>
        <v>4.530545393611356E-06</v>
      </c>
      <c r="C121" s="4">
        <f>'Input Output sheet'!$B$3*((2*'Input Output sheet'!$B$13/SQRT(PI()))^(-'Input Output sheet'!$B$3))*(A121^('Input Output sheet'!$B$3-1))*EXP(-((A121/(2*'Input Output sheet'!$B$13/SQRT(PI())))^'Input Output sheet'!$B$3))</f>
        <v>4.530545393611356E-06</v>
      </c>
      <c r="D121">
        <f>((0.5*'Input Output sheet'!$B$8*0.25*PI()*'Input Output sheet'!$B$5^2*A121^3)*C121/(1000))*16/27</f>
        <v>0.16662176000748563</v>
      </c>
      <c r="E121">
        <f>((0.5*'Input Output sheet'!$B$8*0.25*PI()*'Input Output sheet'!$B$5^2*A121^3)*C121/(1000))*'Input Output sheet'!$B$9*'Input Output sheet'!$B$15</f>
        <v>0.12554428923564018</v>
      </c>
      <c r="F121">
        <f t="shared" si="3"/>
        <v>0</v>
      </c>
      <c r="G121">
        <f>IF(AND(A121&lt;'Input Output sheet'!$B$11,A121&gt;'Input Output sheet'!$B$10),IF($A121&gt;'Input Output sheet'!$B$14,(0.5*'Input Output sheet'!$B$8*(PI()/4)*'Input Output sheet'!$B$5^2*('Input Output sheet'!$B$14)^3*'Input Output sheet'!$B$9)/1000,(0.5*'Input Output sheet'!$B$8*(PI()/4)*'Input Output sheet'!$B$5^2*$A121^3*'Input Output sheet'!$B$9)/1000),0)</f>
        <v>0</v>
      </c>
      <c r="H121" s="27" t="e">
        <f>IF(('Input Output sheet'!$B$15-('Input Output sheet'!$C$15/(G121/MAX(G121:G281))))-('Input Output sheet'!$B$16+('Input Output sheet'!$C$16/(G121/MAX(G121:G281))))&gt;0,('Input Output sheet'!$B$15-('Input Output sheet'!$C$15/(G121/MAX(G121:G281))))-('Input Output sheet'!$B$16+('Input Output sheet'!$C$16/(G121/MAX(G121:G281)))))</f>
        <v>#DIV/0!</v>
      </c>
      <c r="I121" s="4">
        <f>IF(AND(A121&lt;'Input Output sheet'!$B$11,A121&gt;'Input Output sheet'!$B$10),IF($A121&gt;'Input Output sheet'!$B$14,(0.5*'Input Output sheet'!$B$8*(PI()/4)*'Input Output sheet'!$B$5^2*('Input Output sheet'!$B$14)^3*'Input Output sheet'!$B$9*H121)/1000,(0.5*'Input Output sheet'!$B$8*(PI()/4)*'Input Output sheet'!$B$5^2*$A121^3*'Input Output sheet'!$B$9*H121)/1000),0)</f>
        <v>0</v>
      </c>
    </row>
    <row r="122" spans="1:9" ht="12.75">
      <c r="A122" s="4">
        <v>30</v>
      </c>
      <c r="B122" s="4">
        <f>((PI()*$A122)/(2*'Input Output sheet'!$B$13*'Input Output sheet'!$B$13))*EXP(((-PI()*$A122*$A122)/(4*'Input Output sheet'!$B$13*'Input Output sheet'!$B$13)))</f>
        <v>3.7248554374624547E-06</v>
      </c>
      <c r="C122" s="4">
        <f>'Input Output sheet'!$B$3*((2*'Input Output sheet'!$B$13/SQRT(PI()))^(-'Input Output sheet'!$B$3))*(A122^('Input Output sheet'!$B$3-1))*EXP(-((A122/(2*'Input Output sheet'!$B$13/SQRT(PI())))^'Input Output sheet'!$B$3))</f>
        <v>3.724855437462461E-06</v>
      </c>
      <c r="D122">
        <f>((0.5*'Input Output sheet'!$B$8*0.25*PI()*'Input Output sheet'!$B$5^2*A122^3)*C122/(1000))*16/27</f>
        <v>0.1404732103123811</v>
      </c>
      <c r="E122">
        <f>((0.5*'Input Output sheet'!$B$8*0.25*PI()*'Input Output sheet'!$B$5^2*A122^3)*C122/(1000))*'Input Output sheet'!$B$9*'Input Output sheet'!$B$15</f>
        <v>0.10584217418255688</v>
      </c>
      <c r="F122">
        <f t="shared" si="3"/>
        <v>0</v>
      </c>
      <c r="G122">
        <f>IF(AND(A122&lt;'Input Output sheet'!$B$11,A122&gt;'Input Output sheet'!$B$10),IF($A122&gt;'Input Output sheet'!$B$14,(0.5*'Input Output sheet'!$B$8*(PI()/4)*'Input Output sheet'!$B$5^2*('Input Output sheet'!$B$14)^3*'Input Output sheet'!$B$9)/1000,(0.5*'Input Output sheet'!$B$8*(PI()/4)*'Input Output sheet'!$B$5^2*$A122^3*'Input Output sheet'!$B$9)/1000),0)</f>
        <v>0</v>
      </c>
      <c r="H122" s="27" t="e">
        <f>IF(('Input Output sheet'!$B$15-('Input Output sheet'!$C$15/(G122/MAX(G122:G282))))-('Input Output sheet'!$B$16+('Input Output sheet'!$C$16/(G122/MAX(G122:G282))))&gt;0,('Input Output sheet'!$B$15-('Input Output sheet'!$C$15/(G122/MAX(G122:G282))))-('Input Output sheet'!$B$16+('Input Output sheet'!$C$16/(G122/MAX(G122:G282)))))</f>
        <v>#DIV/0!</v>
      </c>
      <c r="I122" s="4">
        <f>IF(AND(A122&lt;'Input Output sheet'!$B$11,A122&gt;'Input Output sheet'!$B$10),IF($A122&gt;'Input Output sheet'!$B$14,(0.5*'Input Output sheet'!$B$8*(PI()/4)*'Input Output sheet'!$B$5^2*('Input Output sheet'!$B$14)^3*'Input Output sheet'!$B$9*H122)/1000,(0.5*'Input Output sheet'!$B$8*(PI()/4)*'Input Output sheet'!$B$5^2*$A122^3*'Input Output sheet'!$B$9*H122)/1000),0)</f>
        <v>0</v>
      </c>
    </row>
    <row r="123" spans="1:9" ht="12.75">
      <c r="A123" s="4">
        <v>30.25</v>
      </c>
      <c r="B123" s="4">
        <f>((PI()*$A123)/(2*'Input Output sheet'!$B$13*'Input Output sheet'!$B$13))*EXP(((-PI()*$A123*$A123)/(4*'Input Output sheet'!$B$13*'Input Output sheet'!$B$13)))</f>
        <v>3.0570049715094506E-06</v>
      </c>
      <c r="C123" s="4">
        <f>'Input Output sheet'!$B$3*((2*'Input Output sheet'!$B$13/SQRT(PI()))^(-'Input Output sheet'!$B$3))*(A123^('Input Output sheet'!$B$3-1))*EXP(-((A123/(2*'Input Output sheet'!$B$13/SQRT(PI())))^'Input Output sheet'!$B$3))</f>
        <v>3.057004971509455E-06</v>
      </c>
      <c r="D123">
        <f>((0.5*'Input Output sheet'!$B$8*0.25*PI()*'Input Output sheet'!$B$5^2*A123^3)*C123/(1000))*16/27</f>
        <v>0.1181932305213068</v>
      </c>
      <c r="E123">
        <f>((0.5*'Input Output sheet'!$B$8*0.25*PI()*'Input Output sheet'!$B$5^2*A123^3)*C123/(1000))*'Input Output sheet'!$B$9*'Input Output sheet'!$B$15</f>
        <v>0.08905490565935087</v>
      </c>
      <c r="F123">
        <f t="shared" si="3"/>
        <v>0</v>
      </c>
      <c r="G123">
        <f>IF(AND(A123&lt;'Input Output sheet'!$B$11,A123&gt;'Input Output sheet'!$B$10),IF($A123&gt;'Input Output sheet'!$B$14,(0.5*'Input Output sheet'!$B$8*(PI()/4)*'Input Output sheet'!$B$5^2*('Input Output sheet'!$B$14)^3*'Input Output sheet'!$B$9)/1000,(0.5*'Input Output sheet'!$B$8*(PI()/4)*'Input Output sheet'!$B$5^2*$A123^3*'Input Output sheet'!$B$9)/1000),0)</f>
        <v>0</v>
      </c>
      <c r="H123" s="27" t="e">
        <f>IF(('Input Output sheet'!$B$15-('Input Output sheet'!$C$15/(G123/MAX(G123:G283))))-('Input Output sheet'!$B$16+('Input Output sheet'!$C$16/(G123/MAX(G123:G283))))&gt;0,('Input Output sheet'!$B$15-('Input Output sheet'!$C$15/(G123/MAX(G123:G283))))-('Input Output sheet'!$B$16+('Input Output sheet'!$C$16/(G123/MAX(G123:G283)))))</f>
        <v>#DIV/0!</v>
      </c>
      <c r="I123" s="4">
        <f>IF(AND(A123&lt;'Input Output sheet'!$B$11,A123&gt;'Input Output sheet'!$B$10),IF($A123&gt;'Input Output sheet'!$B$14,(0.5*'Input Output sheet'!$B$8*(PI()/4)*'Input Output sheet'!$B$5^2*('Input Output sheet'!$B$14)^3*'Input Output sheet'!$B$9*H123)/1000,(0.5*'Input Output sheet'!$B$8*(PI()/4)*'Input Output sheet'!$B$5^2*$A123^3*'Input Output sheet'!$B$9*H123)/1000),0)</f>
        <v>0</v>
      </c>
    </row>
    <row r="124" spans="1:9" ht="12.75">
      <c r="A124" s="4">
        <v>30.5</v>
      </c>
      <c r="B124" s="4">
        <f>((PI()*$A124)/(2*'Input Output sheet'!$B$13*'Input Output sheet'!$B$13))*EXP(((-PI()*$A124*$A124)/(4*'Input Output sheet'!$B$13*'Input Output sheet'!$B$13)))</f>
        <v>2.504442993355751E-06</v>
      </c>
      <c r="C124" s="4">
        <f>'Input Output sheet'!$B$3*((2*'Input Output sheet'!$B$13/SQRT(PI()))^(-'Input Output sheet'!$B$3))*(A124^('Input Output sheet'!$B$3-1))*EXP(-((A124/(2*'Input Output sheet'!$B$13/SQRT(PI())))^'Input Output sheet'!$B$3))</f>
        <v>2.504442993355755E-06</v>
      </c>
      <c r="D124">
        <f>((0.5*'Input Output sheet'!$B$8*0.25*PI()*'Input Output sheet'!$B$5^2*A124^3)*C124/(1000))*16/27</f>
        <v>0.09925010842796506</v>
      </c>
      <c r="E124">
        <f>((0.5*'Input Output sheet'!$B$8*0.25*PI()*'Input Output sheet'!$B$5^2*A124^3)*C124/(1000))*'Input Output sheet'!$B$9*'Input Output sheet'!$B$15</f>
        <v>0.07478185513458328</v>
      </c>
      <c r="F124">
        <f t="shared" si="3"/>
        <v>0</v>
      </c>
      <c r="G124">
        <f>IF(AND(A124&lt;'Input Output sheet'!$B$11,A124&gt;'Input Output sheet'!$B$10),IF($A124&gt;'Input Output sheet'!$B$14,(0.5*'Input Output sheet'!$B$8*(PI()/4)*'Input Output sheet'!$B$5^2*('Input Output sheet'!$B$14)^3*'Input Output sheet'!$B$9)/1000,(0.5*'Input Output sheet'!$B$8*(PI()/4)*'Input Output sheet'!$B$5^2*$A124^3*'Input Output sheet'!$B$9)/1000),0)</f>
        <v>0</v>
      </c>
      <c r="H124" s="27" t="e">
        <f>IF(('Input Output sheet'!$B$15-('Input Output sheet'!$C$15/(G124/MAX(G124:G284))))-('Input Output sheet'!$B$16+('Input Output sheet'!$C$16/(G124/MAX(G124:G284))))&gt;0,('Input Output sheet'!$B$15-('Input Output sheet'!$C$15/(G124/MAX(G124:G284))))-('Input Output sheet'!$B$16+('Input Output sheet'!$C$16/(G124/MAX(G124:G284)))))</f>
        <v>#DIV/0!</v>
      </c>
      <c r="I124" s="4">
        <f>IF(AND(A124&lt;'Input Output sheet'!$B$11,A124&gt;'Input Output sheet'!$B$10),IF($A124&gt;'Input Output sheet'!$B$14,(0.5*'Input Output sheet'!$B$8*(PI()/4)*'Input Output sheet'!$B$5^2*('Input Output sheet'!$B$14)^3*'Input Output sheet'!$B$9*H124)/1000,(0.5*'Input Output sheet'!$B$8*(PI()/4)*'Input Output sheet'!$B$5^2*$A124^3*'Input Output sheet'!$B$9*H124)/1000),0)</f>
        <v>0</v>
      </c>
    </row>
    <row r="125" spans="1:9" ht="12.75">
      <c r="A125" s="4">
        <v>30.75</v>
      </c>
      <c r="B125" s="4">
        <f>((PI()*$A125)/(2*'Input Output sheet'!$B$13*'Input Output sheet'!$B$13))*EXP(((-PI()*$A125*$A125)/(4*'Input Output sheet'!$B$13*'Input Output sheet'!$B$13)))</f>
        <v>2.0481177601545725E-06</v>
      </c>
      <c r="C125" s="4">
        <f>'Input Output sheet'!$B$3*((2*'Input Output sheet'!$B$13/SQRT(PI()))^(-'Input Output sheet'!$B$3))*(A125^('Input Output sheet'!$B$3-1))*EXP(-((A125/(2*'Input Output sheet'!$B$13/SQRT(PI())))^'Input Output sheet'!$B$3))</f>
        <v>2.0481177601545754E-06</v>
      </c>
      <c r="D125">
        <f>((0.5*'Input Output sheet'!$B$8*0.25*PI()*'Input Output sheet'!$B$5^2*A125^3)*C125/(1000))*16/27</f>
        <v>0.08317840823055268</v>
      </c>
      <c r="E125">
        <f>((0.5*'Input Output sheet'!$B$8*0.25*PI()*'Input Output sheet'!$B$5^2*A125^3)*C125/(1000))*'Input Output sheet'!$B$9*'Input Output sheet'!$B$15</f>
        <v>0.06267233127646424</v>
      </c>
      <c r="F125">
        <f t="shared" si="3"/>
        <v>0</v>
      </c>
      <c r="G125">
        <f>IF(AND(A125&lt;'Input Output sheet'!$B$11,A125&gt;'Input Output sheet'!$B$10),IF($A125&gt;'Input Output sheet'!$B$14,(0.5*'Input Output sheet'!$B$8*(PI()/4)*'Input Output sheet'!$B$5^2*('Input Output sheet'!$B$14)^3*'Input Output sheet'!$B$9)/1000,(0.5*'Input Output sheet'!$B$8*(PI()/4)*'Input Output sheet'!$B$5^2*$A125^3*'Input Output sheet'!$B$9)/1000),0)</f>
        <v>0</v>
      </c>
      <c r="H125" s="27" t="e">
        <f>IF(('Input Output sheet'!$B$15-('Input Output sheet'!$C$15/(G125/MAX(G125:G285))))-('Input Output sheet'!$B$16+('Input Output sheet'!$C$16/(G125/MAX(G125:G285))))&gt;0,('Input Output sheet'!$B$15-('Input Output sheet'!$C$15/(G125/MAX(G125:G285))))-('Input Output sheet'!$B$16+('Input Output sheet'!$C$16/(G125/MAX(G125:G285)))))</f>
        <v>#DIV/0!</v>
      </c>
      <c r="I125" s="4">
        <f>IF(AND(A125&lt;'Input Output sheet'!$B$11,A125&gt;'Input Output sheet'!$B$10),IF($A125&gt;'Input Output sheet'!$B$14,(0.5*'Input Output sheet'!$B$8*(PI()/4)*'Input Output sheet'!$B$5^2*('Input Output sheet'!$B$14)^3*'Input Output sheet'!$B$9*H125)/1000,(0.5*'Input Output sheet'!$B$8*(PI()/4)*'Input Output sheet'!$B$5^2*$A125^3*'Input Output sheet'!$B$9*H125)/1000),0)</f>
        <v>0</v>
      </c>
    </row>
    <row r="126" spans="1:9" ht="12.75">
      <c r="A126" s="4">
        <v>31</v>
      </c>
      <c r="B126" s="4">
        <f>((PI()*$A126)/(2*'Input Output sheet'!$B$13*'Input Output sheet'!$B$13))*EXP(((-PI()*$A126*$A126)/(4*'Input Output sheet'!$B$13*'Input Output sheet'!$B$13)))</f>
        <v>1.6719679042548098E-06</v>
      </c>
      <c r="C126" s="4">
        <f>'Input Output sheet'!$B$3*((2*'Input Output sheet'!$B$13/SQRT(PI()))^(-'Input Output sheet'!$B$3))*(A126^('Input Output sheet'!$B$3-1))*EXP(-((A126/(2*'Input Output sheet'!$B$13/SQRT(PI())))^'Input Output sheet'!$B$3))</f>
        <v>1.6719679042548126E-06</v>
      </c>
      <c r="D126">
        <f>((0.5*'Input Output sheet'!$B$8*0.25*PI()*'Input Output sheet'!$B$5^2*A126^3)*C126/(1000))*16/27</f>
        <v>0.06957181589171602</v>
      </c>
      <c r="E126">
        <f>((0.5*'Input Output sheet'!$B$8*0.25*PI()*'Input Output sheet'!$B$5^2*A126^3)*C126/(1000))*'Input Output sheet'!$B$9*'Input Output sheet'!$B$15</f>
        <v>0.0524201891551614</v>
      </c>
      <c r="F126">
        <f t="shared" si="3"/>
        <v>0</v>
      </c>
      <c r="G126">
        <f>IF(AND(A126&lt;'Input Output sheet'!$B$11,A126&gt;'Input Output sheet'!$B$10),IF($A126&gt;'Input Output sheet'!$B$14,(0.5*'Input Output sheet'!$B$8*(PI()/4)*'Input Output sheet'!$B$5^2*('Input Output sheet'!$B$14)^3*'Input Output sheet'!$B$9)/1000,(0.5*'Input Output sheet'!$B$8*(PI()/4)*'Input Output sheet'!$B$5^2*$A126^3*'Input Output sheet'!$B$9)/1000),0)</f>
        <v>0</v>
      </c>
      <c r="H126" s="27" t="e">
        <f>IF(('Input Output sheet'!$B$15-('Input Output sheet'!$C$15/(G126/MAX(G126:G286))))-('Input Output sheet'!$B$16+('Input Output sheet'!$C$16/(G126/MAX(G126:G286))))&gt;0,('Input Output sheet'!$B$15-('Input Output sheet'!$C$15/(G126/MAX(G126:G286))))-('Input Output sheet'!$B$16+('Input Output sheet'!$C$16/(G126/MAX(G126:G286)))))</f>
        <v>#DIV/0!</v>
      </c>
      <c r="I126" s="4">
        <f>IF(AND(A126&lt;'Input Output sheet'!$B$11,A126&gt;'Input Output sheet'!$B$10),IF($A126&gt;'Input Output sheet'!$B$14,(0.5*'Input Output sheet'!$B$8*(PI()/4)*'Input Output sheet'!$B$5^2*('Input Output sheet'!$B$14)^3*'Input Output sheet'!$B$9*H126)/1000,(0.5*'Input Output sheet'!$B$8*(PI()/4)*'Input Output sheet'!$B$5^2*$A126^3*'Input Output sheet'!$B$9*H126)/1000),0)</f>
        <v>0</v>
      </c>
    </row>
    <row r="127" spans="1:9" ht="12.75">
      <c r="A127" s="4">
        <v>31.25</v>
      </c>
      <c r="B127" s="4">
        <f>((PI()*$A127)/(2*'Input Output sheet'!$B$13*'Input Output sheet'!$B$13))*EXP(((-PI()*$A127*$A127)/(4*'Input Output sheet'!$B$13*'Input Output sheet'!$B$13)))</f>
        <v>1.362481612862259E-06</v>
      </c>
      <c r="C127" s="4">
        <f>'Input Output sheet'!$B$3*((2*'Input Output sheet'!$B$13/SQRT(PI()))^(-'Input Output sheet'!$B$3))*(A127^('Input Output sheet'!$B$3-1))*EXP(-((A127/(2*'Input Output sheet'!$B$13/SQRT(PI())))^'Input Output sheet'!$B$3))</f>
        <v>1.3624816128622614E-06</v>
      </c>
      <c r="D127">
        <f>((0.5*'Input Output sheet'!$B$8*0.25*PI()*'Input Output sheet'!$B$5^2*A127^3)*C127/(1000))*16/27</f>
        <v>0.058076580331569705</v>
      </c>
      <c r="E127">
        <f>((0.5*'Input Output sheet'!$B$8*0.25*PI()*'Input Output sheet'!$B$5^2*A127^3)*C127/(1000))*'Input Output sheet'!$B$9*'Input Output sheet'!$B$15</f>
        <v>0.0437588883867024</v>
      </c>
      <c r="F127">
        <f t="shared" si="3"/>
        <v>0</v>
      </c>
      <c r="G127">
        <f>IF(AND(A127&lt;'Input Output sheet'!$B$11,A127&gt;'Input Output sheet'!$B$10),IF($A127&gt;'Input Output sheet'!$B$14,(0.5*'Input Output sheet'!$B$8*(PI()/4)*'Input Output sheet'!$B$5^2*('Input Output sheet'!$B$14)^3*'Input Output sheet'!$B$9)/1000,(0.5*'Input Output sheet'!$B$8*(PI()/4)*'Input Output sheet'!$B$5^2*$A127^3*'Input Output sheet'!$B$9)/1000),0)</f>
        <v>0</v>
      </c>
      <c r="H127" s="27" t="e">
        <f>IF(('Input Output sheet'!$B$15-('Input Output sheet'!$C$15/(G127/MAX(G127:G287))))-('Input Output sheet'!$B$16+('Input Output sheet'!$C$16/(G127/MAX(G127:G287))))&gt;0,('Input Output sheet'!$B$15-('Input Output sheet'!$C$15/(G127/MAX(G127:G287))))-('Input Output sheet'!$B$16+('Input Output sheet'!$C$16/(G127/MAX(G127:G287)))))</f>
        <v>#DIV/0!</v>
      </c>
      <c r="I127" s="4">
        <f>IF(AND(A127&lt;'Input Output sheet'!$B$11,A127&gt;'Input Output sheet'!$B$10),IF($A127&gt;'Input Output sheet'!$B$14,(0.5*'Input Output sheet'!$B$8*(PI()/4)*'Input Output sheet'!$B$5^2*('Input Output sheet'!$B$14)^3*'Input Output sheet'!$B$9*H127)/1000,(0.5*'Input Output sheet'!$B$8*(PI()/4)*'Input Output sheet'!$B$5^2*$A127^3*'Input Output sheet'!$B$9*H127)/1000),0)</f>
        <v>0</v>
      </c>
    </row>
    <row r="128" spans="1:9" ht="12.75">
      <c r="A128" s="4">
        <v>31.5</v>
      </c>
      <c r="B128" s="4">
        <f>((PI()*$A128)/(2*'Input Output sheet'!$B$13*'Input Output sheet'!$B$13))*EXP(((-PI()*$A128*$A128)/(4*'Input Output sheet'!$B$13*'Input Output sheet'!$B$13)))</f>
        <v>1.1083157755036725E-06</v>
      </c>
      <c r="C128" s="4">
        <f>'Input Output sheet'!$B$3*((2*'Input Output sheet'!$B$13/SQRT(PI()))^(-'Input Output sheet'!$B$3))*(A128^('Input Output sheet'!$B$3-1))*EXP(-((A128/(2*'Input Output sheet'!$B$13/SQRT(PI())))^'Input Output sheet'!$B$3))</f>
        <v>1.108315775503674E-06</v>
      </c>
      <c r="D128">
        <f>((0.5*'Input Output sheet'!$B$8*0.25*PI()*'Input Output sheet'!$B$5^2*A128^3)*C128/(1000))*16/27</f>
        <v>0.048385529439078215</v>
      </c>
      <c r="E128">
        <f>((0.5*'Input Output sheet'!$B$8*0.25*PI()*'Input Output sheet'!$B$5^2*A128^3)*C128/(1000))*'Input Output sheet'!$B$9*'Input Output sheet'!$B$15</f>
        <v>0.036456984384550466</v>
      </c>
      <c r="F128">
        <f t="shared" si="3"/>
        <v>0</v>
      </c>
      <c r="G128">
        <f>IF(AND(A128&lt;'Input Output sheet'!$B$11,A128&gt;'Input Output sheet'!$B$10),IF($A128&gt;'Input Output sheet'!$B$14,(0.5*'Input Output sheet'!$B$8*(PI()/4)*'Input Output sheet'!$B$5^2*('Input Output sheet'!$B$14)^3*'Input Output sheet'!$B$9)/1000,(0.5*'Input Output sheet'!$B$8*(PI()/4)*'Input Output sheet'!$B$5^2*$A128^3*'Input Output sheet'!$B$9)/1000),0)</f>
        <v>0</v>
      </c>
      <c r="H128" s="27" t="e">
        <f>IF(('Input Output sheet'!$B$15-('Input Output sheet'!$C$15/(G128/MAX(G128:G288))))-('Input Output sheet'!$B$16+('Input Output sheet'!$C$16/(G128/MAX(G128:G288))))&gt;0,('Input Output sheet'!$B$15-('Input Output sheet'!$C$15/(G128/MAX(G128:G288))))-('Input Output sheet'!$B$16+('Input Output sheet'!$C$16/(G128/MAX(G128:G288)))))</f>
        <v>#DIV/0!</v>
      </c>
      <c r="I128" s="4">
        <f>IF(AND(A128&lt;'Input Output sheet'!$B$11,A128&gt;'Input Output sheet'!$B$10),IF($A128&gt;'Input Output sheet'!$B$14,(0.5*'Input Output sheet'!$B$8*(PI()/4)*'Input Output sheet'!$B$5^2*('Input Output sheet'!$B$14)^3*'Input Output sheet'!$B$9*H128)/1000,(0.5*'Input Output sheet'!$B$8*(PI()/4)*'Input Output sheet'!$B$5^2*$A128^3*'Input Output sheet'!$B$9*H128)/1000),0)</f>
        <v>0</v>
      </c>
    </row>
    <row r="129" spans="1:9" ht="12.75">
      <c r="A129" s="4">
        <v>31.75</v>
      </c>
      <c r="B129" s="4">
        <f>((PI()*$A129)/(2*'Input Output sheet'!$B$13*'Input Output sheet'!$B$13))*EXP(((-PI()*$A129*$A129)/(4*'Input Output sheet'!$B$13*'Input Output sheet'!$B$13)))</f>
        <v>8.999677986307783E-07</v>
      </c>
      <c r="C129" s="4">
        <f>'Input Output sheet'!$B$3*((2*'Input Output sheet'!$B$13/SQRT(PI()))^(-'Input Output sheet'!$B$3))*(A129^('Input Output sheet'!$B$3-1))*EXP(-((A129/(2*'Input Output sheet'!$B$13/SQRT(PI())))^'Input Output sheet'!$B$3))</f>
        <v>8.999677986307812E-07</v>
      </c>
      <c r="D129">
        <f>((0.5*'Input Output sheet'!$B$8*0.25*PI()*'Input Output sheet'!$B$5^2*A129^3)*C129/(1000))*16/27</f>
        <v>0.04023263530367476</v>
      </c>
      <c r="E129">
        <f>((0.5*'Input Output sheet'!$B$8*0.25*PI()*'Input Output sheet'!$B$5^2*A129^3)*C129/(1000))*'Input Output sheet'!$B$9*'Input Output sheet'!$B$15</f>
        <v>0.030314033431465687</v>
      </c>
      <c r="F129">
        <f t="shared" si="3"/>
        <v>0</v>
      </c>
      <c r="G129">
        <f>IF(AND(A129&lt;'Input Output sheet'!$B$11,A129&gt;'Input Output sheet'!$B$10),IF($A129&gt;'Input Output sheet'!$B$14,(0.5*'Input Output sheet'!$B$8*(PI()/4)*'Input Output sheet'!$B$5^2*('Input Output sheet'!$B$14)^3*'Input Output sheet'!$B$9)/1000,(0.5*'Input Output sheet'!$B$8*(PI()/4)*'Input Output sheet'!$B$5^2*$A129^3*'Input Output sheet'!$B$9)/1000),0)</f>
        <v>0</v>
      </c>
      <c r="H129" s="27" t="e">
        <f>IF(('Input Output sheet'!$B$15-('Input Output sheet'!$C$15/(G129/MAX(G129:G289))))-('Input Output sheet'!$B$16+('Input Output sheet'!$C$16/(G129/MAX(G129:G289))))&gt;0,('Input Output sheet'!$B$15-('Input Output sheet'!$C$15/(G129/MAX(G129:G289))))-('Input Output sheet'!$B$16+('Input Output sheet'!$C$16/(G129/MAX(G129:G289)))))</f>
        <v>#DIV/0!</v>
      </c>
      <c r="I129" s="4">
        <f>IF(AND(A129&lt;'Input Output sheet'!$B$11,A129&gt;'Input Output sheet'!$B$10),IF($A129&gt;'Input Output sheet'!$B$14,(0.5*'Input Output sheet'!$B$8*(PI()/4)*'Input Output sheet'!$B$5^2*('Input Output sheet'!$B$14)^3*'Input Output sheet'!$B$9*H129)/1000,(0.5*'Input Output sheet'!$B$8*(PI()/4)*'Input Output sheet'!$B$5^2*$A129^3*'Input Output sheet'!$B$9*H129)/1000),0)</f>
        <v>0</v>
      </c>
    </row>
    <row r="130" spans="1:9" ht="12.75">
      <c r="A130" s="4">
        <v>32</v>
      </c>
      <c r="B130" s="4">
        <f>((PI()*$A130)/(2*'Input Output sheet'!$B$13*'Input Output sheet'!$B$13))*EXP(((-PI()*$A130*$A130)/(4*'Input Output sheet'!$B$13*'Input Output sheet'!$B$13)))</f>
        <v>7.294935320271716E-07</v>
      </c>
      <c r="C130" s="4">
        <f>'Input Output sheet'!$B$3*((2*'Input Output sheet'!$B$13/SQRT(PI()))^(-'Input Output sheet'!$B$3))*(A130^('Input Output sheet'!$B$3-1))*EXP(-((A130/(2*'Input Output sheet'!$B$13/SQRT(PI())))^'Input Output sheet'!$B$3))</f>
        <v>7.294935320271753E-07</v>
      </c>
      <c r="D130">
        <f>((0.5*'Input Output sheet'!$B$8*0.25*PI()*'Input Output sheet'!$B$5^2*A130^3)*C130/(1000))*16/27</f>
        <v>0.033388099709154226</v>
      </c>
      <c r="E130">
        <f>((0.5*'Input Output sheet'!$B$8*0.25*PI()*'Input Output sheet'!$B$5^2*A130^3)*C130/(1000))*'Input Output sheet'!$B$9*'Input Output sheet'!$B$15</f>
        <v>0.025156889752731792</v>
      </c>
      <c r="F130">
        <f aca="true" t="shared" si="4" ref="F130:F162">$I130*$C130</f>
        <v>0</v>
      </c>
      <c r="G130">
        <f>IF(AND(A130&lt;'Input Output sheet'!$B$11,A130&gt;'Input Output sheet'!$B$10),IF($A130&gt;'Input Output sheet'!$B$14,(0.5*'Input Output sheet'!$B$8*(PI()/4)*'Input Output sheet'!$B$5^2*('Input Output sheet'!$B$14)^3*'Input Output sheet'!$B$9)/1000,(0.5*'Input Output sheet'!$B$8*(PI()/4)*'Input Output sheet'!$B$5^2*$A130^3*'Input Output sheet'!$B$9)/1000),0)</f>
        <v>0</v>
      </c>
      <c r="H130" s="27" t="e">
        <f>IF(('Input Output sheet'!$B$15-('Input Output sheet'!$C$15/(G130/MAX(G130:G290))))-('Input Output sheet'!$B$16+('Input Output sheet'!$C$16/(G130/MAX(G130:G290))))&gt;0,('Input Output sheet'!$B$15-('Input Output sheet'!$C$15/(G130/MAX(G130:G290))))-('Input Output sheet'!$B$16+('Input Output sheet'!$C$16/(G130/MAX(G130:G290)))))</f>
        <v>#DIV/0!</v>
      </c>
      <c r="I130" s="4">
        <f>IF(AND(A130&lt;'Input Output sheet'!$B$11,A130&gt;'Input Output sheet'!$B$10),IF($A130&gt;'Input Output sheet'!$B$14,(0.5*'Input Output sheet'!$B$8*(PI()/4)*'Input Output sheet'!$B$5^2*('Input Output sheet'!$B$14)^3*'Input Output sheet'!$B$9*H130)/1000,(0.5*'Input Output sheet'!$B$8*(PI()/4)*'Input Output sheet'!$B$5^2*$A130^3*'Input Output sheet'!$B$9*H130)/1000),0)</f>
        <v>0</v>
      </c>
    </row>
    <row r="131" spans="1:9" ht="12.75">
      <c r="A131" s="4">
        <v>32.25</v>
      </c>
      <c r="B131" s="4">
        <f>((PI()*$A131)/(2*'Input Output sheet'!$B$13*'Input Output sheet'!$B$13))*EXP(((-PI()*$A131*$A131)/(4*'Input Output sheet'!$B$13*'Input Output sheet'!$B$13)))</f>
        <v>5.902654449159474E-07</v>
      </c>
      <c r="C131" s="4">
        <f>'Input Output sheet'!$B$3*((2*'Input Output sheet'!$B$13/SQRT(PI()))^(-'Input Output sheet'!$B$3))*(A131^('Input Output sheet'!$B$3-1))*EXP(-((A131/(2*'Input Output sheet'!$B$13/SQRT(PI())))^'Input Output sheet'!$B$3))</f>
        <v>5.902654449159504E-07</v>
      </c>
      <c r="D131">
        <f>((0.5*'Input Output sheet'!$B$8*0.25*PI()*'Input Output sheet'!$B$5^2*A131^3)*C131/(1000))*16/27</f>
        <v>0.02765392863800729</v>
      </c>
      <c r="E131">
        <f>((0.5*'Input Output sheet'!$B$8*0.25*PI()*'Input Output sheet'!$B$5^2*A131^3)*C131/(1000))*'Input Output sheet'!$B$9*'Input Output sheet'!$B$15</f>
        <v>0.02083637104346855</v>
      </c>
      <c r="F131">
        <f t="shared" si="4"/>
        <v>0</v>
      </c>
      <c r="G131">
        <f>IF(AND(A131&lt;'Input Output sheet'!$B$11,A131&gt;'Input Output sheet'!$B$10),IF($A131&gt;'Input Output sheet'!$B$14,(0.5*'Input Output sheet'!$B$8*(PI()/4)*'Input Output sheet'!$B$5^2*('Input Output sheet'!$B$14)^3*'Input Output sheet'!$B$9)/1000,(0.5*'Input Output sheet'!$B$8*(PI()/4)*'Input Output sheet'!$B$5^2*$A131^3*'Input Output sheet'!$B$9)/1000),0)</f>
        <v>0</v>
      </c>
      <c r="H131" s="27" t="e">
        <f>IF(('Input Output sheet'!$B$15-('Input Output sheet'!$C$15/(G131/MAX(G131:G291))))-('Input Output sheet'!$B$16+('Input Output sheet'!$C$16/(G131/MAX(G131:G291))))&gt;0,('Input Output sheet'!$B$15-('Input Output sheet'!$C$15/(G131/MAX(G131:G291))))-('Input Output sheet'!$B$16+('Input Output sheet'!$C$16/(G131/MAX(G131:G291)))))</f>
        <v>#DIV/0!</v>
      </c>
      <c r="I131" s="4">
        <f>IF(AND(A131&lt;'Input Output sheet'!$B$11,A131&gt;'Input Output sheet'!$B$10),IF($A131&gt;'Input Output sheet'!$B$14,(0.5*'Input Output sheet'!$B$8*(PI()/4)*'Input Output sheet'!$B$5^2*('Input Output sheet'!$B$14)^3*'Input Output sheet'!$B$9*H131)/1000,(0.5*'Input Output sheet'!$B$8*(PI()/4)*'Input Output sheet'!$B$5^2*$A131^3*'Input Output sheet'!$B$9*H131)/1000),0)</f>
        <v>0</v>
      </c>
    </row>
    <row r="132" spans="1:9" ht="12.75">
      <c r="A132" s="4">
        <v>32.5</v>
      </c>
      <c r="B132" s="4">
        <f>((PI()*$A132)/(2*'Input Output sheet'!$B$13*'Input Output sheet'!$B$13))*EXP(((-PI()*$A132*$A132)/(4*'Input Output sheet'!$B$13*'Input Output sheet'!$B$13)))</f>
        <v>4.767658301799093E-07</v>
      </c>
      <c r="C132" s="4">
        <f>'Input Output sheet'!$B$3*((2*'Input Output sheet'!$B$13/SQRT(PI()))^(-'Input Output sheet'!$B$3))*(A132^('Input Output sheet'!$B$3-1))*EXP(-((A132/(2*'Input Output sheet'!$B$13/SQRT(PI())))^'Input Output sheet'!$B$3))</f>
        <v>4.767658301799109E-07</v>
      </c>
      <c r="D132">
        <f>((0.5*'Input Output sheet'!$B$8*0.25*PI()*'Input Output sheet'!$B$5^2*A132^3)*C132/(1000))*16/27</f>
        <v>0.022859963156115517</v>
      </c>
      <c r="E132">
        <f>((0.5*'Input Output sheet'!$B$8*0.25*PI()*'Input Output sheet'!$B$5^2*A132^3)*C132/(1000))*'Input Output sheet'!$B$9*'Input Output sheet'!$B$15</f>
        <v>0.017224267864284413</v>
      </c>
      <c r="F132">
        <f t="shared" si="4"/>
        <v>0</v>
      </c>
      <c r="G132">
        <f>IF(AND(A132&lt;'Input Output sheet'!$B$11,A132&gt;'Input Output sheet'!$B$10),IF($A132&gt;'Input Output sheet'!$B$14,(0.5*'Input Output sheet'!$B$8*(PI()/4)*'Input Output sheet'!$B$5^2*('Input Output sheet'!$B$14)^3*'Input Output sheet'!$B$9)/1000,(0.5*'Input Output sheet'!$B$8*(PI()/4)*'Input Output sheet'!$B$5^2*$A132^3*'Input Output sheet'!$B$9)/1000),0)</f>
        <v>0</v>
      </c>
      <c r="H132" s="27" t="e">
        <f>IF(('Input Output sheet'!$B$15-('Input Output sheet'!$C$15/(G132/MAX(G132:G292))))-('Input Output sheet'!$B$16+('Input Output sheet'!$C$16/(G132/MAX(G132:G292))))&gt;0,('Input Output sheet'!$B$15-('Input Output sheet'!$C$15/(G132/MAX(G132:G292))))-('Input Output sheet'!$B$16+('Input Output sheet'!$C$16/(G132/MAX(G132:G292)))))</f>
        <v>#DIV/0!</v>
      </c>
      <c r="I132" s="4">
        <f>IF(AND(A132&lt;'Input Output sheet'!$B$11,A132&gt;'Input Output sheet'!$B$10),IF($A132&gt;'Input Output sheet'!$B$14,(0.5*'Input Output sheet'!$B$8*(PI()/4)*'Input Output sheet'!$B$5^2*('Input Output sheet'!$B$14)^3*'Input Output sheet'!$B$9*H132)/1000,(0.5*'Input Output sheet'!$B$8*(PI()/4)*'Input Output sheet'!$B$5^2*$A132^3*'Input Output sheet'!$B$9*H132)/1000),0)</f>
        <v>0</v>
      </c>
    </row>
    <row r="133" spans="1:9" ht="12.75">
      <c r="A133" s="4">
        <v>32.75</v>
      </c>
      <c r="B133" s="4">
        <f>((PI()*$A133)/(2*'Input Output sheet'!$B$13*'Input Output sheet'!$B$13))*EXP(((-PI()*$A133*$A133)/(4*'Input Output sheet'!$B$13*'Input Output sheet'!$B$13)))</f>
        <v>3.8441040327927107E-07</v>
      </c>
      <c r="C133" s="4">
        <f>'Input Output sheet'!$B$3*((2*'Input Output sheet'!$B$13/SQRT(PI()))^(-'Input Output sheet'!$B$3))*(A133^('Input Output sheet'!$B$3-1))*EXP(-((A133/(2*'Input Output sheet'!$B$13/SQRT(PI())))^'Input Output sheet'!$B$3))</f>
        <v>3.844104032792737E-07</v>
      </c>
      <c r="D133">
        <f>((0.5*'Input Output sheet'!$B$8*0.25*PI()*'Input Output sheet'!$B$5^2*A133^3)*C133/(1000))*16/27</f>
        <v>0.01886033344393814</v>
      </c>
      <c r="E133">
        <f>((0.5*'Input Output sheet'!$B$8*0.25*PI()*'Input Output sheet'!$B$5^2*A133^3)*C133/(1000))*'Input Output sheet'!$B$9*'Input Output sheet'!$B$15</f>
        <v>0.014210671864587264</v>
      </c>
      <c r="F133">
        <f t="shared" si="4"/>
        <v>0</v>
      </c>
      <c r="G133">
        <f>IF(AND(A133&lt;'Input Output sheet'!$B$11,A133&gt;'Input Output sheet'!$B$10),IF($A133&gt;'Input Output sheet'!$B$14,(0.5*'Input Output sheet'!$B$8*(PI()/4)*'Input Output sheet'!$B$5^2*('Input Output sheet'!$B$14)^3*'Input Output sheet'!$B$9)/1000,(0.5*'Input Output sheet'!$B$8*(PI()/4)*'Input Output sheet'!$B$5^2*$A133^3*'Input Output sheet'!$B$9)/1000),0)</f>
        <v>0</v>
      </c>
      <c r="H133" s="27" t="e">
        <f>IF(('Input Output sheet'!$B$15-('Input Output sheet'!$C$15/(G133/MAX(G133:G293))))-('Input Output sheet'!$B$16+('Input Output sheet'!$C$16/(G133/MAX(G133:G293))))&gt;0,('Input Output sheet'!$B$15-('Input Output sheet'!$C$15/(G133/MAX(G133:G293))))-('Input Output sheet'!$B$16+('Input Output sheet'!$C$16/(G133/MAX(G133:G293)))))</f>
        <v>#DIV/0!</v>
      </c>
      <c r="I133" s="4">
        <f>IF(AND(A133&lt;'Input Output sheet'!$B$11,A133&gt;'Input Output sheet'!$B$10),IF($A133&gt;'Input Output sheet'!$B$14,(0.5*'Input Output sheet'!$B$8*(PI()/4)*'Input Output sheet'!$B$5^2*('Input Output sheet'!$B$14)^3*'Input Output sheet'!$B$9*H133)/1000,(0.5*'Input Output sheet'!$B$8*(PI()/4)*'Input Output sheet'!$B$5^2*$A133^3*'Input Output sheet'!$B$9*H133)/1000),0)</f>
        <v>0</v>
      </c>
    </row>
    <row r="134" spans="1:9" ht="12.75">
      <c r="A134" s="4">
        <v>33</v>
      </c>
      <c r="B134" s="4">
        <f>((PI()*$A134)/(2*'Input Output sheet'!$B$13*'Input Output sheet'!$B$13))*EXP(((-PI()*$A134*$A134)/(4*'Input Output sheet'!$B$13*'Input Output sheet'!$B$13)))</f>
        <v>3.0939819947283643E-07</v>
      </c>
      <c r="C134" s="4">
        <f>'Input Output sheet'!$B$3*((2*'Input Output sheet'!$B$13/SQRT(PI()))^(-'Input Output sheet'!$B$3))*(A134^('Input Output sheet'!$B$3-1))*EXP(-((A134/(2*'Input Output sheet'!$B$13/SQRT(PI())))^'Input Output sheet'!$B$3))</f>
        <v>3.0939819947283797E-07</v>
      </c>
      <c r="D134">
        <f>((0.5*'Input Output sheet'!$B$8*0.25*PI()*'Input Output sheet'!$B$5^2*A134^3)*C134/(1000))*16/27</f>
        <v>0.015530302780384994</v>
      </c>
      <c r="E134">
        <f>((0.5*'Input Output sheet'!$B$8*0.25*PI()*'Input Output sheet'!$B$5^2*A134^3)*C134/(1000))*'Input Output sheet'!$B$9*'Input Output sheet'!$B$15</f>
        <v>0.011701597823058204</v>
      </c>
      <c r="F134">
        <f t="shared" si="4"/>
        <v>0</v>
      </c>
      <c r="G134">
        <f>IF(AND(A134&lt;'Input Output sheet'!$B$11,A134&gt;'Input Output sheet'!$B$10),IF($A134&gt;'Input Output sheet'!$B$14,(0.5*'Input Output sheet'!$B$8*(PI()/4)*'Input Output sheet'!$B$5^2*('Input Output sheet'!$B$14)^3*'Input Output sheet'!$B$9)/1000,(0.5*'Input Output sheet'!$B$8*(PI()/4)*'Input Output sheet'!$B$5^2*$A134^3*'Input Output sheet'!$B$9)/1000),0)</f>
        <v>0</v>
      </c>
      <c r="H134" s="27" t="e">
        <f>IF(('Input Output sheet'!$B$15-('Input Output sheet'!$C$15/(G134/MAX(G134:G294))))-('Input Output sheet'!$B$16+('Input Output sheet'!$C$16/(G134/MAX(G134:G294))))&gt;0,('Input Output sheet'!$B$15-('Input Output sheet'!$C$15/(G134/MAX(G134:G294))))-('Input Output sheet'!$B$16+('Input Output sheet'!$C$16/(G134/MAX(G134:G294)))))</f>
        <v>#DIV/0!</v>
      </c>
      <c r="I134" s="4">
        <f>IF(AND(A134&lt;'Input Output sheet'!$B$11,A134&gt;'Input Output sheet'!$B$10),IF($A134&gt;'Input Output sheet'!$B$14,(0.5*'Input Output sheet'!$B$8*(PI()/4)*'Input Output sheet'!$B$5^2*('Input Output sheet'!$B$14)^3*'Input Output sheet'!$B$9*H134)/1000,(0.5*'Input Output sheet'!$B$8*(PI()/4)*'Input Output sheet'!$B$5^2*$A134^3*'Input Output sheet'!$B$9*H134)/1000),0)</f>
        <v>0</v>
      </c>
    </row>
    <row r="135" spans="1:9" ht="12.75">
      <c r="A135" s="4">
        <v>33.25</v>
      </c>
      <c r="B135" s="4">
        <f>((PI()*$A135)/(2*'Input Output sheet'!$B$13*'Input Output sheet'!$B$13))*EXP(((-PI()*$A135*$A135)/(4*'Input Output sheet'!$B$13*'Input Output sheet'!$B$13)))</f>
        <v>2.485841606350014E-07</v>
      </c>
      <c r="C135" s="4">
        <f>'Input Output sheet'!$B$3*((2*'Input Output sheet'!$B$13/SQRT(PI()))^(-'Input Output sheet'!$B$3))*(A135^('Input Output sheet'!$B$3-1))*EXP(-((A135/(2*'Input Output sheet'!$B$13/SQRT(PI())))^'Input Output sheet'!$B$3))</f>
        <v>2.485841606350026E-07</v>
      </c>
      <c r="D135">
        <f>((0.5*'Input Output sheet'!$B$8*0.25*PI()*'Input Output sheet'!$B$5^2*A135^3)*C135/(1000))*16/27</f>
        <v>0.0127634688502667</v>
      </c>
      <c r="E135">
        <f>((0.5*'Input Output sheet'!$B$8*0.25*PI()*'Input Output sheet'!$B$5^2*A135^3)*C135/(1000))*'Input Output sheet'!$B$9*'Input Output sheet'!$B$15</f>
        <v>0.009616874920274387</v>
      </c>
      <c r="F135">
        <f t="shared" si="4"/>
        <v>0</v>
      </c>
      <c r="G135">
        <f>IF(AND(A135&lt;'Input Output sheet'!$B$11,A135&gt;'Input Output sheet'!$B$10),IF($A135&gt;'Input Output sheet'!$B$14,(0.5*'Input Output sheet'!$B$8*(PI()/4)*'Input Output sheet'!$B$5^2*('Input Output sheet'!$B$14)^3*'Input Output sheet'!$B$9)/1000,(0.5*'Input Output sheet'!$B$8*(PI()/4)*'Input Output sheet'!$B$5^2*$A135^3*'Input Output sheet'!$B$9)/1000),0)</f>
        <v>0</v>
      </c>
      <c r="H135" s="27" t="e">
        <f>IF(('Input Output sheet'!$B$15-('Input Output sheet'!$C$15/(G135/MAX(G135:G295))))-('Input Output sheet'!$B$16+('Input Output sheet'!$C$16/(G135/MAX(G135:G295))))&gt;0,('Input Output sheet'!$B$15-('Input Output sheet'!$C$15/(G135/MAX(G135:G295))))-('Input Output sheet'!$B$16+('Input Output sheet'!$C$16/(G135/MAX(G135:G295)))))</f>
        <v>#DIV/0!</v>
      </c>
      <c r="I135" s="4">
        <f>IF(AND(A135&lt;'Input Output sheet'!$B$11,A135&gt;'Input Output sheet'!$B$10),IF($A135&gt;'Input Output sheet'!$B$14,(0.5*'Input Output sheet'!$B$8*(PI()/4)*'Input Output sheet'!$B$5^2*('Input Output sheet'!$B$14)^3*'Input Output sheet'!$B$9*H135)/1000,(0.5*'Input Output sheet'!$B$8*(PI()/4)*'Input Output sheet'!$B$5^2*$A135^3*'Input Output sheet'!$B$9*H135)/1000),0)</f>
        <v>0</v>
      </c>
    </row>
    <row r="136" spans="1:9" ht="12.75">
      <c r="A136" s="4">
        <v>33.5</v>
      </c>
      <c r="B136" s="4">
        <f>((PI()*$A136)/(2*'Input Output sheet'!$B$13*'Input Output sheet'!$B$13))*EXP(((-PI()*$A136*$A136)/(4*'Input Output sheet'!$B$13*'Input Output sheet'!$B$13)))</f>
        <v>1.9937124360252643E-07</v>
      </c>
      <c r="C136" s="4">
        <f>'Input Output sheet'!$B$3*((2*'Input Output sheet'!$B$13/SQRT(PI()))^(-'Input Output sheet'!$B$3))*(A136^('Input Output sheet'!$B$3-1))*EXP(-((A136/(2*'Input Output sheet'!$B$13/SQRT(PI())))^'Input Output sheet'!$B$3))</f>
        <v>1.9937124360252746E-07</v>
      </c>
      <c r="D136">
        <f>((0.5*'Input Output sheet'!$B$8*0.25*PI()*'Input Output sheet'!$B$5^2*A136^3)*C136/(1000))*16/27</f>
        <v>0.010469290728169281</v>
      </c>
      <c r="E136">
        <f>((0.5*'Input Output sheet'!$B$8*0.25*PI()*'Input Output sheet'!$B$5^2*A136^3)*C136/(1000))*'Input Output sheet'!$B$9*'Input Output sheet'!$B$15</f>
        <v>0.007888283398340298</v>
      </c>
      <c r="F136">
        <f t="shared" si="4"/>
        <v>0</v>
      </c>
      <c r="G136">
        <f>IF(AND(A136&lt;'Input Output sheet'!$B$11,A136&gt;'Input Output sheet'!$B$10),IF($A136&gt;'Input Output sheet'!$B$14,(0.5*'Input Output sheet'!$B$8*(PI()/4)*'Input Output sheet'!$B$5^2*('Input Output sheet'!$B$14)^3*'Input Output sheet'!$B$9)/1000,(0.5*'Input Output sheet'!$B$8*(PI()/4)*'Input Output sheet'!$B$5^2*$A136^3*'Input Output sheet'!$B$9)/1000),0)</f>
        <v>0</v>
      </c>
      <c r="H136" s="27" t="e">
        <f>IF(('Input Output sheet'!$B$15-('Input Output sheet'!$C$15/(G136/MAX(G136:G296))))-('Input Output sheet'!$B$16+('Input Output sheet'!$C$16/(G136/MAX(G136:G296))))&gt;0,('Input Output sheet'!$B$15-('Input Output sheet'!$C$15/(G136/MAX(G136:G296))))-('Input Output sheet'!$B$16+('Input Output sheet'!$C$16/(G136/MAX(G136:G296)))))</f>
        <v>#DIV/0!</v>
      </c>
      <c r="I136" s="4">
        <f>IF(AND(A136&lt;'Input Output sheet'!$B$11,A136&gt;'Input Output sheet'!$B$10),IF($A136&gt;'Input Output sheet'!$B$14,(0.5*'Input Output sheet'!$B$8*(PI()/4)*'Input Output sheet'!$B$5^2*('Input Output sheet'!$B$14)^3*'Input Output sheet'!$B$9*H136)/1000,(0.5*'Input Output sheet'!$B$8*(PI()/4)*'Input Output sheet'!$B$5^2*$A136^3*'Input Output sheet'!$B$9*H136)/1000),0)</f>
        <v>0</v>
      </c>
    </row>
    <row r="137" spans="1:9" ht="12.75">
      <c r="A137" s="4">
        <v>33.75</v>
      </c>
      <c r="B137" s="4">
        <f>((PI()*$A137)/(2*'Input Output sheet'!$B$13*'Input Output sheet'!$B$13))*EXP(((-PI()*$A137*$A137)/(4*'Input Output sheet'!$B$13*'Input Output sheet'!$B$13)))</f>
        <v>1.5961927820830843E-07</v>
      </c>
      <c r="C137" s="4">
        <f>'Input Output sheet'!$B$3*((2*'Input Output sheet'!$B$13/SQRT(PI()))^(-'Input Output sheet'!$B$3))*(A137^('Input Output sheet'!$B$3-1))*EXP(-((A137/(2*'Input Output sheet'!$B$13/SQRT(PI())))^'Input Output sheet'!$B$3))</f>
        <v>1.5961927820830925E-07</v>
      </c>
      <c r="D137">
        <f>((0.5*'Input Output sheet'!$B$8*0.25*PI()*'Input Output sheet'!$B$5^2*A137^3)*C137/(1000))*16/27</f>
        <v>0.008570911195357852</v>
      </c>
      <c r="E137">
        <f>((0.5*'Input Output sheet'!$B$8*0.25*PI()*'Input Output sheet'!$B$5^2*A137^3)*C137/(1000))*'Input Output sheet'!$B$9*'Input Output sheet'!$B$15</f>
        <v>0.006457913744727285</v>
      </c>
      <c r="F137">
        <f t="shared" si="4"/>
        <v>0</v>
      </c>
      <c r="G137">
        <f>IF(AND(A137&lt;'Input Output sheet'!$B$11,A137&gt;'Input Output sheet'!$B$10),IF($A137&gt;'Input Output sheet'!$B$14,(0.5*'Input Output sheet'!$B$8*(PI()/4)*'Input Output sheet'!$B$5^2*('Input Output sheet'!$B$14)^3*'Input Output sheet'!$B$9)/1000,(0.5*'Input Output sheet'!$B$8*(PI()/4)*'Input Output sheet'!$B$5^2*$A137^3*'Input Output sheet'!$B$9)/1000),0)</f>
        <v>0</v>
      </c>
      <c r="H137" s="27" t="e">
        <f>IF(('Input Output sheet'!$B$15-('Input Output sheet'!$C$15/(G137/MAX(G137:G297))))-('Input Output sheet'!$B$16+('Input Output sheet'!$C$16/(G137/MAX(G137:G297))))&gt;0,('Input Output sheet'!$B$15-('Input Output sheet'!$C$15/(G137/MAX(G137:G297))))-('Input Output sheet'!$B$16+('Input Output sheet'!$C$16/(G137/MAX(G137:G297)))))</f>
        <v>#DIV/0!</v>
      </c>
      <c r="I137" s="4">
        <f>IF(AND(A137&lt;'Input Output sheet'!$B$11,A137&gt;'Input Output sheet'!$B$10),IF($A137&gt;'Input Output sheet'!$B$14,(0.5*'Input Output sheet'!$B$8*(PI()/4)*'Input Output sheet'!$B$5^2*('Input Output sheet'!$B$14)^3*'Input Output sheet'!$B$9*H137)/1000,(0.5*'Input Output sheet'!$B$8*(PI()/4)*'Input Output sheet'!$B$5^2*$A137^3*'Input Output sheet'!$B$9*H137)/1000),0)</f>
        <v>0</v>
      </c>
    </row>
    <row r="138" spans="1:9" ht="12.75">
      <c r="A138" s="4">
        <v>34</v>
      </c>
      <c r="B138" s="4">
        <f>((PI()*$A138)/(2*'Input Output sheet'!$B$13*'Input Output sheet'!$B$13))*EXP(((-PI()*$A138*$A138)/(4*'Input Output sheet'!$B$13*'Input Output sheet'!$B$13)))</f>
        <v>1.2756815781303914E-07</v>
      </c>
      <c r="C138" s="4">
        <f>'Input Output sheet'!$B$3*((2*'Input Output sheet'!$B$13/SQRT(PI()))^(-'Input Output sheet'!$B$3))*(A138^('Input Output sheet'!$B$3-1))*EXP(-((A138/(2*'Input Output sheet'!$B$13/SQRT(PI())))^'Input Output sheet'!$B$3))</f>
        <v>1.2756815781304001E-07</v>
      </c>
      <c r="D138">
        <f>((0.5*'Input Output sheet'!$B$8*0.25*PI()*'Input Output sheet'!$B$5^2*A138^3)*C138/(1000))*16/27</f>
        <v>0.007003245588114415</v>
      </c>
      <c r="E138">
        <f>((0.5*'Input Output sheet'!$B$8*0.25*PI()*'Input Output sheet'!$B$5^2*A138^3)*C138/(1000))*'Input Output sheet'!$B$9*'Input Output sheet'!$B$15</f>
        <v>0.005276726699219582</v>
      </c>
      <c r="F138">
        <f t="shared" si="4"/>
        <v>0</v>
      </c>
      <c r="G138">
        <f>IF(AND(A138&lt;'Input Output sheet'!$B$11,A138&gt;'Input Output sheet'!$B$10),IF($A138&gt;'Input Output sheet'!$B$14,(0.5*'Input Output sheet'!$B$8*(PI()/4)*'Input Output sheet'!$B$5^2*('Input Output sheet'!$B$14)^3*'Input Output sheet'!$B$9)/1000,(0.5*'Input Output sheet'!$B$8*(PI()/4)*'Input Output sheet'!$B$5^2*$A138^3*'Input Output sheet'!$B$9)/1000),0)</f>
        <v>0</v>
      </c>
      <c r="H138" s="27" t="e">
        <f>IF(('Input Output sheet'!$B$15-('Input Output sheet'!$C$15/(G138/MAX(G138:G298))))-('Input Output sheet'!$B$16+('Input Output sheet'!$C$16/(G138/MAX(G138:G298))))&gt;0,('Input Output sheet'!$B$15-('Input Output sheet'!$C$15/(G138/MAX(G138:G298))))-('Input Output sheet'!$B$16+('Input Output sheet'!$C$16/(G138/MAX(G138:G298)))))</f>
        <v>#DIV/0!</v>
      </c>
      <c r="I138" s="4">
        <f>IF(AND(A138&lt;'Input Output sheet'!$B$11,A138&gt;'Input Output sheet'!$B$10),IF($A138&gt;'Input Output sheet'!$B$14,(0.5*'Input Output sheet'!$B$8*(PI()/4)*'Input Output sheet'!$B$5^2*('Input Output sheet'!$B$14)^3*'Input Output sheet'!$B$9*H138)/1000,(0.5*'Input Output sheet'!$B$8*(PI()/4)*'Input Output sheet'!$B$5^2*$A138^3*'Input Output sheet'!$B$9*H138)/1000),0)</f>
        <v>0</v>
      </c>
    </row>
    <row r="139" spans="1:9" ht="12.75">
      <c r="A139" s="4">
        <v>34.25</v>
      </c>
      <c r="B139" s="4">
        <f>((PI()*$A139)/(2*'Input Output sheet'!$B$13*'Input Output sheet'!$B$13))*EXP(((-PI()*$A139*$A139)/(4*'Input Output sheet'!$B$13*'Input Output sheet'!$B$13)))</f>
        <v>1.017732612030967E-07</v>
      </c>
      <c r="C139" s="4">
        <f>'Input Output sheet'!$B$3*((2*'Input Output sheet'!$B$13/SQRT(PI()))^(-'Input Output sheet'!$B$3))*(A139^('Input Output sheet'!$B$3-1))*EXP(-((A139/(2*'Input Output sheet'!$B$13/SQRT(PI())))^'Input Output sheet'!$B$3))</f>
        <v>1.0177326120309705E-07</v>
      </c>
      <c r="D139">
        <f>((0.5*'Input Output sheet'!$B$8*0.25*PI()*'Input Output sheet'!$B$5^2*A139^3)*C139/(1000))*16/27</f>
        <v>0.005711310083265549</v>
      </c>
      <c r="E139">
        <f>((0.5*'Input Output sheet'!$B$8*0.25*PI()*'Input Output sheet'!$B$5^2*A139^3)*C139/(1000))*'Input Output sheet'!$B$9*'Input Output sheet'!$B$15</f>
        <v>0.004303293669300489</v>
      </c>
      <c r="F139">
        <f t="shared" si="4"/>
        <v>0</v>
      </c>
      <c r="G139">
        <f>IF(AND(A139&lt;'Input Output sheet'!$B$11,A139&gt;'Input Output sheet'!$B$10),IF($A139&gt;'Input Output sheet'!$B$14,(0.5*'Input Output sheet'!$B$8*(PI()/4)*'Input Output sheet'!$B$5^2*('Input Output sheet'!$B$14)^3*'Input Output sheet'!$B$9)/1000,(0.5*'Input Output sheet'!$B$8*(PI()/4)*'Input Output sheet'!$B$5^2*$A139^3*'Input Output sheet'!$B$9)/1000),0)</f>
        <v>0</v>
      </c>
      <c r="H139" s="27" t="e">
        <f>IF(('Input Output sheet'!$B$15-('Input Output sheet'!$C$15/(G139/MAX(G139:G299))))-('Input Output sheet'!$B$16+('Input Output sheet'!$C$16/(G139/MAX(G139:G299))))&gt;0,('Input Output sheet'!$B$15-('Input Output sheet'!$C$15/(G139/MAX(G139:G299))))-('Input Output sheet'!$B$16+('Input Output sheet'!$C$16/(G139/MAX(G139:G299)))))</f>
        <v>#DIV/0!</v>
      </c>
      <c r="I139" s="4">
        <f>IF(AND(A139&lt;'Input Output sheet'!$B$11,A139&gt;'Input Output sheet'!$B$10),IF($A139&gt;'Input Output sheet'!$B$14,(0.5*'Input Output sheet'!$B$8*(PI()/4)*'Input Output sheet'!$B$5^2*('Input Output sheet'!$B$14)^3*'Input Output sheet'!$B$9*H139)/1000,(0.5*'Input Output sheet'!$B$8*(PI()/4)*'Input Output sheet'!$B$5^2*$A139^3*'Input Output sheet'!$B$9*H139)/1000),0)</f>
        <v>0</v>
      </c>
    </row>
    <row r="140" spans="1:9" ht="12.75">
      <c r="A140" s="4">
        <v>34.5</v>
      </c>
      <c r="B140" s="4">
        <f>((PI()*$A140)/(2*'Input Output sheet'!$B$13*'Input Output sheet'!$B$13))*EXP(((-PI()*$A140*$A140)/(4*'Input Output sheet'!$B$13*'Input Output sheet'!$B$13)))</f>
        <v>8.105128520361569E-08</v>
      </c>
      <c r="C140" s="4">
        <f>'Input Output sheet'!$B$3*((2*'Input Output sheet'!$B$13/SQRT(PI()))^(-'Input Output sheet'!$B$3))*(A140^('Input Output sheet'!$B$3-1))*EXP(-((A140/(2*'Input Output sheet'!$B$13/SQRT(PI())))^'Input Output sheet'!$B$3))</f>
        <v>8.105128520361566E-08</v>
      </c>
      <c r="D140">
        <f>((0.5*'Input Output sheet'!$B$8*0.25*PI()*'Input Output sheet'!$B$5^2*A140^3)*C140/(1000))*16/27</f>
        <v>0.004648764137714887</v>
      </c>
      <c r="E140">
        <f>((0.5*'Input Output sheet'!$B$8*0.25*PI()*'Input Output sheet'!$B$5^2*A140^3)*C140/(1000))*'Input Output sheet'!$B$9*'Input Output sheet'!$B$15</f>
        <v>0.003502698503888863</v>
      </c>
      <c r="F140">
        <f t="shared" si="4"/>
        <v>0</v>
      </c>
      <c r="G140">
        <f>IF(AND(A140&lt;'Input Output sheet'!$B$11,A140&gt;'Input Output sheet'!$B$10),IF($A140&gt;'Input Output sheet'!$B$14,(0.5*'Input Output sheet'!$B$8*(PI()/4)*'Input Output sheet'!$B$5^2*('Input Output sheet'!$B$14)^3*'Input Output sheet'!$B$9)/1000,(0.5*'Input Output sheet'!$B$8*(PI()/4)*'Input Output sheet'!$B$5^2*$A140^3*'Input Output sheet'!$B$9)/1000),0)</f>
        <v>0</v>
      </c>
      <c r="H140" s="27" t="e">
        <f>IF(('Input Output sheet'!$B$15-('Input Output sheet'!$C$15/(G140/MAX(G140:G300))))-('Input Output sheet'!$B$16+('Input Output sheet'!$C$16/(G140/MAX(G140:G300))))&gt;0,('Input Output sheet'!$B$15-('Input Output sheet'!$C$15/(G140/MAX(G140:G300))))-('Input Output sheet'!$B$16+('Input Output sheet'!$C$16/(G140/MAX(G140:G300)))))</f>
        <v>#DIV/0!</v>
      </c>
      <c r="I140" s="4">
        <f>IF(AND(A140&lt;'Input Output sheet'!$B$11,A140&gt;'Input Output sheet'!$B$10),IF($A140&gt;'Input Output sheet'!$B$14,(0.5*'Input Output sheet'!$B$8*(PI()/4)*'Input Output sheet'!$B$5^2*('Input Output sheet'!$B$14)^3*'Input Output sheet'!$B$9*H140)/1000,(0.5*'Input Output sheet'!$B$8*(PI()/4)*'Input Output sheet'!$B$5^2*$A140^3*'Input Output sheet'!$B$9*H140)/1000),0)</f>
        <v>0</v>
      </c>
    </row>
    <row r="141" spans="1:9" ht="12.75">
      <c r="A141" s="4">
        <v>34.75</v>
      </c>
      <c r="B141" s="4">
        <f>((PI()*$A141)/(2*'Input Output sheet'!$B$13*'Input Output sheet'!$B$13))*EXP(((-PI()*$A141*$A141)/(4*'Input Output sheet'!$B$13*'Input Output sheet'!$B$13)))</f>
        <v>6.443491525964231E-08</v>
      </c>
      <c r="C141" s="4">
        <f>'Input Output sheet'!$B$3*((2*'Input Output sheet'!$B$13/SQRT(PI()))^(-'Input Output sheet'!$B$3))*(A141^('Input Output sheet'!$B$3-1))*EXP(-((A141/(2*'Input Output sheet'!$B$13/SQRT(PI())))^'Input Output sheet'!$B$3))</f>
        <v>6.443491525964231E-08</v>
      </c>
      <c r="D141">
        <f>((0.5*'Input Output sheet'!$B$8*0.25*PI()*'Input Output sheet'!$B$5^2*A141^3)*C141/(1000))*16/27</f>
        <v>0.0037766436616197023</v>
      </c>
      <c r="E141">
        <f>((0.5*'Input Output sheet'!$B$8*0.25*PI()*'Input Output sheet'!$B$5^2*A141^3)*C141/(1000))*'Input Output sheet'!$B$9*'Input Output sheet'!$B$15</f>
        <v>0.00284558297891602</v>
      </c>
      <c r="F141">
        <f t="shared" si="4"/>
        <v>0</v>
      </c>
      <c r="G141">
        <f>IF(AND(A141&lt;'Input Output sheet'!$B$11,A141&gt;'Input Output sheet'!$B$10),IF($A141&gt;'Input Output sheet'!$B$14,(0.5*'Input Output sheet'!$B$8*(PI()/4)*'Input Output sheet'!$B$5^2*('Input Output sheet'!$B$14)^3*'Input Output sheet'!$B$9)/1000,(0.5*'Input Output sheet'!$B$8*(PI()/4)*'Input Output sheet'!$B$5^2*$A141^3*'Input Output sheet'!$B$9)/1000),0)</f>
        <v>0</v>
      </c>
      <c r="H141" s="27" t="e">
        <f>IF(('Input Output sheet'!$B$15-('Input Output sheet'!$C$15/(G141/MAX(G141:G301))))-('Input Output sheet'!$B$16+('Input Output sheet'!$C$16/(G141/MAX(G141:G301))))&gt;0,('Input Output sheet'!$B$15-('Input Output sheet'!$C$15/(G141/MAX(G141:G301))))-('Input Output sheet'!$B$16+('Input Output sheet'!$C$16/(G141/MAX(G141:G301)))))</f>
        <v>#DIV/0!</v>
      </c>
      <c r="I141" s="4">
        <f>IF(AND(A141&lt;'Input Output sheet'!$B$11,A141&gt;'Input Output sheet'!$B$10),IF($A141&gt;'Input Output sheet'!$B$14,(0.5*'Input Output sheet'!$B$8*(PI()/4)*'Input Output sheet'!$B$5^2*('Input Output sheet'!$B$14)^3*'Input Output sheet'!$B$9*H141)/1000,(0.5*'Input Output sheet'!$B$8*(PI()/4)*'Input Output sheet'!$B$5^2*$A141^3*'Input Output sheet'!$B$9*H141)/1000),0)</f>
        <v>0</v>
      </c>
    </row>
    <row r="142" spans="1:9" ht="12.75">
      <c r="A142" s="4">
        <v>35</v>
      </c>
      <c r="B142" s="4">
        <f>((PI()*$A142)/(2*'Input Output sheet'!$B$13*'Input Output sheet'!$B$13))*EXP(((-PI()*$A142*$A142)/(4*'Input Output sheet'!$B$13*'Input Output sheet'!$B$13)))</f>
        <v>5.113497949609006E-08</v>
      </c>
      <c r="C142" s="4">
        <f>'Input Output sheet'!$B$3*((2*'Input Output sheet'!$B$13/SQRT(PI()))^(-'Input Output sheet'!$B$3))*(A142^('Input Output sheet'!$B$3-1))*EXP(-((A142/(2*'Input Output sheet'!$B$13/SQRT(PI())))^'Input Output sheet'!$B$3))</f>
        <v>5.113497949609005E-08</v>
      </c>
      <c r="D142">
        <f>((0.5*'Input Output sheet'!$B$8*0.25*PI()*'Input Output sheet'!$B$5^2*A142^3)*C142/(1000))*16/27</f>
        <v>0.0030622633765872783</v>
      </c>
      <c r="E142">
        <f>((0.5*'Input Output sheet'!$B$8*0.25*PI()*'Input Output sheet'!$B$5^2*A142^3)*C142/(1000))*'Input Output sheet'!$B$9*'Input Output sheet'!$B$15</f>
        <v>0.0023073197585279956</v>
      </c>
      <c r="F142">
        <f t="shared" si="4"/>
        <v>0</v>
      </c>
      <c r="G142">
        <f>IF(AND(A142&lt;'Input Output sheet'!$B$11,A142&gt;'Input Output sheet'!$B$10),IF($A142&gt;'Input Output sheet'!$B$14,(0.5*'Input Output sheet'!$B$8*(PI()/4)*'Input Output sheet'!$B$5^2*('Input Output sheet'!$B$14)^3*'Input Output sheet'!$B$9)/1000,(0.5*'Input Output sheet'!$B$8*(PI()/4)*'Input Output sheet'!$B$5^2*$A142^3*'Input Output sheet'!$B$9)/1000),0)</f>
        <v>0</v>
      </c>
      <c r="H142" s="27" t="e">
        <f>IF(('Input Output sheet'!$B$15-('Input Output sheet'!$C$15/(G142/MAX(G142:G302))))-('Input Output sheet'!$B$16+('Input Output sheet'!$C$16/(G142/MAX(G142:G302))))&gt;0,('Input Output sheet'!$B$15-('Input Output sheet'!$C$15/(G142/MAX(G142:G302))))-('Input Output sheet'!$B$16+('Input Output sheet'!$C$16/(G142/MAX(G142:G302)))))</f>
        <v>#DIV/0!</v>
      </c>
      <c r="I142" s="4">
        <f>IF(AND(A142&lt;'Input Output sheet'!$B$11,A142&gt;'Input Output sheet'!$B$10),IF($A142&gt;'Input Output sheet'!$B$14,(0.5*'Input Output sheet'!$B$8*(PI()/4)*'Input Output sheet'!$B$5^2*('Input Output sheet'!$B$14)^3*'Input Output sheet'!$B$9*H142)/1000,(0.5*'Input Output sheet'!$B$8*(PI()/4)*'Input Output sheet'!$B$5^2*$A142^3*'Input Output sheet'!$B$9*H142)/1000),0)</f>
        <v>0</v>
      </c>
    </row>
    <row r="143" spans="1:9" ht="12.75">
      <c r="A143" s="4">
        <v>35.25</v>
      </c>
      <c r="B143" s="4">
        <f>((PI()*$A143)/(2*'Input Output sheet'!$B$13*'Input Output sheet'!$B$13))*EXP(((-PI()*$A143*$A143)/(4*'Input Output sheet'!$B$13*'Input Output sheet'!$B$13)))</f>
        <v>4.050892320036442E-08</v>
      </c>
      <c r="C143" s="4">
        <f>'Input Output sheet'!$B$3*((2*'Input Output sheet'!$B$13/SQRT(PI()))^(-'Input Output sheet'!$B$3))*(A143^('Input Output sheet'!$B$3-1))*EXP(-((A143/(2*'Input Output sheet'!$B$13/SQRT(PI())))^'Input Output sheet'!$B$3))</f>
        <v>4.050892320036442E-08</v>
      </c>
      <c r="D143">
        <f>((0.5*'Input Output sheet'!$B$8*0.25*PI()*'Input Output sheet'!$B$5^2*A143^3)*C143/(1000))*16/27</f>
        <v>0.002478268656264434</v>
      </c>
      <c r="E143">
        <f>((0.5*'Input Output sheet'!$B$8*0.25*PI()*'Input Output sheet'!$B$5^2*A143^3)*C143/(1000))*'Input Output sheet'!$B$9*'Input Output sheet'!$B$15</f>
        <v>0.0018672979865997422</v>
      </c>
      <c r="F143">
        <f t="shared" si="4"/>
        <v>0</v>
      </c>
      <c r="G143">
        <f>IF(AND(A143&lt;'Input Output sheet'!$B$11,A143&gt;'Input Output sheet'!$B$10),IF($A143&gt;'Input Output sheet'!$B$14,(0.5*'Input Output sheet'!$B$8*(PI()/4)*'Input Output sheet'!$B$5^2*('Input Output sheet'!$B$14)^3*'Input Output sheet'!$B$9)/1000,(0.5*'Input Output sheet'!$B$8*(PI()/4)*'Input Output sheet'!$B$5^2*$A143^3*'Input Output sheet'!$B$9)/1000),0)</f>
        <v>0</v>
      </c>
      <c r="H143" s="27" t="e">
        <f>IF(('Input Output sheet'!$B$15-('Input Output sheet'!$C$15/(G143/MAX(G143:G303))))-('Input Output sheet'!$B$16+('Input Output sheet'!$C$16/(G143/MAX(G143:G303))))&gt;0,('Input Output sheet'!$B$15-('Input Output sheet'!$C$15/(G143/MAX(G143:G303))))-('Input Output sheet'!$B$16+('Input Output sheet'!$C$16/(G143/MAX(G143:G303)))))</f>
        <v>#DIV/0!</v>
      </c>
      <c r="I143" s="4">
        <f>IF(AND(A143&lt;'Input Output sheet'!$B$11,A143&gt;'Input Output sheet'!$B$10),IF($A143&gt;'Input Output sheet'!$B$14,(0.5*'Input Output sheet'!$B$8*(PI()/4)*'Input Output sheet'!$B$5^2*('Input Output sheet'!$B$14)^3*'Input Output sheet'!$B$9*H143)/1000,(0.5*'Input Output sheet'!$B$8*(PI()/4)*'Input Output sheet'!$B$5^2*$A143^3*'Input Output sheet'!$B$9*H143)/1000),0)</f>
        <v>0</v>
      </c>
    </row>
    <row r="144" spans="1:9" ht="12.75">
      <c r="A144" s="4">
        <v>35.5</v>
      </c>
      <c r="B144" s="4">
        <f>((PI()*$A144)/(2*'Input Output sheet'!$B$13*'Input Output sheet'!$B$13))*EXP(((-PI()*$A144*$A144)/(4*'Input Output sheet'!$B$13*'Input Output sheet'!$B$13)))</f>
        <v>3.2034607963683485E-08</v>
      </c>
      <c r="C144" s="4">
        <f>'Input Output sheet'!$B$3*((2*'Input Output sheet'!$B$13/SQRT(PI()))^(-'Input Output sheet'!$B$3))*(A144^('Input Output sheet'!$B$3-1))*EXP(-((A144/(2*'Input Output sheet'!$B$13/SQRT(PI())))^'Input Output sheet'!$B$3))</f>
        <v>3.203460796368359E-08</v>
      </c>
      <c r="D144">
        <f>((0.5*'Input Output sheet'!$B$8*0.25*PI()*'Input Output sheet'!$B$5^2*A144^3)*C144/(1000))*16/27</f>
        <v>0.002001818939630715</v>
      </c>
      <c r="E144">
        <f>((0.5*'Input Output sheet'!$B$8*0.25*PI()*'Input Output sheet'!$B$5^2*A144^3)*C144/(1000))*'Input Output sheet'!$B$9*'Input Output sheet'!$B$15</f>
        <v>0.00150830801416988</v>
      </c>
      <c r="F144">
        <f t="shared" si="4"/>
        <v>0</v>
      </c>
      <c r="G144">
        <f>IF(AND(A144&lt;'Input Output sheet'!$B$11,A144&gt;'Input Output sheet'!$B$10),IF($A144&gt;'Input Output sheet'!$B$14,(0.5*'Input Output sheet'!$B$8*(PI()/4)*'Input Output sheet'!$B$5^2*('Input Output sheet'!$B$14)^3*'Input Output sheet'!$B$9)/1000,(0.5*'Input Output sheet'!$B$8*(PI()/4)*'Input Output sheet'!$B$5^2*$A144^3*'Input Output sheet'!$B$9)/1000),0)</f>
        <v>0</v>
      </c>
      <c r="H144" s="27" t="e">
        <f>IF(('Input Output sheet'!$B$15-('Input Output sheet'!$C$15/(G144/MAX(G144:G304))))-('Input Output sheet'!$B$16+('Input Output sheet'!$C$16/(G144/MAX(G144:G304))))&gt;0,('Input Output sheet'!$B$15-('Input Output sheet'!$C$15/(G144/MAX(G144:G304))))-('Input Output sheet'!$B$16+('Input Output sheet'!$C$16/(G144/MAX(G144:G304)))))</f>
        <v>#DIV/0!</v>
      </c>
      <c r="I144" s="4">
        <f>IF(AND(A144&lt;'Input Output sheet'!$B$11,A144&gt;'Input Output sheet'!$B$10),IF($A144&gt;'Input Output sheet'!$B$14,(0.5*'Input Output sheet'!$B$8*(PI()/4)*'Input Output sheet'!$B$5^2*('Input Output sheet'!$B$14)^3*'Input Output sheet'!$B$9*H144)/1000,(0.5*'Input Output sheet'!$B$8*(PI()/4)*'Input Output sheet'!$B$5^2*$A144^3*'Input Output sheet'!$B$9*H144)/1000),0)</f>
        <v>0</v>
      </c>
    </row>
    <row r="145" spans="1:9" ht="12.75">
      <c r="A145" s="4">
        <v>35.75</v>
      </c>
      <c r="B145" s="4">
        <f>((PI()*$A145)/(2*'Input Output sheet'!$B$13*'Input Output sheet'!$B$13))*EXP(((-PI()*$A145*$A145)/(4*'Input Output sheet'!$B$13*'Input Output sheet'!$B$13)))</f>
        <v>2.5288585393907096E-08</v>
      </c>
      <c r="C145" s="4">
        <f>'Input Output sheet'!$B$3*((2*'Input Output sheet'!$B$13/SQRT(PI()))^(-'Input Output sheet'!$B$3))*(A145^('Input Output sheet'!$B$3-1))*EXP(-((A145/(2*'Input Output sheet'!$B$13/SQRT(PI())))^'Input Output sheet'!$B$3))</f>
        <v>2.5288585393907093E-08</v>
      </c>
      <c r="D145">
        <f>((0.5*'Input Output sheet'!$B$8*0.25*PI()*'Input Output sheet'!$B$5^2*A145^3)*C145/(1000))*16/27</f>
        <v>0.001613886526303207</v>
      </c>
      <c r="E145">
        <f>((0.5*'Input Output sheet'!$B$8*0.25*PI()*'Input Output sheet'!$B$5^2*A145^3)*C145/(1000))*'Input Output sheet'!$B$9*'Input Output sheet'!$B$15</f>
        <v>0.0012160130636155195</v>
      </c>
      <c r="F145">
        <f t="shared" si="4"/>
        <v>0</v>
      </c>
      <c r="G145">
        <f>IF(AND(A145&lt;'Input Output sheet'!$B$11,A145&gt;'Input Output sheet'!$B$10),IF($A145&gt;'Input Output sheet'!$B$14,(0.5*'Input Output sheet'!$B$8*(PI()/4)*'Input Output sheet'!$B$5^2*('Input Output sheet'!$B$14)^3*'Input Output sheet'!$B$9)/1000,(0.5*'Input Output sheet'!$B$8*(PI()/4)*'Input Output sheet'!$B$5^2*$A145^3*'Input Output sheet'!$B$9)/1000),0)</f>
        <v>0</v>
      </c>
      <c r="H145" s="27" t="e">
        <f>IF(('Input Output sheet'!$B$15-('Input Output sheet'!$C$15/(G145/MAX(G145:G305))))-('Input Output sheet'!$B$16+('Input Output sheet'!$C$16/(G145/MAX(G145:G305))))&gt;0,('Input Output sheet'!$B$15-('Input Output sheet'!$C$15/(G145/MAX(G145:G305))))-('Input Output sheet'!$B$16+('Input Output sheet'!$C$16/(G145/MAX(G145:G305)))))</f>
        <v>#DIV/0!</v>
      </c>
      <c r="I145" s="4">
        <f>IF(AND(A145&lt;'Input Output sheet'!$B$11,A145&gt;'Input Output sheet'!$B$10),IF($A145&gt;'Input Output sheet'!$B$14,(0.5*'Input Output sheet'!$B$8*(PI()/4)*'Input Output sheet'!$B$5^2*('Input Output sheet'!$B$14)^3*'Input Output sheet'!$B$9*H145)/1000,(0.5*'Input Output sheet'!$B$8*(PI()/4)*'Input Output sheet'!$B$5^2*$A145^3*'Input Output sheet'!$B$9*H145)/1000),0)</f>
        <v>0</v>
      </c>
    </row>
    <row r="146" spans="1:9" ht="12.75">
      <c r="A146" s="4">
        <v>36</v>
      </c>
      <c r="B146" s="4">
        <f>((PI()*$A146)/(2*'Input Output sheet'!$B$13*'Input Output sheet'!$B$13))*EXP(((-PI()*$A146*$A146)/(4*'Input Output sheet'!$B$13*'Input Output sheet'!$B$13)))</f>
        <v>1.9928121728871828E-08</v>
      </c>
      <c r="C146" s="4">
        <f>'Input Output sheet'!$B$3*((2*'Input Output sheet'!$B$13/SQRT(PI()))^(-'Input Output sheet'!$B$3))*(A146^('Input Output sheet'!$B$3-1))*EXP(-((A146/(2*'Input Output sheet'!$B$13/SQRT(PI())))^'Input Output sheet'!$B$3))</f>
        <v>1.9928121728871825E-08</v>
      </c>
      <c r="D146">
        <f>((0.5*'Input Output sheet'!$B$8*0.25*PI()*'Input Output sheet'!$B$5^2*A146^3)*C146/(1000))*16/27</f>
        <v>0.0012986561929351891</v>
      </c>
      <c r="E146">
        <f>((0.5*'Input Output sheet'!$B$8*0.25*PI()*'Input Output sheet'!$B$5^2*A146^3)*C146/(1000))*'Input Output sheet'!$B$9*'Input Output sheet'!$B$15</f>
        <v>0.0009784968583706358</v>
      </c>
      <c r="F146">
        <f t="shared" si="4"/>
        <v>0</v>
      </c>
      <c r="G146">
        <f>IF(AND(A146&lt;'Input Output sheet'!$B$11,A146&gt;'Input Output sheet'!$B$10),IF($A146&gt;'Input Output sheet'!$B$14,(0.5*'Input Output sheet'!$B$8*(PI()/4)*'Input Output sheet'!$B$5^2*('Input Output sheet'!$B$14)^3*'Input Output sheet'!$B$9)/1000,(0.5*'Input Output sheet'!$B$8*(PI()/4)*'Input Output sheet'!$B$5^2*$A146^3*'Input Output sheet'!$B$9)/1000),0)</f>
        <v>0</v>
      </c>
      <c r="H146" s="27" t="e">
        <f>IF(('Input Output sheet'!$B$15-('Input Output sheet'!$C$15/(G146/MAX(G146:G306))))-('Input Output sheet'!$B$16+('Input Output sheet'!$C$16/(G146/MAX(G146:G306))))&gt;0,('Input Output sheet'!$B$15-('Input Output sheet'!$C$15/(G146/MAX(G146:G306))))-('Input Output sheet'!$B$16+('Input Output sheet'!$C$16/(G146/MAX(G146:G306)))))</f>
        <v>#DIV/0!</v>
      </c>
      <c r="I146" s="4">
        <f>IF(AND(A146&lt;'Input Output sheet'!$B$11,A146&gt;'Input Output sheet'!$B$10),IF($A146&gt;'Input Output sheet'!$B$14,(0.5*'Input Output sheet'!$B$8*(PI()/4)*'Input Output sheet'!$B$5^2*('Input Output sheet'!$B$14)^3*'Input Output sheet'!$B$9*H146)/1000,(0.5*'Input Output sheet'!$B$8*(PI()/4)*'Input Output sheet'!$B$5^2*$A146^3*'Input Output sheet'!$B$9*H146)/1000),0)</f>
        <v>0</v>
      </c>
    </row>
    <row r="147" spans="1:9" ht="12.75">
      <c r="A147" s="4">
        <v>36.25</v>
      </c>
      <c r="B147" s="4">
        <f>((PI()*$A147)/(2*'Input Output sheet'!$B$13*'Input Output sheet'!$B$13))*EXP(((-PI()*$A147*$A147)/(4*'Input Output sheet'!$B$13*'Input Output sheet'!$B$13)))</f>
        <v>1.5676359011984824E-08</v>
      </c>
      <c r="C147" s="4">
        <f>'Input Output sheet'!$B$3*((2*'Input Output sheet'!$B$13/SQRT(PI()))^(-'Input Output sheet'!$B$3))*(A147^('Input Output sheet'!$B$3-1))*EXP(-((A147/(2*'Input Output sheet'!$B$13/SQRT(PI())))^'Input Output sheet'!$B$3))</f>
        <v>1.5676359011984877E-08</v>
      </c>
      <c r="D147">
        <f>((0.5*'Input Output sheet'!$B$8*0.25*PI()*'Input Output sheet'!$B$5^2*A147^3)*C147/(1000))*16/27</f>
        <v>0.0010430125998511749</v>
      </c>
      <c r="E147">
        <f>((0.5*'Input Output sheet'!$B$8*0.25*PI()*'Input Output sheet'!$B$5^2*A147^3)*C147/(1000))*'Input Output sheet'!$B$9*'Input Output sheet'!$B$15</f>
        <v>0.0007858773998441149</v>
      </c>
      <c r="F147">
        <f t="shared" si="4"/>
        <v>0</v>
      </c>
      <c r="G147">
        <f>IF(AND(A147&lt;'Input Output sheet'!$B$11,A147&gt;'Input Output sheet'!$B$10),IF($A147&gt;'Input Output sheet'!$B$14,(0.5*'Input Output sheet'!$B$8*(PI()/4)*'Input Output sheet'!$B$5^2*('Input Output sheet'!$B$14)^3*'Input Output sheet'!$B$9)/1000,(0.5*'Input Output sheet'!$B$8*(PI()/4)*'Input Output sheet'!$B$5^2*$A147^3*'Input Output sheet'!$B$9)/1000),0)</f>
        <v>0</v>
      </c>
      <c r="H147" s="27" t="e">
        <f>IF(('Input Output sheet'!$B$15-('Input Output sheet'!$C$15/(G147/MAX(G147:G307))))-('Input Output sheet'!$B$16+('Input Output sheet'!$C$16/(G147/MAX(G147:G307))))&gt;0,('Input Output sheet'!$B$15-('Input Output sheet'!$C$15/(G147/MAX(G147:G307))))-('Input Output sheet'!$B$16+('Input Output sheet'!$C$16/(G147/MAX(G147:G307)))))</f>
        <v>#DIV/0!</v>
      </c>
      <c r="I147" s="4">
        <f>IF(AND(A147&lt;'Input Output sheet'!$B$11,A147&gt;'Input Output sheet'!$B$10),IF($A147&gt;'Input Output sheet'!$B$14,(0.5*'Input Output sheet'!$B$8*(PI()/4)*'Input Output sheet'!$B$5^2*('Input Output sheet'!$B$14)^3*'Input Output sheet'!$B$9*H147)/1000,(0.5*'Input Output sheet'!$B$8*(PI()/4)*'Input Output sheet'!$B$5^2*$A147^3*'Input Output sheet'!$B$9*H147)/1000),0)</f>
        <v>0</v>
      </c>
    </row>
    <row r="148" spans="1:9" ht="12.75">
      <c r="A148" s="4">
        <v>36.5</v>
      </c>
      <c r="B148" s="4">
        <f>((PI()*$A148)/(2*'Input Output sheet'!$B$13*'Input Output sheet'!$B$13))*EXP(((-PI()*$A148*$A148)/(4*'Input Output sheet'!$B$13*'Input Output sheet'!$B$13)))</f>
        <v>1.2310092738806157E-08</v>
      </c>
      <c r="C148" s="4">
        <f>'Input Output sheet'!$B$3*((2*'Input Output sheet'!$B$13/SQRT(PI()))^(-'Input Output sheet'!$B$3))*(A148^('Input Output sheet'!$B$3-1))*EXP(-((A148/(2*'Input Output sheet'!$B$13/SQRT(PI())))^'Input Output sheet'!$B$3))</f>
        <v>1.2310092738806157E-08</v>
      </c>
      <c r="D148">
        <f>((0.5*'Input Output sheet'!$B$8*0.25*PI()*'Input Output sheet'!$B$5^2*A148^3)*C148/(1000))*16/27</f>
        <v>0.0008361038809533906</v>
      </c>
      <c r="E148">
        <f>((0.5*'Input Output sheet'!$B$8*0.25*PI()*'Input Output sheet'!$B$5^2*A148^3)*C148/(1000))*'Input Output sheet'!$B$9*'Input Output sheet'!$B$15</f>
        <v>0.0006299781460521</v>
      </c>
      <c r="F148">
        <f t="shared" si="4"/>
        <v>0</v>
      </c>
      <c r="G148">
        <f>IF(AND(A148&lt;'Input Output sheet'!$B$11,A148&gt;'Input Output sheet'!$B$10),IF($A148&gt;'Input Output sheet'!$B$14,(0.5*'Input Output sheet'!$B$8*(PI()/4)*'Input Output sheet'!$B$5^2*('Input Output sheet'!$B$14)^3*'Input Output sheet'!$B$9)/1000,(0.5*'Input Output sheet'!$B$8*(PI()/4)*'Input Output sheet'!$B$5^2*$A148^3*'Input Output sheet'!$B$9)/1000),0)</f>
        <v>0</v>
      </c>
      <c r="H148" s="27" t="e">
        <f>IF(('Input Output sheet'!$B$15-('Input Output sheet'!$C$15/(G148/MAX(G148:G308))))-('Input Output sheet'!$B$16+('Input Output sheet'!$C$16/(G148/MAX(G148:G308))))&gt;0,('Input Output sheet'!$B$15-('Input Output sheet'!$C$15/(G148/MAX(G148:G308))))-('Input Output sheet'!$B$16+('Input Output sheet'!$C$16/(G148/MAX(G148:G308)))))</f>
        <v>#DIV/0!</v>
      </c>
      <c r="I148" s="4">
        <f>IF(AND(A148&lt;'Input Output sheet'!$B$11,A148&gt;'Input Output sheet'!$B$10),IF($A148&gt;'Input Output sheet'!$B$14,(0.5*'Input Output sheet'!$B$8*(PI()/4)*'Input Output sheet'!$B$5^2*('Input Output sheet'!$B$14)^3*'Input Output sheet'!$B$9*H148)/1000,(0.5*'Input Output sheet'!$B$8*(PI()/4)*'Input Output sheet'!$B$5^2*$A148^3*'Input Output sheet'!$B$9*H148)/1000),0)</f>
        <v>0</v>
      </c>
    </row>
    <row r="149" spans="1:9" ht="12.75">
      <c r="A149" s="4">
        <v>36.75</v>
      </c>
      <c r="B149" s="4">
        <f>((PI()*$A149)/(2*'Input Output sheet'!$B$13*'Input Output sheet'!$B$13))*EXP(((-PI()*$A149*$A149)/(4*'Input Output sheet'!$B$13*'Input Output sheet'!$B$13)))</f>
        <v>9.649726864900512E-09</v>
      </c>
      <c r="C149" s="4">
        <f>'Input Output sheet'!$B$3*((2*'Input Output sheet'!$B$13/SQRT(PI()))^(-'Input Output sheet'!$B$3))*(A149^('Input Output sheet'!$B$3-1))*EXP(-((A149/(2*'Input Output sheet'!$B$13/SQRT(PI())))^'Input Output sheet'!$B$3))</f>
        <v>9.649726864900546E-09</v>
      </c>
      <c r="D149">
        <f>((0.5*'Input Output sheet'!$B$8*0.25*PI()*'Input Output sheet'!$B$5^2*A149^3)*C149/(1000))*16/27</f>
        <v>0.0006689711245582727</v>
      </c>
      <c r="E149">
        <f>((0.5*'Input Output sheet'!$B$8*0.25*PI()*'Input Output sheet'!$B$5^2*A149^3)*C149/(1000))*'Input Output sheet'!$B$9*'Input Output sheet'!$B$15</f>
        <v>0.000504048837007016</v>
      </c>
      <c r="F149">
        <f t="shared" si="4"/>
        <v>0</v>
      </c>
      <c r="G149">
        <f>IF(AND(A149&lt;'Input Output sheet'!$B$11,A149&gt;'Input Output sheet'!$B$10),IF($A149&gt;'Input Output sheet'!$B$14,(0.5*'Input Output sheet'!$B$8*(PI()/4)*'Input Output sheet'!$B$5^2*('Input Output sheet'!$B$14)^3*'Input Output sheet'!$B$9)/1000,(0.5*'Input Output sheet'!$B$8*(PI()/4)*'Input Output sheet'!$B$5^2*$A149^3*'Input Output sheet'!$B$9)/1000),0)</f>
        <v>0</v>
      </c>
      <c r="H149" s="27" t="e">
        <f>IF(('Input Output sheet'!$B$15-('Input Output sheet'!$C$15/(G149/MAX(G149:G309))))-('Input Output sheet'!$B$16+('Input Output sheet'!$C$16/(G149/MAX(G149:G309))))&gt;0,('Input Output sheet'!$B$15-('Input Output sheet'!$C$15/(G149/MAX(G149:G309))))-('Input Output sheet'!$B$16+('Input Output sheet'!$C$16/(G149/MAX(G149:G309)))))</f>
        <v>#DIV/0!</v>
      </c>
      <c r="I149" s="4">
        <f>IF(AND(A149&lt;'Input Output sheet'!$B$11,A149&gt;'Input Output sheet'!$B$10),IF($A149&gt;'Input Output sheet'!$B$14,(0.5*'Input Output sheet'!$B$8*(PI()/4)*'Input Output sheet'!$B$5^2*('Input Output sheet'!$B$14)^3*'Input Output sheet'!$B$9*H149)/1000,(0.5*'Input Output sheet'!$B$8*(PI()/4)*'Input Output sheet'!$B$5^2*$A149^3*'Input Output sheet'!$B$9*H149)/1000),0)</f>
        <v>0</v>
      </c>
    </row>
    <row r="150" spans="1:9" ht="12.75">
      <c r="A150" s="4">
        <v>37</v>
      </c>
      <c r="B150" s="4">
        <f>((PI()*$A150)/(2*'Input Output sheet'!$B$13*'Input Output sheet'!$B$13))*EXP(((-PI()*$A150*$A150)/(4*'Input Output sheet'!$B$13*'Input Output sheet'!$B$13)))</f>
        <v>7.55103642940088E-09</v>
      </c>
      <c r="C150" s="4">
        <f>'Input Output sheet'!$B$3*((2*'Input Output sheet'!$B$13/SQRT(PI()))^(-'Input Output sheet'!$B$3))*(A150^('Input Output sheet'!$B$3-1))*EXP(-((A150/(2*'Input Output sheet'!$B$13/SQRT(PI())))^'Input Output sheet'!$B$3))</f>
        <v>7.551036429400905E-09</v>
      </c>
      <c r="D150">
        <f>((0.5*'Input Output sheet'!$B$8*0.25*PI()*'Input Output sheet'!$B$5^2*A150^3)*C150/(1000))*16/27</f>
        <v>0.0005342346577998981</v>
      </c>
      <c r="E150">
        <f>((0.5*'Input Output sheet'!$B$8*0.25*PI()*'Input Output sheet'!$B$5^2*A150^3)*C150/(1000))*'Input Output sheet'!$B$9*'Input Output sheet'!$B$15</f>
        <v>0.00040252911981916695</v>
      </c>
      <c r="F150">
        <f t="shared" si="4"/>
        <v>0</v>
      </c>
      <c r="G150">
        <f>IF(AND(A150&lt;'Input Output sheet'!$B$11,A150&gt;'Input Output sheet'!$B$10),IF($A150&gt;'Input Output sheet'!$B$14,(0.5*'Input Output sheet'!$B$8*(PI()/4)*'Input Output sheet'!$B$5^2*('Input Output sheet'!$B$14)^3*'Input Output sheet'!$B$9)/1000,(0.5*'Input Output sheet'!$B$8*(PI()/4)*'Input Output sheet'!$B$5^2*$A150^3*'Input Output sheet'!$B$9)/1000),0)</f>
        <v>0</v>
      </c>
      <c r="H150" s="27" t="e">
        <f>IF(('Input Output sheet'!$B$15-('Input Output sheet'!$C$15/(G150/MAX(G150:G310))))-('Input Output sheet'!$B$16+('Input Output sheet'!$C$16/(G150/MAX(G150:G310))))&gt;0,('Input Output sheet'!$B$15-('Input Output sheet'!$C$15/(G150/MAX(G150:G310))))-('Input Output sheet'!$B$16+('Input Output sheet'!$C$16/(G150/MAX(G150:G310)))))</f>
        <v>#DIV/0!</v>
      </c>
      <c r="I150" s="4">
        <f>IF(AND(A150&lt;'Input Output sheet'!$B$11,A150&gt;'Input Output sheet'!$B$10),IF($A150&gt;'Input Output sheet'!$B$14,(0.5*'Input Output sheet'!$B$8*(PI()/4)*'Input Output sheet'!$B$5^2*('Input Output sheet'!$B$14)^3*'Input Output sheet'!$B$9*H150)/1000,(0.5*'Input Output sheet'!$B$8*(PI()/4)*'Input Output sheet'!$B$5^2*$A150^3*'Input Output sheet'!$B$9*H150)/1000),0)</f>
        <v>0</v>
      </c>
    </row>
    <row r="151" spans="1:9" ht="12.75">
      <c r="A151" s="4">
        <v>37.25</v>
      </c>
      <c r="B151" s="4">
        <f>((PI()*$A151)/(2*'Input Output sheet'!$B$13*'Input Output sheet'!$B$13))*EXP(((-PI()*$A151*$A151)/(4*'Input Output sheet'!$B$13*'Input Output sheet'!$B$13)))</f>
        <v>5.89842727872907E-09</v>
      </c>
      <c r="C151" s="4">
        <f>'Input Output sheet'!$B$3*((2*'Input Output sheet'!$B$13/SQRT(PI()))^(-'Input Output sheet'!$B$3))*(A151^('Input Output sheet'!$B$3-1))*EXP(-((A151/(2*'Input Output sheet'!$B$13/SQRT(PI())))^'Input Output sheet'!$B$3))</f>
        <v>5.89842727872909E-09</v>
      </c>
      <c r="D151">
        <f>((0.5*'Input Output sheet'!$B$8*0.25*PI()*'Input Output sheet'!$B$5^2*A151^3)*C151/(1000))*16/27</f>
        <v>0.0004258291443663392</v>
      </c>
      <c r="E151">
        <f>((0.5*'Input Output sheet'!$B$8*0.25*PI()*'Input Output sheet'!$B$5^2*A151^3)*C151/(1000))*'Input Output sheet'!$B$9*'Input Output sheet'!$B$15</f>
        <v>0.0003208489531192751</v>
      </c>
      <c r="F151">
        <f t="shared" si="4"/>
        <v>0</v>
      </c>
      <c r="G151">
        <f>IF(AND(A151&lt;'Input Output sheet'!$B$11,A151&gt;'Input Output sheet'!$B$10),IF($A151&gt;'Input Output sheet'!$B$14,(0.5*'Input Output sheet'!$B$8*(PI()/4)*'Input Output sheet'!$B$5^2*('Input Output sheet'!$B$14)^3*'Input Output sheet'!$B$9)/1000,(0.5*'Input Output sheet'!$B$8*(PI()/4)*'Input Output sheet'!$B$5^2*$A151^3*'Input Output sheet'!$B$9)/1000),0)</f>
        <v>0</v>
      </c>
      <c r="H151" s="27" t="e">
        <f>IF(('Input Output sheet'!$B$15-('Input Output sheet'!$C$15/(G151/MAX(G151:G311))))-('Input Output sheet'!$B$16+('Input Output sheet'!$C$16/(G151/MAX(G151:G311))))&gt;0,('Input Output sheet'!$B$15-('Input Output sheet'!$C$15/(G151/MAX(G151:G311))))-('Input Output sheet'!$B$16+('Input Output sheet'!$C$16/(G151/MAX(G151:G311)))))</f>
        <v>#DIV/0!</v>
      </c>
      <c r="I151" s="4">
        <f>IF(AND(A151&lt;'Input Output sheet'!$B$11,A151&gt;'Input Output sheet'!$B$10),IF($A151&gt;'Input Output sheet'!$B$14,(0.5*'Input Output sheet'!$B$8*(PI()/4)*'Input Output sheet'!$B$5^2*('Input Output sheet'!$B$14)^3*'Input Output sheet'!$B$9*H151)/1000,(0.5*'Input Output sheet'!$B$8*(PI()/4)*'Input Output sheet'!$B$5^2*$A151^3*'Input Output sheet'!$B$9*H151)/1000),0)</f>
        <v>0</v>
      </c>
    </row>
    <row r="152" spans="1:9" ht="12.75">
      <c r="A152" s="4">
        <v>37.5</v>
      </c>
      <c r="B152" s="4">
        <f>((PI()*$A152)/(2*'Input Output sheet'!$B$13*'Input Output sheet'!$B$13))*EXP(((-PI()*$A152*$A152)/(4*'Input Output sheet'!$B$13*'Input Output sheet'!$B$13)))</f>
        <v>4.599432798177606E-09</v>
      </c>
      <c r="C152" s="4">
        <f>'Input Output sheet'!$B$3*((2*'Input Output sheet'!$B$13/SQRT(PI()))^(-'Input Output sheet'!$B$3))*(A152^('Input Output sheet'!$B$3-1))*EXP(-((A152/(2*'Input Output sheet'!$B$13/SQRT(PI())))^'Input Output sheet'!$B$3))</f>
        <v>4.599432798177622E-09</v>
      </c>
      <c r="D152">
        <f>((0.5*'Input Output sheet'!$B$8*0.25*PI()*'Input Output sheet'!$B$5^2*A152^3)*C152/(1000))*16/27</f>
        <v>0.0003387804980914045</v>
      </c>
      <c r="E152">
        <f>((0.5*'Input Output sheet'!$B$8*0.25*PI()*'Input Output sheet'!$B$5^2*A152^3)*C152/(1000))*'Input Output sheet'!$B$9*'Input Output sheet'!$B$15</f>
        <v>0.0002552605184213079</v>
      </c>
      <c r="F152">
        <f t="shared" si="4"/>
        <v>0</v>
      </c>
      <c r="G152">
        <f>IF(AND(A152&lt;'Input Output sheet'!$B$11,A152&gt;'Input Output sheet'!$B$10),IF($A152&gt;'Input Output sheet'!$B$14,(0.5*'Input Output sheet'!$B$8*(PI()/4)*'Input Output sheet'!$B$5^2*('Input Output sheet'!$B$14)^3*'Input Output sheet'!$B$9)/1000,(0.5*'Input Output sheet'!$B$8*(PI()/4)*'Input Output sheet'!$B$5^2*$A152^3*'Input Output sheet'!$B$9)/1000),0)</f>
        <v>0</v>
      </c>
      <c r="H152" s="27" t="e">
        <f>IF(('Input Output sheet'!$B$15-('Input Output sheet'!$C$15/(G152/MAX(G152:G312))))-('Input Output sheet'!$B$16+('Input Output sheet'!$C$16/(G152/MAX(G152:G312))))&gt;0,('Input Output sheet'!$B$15-('Input Output sheet'!$C$15/(G152/MAX(G152:G312))))-('Input Output sheet'!$B$16+('Input Output sheet'!$C$16/(G152/MAX(G152:G312)))))</f>
        <v>#DIV/0!</v>
      </c>
      <c r="I152" s="4">
        <f>IF(AND(A152&lt;'Input Output sheet'!$B$11,A152&gt;'Input Output sheet'!$B$10),IF($A152&gt;'Input Output sheet'!$B$14,(0.5*'Input Output sheet'!$B$8*(PI()/4)*'Input Output sheet'!$B$5^2*('Input Output sheet'!$B$14)^3*'Input Output sheet'!$B$9*H152)/1000,(0.5*'Input Output sheet'!$B$8*(PI()/4)*'Input Output sheet'!$B$5^2*$A152^3*'Input Output sheet'!$B$9*H152)/1000),0)</f>
        <v>0</v>
      </c>
    </row>
    <row r="153" spans="1:9" ht="12.75">
      <c r="A153" s="4">
        <v>37.75</v>
      </c>
      <c r="B153" s="4">
        <f>((PI()*$A153)/(2*'Input Output sheet'!$B$13*'Input Output sheet'!$B$13))*EXP(((-PI()*$A153*$A153)/(4*'Input Output sheet'!$B$13*'Input Output sheet'!$B$13)))</f>
        <v>3.5802303572744735E-09</v>
      </c>
      <c r="C153" s="4">
        <f>'Input Output sheet'!$B$3*((2*'Input Output sheet'!$B$13/SQRT(PI()))^(-'Input Output sheet'!$B$3))*(A153^('Input Output sheet'!$B$3-1))*EXP(-((A153/(2*'Input Output sheet'!$B$13/SQRT(PI())))^'Input Output sheet'!$B$3))</f>
        <v>3.5802303572744735E-09</v>
      </c>
      <c r="D153">
        <f>((0.5*'Input Output sheet'!$B$8*0.25*PI()*'Input Output sheet'!$B$5^2*A153^3)*C153/(1000))*16/27</f>
        <v>0.0002690185080419663</v>
      </c>
      <c r="E153">
        <f>((0.5*'Input Output sheet'!$B$8*0.25*PI()*'Input Output sheet'!$B$5^2*A153^3)*C153/(1000))*'Input Output sheet'!$B$9*'Input Output sheet'!$B$15</f>
        <v>0.0002026970389812453</v>
      </c>
      <c r="F153">
        <f t="shared" si="4"/>
        <v>0</v>
      </c>
      <c r="G153">
        <f>IF(AND(A153&lt;'Input Output sheet'!$B$11,A153&gt;'Input Output sheet'!$B$10),IF($A153&gt;'Input Output sheet'!$B$14,(0.5*'Input Output sheet'!$B$8*(PI()/4)*'Input Output sheet'!$B$5^2*('Input Output sheet'!$B$14)^3*'Input Output sheet'!$B$9)/1000,(0.5*'Input Output sheet'!$B$8*(PI()/4)*'Input Output sheet'!$B$5^2*$A153^3*'Input Output sheet'!$B$9)/1000),0)</f>
        <v>0</v>
      </c>
      <c r="H153" s="27" t="e">
        <f>IF(('Input Output sheet'!$B$15-('Input Output sheet'!$C$15/(G153/MAX(G153:G313))))-('Input Output sheet'!$B$16+('Input Output sheet'!$C$16/(G153/MAX(G153:G313))))&gt;0,('Input Output sheet'!$B$15-('Input Output sheet'!$C$15/(G153/MAX(G153:G313))))-('Input Output sheet'!$B$16+('Input Output sheet'!$C$16/(G153/MAX(G153:G313)))))</f>
        <v>#DIV/0!</v>
      </c>
      <c r="I153" s="4">
        <f>IF(AND(A153&lt;'Input Output sheet'!$B$11,A153&gt;'Input Output sheet'!$B$10),IF($A153&gt;'Input Output sheet'!$B$14,(0.5*'Input Output sheet'!$B$8*(PI()/4)*'Input Output sheet'!$B$5^2*('Input Output sheet'!$B$14)^3*'Input Output sheet'!$B$9*H153)/1000,(0.5*'Input Output sheet'!$B$8*(PI()/4)*'Input Output sheet'!$B$5^2*$A153^3*'Input Output sheet'!$B$9*H153)/1000),0)</f>
        <v>0</v>
      </c>
    </row>
    <row r="154" spans="1:9" ht="12.75">
      <c r="A154" s="4">
        <v>38</v>
      </c>
      <c r="B154" s="4">
        <f>((PI()*$A154)/(2*'Input Output sheet'!$B$13*'Input Output sheet'!$B$13))*EXP(((-PI()*$A154*$A154)/(4*'Input Output sheet'!$B$13*'Input Output sheet'!$B$13)))</f>
        <v>2.7819963948037984E-09</v>
      </c>
      <c r="C154" s="4">
        <f>'Input Output sheet'!$B$3*((2*'Input Output sheet'!$B$13/SQRT(PI()))^(-'Input Output sheet'!$B$3))*(A154^('Input Output sheet'!$B$3-1))*EXP(-((A154/(2*'Input Output sheet'!$B$13/SQRT(PI())))^'Input Output sheet'!$B$3))</f>
        <v>2.781996394803798E-09</v>
      </c>
      <c r="D154">
        <f>((0.5*'Input Output sheet'!$B$8*0.25*PI()*'Input Output sheet'!$B$5^2*A154^3)*C154/(1000))*16/27</f>
        <v>0.00021321986984764336</v>
      </c>
      <c r="E154">
        <f>((0.5*'Input Output sheet'!$B$8*0.25*PI()*'Input Output sheet'!$B$5^2*A154^3)*C154/(1000))*'Input Output sheet'!$B$9*'Input Output sheet'!$B$15</f>
        <v>0.00016065450880926654</v>
      </c>
      <c r="F154">
        <f t="shared" si="4"/>
        <v>0</v>
      </c>
      <c r="G154">
        <f>IF(AND(A154&lt;'Input Output sheet'!$B$11,A154&gt;'Input Output sheet'!$B$10),IF($A154&gt;'Input Output sheet'!$B$14,(0.5*'Input Output sheet'!$B$8*(PI()/4)*'Input Output sheet'!$B$5^2*('Input Output sheet'!$B$14)^3*'Input Output sheet'!$B$9)/1000,(0.5*'Input Output sheet'!$B$8*(PI()/4)*'Input Output sheet'!$B$5^2*$A154^3*'Input Output sheet'!$B$9)/1000),0)</f>
        <v>0</v>
      </c>
      <c r="H154" s="27" t="e">
        <f>IF(('Input Output sheet'!$B$15-('Input Output sheet'!$C$15/(G154/MAX(G154:G314))))-('Input Output sheet'!$B$16+('Input Output sheet'!$C$16/(G154/MAX(G154:G314))))&gt;0,('Input Output sheet'!$B$15-('Input Output sheet'!$C$15/(G154/MAX(G154:G314))))-('Input Output sheet'!$B$16+('Input Output sheet'!$C$16/(G154/MAX(G154:G314)))))</f>
        <v>#DIV/0!</v>
      </c>
      <c r="I154" s="4">
        <f>IF(AND(A154&lt;'Input Output sheet'!$B$11,A154&gt;'Input Output sheet'!$B$10),IF($A154&gt;'Input Output sheet'!$B$14,(0.5*'Input Output sheet'!$B$8*(PI()/4)*'Input Output sheet'!$B$5^2*('Input Output sheet'!$B$14)^3*'Input Output sheet'!$B$9*H154)/1000,(0.5*'Input Output sheet'!$B$8*(PI()/4)*'Input Output sheet'!$B$5^2*$A154^3*'Input Output sheet'!$B$9*H154)/1000),0)</f>
        <v>0</v>
      </c>
    </row>
    <row r="155" spans="1:9" ht="12.75">
      <c r="A155" s="4">
        <v>38.25</v>
      </c>
      <c r="B155" s="4">
        <f>((PI()*$A155)/(2*'Input Output sheet'!$B$13*'Input Output sheet'!$B$13))*EXP(((-PI()*$A155*$A155)/(4*'Input Output sheet'!$B$13*'Input Output sheet'!$B$13)))</f>
        <v>2.157949633867944E-09</v>
      </c>
      <c r="C155" s="4">
        <f>'Input Output sheet'!$B$3*((2*'Input Output sheet'!$B$13/SQRT(PI()))^(-'Input Output sheet'!$B$3))*(A155^('Input Output sheet'!$B$3-1))*EXP(-((A155/(2*'Input Output sheet'!$B$13/SQRT(PI())))^'Input Output sheet'!$B$3))</f>
        <v>2.1579496338679513E-09</v>
      </c>
      <c r="D155">
        <f>((0.5*'Input Output sheet'!$B$8*0.25*PI()*'Input Output sheet'!$B$5^2*A155^3)*C155/(1000))*16/27</f>
        <v>0.00016867702932992404</v>
      </c>
      <c r="E155">
        <f>((0.5*'Input Output sheet'!$B$8*0.25*PI()*'Input Output sheet'!$B$5^2*A155^3)*C155/(1000))*'Input Output sheet'!$B$9*'Input Output sheet'!$B$15</f>
        <v>0.00012709287044293118</v>
      </c>
      <c r="F155">
        <f t="shared" si="4"/>
        <v>0</v>
      </c>
      <c r="G155">
        <f>IF(AND(A155&lt;'Input Output sheet'!$B$11,A155&gt;'Input Output sheet'!$B$10),IF($A155&gt;'Input Output sheet'!$B$14,(0.5*'Input Output sheet'!$B$8*(PI()/4)*'Input Output sheet'!$B$5^2*('Input Output sheet'!$B$14)^3*'Input Output sheet'!$B$9)/1000,(0.5*'Input Output sheet'!$B$8*(PI()/4)*'Input Output sheet'!$B$5^2*$A155^3*'Input Output sheet'!$B$9)/1000),0)</f>
        <v>0</v>
      </c>
      <c r="H155" s="27" t="e">
        <f>IF(('Input Output sheet'!$B$15-('Input Output sheet'!$C$15/(G155/MAX(G155:G315))))-('Input Output sheet'!$B$16+('Input Output sheet'!$C$16/(G155/MAX(G155:G315))))&gt;0,('Input Output sheet'!$B$15-('Input Output sheet'!$C$15/(G155/MAX(G155:G315))))-('Input Output sheet'!$B$16+('Input Output sheet'!$C$16/(G155/MAX(G155:G315)))))</f>
        <v>#DIV/0!</v>
      </c>
      <c r="I155" s="4">
        <f>IF(AND(A155&lt;'Input Output sheet'!$B$11,A155&gt;'Input Output sheet'!$B$10),IF($A155&gt;'Input Output sheet'!$B$14,(0.5*'Input Output sheet'!$B$8*(PI()/4)*'Input Output sheet'!$B$5^2*('Input Output sheet'!$B$14)^3*'Input Output sheet'!$B$9*H155)/1000,(0.5*'Input Output sheet'!$B$8*(PI()/4)*'Input Output sheet'!$B$5^2*$A155^3*'Input Output sheet'!$B$9*H155)/1000),0)</f>
        <v>0</v>
      </c>
    </row>
    <row r="156" spans="1:9" ht="12.75">
      <c r="A156" s="4">
        <v>38.5</v>
      </c>
      <c r="B156" s="4">
        <f>((PI()*$A156)/(2*'Input Output sheet'!$B$13*'Input Output sheet'!$B$13))*EXP(((-PI()*$A156*$A156)/(4*'Input Output sheet'!$B$13*'Input Output sheet'!$B$13)))</f>
        <v>1.6709576363365796E-09</v>
      </c>
      <c r="C156" s="4">
        <f>'Input Output sheet'!$B$3*((2*'Input Output sheet'!$B$13/SQRT(PI()))^(-'Input Output sheet'!$B$3))*(A156^('Input Output sheet'!$B$3-1))*EXP(-((A156/(2*'Input Output sheet'!$B$13/SQRT(PI())))^'Input Output sheet'!$B$3))</f>
        <v>1.6709576363365852E-09</v>
      </c>
      <c r="D156">
        <f>((0.5*'Input Output sheet'!$B$8*0.25*PI()*'Input Output sheet'!$B$5^2*A156^3)*C156/(1000))*16/27</f>
        <v>0.0001331888745503241</v>
      </c>
      <c r="E156">
        <f>((0.5*'Input Output sheet'!$B$8*0.25*PI()*'Input Output sheet'!$B$5^2*A156^3)*C156/(1000))*'Input Output sheet'!$B$9*'Input Output sheet'!$B$15</f>
        <v>0.00010035365482133949</v>
      </c>
      <c r="F156">
        <f t="shared" si="4"/>
        <v>0</v>
      </c>
      <c r="G156">
        <f>IF(AND(A156&lt;'Input Output sheet'!$B$11,A156&gt;'Input Output sheet'!$B$10),IF($A156&gt;'Input Output sheet'!$B$14,(0.5*'Input Output sheet'!$B$8*(PI()/4)*'Input Output sheet'!$B$5^2*('Input Output sheet'!$B$14)^3*'Input Output sheet'!$B$9)/1000,(0.5*'Input Output sheet'!$B$8*(PI()/4)*'Input Output sheet'!$B$5^2*$A156^3*'Input Output sheet'!$B$9)/1000),0)</f>
        <v>0</v>
      </c>
      <c r="H156" s="27" t="e">
        <f>IF(('Input Output sheet'!$B$15-('Input Output sheet'!$C$15/(G156/MAX(G156:G316))))-('Input Output sheet'!$B$16+('Input Output sheet'!$C$16/(G156/MAX(G156:G316))))&gt;0,('Input Output sheet'!$B$15-('Input Output sheet'!$C$15/(G156/MAX(G156:G316))))-('Input Output sheet'!$B$16+('Input Output sheet'!$C$16/(G156/MAX(G156:G316)))))</f>
        <v>#DIV/0!</v>
      </c>
      <c r="I156" s="4">
        <f>IF(AND(A156&lt;'Input Output sheet'!$B$11,A156&gt;'Input Output sheet'!$B$10),IF($A156&gt;'Input Output sheet'!$B$14,(0.5*'Input Output sheet'!$B$8*(PI()/4)*'Input Output sheet'!$B$5^2*('Input Output sheet'!$B$14)^3*'Input Output sheet'!$B$9*H156)/1000,(0.5*'Input Output sheet'!$B$8*(PI()/4)*'Input Output sheet'!$B$5^2*$A156^3*'Input Output sheet'!$B$9*H156)/1000),0)</f>
        <v>0</v>
      </c>
    </row>
    <row r="157" spans="1:9" ht="12.75">
      <c r="A157" s="4">
        <v>38.75</v>
      </c>
      <c r="B157" s="4">
        <f>((PI()*$A157)/(2*'Input Output sheet'!$B$13*'Input Output sheet'!$B$13))*EXP(((-PI()*$A157*$A157)/(4*'Input Output sheet'!$B$13*'Input Output sheet'!$B$13)))</f>
        <v>1.2916034871154438E-09</v>
      </c>
      <c r="C157" s="4">
        <f>'Input Output sheet'!$B$3*((2*'Input Output sheet'!$B$13/SQRT(PI()))^(-'Input Output sheet'!$B$3))*(A157^('Input Output sheet'!$B$3-1))*EXP(-((A157/(2*'Input Output sheet'!$B$13/SQRT(PI())))^'Input Output sheet'!$B$3))</f>
        <v>1.2916034871154481E-09</v>
      </c>
      <c r="D157">
        <f>((0.5*'Input Output sheet'!$B$8*0.25*PI()*'Input Output sheet'!$B$5^2*A157^3)*C157/(1000))*16/27</f>
        <v>0.00010496986788697337</v>
      </c>
      <c r="E157">
        <f>((0.5*'Input Output sheet'!$B$8*0.25*PI()*'Input Output sheet'!$B$5^2*A157^3)*C157/(1000))*'Input Output sheet'!$B$9*'Input Output sheet'!$B$15</f>
        <v>7.909151514446295E-05</v>
      </c>
      <c r="F157">
        <f t="shared" si="4"/>
        <v>0</v>
      </c>
      <c r="G157">
        <f>IF(AND(A157&lt;'Input Output sheet'!$B$11,A157&gt;'Input Output sheet'!$B$10),IF($A157&gt;'Input Output sheet'!$B$14,(0.5*'Input Output sheet'!$B$8*(PI()/4)*'Input Output sheet'!$B$5^2*('Input Output sheet'!$B$14)^3*'Input Output sheet'!$B$9)/1000,(0.5*'Input Output sheet'!$B$8*(PI()/4)*'Input Output sheet'!$B$5^2*$A157^3*'Input Output sheet'!$B$9)/1000),0)</f>
        <v>0</v>
      </c>
      <c r="H157" s="27" t="e">
        <f>IF(('Input Output sheet'!$B$15-('Input Output sheet'!$C$15/(G157/MAX(G157:G317))))-('Input Output sheet'!$B$16+('Input Output sheet'!$C$16/(G157/MAX(G157:G317))))&gt;0,('Input Output sheet'!$B$15-('Input Output sheet'!$C$15/(G157/MAX(G157:G317))))-('Input Output sheet'!$B$16+('Input Output sheet'!$C$16/(G157/MAX(G157:G317)))))</f>
        <v>#DIV/0!</v>
      </c>
      <c r="I157" s="4">
        <f>IF(AND(A157&lt;'Input Output sheet'!$B$11,A157&gt;'Input Output sheet'!$B$10),IF($A157&gt;'Input Output sheet'!$B$14,(0.5*'Input Output sheet'!$B$8*(PI()/4)*'Input Output sheet'!$B$5^2*('Input Output sheet'!$B$14)^3*'Input Output sheet'!$B$9*H157)/1000,(0.5*'Input Output sheet'!$B$8*(PI()/4)*'Input Output sheet'!$B$5^2*$A157^3*'Input Output sheet'!$B$9*H157)/1000),0)</f>
        <v>0</v>
      </c>
    </row>
    <row r="158" spans="1:9" ht="12.75">
      <c r="A158" s="4">
        <v>39</v>
      </c>
      <c r="B158" s="4">
        <f>((PI()*$A158)/(2*'Input Output sheet'!$B$13*'Input Output sheet'!$B$13))*EXP(((-PI()*$A158*$A158)/(4*'Input Output sheet'!$B$13*'Input Output sheet'!$B$13)))</f>
        <v>9.966274576700667E-10</v>
      </c>
      <c r="C158" s="4">
        <f>'Input Output sheet'!$B$3*((2*'Input Output sheet'!$B$13/SQRT(PI()))^(-'Input Output sheet'!$B$3))*(A158^('Input Output sheet'!$B$3-1))*EXP(-((A158/(2*'Input Output sheet'!$B$13/SQRT(PI())))^'Input Output sheet'!$B$3))</f>
        <v>9.9662745767007E-10</v>
      </c>
      <c r="D158">
        <f>((0.5*'Input Output sheet'!$B$8*0.25*PI()*'Input Output sheet'!$B$5^2*A158^3)*C158/(1000))*16/27</f>
        <v>8.257469730309386E-05</v>
      </c>
      <c r="E158">
        <f>((0.5*'Input Output sheet'!$B$8*0.25*PI()*'Input Output sheet'!$B$5^2*A158^3)*C158/(1000))*'Input Output sheet'!$B$9*'Input Output sheet'!$B$15</f>
        <v>6.22174539585905E-05</v>
      </c>
      <c r="F158">
        <f t="shared" si="4"/>
        <v>0</v>
      </c>
      <c r="G158">
        <f>IF(AND(A158&lt;'Input Output sheet'!$B$11,A158&gt;'Input Output sheet'!$B$10),IF($A158&gt;'Input Output sheet'!$B$14,(0.5*'Input Output sheet'!$B$8*(PI()/4)*'Input Output sheet'!$B$5^2*('Input Output sheet'!$B$14)^3*'Input Output sheet'!$B$9)/1000,(0.5*'Input Output sheet'!$B$8*(PI()/4)*'Input Output sheet'!$B$5^2*$A158^3*'Input Output sheet'!$B$9)/1000),0)</f>
        <v>0</v>
      </c>
      <c r="H158" s="27" t="e">
        <f>IF(('Input Output sheet'!$B$15-('Input Output sheet'!$C$15/(G158/MAX(G158:G318))))-('Input Output sheet'!$B$16+('Input Output sheet'!$C$16/(G158/MAX(G158:G318))))&gt;0,('Input Output sheet'!$B$15-('Input Output sheet'!$C$15/(G158/MAX(G158:G318))))-('Input Output sheet'!$B$16+('Input Output sheet'!$C$16/(G158/MAX(G158:G318)))))</f>
        <v>#DIV/0!</v>
      </c>
      <c r="I158" s="4">
        <f>IF(AND(A158&lt;'Input Output sheet'!$B$11,A158&gt;'Input Output sheet'!$B$10),IF($A158&gt;'Input Output sheet'!$B$14,(0.5*'Input Output sheet'!$B$8*(PI()/4)*'Input Output sheet'!$B$5^2*('Input Output sheet'!$B$14)^3*'Input Output sheet'!$B$9*H158)/1000,(0.5*'Input Output sheet'!$B$8*(PI()/4)*'Input Output sheet'!$B$5^2*$A158^3*'Input Output sheet'!$B$9*H158)/1000),0)</f>
        <v>0</v>
      </c>
    </row>
    <row r="159" spans="1:9" ht="12.75">
      <c r="A159" s="4">
        <v>39.25</v>
      </c>
      <c r="B159" s="4">
        <f>((PI()*$A159)/(2*'Input Output sheet'!$B$13*'Input Output sheet'!$B$13))*EXP(((-PI()*$A159*$A159)/(4*'Input Output sheet'!$B$13*'Input Output sheet'!$B$13)))</f>
        <v>7.676735688301976E-10</v>
      </c>
      <c r="C159" s="4">
        <f>'Input Output sheet'!$B$3*((2*'Input Output sheet'!$B$13/SQRT(PI()))^(-'Input Output sheet'!$B$3))*(A159^('Input Output sheet'!$B$3-1))*EXP(-((A159/(2*'Input Output sheet'!$B$13/SQRT(PI())))^'Input Output sheet'!$B$3))</f>
        <v>7.676735688301975E-10</v>
      </c>
      <c r="D159">
        <f>((0.5*'Input Output sheet'!$B$8*0.25*PI()*'Input Output sheet'!$B$5^2*A159^3)*C159/(1000))*16/27</f>
        <v>6.48359520596185E-05</v>
      </c>
      <c r="E159">
        <f>((0.5*'Input Output sheet'!$B$8*0.25*PI()*'Input Output sheet'!$B$5^2*A159^3)*C159/(1000))*'Input Output sheet'!$B$9*'Input Output sheet'!$B$15</f>
        <v>4.885186375342067E-05</v>
      </c>
      <c r="F159">
        <f t="shared" si="4"/>
        <v>0</v>
      </c>
      <c r="G159">
        <f>IF(AND(A159&lt;'Input Output sheet'!$B$11,A159&gt;'Input Output sheet'!$B$10),IF($A159&gt;'Input Output sheet'!$B$14,(0.5*'Input Output sheet'!$B$8*(PI()/4)*'Input Output sheet'!$B$5^2*('Input Output sheet'!$B$14)^3*'Input Output sheet'!$B$9)/1000,(0.5*'Input Output sheet'!$B$8*(PI()/4)*'Input Output sheet'!$B$5^2*$A159^3*'Input Output sheet'!$B$9)/1000),0)</f>
        <v>0</v>
      </c>
      <c r="H159" s="27" t="e">
        <f>IF(('Input Output sheet'!$B$15-('Input Output sheet'!$C$15/(G159/MAX(G159:G319))))-('Input Output sheet'!$B$16+('Input Output sheet'!$C$16/(G159/MAX(G159:G319))))&gt;0,('Input Output sheet'!$B$15-('Input Output sheet'!$C$15/(G159/MAX(G159:G319))))-('Input Output sheet'!$B$16+('Input Output sheet'!$C$16/(G159/MAX(G159:G319)))))</f>
        <v>#DIV/0!</v>
      </c>
      <c r="I159" s="4">
        <f>IF(AND(A159&lt;'Input Output sheet'!$B$11,A159&gt;'Input Output sheet'!$B$10),IF($A159&gt;'Input Output sheet'!$B$14,(0.5*'Input Output sheet'!$B$8*(PI()/4)*'Input Output sheet'!$B$5^2*('Input Output sheet'!$B$14)^3*'Input Output sheet'!$B$9*H159)/1000,(0.5*'Input Output sheet'!$B$8*(PI()/4)*'Input Output sheet'!$B$5^2*$A159^3*'Input Output sheet'!$B$9*H159)/1000),0)</f>
        <v>0</v>
      </c>
    </row>
    <row r="160" spans="1:9" ht="12.75">
      <c r="A160" s="4">
        <v>39.5</v>
      </c>
      <c r="B160" s="4">
        <f>((PI()*$A160)/(2*'Input Output sheet'!$B$13*'Input Output sheet'!$B$13))*EXP(((-PI()*$A160*$A160)/(4*'Input Output sheet'!$B$13*'Input Output sheet'!$B$13)))</f>
        <v>5.902835157895325E-10</v>
      </c>
      <c r="C160" s="4">
        <f>'Input Output sheet'!$B$3*((2*'Input Output sheet'!$B$13/SQRT(PI()))^(-'Input Output sheet'!$B$3))*(A160^('Input Output sheet'!$B$3-1))*EXP(-((A160/(2*'Input Output sheet'!$B$13/SQRT(PI())))^'Input Output sheet'!$B$3))</f>
        <v>5.902835157895345E-10</v>
      </c>
      <c r="D160">
        <f>((0.5*'Input Output sheet'!$B$8*0.25*PI()*'Input Output sheet'!$B$5^2*A160^3)*C160/(1000))*16/27</f>
        <v>5.081269895557611E-05</v>
      </c>
      <c r="E160">
        <f>((0.5*'Input Output sheet'!$B$8*0.25*PI()*'Input Output sheet'!$B$5^2*A160^3)*C160/(1000))*'Input Output sheet'!$B$9*'Input Output sheet'!$B$15</f>
        <v>3.828578076618423E-05</v>
      </c>
      <c r="F160">
        <f t="shared" si="4"/>
        <v>0</v>
      </c>
      <c r="G160">
        <f>IF(AND(A160&lt;'Input Output sheet'!$B$11,A160&gt;'Input Output sheet'!$B$10),IF($A160&gt;'Input Output sheet'!$B$14,(0.5*'Input Output sheet'!$B$8*(PI()/4)*'Input Output sheet'!$B$5^2*('Input Output sheet'!$B$14)^3*'Input Output sheet'!$B$9)/1000,(0.5*'Input Output sheet'!$B$8*(PI()/4)*'Input Output sheet'!$B$5^2*$A160^3*'Input Output sheet'!$B$9)/1000),0)</f>
        <v>0</v>
      </c>
      <c r="H160" s="27" t="e">
        <f>IF(('Input Output sheet'!$B$15-('Input Output sheet'!$C$15/(G160/MAX(G160:G320))))-('Input Output sheet'!$B$16+('Input Output sheet'!$C$16/(G160/MAX(G160:G320))))&gt;0,('Input Output sheet'!$B$15-('Input Output sheet'!$C$15/(G160/MAX(G160:G320))))-('Input Output sheet'!$B$16+('Input Output sheet'!$C$16/(G160/MAX(G160:G320)))))</f>
        <v>#DIV/0!</v>
      </c>
      <c r="I160" s="4">
        <f>IF(AND(A160&lt;'Input Output sheet'!$B$11,A160&gt;'Input Output sheet'!$B$10),IF($A160&gt;'Input Output sheet'!$B$14,(0.5*'Input Output sheet'!$B$8*(PI()/4)*'Input Output sheet'!$B$5^2*('Input Output sheet'!$B$14)^3*'Input Output sheet'!$B$9*H160)/1000,(0.5*'Input Output sheet'!$B$8*(PI()/4)*'Input Output sheet'!$B$5^2*$A160^3*'Input Output sheet'!$B$9*H160)/1000),0)</f>
        <v>0</v>
      </c>
    </row>
    <row r="161" spans="1:9" ht="12.75">
      <c r="A161" s="4">
        <v>39.75</v>
      </c>
      <c r="B161" s="4">
        <f>((PI()*$A161)/(2*'Input Output sheet'!$B$13*'Input Output sheet'!$B$13))*EXP(((-PI()*$A161*$A161)/(4*'Input Output sheet'!$B$13*'Input Output sheet'!$B$13)))</f>
        <v>4.530908296218738E-10</v>
      </c>
      <c r="C161" s="4">
        <f>'Input Output sheet'!$B$3*((2*'Input Output sheet'!$B$13/SQRT(PI()))^(-'Input Output sheet'!$B$3))*(A161^('Input Output sheet'!$B$3-1))*EXP(-((A161/(2*'Input Output sheet'!$B$13/SQRT(PI())))^'Input Output sheet'!$B$3))</f>
        <v>4.530908296218737E-10</v>
      </c>
      <c r="D161">
        <f>((0.5*'Input Output sheet'!$B$8*0.25*PI()*'Input Output sheet'!$B$5^2*A161^3)*C161/(1000))*16/27</f>
        <v>3.974815662950939E-05</v>
      </c>
      <c r="E161">
        <f>((0.5*'Input Output sheet'!$B$8*0.25*PI()*'Input Output sheet'!$B$5^2*A161^3)*C161/(1000))*'Input Output sheet'!$B$9*'Input Output sheet'!$B$15</f>
        <v>2.994899389044065E-05</v>
      </c>
      <c r="F161">
        <f t="shared" si="4"/>
        <v>0</v>
      </c>
      <c r="G161">
        <f>IF(AND(A161&lt;'Input Output sheet'!$B$11,A161&gt;'Input Output sheet'!$B$10),IF($A161&gt;'Input Output sheet'!$B$14,(0.5*'Input Output sheet'!$B$8*(PI()/4)*'Input Output sheet'!$B$5^2*('Input Output sheet'!$B$14)^3*'Input Output sheet'!$B$9)/1000,(0.5*'Input Output sheet'!$B$8*(PI()/4)*'Input Output sheet'!$B$5^2*$A161^3*'Input Output sheet'!$B$9)/1000),0)</f>
        <v>0</v>
      </c>
      <c r="H161" s="27" t="e">
        <f>IF(('Input Output sheet'!$B$15-('Input Output sheet'!$C$15/(G161/MAX(G161:G321))))-('Input Output sheet'!$B$16+('Input Output sheet'!$C$16/(G161/MAX(G161:G321))))&gt;0,('Input Output sheet'!$B$15-('Input Output sheet'!$C$15/(G161/MAX(G161:G321))))-('Input Output sheet'!$B$16+('Input Output sheet'!$C$16/(G161/MAX(G161:G321)))))</f>
        <v>#DIV/0!</v>
      </c>
      <c r="I161" s="4">
        <f>IF(AND(A161&lt;'Input Output sheet'!$B$11,A161&gt;'Input Output sheet'!$B$10),IF($A161&gt;'Input Output sheet'!$B$14,(0.5*'Input Output sheet'!$B$8*(PI()/4)*'Input Output sheet'!$B$5^2*('Input Output sheet'!$B$14)^3*'Input Output sheet'!$B$9*H161)/1000,(0.5*'Input Output sheet'!$B$8*(PI()/4)*'Input Output sheet'!$B$5^2*$A161^3*'Input Output sheet'!$B$9*H161)/1000),0)</f>
        <v>0</v>
      </c>
    </row>
    <row r="162" spans="1:9" ht="12.75">
      <c r="A162" s="4">
        <v>40</v>
      </c>
      <c r="B162" s="4">
        <f>((PI()*$A162)/(2*'Input Output sheet'!$B$13*'Input Output sheet'!$B$13))*EXP(((-PI()*$A162*$A162)/(4*'Input Output sheet'!$B$13*'Input Output sheet'!$B$13)))</f>
        <v>3.471767690714066E-10</v>
      </c>
      <c r="C162" s="4">
        <f>'Input Output sheet'!$B$3*((2*'Input Output sheet'!$B$13/SQRT(PI()))^(-'Input Output sheet'!$B$3))*(A162^('Input Output sheet'!$B$3-1))*EXP(-((A162/(2*'Input Output sheet'!$B$13/SQRT(PI())))^'Input Output sheet'!$B$3))</f>
        <v>3.4717676907140774E-10</v>
      </c>
      <c r="D162">
        <f>((0.5*'Input Output sheet'!$B$8*0.25*PI()*'Input Output sheet'!$B$5^2*A162^3)*C162/(1000))*16/27</f>
        <v>3.1034943020262764E-05</v>
      </c>
      <c r="E162">
        <f>((0.5*'Input Output sheet'!$B$8*0.25*PI()*'Input Output sheet'!$B$5^2*A162^3)*C162/(1000))*'Input Output sheet'!$B$9*'Input Output sheet'!$B$15</f>
        <v>2.338385972379861E-05</v>
      </c>
      <c r="F162">
        <f t="shared" si="4"/>
        <v>0</v>
      </c>
      <c r="G162">
        <f>IF(AND(A162&lt;'Input Output sheet'!$B$11,A162&gt;'Input Output sheet'!$B$10),IF($A162&gt;'Input Output sheet'!$B$14,(0.5*'Input Output sheet'!$B$8*(PI()/4)*'Input Output sheet'!$B$5^2*('Input Output sheet'!$B$14)^3*'Input Output sheet'!$B$9)/1000,(0.5*'Input Output sheet'!$B$8*(PI()/4)*'Input Output sheet'!$B$5^2*$A162^3*'Input Output sheet'!$B$9)/1000),0)</f>
        <v>0</v>
      </c>
      <c r="H162" s="27" t="e">
        <f>IF(('Input Output sheet'!$B$15-('Input Output sheet'!$C$15/(G162/MAX(G162:G322))))-('Input Output sheet'!$B$16+('Input Output sheet'!$C$16/(G162/MAX(G162:G322))))&gt;0,('Input Output sheet'!$B$15-('Input Output sheet'!$C$15/(G162/MAX(G162:G322))))-('Input Output sheet'!$B$16+('Input Output sheet'!$C$16/(G162/MAX(G162:G322)))))</f>
        <v>#DIV/0!</v>
      </c>
      <c r="I162" s="4">
        <f>IF(AND(A162&lt;'Input Output sheet'!$B$11,A162&gt;'Input Output sheet'!$B$10),IF($A162&gt;'Input Output sheet'!$B$14,(0.5*'Input Output sheet'!$B$8*(PI()/4)*'Input Output sheet'!$B$5^2*('Input Output sheet'!$B$14)^3*'Input Output sheet'!$B$9*H162)/1000,(0.5*'Input Output sheet'!$B$8*(PI()/4)*'Input Output sheet'!$B$5^2*$A162^3*'Input Output sheet'!$B$9*H162)/1000),0)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Energy Production Calculator</dc:title>
  <dc:subject>energy production</dc:subject>
  <dc:creator>Lee Jay Fingersh</dc:creator>
  <cp:keywords/>
  <dc:description/>
  <cp:lastModifiedBy>kodell</cp:lastModifiedBy>
  <cp:lastPrinted>2004-04-28T14:26:29Z</cp:lastPrinted>
  <dcterms:created xsi:type="dcterms:W3CDTF">2002-01-04T20:59:22Z</dcterms:created>
  <dcterms:modified xsi:type="dcterms:W3CDTF">2006-08-15T19:17:28Z</dcterms:modified>
  <cp:category/>
  <cp:version/>
  <cp:contentType/>
  <cp:contentStatus/>
</cp:coreProperties>
</file>