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20" windowWidth="16425" windowHeight="7815" activeTab="0"/>
  </bookViews>
  <sheets>
    <sheet name="5 Samples Per Plate" sheetId="1" r:id="rId1"/>
  </sheets>
  <definedNames>
    <definedName name="contr">'5 Samples Per Plate'!$H$16</definedName>
    <definedName name="_xlnm.Print_Area" localSheetId="0">'5 Samples Per Plate'!$A$1:$O$68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<sst xmlns="http://schemas.openxmlformats.org/spreadsheetml/2006/main" count="107" uniqueCount="47">
  <si>
    <t>Expt. Title:</t>
  </si>
  <si>
    <t>Expt. ID:</t>
  </si>
  <si>
    <t>Expt. date:</t>
  </si>
  <si>
    <t xml:space="preserve">File ID:  </t>
  </si>
  <si>
    <t xml:space="preserve">Plate:  </t>
  </si>
  <si>
    <t>Serum IDs:</t>
  </si>
  <si>
    <t xml:space="preserve">Dilution factor: </t>
  </si>
  <si>
    <t>±</t>
  </si>
  <si>
    <t xml:space="preserve">Range: </t>
  </si>
  <si>
    <t>Virus:</t>
  </si>
  <si>
    <t>Virus control:</t>
  </si>
  <si>
    <t>Cell Control:</t>
  </si>
  <si>
    <t xml:space="preserve"> </t>
  </si>
  <si>
    <t>Virus ID:</t>
  </si>
  <si>
    <t>Sample4</t>
  </si>
  <si>
    <t>Sample5</t>
  </si>
  <si>
    <t>Sample1</t>
  </si>
  <si>
    <t>Sample2</t>
  </si>
  <si>
    <t>Sample3</t>
  </si>
  <si>
    <t>Cut-Off:</t>
  </si>
  <si>
    <t>Incubation Time:</t>
  </si>
  <si>
    <t>A</t>
  </si>
  <si>
    <t>B</t>
  </si>
  <si>
    <t>C</t>
  </si>
  <si>
    <t>D</t>
  </si>
  <si>
    <t>E</t>
  </si>
  <si>
    <t>F</t>
  </si>
  <si>
    <t>G</t>
  </si>
  <si>
    <t>H</t>
  </si>
  <si>
    <t>xxx</t>
  </si>
  <si>
    <t>xxxxxx</t>
  </si>
  <si>
    <t xml:space="preserve">dil 1: </t>
  </si>
  <si>
    <t>Initial dil/conc :</t>
  </si>
  <si>
    <t>if it is concentration.</t>
  </si>
  <si>
    <t xml:space="preserve">* </t>
  </si>
  <si>
    <t xml:space="preserve"> * </t>
  </si>
  <si>
    <r>
      <t xml:space="preserve">* </t>
    </r>
    <r>
      <rPr>
        <b/>
        <sz val="12"/>
        <color indexed="12"/>
        <rFont val="Times New Roman"/>
        <family val="1"/>
      </rPr>
      <t xml:space="preserve"> Check the box</t>
    </r>
  </si>
  <si>
    <t>Luc.Assay 04 (5 Samples Per Plate)</t>
  </si>
  <si>
    <t>Sample 1</t>
  </si>
  <si>
    <t>Sample 2</t>
  </si>
  <si>
    <t>Sample 3</t>
  </si>
  <si>
    <t>Sample 5</t>
  </si>
  <si>
    <t>Sample 4</t>
  </si>
  <si>
    <t>Neutralization assay in TZM-bl cells +Dextran with xxx; Study #</t>
  </si>
  <si>
    <r>
      <t xml:space="preserve">Version : </t>
    </r>
    <r>
      <rPr>
        <b/>
        <sz val="12"/>
        <rFont val="Times New Roman"/>
        <family val="1"/>
      </rPr>
      <t>Luc5Samples04.1vEditReport</t>
    </r>
    <r>
      <rPr>
        <sz val="12"/>
        <rFont val="Times New Roman"/>
        <family val="1"/>
      </rPr>
      <t xml:space="preserve"> 06-04-2008</t>
    </r>
  </si>
  <si>
    <t xml:space="preserve">Name:  </t>
  </si>
  <si>
    <t>X20080604;6180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</si>
</sst>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00000"/>
    <numFmt numFmtId="166" formatCode="yyyy"/>
    <numFmt numFmtId="167" formatCode="0.0"/>
    <numFmt numFmtId="168" formatCode="0.000"/>
    <numFmt numFmtId="169" formatCode="0.0000"/>
    <numFmt numFmtId="170" formatCode="[$-409]dddd\,\ mmmm\ dd\,\ yyyy"/>
    <numFmt numFmtId="171" formatCode="0.00000"/>
    <numFmt numFmtId="172" formatCode="m/d/yy;@"/>
    <numFmt numFmtId="173" formatCode="[$-409]h:mm:ss\ AM/PM"/>
    <numFmt numFmtId="174" formatCode="0.000%"/>
    <numFmt numFmtId="175" formatCode="0.0%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color indexed="63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sz val="20"/>
      <color indexed="8"/>
      <name val="Arial"/>
      <family val="0"/>
    </font>
    <font>
      <b/>
      <i/>
      <sz val="2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8" fillId="24" borderId="10" xfId="0" applyFont="1" applyFill="1" applyBorder="1" applyAlignment="1" applyProtection="1">
      <alignment horizontal="right"/>
      <protection locked="0"/>
    </xf>
    <xf numFmtId="0" fontId="7" fillId="24" borderId="11" xfId="0" applyFont="1" applyFill="1" applyBorder="1" applyAlignment="1" applyProtection="1">
      <alignment horizontal="right"/>
      <protection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7" fillId="24" borderId="13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7" fillId="24" borderId="16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 horizontal="right"/>
      <protection/>
    </xf>
    <xf numFmtId="0" fontId="9" fillId="24" borderId="17" xfId="0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right"/>
      <protection locked="0"/>
    </xf>
    <xf numFmtId="0" fontId="11" fillId="24" borderId="0" xfId="0" applyNumberFormat="1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14" fontId="8" fillId="24" borderId="0" xfId="0" applyNumberFormat="1" applyFont="1" applyFill="1" applyBorder="1" applyAlignment="1" applyProtection="1">
      <alignment/>
      <protection locked="0"/>
    </xf>
    <xf numFmtId="0" fontId="12" fillId="24" borderId="0" xfId="0" applyFont="1" applyFill="1" applyAlignment="1" applyProtection="1">
      <alignment/>
      <protection locked="0"/>
    </xf>
    <xf numFmtId="0" fontId="11" fillId="24" borderId="0" xfId="0" applyFont="1" applyFill="1" applyBorder="1" applyAlignment="1" applyProtection="1">
      <alignment horizontal="right"/>
      <protection locked="0"/>
    </xf>
    <xf numFmtId="0" fontId="11" fillId="24" borderId="0" xfId="0" applyFont="1" applyFill="1" applyBorder="1" applyAlignment="1" applyProtection="1">
      <alignment vertical="center"/>
      <protection locked="0"/>
    </xf>
    <xf numFmtId="0" fontId="9" fillId="24" borderId="0" xfId="0" applyFont="1" applyFill="1" applyBorder="1" applyAlignment="1" applyProtection="1">
      <alignment horizontal="right"/>
      <protection locked="0"/>
    </xf>
    <xf numFmtId="0" fontId="9" fillId="24" borderId="0" xfId="0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1" fontId="11" fillId="24" borderId="0" xfId="0" applyNumberFormat="1" applyFont="1" applyFill="1" applyBorder="1" applyAlignment="1" applyProtection="1">
      <alignment horizontal="right"/>
      <protection locked="0"/>
    </xf>
    <xf numFmtId="0" fontId="11" fillId="24" borderId="0" xfId="0" applyFont="1" applyFill="1" applyBorder="1" applyAlignment="1" applyProtection="1">
      <alignment horizontal="right" vertical="center"/>
      <protection locked="0"/>
    </xf>
    <xf numFmtId="0" fontId="13" fillId="24" borderId="13" xfId="0" applyFont="1" applyFill="1" applyBorder="1" applyAlignment="1" applyProtection="1">
      <alignment horizontal="right"/>
      <protection locked="0"/>
    </xf>
    <xf numFmtId="0" fontId="8" fillId="24" borderId="18" xfId="0" applyFont="1" applyFill="1" applyBorder="1" applyAlignment="1" applyProtection="1">
      <alignment horizontal="left"/>
      <protection locked="0"/>
    </xf>
    <xf numFmtId="0" fontId="8" fillId="24" borderId="19" xfId="0" applyFont="1" applyFill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Alignment="1" applyProtection="1">
      <alignment/>
      <protection locked="0"/>
    </xf>
    <xf numFmtId="1" fontId="15" fillId="24" borderId="0" xfId="0" applyNumberFormat="1" applyFont="1" applyFill="1" applyBorder="1" applyAlignment="1" applyProtection="1">
      <alignment horizontal="left"/>
      <protection locked="0"/>
    </xf>
    <xf numFmtId="0" fontId="14" fillId="24" borderId="0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0" fontId="13" fillId="24" borderId="20" xfId="0" applyFont="1" applyFill="1" applyBorder="1" applyAlignment="1" applyProtection="1">
      <alignment horizontal="right"/>
      <protection locked="0"/>
    </xf>
    <xf numFmtId="0" fontId="14" fillId="24" borderId="20" xfId="0" applyFont="1" applyFill="1" applyBorder="1" applyAlignment="1" applyProtection="1">
      <alignment/>
      <protection locked="0"/>
    </xf>
    <xf numFmtId="0" fontId="9" fillId="24" borderId="20" xfId="0" applyFont="1" applyFill="1" applyBorder="1" applyAlignment="1" applyProtection="1">
      <alignment/>
      <protection locked="0"/>
    </xf>
    <xf numFmtId="14" fontId="8" fillId="24" borderId="0" xfId="0" applyNumberFormat="1" applyFont="1" applyFill="1" applyAlignment="1" applyProtection="1">
      <alignment horizontal="left"/>
      <protection locked="0"/>
    </xf>
    <xf numFmtId="0" fontId="14" fillId="24" borderId="0" xfId="0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 vertical="center"/>
      <protection locked="0"/>
    </xf>
    <xf numFmtId="1" fontId="8" fillId="24" borderId="0" xfId="0" applyNumberFormat="1" applyFont="1" applyFill="1" applyAlignment="1" applyProtection="1">
      <alignment horizontal="left"/>
      <protection locked="0"/>
    </xf>
    <xf numFmtId="2" fontId="8" fillId="24" borderId="0" xfId="0" applyNumberFormat="1" applyFont="1" applyFill="1" applyAlignment="1" applyProtection="1">
      <alignment/>
      <protection locked="0"/>
    </xf>
    <xf numFmtId="0" fontId="12" fillId="24" borderId="0" xfId="0" applyFont="1" applyFill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8" fillId="24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16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left"/>
      <protection locked="0"/>
    </xf>
    <xf numFmtId="0" fontId="16" fillId="24" borderId="0" xfId="0" applyFont="1" applyFill="1" applyAlignment="1" applyProtection="1">
      <alignment horizontal="left"/>
      <protection/>
    </xf>
    <xf numFmtId="0" fontId="21" fillId="24" borderId="0" xfId="0" applyFont="1" applyFill="1" applyAlignment="1" applyProtection="1">
      <alignment horizontal="right"/>
      <protection locked="0"/>
    </xf>
    <xf numFmtId="0" fontId="19" fillId="24" borderId="0" xfId="0" applyFont="1" applyFill="1" applyAlignment="1" applyProtection="1">
      <alignment horizontal="right"/>
      <protection/>
    </xf>
    <xf numFmtId="0" fontId="16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left"/>
      <protection locked="0"/>
    </xf>
    <xf numFmtId="0" fontId="21" fillId="24" borderId="0" xfId="0" applyFont="1" applyFill="1" applyAlignment="1" applyProtection="1">
      <alignment horizontal="center"/>
      <protection locked="0"/>
    </xf>
    <xf numFmtId="181" fontId="21" fillId="24" borderId="21" xfId="0" applyNumberFormat="1" applyFont="1" applyFill="1" applyBorder="1" applyAlignment="1" applyProtection="1">
      <alignment horizontal="center"/>
      <protection/>
    </xf>
    <xf numFmtId="181" fontId="21" fillId="24" borderId="22" xfId="0" applyNumberFormat="1" applyFont="1" applyFill="1" applyBorder="1" applyAlignment="1" applyProtection="1">
      <alignment horizontal="center"/>
      <protection/>
    </xf>
    <xf numFmtId="181" fontId="21" fillId="24" borderId="23" xfId="0" applyNumberFormat="1" applyFont="1" applyFill="1" applyBorder="1" applyAlignment="1" applyProtection="1">
      <alignment horizontal="center"/>
      <protection/>
    </xf>
    <xf numFmtId="181" fontId="21" fillId="24" borderId="24" xfId="0" applyNumberFormat="1" applyFont="1" applyFill="1" applyBorder="1" applyAlignment="1" applyProtection="1">
      <alignment horizontal="center"/>
      <protection/>
    </xf>
    <xf numFmtId="181" fontId="21" fillId="24" borderId="0" xfId="0" applyNumberFormat="1" applyFont="1" applyFill="1" applyBorder="1" applyAlignment="1" applyProtection="1">
      <alignment horizontal="center"/>
      <protection/>
    </xf>
    <xf numFmtId="181" fontId="21" fillId="24" borderId="25" xfId="0" applyNumberFormat="1" applyFont="1" applyFill="1" applyBorder="1" applyAlignment="1" applyProtection="1">
      <alignment horizontal="center"/>
      <protection/>
    </xf>
    <xf numFmtId="181" fontId="21" fillId="24" borderId="26" xfId="0" applyNumberFormat="1" applyFont="1" applyFill="1" applyBorder="1" applyAlignment="1" applyProtection="1">
      <alignment horizontal="center"/>
      <protection/>
    </xf>
    <xf numFmtId="181" fontId="21" fillId="24" borderId="4" xfId="0" applyNumberFormat="1" applyFont="1" applyFill="1" applyBorder="1" applyAlignment="1" applyProtection="1">
      <alignment horizontal="center"/>
      <protection/>
    </xf>
    <xf numFmtId="181" fontId="21" fillId="24" borderId="27" xfId="0" applyNumberFormat="1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Alignment="1" applyProtection="1">
      <alignment/>
      <protection locked="0"/>
    </xf>
    <xf numFmtId="0" fontId="16" fillId="24" borderId="0" xfId="0" applyFont="1" applyFill="1" applyAlignment="1" applyProtection="1">
      <alignment horizontal="right"/>
      <protection/>
    </xf>
    <xf numFmtId="1" fontId="21" fillId="24" borderId="0" xfId="0" applyNumberFormat="1" applyFont="1" applyFill="1" applyBorder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 horizontal="center"/>
      <protection locked="0"/>
    </xf>
    <xf numFmtId="9" fontId="21" fillId="24" borderId="0" xfId="0" applyNumberFormat="1" applyFont="1" applyFill="1" applyBorder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right"/>
      <protection/>
    </xf>
    <xf numFmtId="9" fontId="24" fillId="24" borderId="0" xfId="0" applyNumberFormat="1" applyFont="1" applyFill="1" applyBorder="1" applyAlignment="1" applyProtection="1">
      <alignment horizontal="center"/>
      <protection locked="0"/>
    </xf>
    <xf numFmtId="9" fontId="21" fillId="24" borderId="0" xfId="0" applyNumberFormat="1" applyFont="1" applyFill="1" applyBorder="1" applyAlignment="1" applyProtection="1">
      <alignment/>
      <protection locked="0"/>
    </xf>
    <xf numFmtId="0" fontId="16" fillId="24" borderId="0" xfId="0" applyFont="1" applyFill="1" applyAlignment="1" applyProtection="1">
      <alignment horizontal="left"/>
      <protection locked="0"/>
    </xf>
    <xf numFmtId="0" fontId="16" fillId="24" borderId="0" xfId="0" applyFont="1" applyFill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left"/>
      <protection locked="0"/>
    </xf>
    <xf numFmtId="9" fontId="24" fillId="24" borderId="0" xfId="0" applyNumberFormat="1" applyFont="1" applyFill="1" applyBorder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 horizontal="right"/>
      <protection locked="0"/>
    </xf>
    <xf numFmtId="49" fontId="20" fillId="24" borderId="0" xfId="0" applyNumberFormat="1" applyFont="1" applyFill="1" applyBorder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/>
      <protection/>
    </xf>
    <xf numFmtId="9" fontId="21" fillId="24" borderId="0" xfId="0" applyNumberFormat="1" applyFont="1" applyFill="1" applyBorder="1" applyAlignment="1" applyProtection="1">
      <alignment/>
      <protection/>
    </xf>
    <xf numFmtId="9" fontId="21" fillId="24" borderId="0" xfId="0" applyNumberFormat="1" applyFont="1" applyFill="1" applyBorder="1" applyAlignment="1" applyProtection="1">
      <alignment horizontal="center"/>
      <protection/>
    </xf>
    <xf numFmtId="9" fontId="21" fillId="24" borderId="0" xfId="0" applyNumberFormat="1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 horizontal="right"/>
      <protection/>
    </xf>
    <xf numFmtId="1" fontId="21" fillId="24" borderId="0" xfId="0" applyNumberFormat="1" applyFont="1" applyFill="1" applyBorder="1" applyAlignment="1" applyProtection="1">
      <alignment horizontal="left"/>
      <protection/>
    </xf>
    <xf numFmtId="1" fontId="21" fillId="24" borderId="0" xfId="0" applyNumberFormat="1" applyFont="1" applyFill="1" applyAlignment="1" applyProtection="1">
      <alignment horizontal="right"/>
      <protection locked="0"/>
    </xf>
    <xf numFmtId="9" fontId="21" fillId="24" borderId="0" xfId="0" applyNumberFormat="1" applyFont="1" applyFill="1" applyAlignment="1" applyProtection="1">
      <alignment horizontal="right"/>
      <protection/>
    </xf>
    <xf numFmtId="9" fontId="21" fillId="24" borderId="0" xfId="0" applyNumberFormat="1" applyFont="1" applyFill="1" applyAlignment="1" applyProtection="1">
      <alignment horizontal="left"/>
      <protection/>
    </xf>
    <xf numFmtId="0" fontId="21" fillId="24" borderId="0" xfId="0" applyFont="1" applyFill="1" applyAlignment="1" applyProtection="1">
      <alignment horizontal="right"/>
      <protection/>
    </xf>
    <xf numFmtId="1" fontId="21" fillId="24" borderId="0" xfId="0" applyNumberFormat="1" applyFont="1" applyFill="1" applyAlignment="1" applyProtection="1">
      <alignment horizontal="left"/>
      <protection/>
    </xf>
    <xf numFmtId="49" fontId="21" fillId="24" borderId="0" xfId="0" applyNumberFormat="1" applyFont="1" applyFill="1" applyAlignment="1" applyProtection="1">
      <alignment/>
      <protection locked="0"/>
    </xf>
    <xf numFmtId="1" fontId="21" fillId="24" borderId="0" xfId="59" applyNumberFormat="1" applyFont="1" applyFill="1" applyBorder="1" applyAlignment="1" applyProtection="1">
      <alignment/>
      <protection/>
    </xf>
    <xf numFmtId="1" fontId="21" fillId="24" borderId="0" xfId="0" applyNumberFormat="1" applyFont="1" applyFill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1" fontId="21" fillId="24" borderId="0" xfId="0" applyNumberFormat="1" applyFont="1" applyFill="1" applyAlignment="1" applyProtection="1">
      <alignment/>
      <protection/>
    </xf>
    <xf numFmtId="1" fontId="24" fillId="24" borderId="0" xfId="0" applyNumberFormat="1" applyFont="1" applyFill="1" applyAlignment="1" applyProtection="1">
      <alignment horizontal="left"/>
      <protection/>
    </xf>
    <xf numFmtId="9" fontId="21" fillId="24" borderId="0" xfId="0" applyNumberFormat="1" applyFont="1" applyFill="1" applyBorder="1" applyAlignment="1" applyProtection="1">
      <alignment horizontal="center"/>
      <protection locked="0"/>
    </xf>
    <xf numFmtId="2" fontId="21" fillId="24" borderId="0" xfId="0" applyNumberFormat="1" applyFont="1" applyFill="1" applyAlignment="1" applyProtection="1">
      <alignment horizontal="right"/>
      <protection locked="0"/>
    </xf>
    <xf numFmtId="9" fontId="21" fillId="24" borderId="0" xfId="0" applyNumberFormat="1" applyFont="1" applyFill="1" applyAlignment="1" applyProtection="1">
      <alignment horizontal="left"/>
      <protection locked="0"/>
    </xf>
    <xf numFmtId="9" fontId="21" fillId="24" borderId="0" xfId="0" applyNumberFormat="1" applyFont="1" applyFill="1" applyAlignment="1" applyProtection="1">
      <alignment horizontal="right"/>
      <protection locked="0"/>
    </xf>
    <xf numFmtId="1" fontId="21" fillId="24" borderId="0" xfId="0" applyNumberFormat="1" applyFont="1" applyFill="1" applyAlignment="1" applyProtection="1">
      <alignment horizontal="left"/>
      <protection locked="0"/>
    </xf>
    <xf numFmtId="2" fontId="21" fillId="24" borderId="0" xfId="0" applyNumberFormat="1" applyFont="1" applyFill="1" applyAlignment="1" applyProtection="1">
      <alignment horizontal="left"/>
      <protection locked="0"/>
    </xf>
    <xf numFmtId="1" fontId="21" fillId="24" borderId="0" xfId="0" applyNumberFormat="1" applyFont="1" applyFill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left"/>
      <protection locked="0"/>
    </xf>
    <xf numFmtId="14" fontId="21" fillId="24" borderId="0" xfId="0" applyNumberFormat="1" applyFont="1" applyFill="1" applyAlignment="1" applyProtection="1">
      <alignment horizontal="right"/>
      <protection locked="0"/>
    </xf>
    <xf numFmtId="2" fontId="21" fillId="24" borderId="0" xfId="0" applyNumberFormat="1" applyFont="1" applyFill="1" applyBorder="1" applyAlignment="1" applyProtection="1">
      <alignment horizontal="left"/>
      <protection locked="0"/>
    </xf>
    <xf numFmtId="0" fontId="21" fillId="24" borderId="28" xfId="0" applyFont="1" applyFill="1" applyBorder="1" applyAlignment="1" applyProtection="1">
      <alignment/>
      <protection locked="0"/>
    </xf>
    <xf numFmtId="14" fontId="21" fillId="24" borderId="0" xfId="0" applyNumberFormat="1" applyFont="1" applyFill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left"/>
      <protection/>
    </xf>
    <xf numFmtId="1" fontId="16" fillId="24" borderId="0" xfId="0" applyNumberFormat="1" applyFont="1" applyFill="1" applyBorder="1" applyAlignment="1" applyProtection="1">
      <alignment horizontal="left"/>
      <protection/>
    </xf>
    <xf numFmtId="0" fontId="16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Alignment="1" applyProtection="1">
      <alignment horizontal="right"/>
      <protection/>
    </xf>
    <xf numFmtId="0" fontId="16" fillId="24" borderId="0" xfId="0" applyNumberFormat="1" applyFont="1" applyFill="1" applyAlignment="1" applyProtection="1">
      <alignment horizontal="center" vertical="center"/>
      <protection locked="0"/>
    </xf>
    <xf numFmtId="0" fontId="8" fillId="24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14" fontId="21" fillId="24" borderId="0" xfId="0" applyNumberFormat="1" applyFont="1" applyFill="1" applyAlignment="1" applyProtection="1">
      <alignment horizontal="center"/>
      <protection locked="0"/>
    </xf>
    <xf numFmtId="0" fontId="20" fillId="24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25" fillId="24" borderId="0" xfId="0" applyNumberFormat="1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25" fillId="24" borderId="0" xfId="0" applyFont="1" applyFill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9" fontId="21" fillId="24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00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control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('5 Samples Per Plate'!$B$20,'5 Samples Per Plate'!$B$27)</c:f>
              <c:numCache>
                <c:ptCount val="2"/>
                <c:pt idx="0">
                  <c:v>20</c:v>
                </c:pt>
                <c:pt idx="1">
                  <c:v>43740</c:v>
                </c:pt>
              </c:numCache>
            </c:numRef>
          </c:xVal>
          <c:yVal>
            <c:numRef>
              <c:f>('5 Samples Per Plate'!$H$16,'5 Samples Per Plate'!$H$16)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 Samples Per Plate'!$A$20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'5 Samples Per Plate'!$B$20:$B$27</c:f>
              <c:numCache>
                <c:ptCount val="8"/>
                <c:pt idx="0">
                  <c:v>20</c:v>
                </c:pt>
                <c:pt idx="1">
                  <c:v>60</c:v>
                </c:pt>
                <c:pt idx="2">
                  <c:v>180</c:v>
                </c:pt>
                <c:pt idx="3">
                  <c:v>540</c:v>
                </c:pt>
                <c:pt idx="4">
                  <c:v>1620</c:v>
                </c:pt>
                <c:pt idx="5">
                  <c:v>4860</c:v>
                </c:pt>
                <c:pt idx="6">
                  <c:v>14580</c:v>
                </c:pt>
                <c:pt idx="7">
                  <c:v>43740</c:v>
                </c:pt>
              </c:numCache>
            </c:numRef>
          </c:xVal>
          <c:yVal>
            <c:numRef>
              <c:f>'5 Samples Per Plate'!$C$20:$C$27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'5 Samples Per Plate'!$A$30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'5 Samples Per Plate'!$B$30:$B$37</c:f>
              <c:numCache>
                <c:ptCount val="8"/>
                <c:pt idx="0">
                  <c:v>20</c:v>
                </c:pt>
                <c:pt idx="1">
                  <c:v>60</c:v>
                </c:pt>
                <c:pt idx="2">
                  <c:v>180</c:v>
                </c:pt>
                <c:pt idx="3">
                  <c:v>540</c:v>
                </c:pt>
                <c:pt idx="4">
                  <c:v>1620</c:v>
                </c:pt>
                <c:pt idx="5">
                  <c:v>4860</c:v>
                </c:pt>
                <c:pt idx="6">
                  <c:v>14580</c:v>
                </c:pt>
                <c:pt idx="7">
                  <c:v>43740</c:v>
                </c:pt>
              </c:numCache>
            </c:numRef>
          </c:xVal>
          <c:yVal>
            <c:numRef>
              <c:f>'5 Samples Per Plate'!$C$30:$C$37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'5 Samples Per Plate'!$A$40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'5 Samples Per Plate'!$B$40:$B$47</c:f>
              <c:numCache>
                <c:ptCount val="8"/>
                <c:pt idx="0">
                  <c:v>20</c:v>
                </c:pt>
                <c:pt idx="1">
                  <c:v>60</c:v>
                </c:pt>
                <c:pt idx="2">
                  <c:v>180</c:v>
                </c:pt>
                <c:pt idx="3">
                  <c:v>540</c:v>
                </c:pt>
                <c:pt idx="4">
                  <c:v>1620</c:v>
                </c:pt>
                <c:pt idx="5">
                  <c:v>4860</c:v>
                </c:pt>
                <c:pt idx="6">
                  <c:v>14580</c:v>
                </c:pt>
                <c:pt idx="7">
                  <c:v>43740</c:v>
                </c:pt>
              </c:numCache>
            </c:numRef>
          </c:xVal>
          <c:yVal>
            <c:numRef>
              <c:f>'5 Samples Per Plate'!$C$40:$C$47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'5 Samples Per Plate'!$I$20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'5 Samples Per Plate'!$J$20:$J$27</c:f>
              <c:numCache>
                <c:ptCount val="8"/>
                <c:pt idx="0">
                  <c:v>20</c:v>
                </c:pt>
                <c:pt idx="1">
                  <c:v>60</c:v>
                </c:pt>
                <c:pt idx="2">
                  <c:v>180</c:v>
                </c:pt>
                <c:pt idx="3">
                  <c:v>540</c:v>
                </c:pt>
                <c:pt idx="4">
                  <c:v>1620</c:v>
                </c:pt>
                <c:pt idx="5">
                  <c:v>4860</c:v>
                </c:pt>
                <c:pt idx="6">
                  <c:v>14580</c:v>
                </c:pt>
                <c:pt idx="7">
                  <c:v>43740</c:v>
                </c:pt>
              </c:numCache>
            </c:numRef>
          </c:xVal>
          <c:yVal>
            <c:numRef>
              <c:f>'5 Samples Per Plate'!$K$20:$K$27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'5 Samples Per Plate'!$I$30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'5 Samples Per Plate'!$J$30:$J$37</c:f>
              <c:numCache>
                <c:ptCount val="8"/>
                <c:pt idx="0">
                  <c:v>20</c:v>
                </c:pt>
                <c:pt idx="1">
                  <c:v>60</c:v>
                </c:pt>
                <c:pt idx="2">
                  <c:v>180</c:v>
                </c:pt>
                <c:pt idx="3">
                  <c:v>540</c:v>
                </c:pt>
                <c:pt idx="4">
                  <c:v>1620</c:v>
                </c:pt>
                <c:pt idx="5">
                  <c:v>4860</c:v>
                </c:pt>
                <c:pt idx="6">
                  <c:v>14580</c:v>
                </c:pt>
                <c:pt idx="7">
                  <c:v>43740</c:v>
                </c:pt>
              </c:numCache>
            </c:numRef>
          </c:xVal>
          <c:yVal>
            <c:numRef>
              <c:f>'5 Samples Per Plate'!$K$30:$K$37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2491696"/>
        <c:axId val="40087345"/>
      </c:scatterChart>
      <c:valAx>
        <c:axId val="3249169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087345"/>
        <c:crosses val="autoZero"/>
        <c:crossBetween val="midCat"/>
        <c:dispUnits/>
      </c:valAx>
      <c:valAx>
        <c:axId val="40087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4916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196"/>
          <c:w val="0.137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49</xdr:row>
      <xdr:rowOff>66675</xdr:rowOff>
    </xdr:from>
    <xdr:to>
      <xdr:col>13</xdr:col>
      <xdr:colOff>381000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85725" y="10629900"/>
        <a:ext cx="9382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180975</xdr:colOff>
      <xdr:row>66</xdr:row>
      <xdr:rowOff>28575</xdr:rowOff>
    </xdr:from>
    <xdr:ext cx="1066800" cy="257175"/>
    <xdr:sp>
      <xdr:nvSpPr>
        <xdr:cNvPr id="2" name="Text Box 12"/>
        <xdr:cNvSpPr txBox="1">
          <a:spLocks noChangeArrowheads="1"/>
        </xdr:cNvSpPr>
      </xdr:nvSpPr>
      <xdr:spPr>
        <a:xfrm>
          <a:off x="3895725" y="14154150"/>
          <a:ext cx="1066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</a:p>
      </xdr:txBody>
    </xdr:sp>
    <xdr:clientData/>
  </xdr:oneCellAnchor>
  <xdr:twoCellAnchor>
    <xdr:from>
      <xdr:col>16</xdr:col>
      <xdr:colOff>733425</xdr:colOff>
      <xdr:row>18</xdr:row>
      <xdr:rowOff>28575</xdr:rowOff>
    </xdr:from>
    <xdr:to>
      <xdr:col>22</xdr:col>
      <xdr:colOff>533400</xdr:colOff>
      <xdr:row>21</xdr:row>
      <xdr:rowOff>47625</xdr:rowOff>
    </xdr:to>
    <xdr:sp>
      <xdr:nvSpPr>
        <xdr:cNvPr id="3" name="Text Box 43"/>
        <xdr:cNvSpPr txBox="1">
          <a:spLocks noChangeArrowheads="1"/>
        </xdr:cNvSpPr>
      </xdr:nvSpPr>
      <xdr:spPr>
        <a:xfrm>
          <a:off x="11544300" y="4095750"/>
          <a:ext cx="3076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Samples Per Plate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Key Value Entry Box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AB72"/>
  <sheetViews>
    <sheetView tabSelected="1" zoomScale="50" zoomScaleNormal="50" zoomScalePageLayoutView="0" workbookViewId="0" topLeftCell="A1">
      <selection activeCell="B1" sqref="B1"/>
    </sheetView>
  </sheetViews>
  <sheetFormatPr defaultColWidth="9.140625" defaultRowHeight="12.75"/>
  <cols>
    <col min="1" max="1" width="17.57421875" style="23" customWidth="1"/>
    <col min="2" max="2" width="8.140625" style="23" customWidth="1"/>
    <col min="3" max="3" width="10.57421875" style="23" customWidth="1"/>
    <col min="4" max="6" width="9.7109375" style="23" customWidth="1"/>
    <col min="7" max="7" width="9.8515625" style="23" customWidth="1"/>
    <col min="8" max="8" width="10.00390625" style="23" customWidth="1"/>
    <col min="9" max="9" width="11.140625" style="23" customWidth="1"/>
    <col min="10" max="10" width="10.421875" style="23" customWidth="1"/>
    <col min="11" max="11" width="10.00390625" style="23" customWidth="1"/>
    <col min="12" max="12" width="9.421875" style="23" customWidth="1"/>
    <col min="13" max="13" width="10.00390625" style="23" customWidth="1"/>
    <col min="14" max="14" width="9.7109375" style="23" customWidth="1"/>
    <col min="15" max="15" width="10.7109375" style="49" customWidth="1"/>
    <col min="16" max="16" width="5.421875" style="49" customWidth="1"/>
    <col min="17" max="17" width="11.140625" style="23" customWidth="1"/>
    <col min="18" max="18" width="10.57421875" style="23" customWidth="1"/>
    <col min="19" max="19" width="9.140625" style="37" customWidth="1"/>
    <col min="20" max="20" width="8.140625" style="23" customWidth="1"/>
    <col min="21" max="21" width="3.8515625" style="23" customWidth="1"/>
    <col min="22" max="22" width="6.28125" style="23" customWidth="1"/>
    <col min="23" max="23" width="9.140625" style="23" customWidth="1"/>
    <col min="24" max="24" width="6.7109375" style="23" customWidth="1"/>
    <col min="25" max="25" width="3.57421875" style="23" customWidth="1"/>
    <col min="26" max="26" width="9.140625" style="23" customWidth="1"/>
    <col min="27" max="27" width="1.8515625" style="23" customWidth="1"/>
    <col min="28" max="16384" width="9.140625" style="23" customWidth="1"/>
  </cols>
  <sheetData>
    <row r="1" spans="1:28" ht="22.5" customHeight="1" thickBot="1" thickTop="1">
      <c r="A1" s="120" t="s">
        <v>0</v>
      </c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  <c r="O1" s="35"/>
      <c r="P1" s="35"/>
      <c r="Q1" s="1"/>
      <c r="R1" s="2" t="s">
        <v>3</v>
      </c>
      <c r="S1" s="3"/>
      <c r="T1" s="4"/>
      <c r="U1" s="4"/>
      <c r="V1" s="4"/>
      <c r="W1" s="4"/>
      <c r="X1" s="4"/>
      <c r="Y1" s="5"/>
      <c r="Z1" s="6"/>
      <c r="AA1" s="6"/>
      <c r="AB1" s="6"/>
    </row>
    <row r="2" spans="1:28" ht="18" thickBot="1" thickTop="1">
      <c r="A2" s="57" t="s">
        <v>1</v>
      </c>
      <c r="B2" s="126"/>
      <c r="C2" s="127"/>
      <c r="D2" s="127"/>
      <c r="E2" s="127"/>
      <c r="F2" s="53" t="s">
        <v>3</v>
      </c>
      <c r="G2" s="132"/>
      <c r="H2" s="127"/>
      <c r="I2" s="127"/>
      <c r="J2" s="127"/>
      <c r="K2" s="127"/>
      <c r="L2" s="127"/>
      <c r="M2" s="127"/>
      <c r="N2" s="127"/>
      <c r="O2" s="127"/>
      <c r="P2" s="133"/>
      <c r="Q2" s="7" t="s">
        <v>5</v>
      </c>
      <c r="R2" s="8"/>
      <c r="S2" s="9" t="s">
        <v>32</v>
      </c>
      <c r="T2" s="10"/>
      <c r="U2" s="11"/>
      <c r="V2" s="11"/>
      <c r="W2" s="11"/>
      <c r="X2" s="12"/>
      <c r="Y2" s="13"/>
      <c r="Z2" s="6"/>
      <c r="AA2" s="6"/>
      <c r="AB2" s="6"/>
    </row>
    <row r="3" spans="1:28" ht="14.25" customHeight="1" thickTop="1">
      <c r="A3" s="73" t="s">
        <v>2</v>
      </c>
      <c r="B3" s="134"/>
      <c r="C3" s="123"/>
      <c r="D3" s="121" t="s">
        <v>45</v>
      </c>
      <c r="E3" s="54"/>
      <c r="F3" s="53" t="s">
        <v>4</v>
      </c>
      <c r="G3" s="131"/>
      <c r="H3" s="123"/>
      <c r="I3" s="52"/>
      <c r="J3" s="57" t="s">
        <v>20</v>
      </c>
      <c r="K3" s="58">
        <v>2</v>
      </c>
      <c r="L3" s="52"/>
      <c r="M3" s="52"/>
      <c r="N3" s="52"/>
      <c r="O3" s="59"/>
      <c r="P3" s="35"/>
      <c r="Q3" s="14">
        <v>1</v>
      </c>
      <c r="R3" s="15" t="s">
        <v>16</v>
      </c>
      <c r="S3" s="16">
        <v>20</v>
      </c>
      <c r="T3" s="13"/>
      <c r="U3" s="11"/>
      <c r="V3" s="11"/>
      <c r="W3" s="17" t="s">
        <v>6</v>
      </c>
      <c r="X3" s="18">
        <v>3</v>
      </c>
      <c r="Y3" s="13"/>
      <c r="Z3" s="6"/>
      <c r="AA3" s="6" t="b">
        <v>0</v>
      </c>
      <c r="AB3" s="6"/>
    </row>
    <row r="4" spans="1:28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60"/>
      <c r="P4" s="35"/>
      <c r="Q4" s="19"/>
      <c r="R4" s="20" t="s">
        <v>34</v>
      </c>
      <c r="S4" s="21"/>
      <c r="T4" s="13"/>
      <c r="U4" s="11"/>
      <c r="V4" s="11"/>
      <c r="W4" s="11"/>
      <c r="X4" s="8"/>
      <c r="Y4" s="13"/>
      <c r="Z4" s="6"/>
      <c r="AA4" s="6"/>
      <c r="AB4" s="6"/>
    </row>
    <row r="5" spans="1:28" ht="19.5" customHeight="1" thickBot="1">
      <c r="A5" s="52" t="s">
        <v>12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61"/>
      <c r="O5" s="60"/>
      <c r="P5" s="35"/>
      <c r="Q5" s="19"/>
      <c r="R5" s="22" t="s">
        <v>12</v>
      </c>
      <c r="S5" s="21"/>
      <c r="T5" s="13"/>
      <c r="U5" s="11"/>
      <c r="Y5" s="13"/>
      <c r="Z5" s="6"/>
      <c r="AA5" s="6"/>
      <c r="AB5" s="6"/>
    </row>
    <row r="6" spans="1:28" ht="17.25" thickTop="1">
      <c r="A6" s="36" t="s">
        <v>21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52"/>
      <c r="O6" s="59"/>
      <c r="P6" s="35"/>
      <c r="Q6" s="14">
        <v>2</v>
      </c>
      <c r="R6" s="15" t="s">
        <v>17</v>
      </c>
      <c r="S6" s="16">
        <v>20</v>
      </c>
      <c r="T6" s="13"/>
      <c r="U6" s="11"/>
      <c r="Y6" s="13"/>
      <c r="Z6" s="6"/>
      <c r="AA6" s="6" t="b">
        <v>0</v>
      </c>
      <c r="AB6" s="6"/>
    </row>
    <row r="7" spans="1:28" ht="18.75">
      <c r="A7" s="36" t="s">
        <v>22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52"/>
      <c r="O7" s="60"/>
      <c r="P7" s="35"/>
      <c r="Q7" s="19"/>
      <c r="R7" s="24" t="s">
        <v>35</v>
      </c>
      <c r="S7" s="21"/>
      <c r="T7" s="13"/>
      <c r="U7" s="11"/>
      <c r="V7" s="25" t="s">
        <v>36</v>
      </c>
      <c r="W7" s="26"/>
      <c r="X7" s="27"/>
      <c r="Y7" s="13"/>
      <c r="Z7" s="6"/>
      <c r="AA7" s="6"/>
      <c r="AB7" s="6"/>
    </row>
    <row r="8" spans="1:28" ht="18" thickBot="1">
      <c r="A8" s="36" t="s">
        <v>23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52"/>
      <c r="O8" s="60"/>
      <c r="P8" s="35"/>
      <c r="Q8" s="19"/>
      <c r="R8" s="22" t="s">
        <v>12</v>
      </c>
      <c r="S8" s="21"/>
      <c r="T8" s="13"/>
      <c r="U8" s="11"/>
      <c r="V8" s="28" t="s">
        <v>33</v>
      </c>
      <c r="W8" s="28"/>
      <c r="X8" s="28"/>
      <c r="Y8" s="13"/>
      <c r="Z8" s="6"/>
      <c r="AA8" s="6"/>
      <c r="AB8" s="6"/>
    </row>
    <row r="9" spans="1:28" ht="17.25" thickTop="1">
      <c r="A9" s="36" t="s">
        <v>24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  <c r="N9" s="52"/>
      <c r="O9" s="59"/>
      <c r="P9" s="35"/>
      <c r="Q9" s="14">
        <v>3</v>
      </c>
      <c r="R9" s="15" t="s">
        <v>18</v>
      </c>
      <c r="S9" s="16">
        <v>20</v>
      </c>
      <c r="T9" s="13"/>
      <c r="U9" s="11"/>
      <c r="V9" s="29"/>
      <c r="W9" s="29"/>
      <c r="X9" s="29"/>
      <c r="Y9" s="13"/>
      <c r="Z9" s="6"/>
      <c r="AA9" s="6" t="b">
        <v>0</v>
      </c>
      <c r="AB9" s="6"/>
    </row>
    <row r="10" spans="1:28" ht="18.75">
      <c r="A10" s="36" t="s">
        <v>25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52"/>
      <c r="O10" s="60"/>
      <c r="P10" s="35"/>
      <c r="Q10" s="19"/>
      <c r="R10" s="30" t="s">
        <v>34</v>
      </c>
      <c r="S10" s="21"/>
      <c r="T10" s="13"/>
      <c r="U10" s="11"/>
      <c r="V10" s="29"/>
      <c r="W10" s="29"/>
      <c r="X10" s="29"/>
      <c r="Y10" s="13"/>
      <c r="Z10" s="6"/>
      <c r="AA10" s="6"/>
      <c r="AB10" s="6"/>
    </row>
    <row r="11" spans="1:28" ht="18" thickBot="1">
      <c r="A11" s="36" t="s">
        <v>26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52"/>
      <c r="O11" s="60"/>
      <c r="P11" s="35"/>
      <c r="Q11" s="19"/>
      <c r="R11" s="22"/>
      <c r="S11" s="21"/>
      <c r="T11" s="13"/>
      <c r="U11" s="11"/>
      <c r="V11" s="29"/>
      <c r="W11" s="29"/>
      <c r="X11" s="29"/>
      <c r="Y11" s="13"/>
      <c r="Z11" s="6"/>
      <c r="AA11" s="6"/>
      <c r="AB11" s="6"/>
    </row>
    <row r="12" spans="1:28" ht="17.25" thickTop="1">
      <c r="A12" s="36" t="s">
        <v>27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52"/>
      <c r="O12" s="59"/>
      <c r="P12" s="35"/>
      <c r="Q12" s="14">
        <v>4</v>
      </c>
      <c r="R12" s="15" t="s">
        <v>14</v>
      </c>
      <c r="S12" s="16">
        <v>20</v>
      </c>
      <c r="T12" s="13"/>
      <c r="U12" s="11"/>
      <c r="V12" s="29"/>
      <c r="W12" s="29"/>
      <c r="X12" s="29"/>
      <c r="Y12" s="13"/>
      <c r="Z12" s="6"/>
      <c r="AA12" s="6" t="b">
        <v>0</v>
      </c>
      <c r="AB12" s="6"/>
    </row>
    <row r="13" spans="1:28" ht="15.75" customHeight="1" thickBot="1">
      <c r="A13" s="36" t="s">
        <v>28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2"/>
      <c r="O13" s="60"/>
      <c r="P13" s="35"/>
      <c r="Q13" s="19"/>
      <c r="R13" s="31" t="s">
        <v>35</v>
      </c>
      <c r="S13" s="21"/>
      <c r="T13" s="13"/>
      <c r="U13" s="11"/>
      <c r="V13" s="11"/>
      <c r="W13" s="11"/>
      <c r="X13" s="12"/>
      <c r="Y13" s="13"/>
      <c r="Z13" s="6"/>
      <c r="AA13" s="6"/>
      <c r="AB13" s="6"/>
    </row>
    <row r="14" spans="1:28" ht="18.75" thickBot="1" thickTop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71"/>
      <c r="N14" s="52"/>
      <c r="O14" s="60"/>
      <c r="P14" s="35"/>
      <c r="Q14" s="19"/>
      <c r="R14" s="22" t="s">
        <v>12</v>
      </c>
      <c r="S14" s="21"/>
      <c r="T14" s="13"/>
      <c r="U14" s="11"/>
      <c r="V14" s="11"/>
      <c r="W14" s="11"/>
      <c r="X14" s="12"/>
      <c r="Y14" s="13"/>
      <c r="Z14" s="6"/>
      <c r="AA14" s="6"/>
      <c r="AB14" s="6"/>
    </row>
    <row r="15" spans="1:28" ht="17.25" thickTop="1">
      <c r="A15" s="72"/>
      <c r="B15" s="73" t="s">
        <v>10</v>
      </c>
      <c r="C15" s="74" t="e">
        <f>AVERAGE(C6:C13)</f>
        <v>#DIV/0!</v>
      </c>
      <c r="D15" s="75" t="s">
        <v>7</v>
      </c>
      <c r="E15" s="76" t="e">
        <f>STDEV(C6:C13)/AVERAGE(C6:C13)</f>
        <v>#DIV/0!</v>
      </c>
      <c r="F15" s="71"/>
      <c r="G15" s="77" t="s">
        <v>8</v>
      </c>
      <c r="H15" s="75" t="e">
        <f>C15-C16</f>
        <v>#DIV/0!</v>
      </c>
      <c r="I15" s="74"/>
      <c r="J15" s="52"/>
      <c r="K15" s="52" t="s">
        <v>12</v>
      </c>
      <c r="L15" s="52"/>
      <c r="M15" s="71"/>
      <c r="N15" s="52"/>
      <c r="O15" s="59"/>
      <c r="P15" s="35"/>
      <c r="Q15" s="14">
        <v>5</v>
      </c>
      <c r="R15" s="15" t="s">
        <v>15</v>
      </c>
      <c r="S15" s="16">
        <v>20</v>
      </c>
      <c r="T15" s="13"/>
      <c r="U15" s="11"/>
      <c r="V15" s="11"/>
      <c r="W15" s="11"/>
      <c r="X15" s="12"/>
      <c r="Y15" s="13"/>
      <c r="Z15" s="6"/>
      <c r="AA15" s="6" t="b">
        <v>0</v>
      </c>
      <c r="AB15" s="6"/>
    </row>
    <row r="16" spans="1:28" ht="18.75">
      <c r="A16" s="72"/>
      <c r="B16" s="73" t="s">
        <v>11</v>
      </c>
      <c r="C16" s="74" t="e">
        <f>AVERAGE(B6:B13)</f>
        <v>#DIV/0!</v>
      </c>
      <c r="D16" s="75" t="s">
        <v>7</v>
      </c>
      <c r="E16" s="76" t="e">
        <f>STDEV(B6:B13)/AVERAGE(B6:B13)</f>
        <v>#DIV/0!</v>
      </c>
      <c r="F16" s="71"/>
      <c r="G16" s="73" t="s">
        <v>19</v>
      </c>
      <c r="H16" s="78">
        <v>0.5</v>
      </c>
      <c r="I16" s="52"/>
      <c r="J16" s="52"/>
      <c r="K16" s="52"/>
      <c r="L16" s="52"/>
      <c r="M16" s="79"/>
      <c r="N16" s="52"/>
      <c r="O16" s="60"/>
      <c r="P16" s="38" t="s">
        <v>12</v>
      </c>
      <c r="Q16" s="19"/>
      <c r="R16" s="31" t="s">
        <v>34</v>
      </c>
      <c r="S16" s="21"/>
      <c r="T16" s="13"/>
      <c r="U16" s="11"/>
      <c r="V16" s="11"/>
      <c r="W16" s="11"/>
      <c r="X16" s="12"/>
      <c r="Y16" s="13"/>
      <c r="Z16" s="6"/>
      <c r="AA16" s="6"/>
      <c r="AB16" s="6"/>
    </row>
    <row r="17" spans="1:28" ht="18.75" customHeight="1" thickBot="1">
      <c r="A17" s="72"/>
      <c r="B17" s="73" t="s">
        <v>13</v>
      </c>
      <c r="C17" s="128" t="s">
        <v>29</v>
      </c>
      <c r="D17" s="127"/>
      <c r="E17" s="127"/>
      <c r="F17" s="127"/>
      <c r="G17" s="57" t="s">
        <v>9</v>
      </c>
      <c r="H17" s="129" t="s">
        <v>30</v>
      </c>
      <c r="I17" s="123"/>
      <c r="J17" s="123"/>
      <c r="K17" s="123"/>
      <c r="L17" s="123"/>
      <c r="M17" s="123"/>
      <c r="N17" s="123"/>
      <c r="O17" s="123"/>
      <c r="P17" s="130"/>
      <c r="Q17" s="32"/>
      <c r="R17" s="11"/>
      <c r="S17" s="21"/>
      <c r="T17" s="13"/>
      <c r="U17" s="11"/>
      <c r="V17" s="11"/>
      <c r="W17" s="11"/>
      <c r="X17" s="33"/>
      <c r="Y17" s="34"/>
      <c r="Z17" s="6"/>
      <c r="AA17" s="6"/>
      <c r="AB17" s="6"/>
    </row>
    <row r="18" spans="1:28" ht="18.75" customHeight="1" thickTop="1">
      <c r="A18" s="80"/>
      <c r="B18" s="81" t="s">
        <v>12</v>
      </c>
      <c r="C18" s="74"/>
      <c r="D18" s="75"/>
      <c r="E18" s="79"/>
      <c r="F18" s="82"/>
      <c r="G18" s="83"/>
      <c r="H18" s="84" t="s">
        <v>12</v>
      </c>
      <c r="I18" s="52"/>
      <c r="J18" s="81" t="s">
        <v>12</v>
      </c>
      <c r="K18" s="52"/>
      <c r="L18" s="85"/>
      <c r="M18" s="79"/>
      <c r="N18" s="56"/>
      <c r="O18" s="60"/>
      <c r="P18" s="40"/>
      <c r="Q18" s="41"/>
      <c r="R18" s="42"/>
      <c r="S18" s="43"/>
      <c r="T18" s="42"/>
      <c r="U18" s="42"/>
      <c r="V18" s="42"/>
      <c r="W18" s="42"/>
      <c r="X18" s="39"/>
      <c r="Y18" s="6"/>
      <c r="Z18" s="6"/>
      <c r="AA18" s="6"/>
      <c r="AB18" s="6"/>
    </row>
    <row r="19" spans="1:28" ht="18" customHeight="1">
      <c r="A19" s="83"/>
      <c r="B19" s="117" t="s">
        <v>31</v>
      </c>
      <c r="C19" s="71"/>
      <c r="D19" s="71"/>
      <c r="E19" s="71"/>
      <c r="F19" s="82"/>
      <c r="G19" s="83"/>
      <c r="H19" s="83"/>
      <c r="I19" s="86" t="s">
        <v>12</v>
      </c>
      <c r="J19" s="119" t="s">
        <v>31</v>
      </c>
      <c r="K19" s="71"/>
      <c r="L19" s="71"/>
      <c r="M19" s="71"/>
      <c r="N19" s="82"/>
      <c r="O19" s="60"/>
      <c r="P19" s="44"/>
      <c r="Q19" s="11"/>
      <c r="R19" s="45"/>
      <c r="S19" s="46"/>
      <c r="T19" s="46"/>
      <c r="U19" s="46"/>
      <c r="V19" s="46"/>
      <c r="W19" s="46"/>
      <c r="X19" s="39"/>
      <c r="Y19" s="6"/>
      <c r="Z19" s="6"/>
      <c r="AA19" s="6"/>
      <c r="AB19" s="6"/>
    </row>
    <row r="20" spans="1:28" ht="17.25" customHeight="1">
      <c r="A20" s="87" t="s">
        <v>38</v>
      </c>
      <c r="B20" s="88">
        <f>$S$3</f>
        <v>20</v>
      </c>
      <c r="C20" s="89" t="e">
        <f>IF(AVERAGE(D13:E13)&lt;$C$16,1,(1-(AVERAGE(D13:E13)-$C$16)/$H$15))</f>
        <v>#DIV/0!</v>
      </c>
      <c r="D20" s="90" t="s">
        <v>7</v>
      </c>
      <c r="E20" s="91" t="e">
        <f>IF(C20=0,0,STDEV(D13:E13)/$H$15)</f>
        <v>#DIV/0!</v>
      </c>
      <c r="F20" s="92"/>
      <c r="G20" s="93"/>
      <c r="H20" s="94"/>
      <c r="I20" s="87" t="s">
        <v>42</v>
      </c>
      <c r="J20" s="88">
        <f>$S$12</f>
        <v>20</v>
      </c>
      <c r="K20" s="95" t="e">
        <f>IF(AVERAGE(J13:K13)&lt;$C$16,1,(1-(AVERAGE(J13:K13)-$C$16)/$H$15))</f>
        <v>#DIV/0!</v>
      </c>
      <c r="L20" s="90" t="s">
        <v>7</v>
      </c>
      <c r="M20" s="96" t="e">
        <f>IF(K20=0,0,STDEV(J13:K13)/$H$15)</f>
        <v>#DIV/0!</v>
      </c>
      <c r="N20" s="97"/>
      <c r="O20" s="98"/>
      <c r="P20" s="47"/>
      <c r="Q20" s="6"/>
      <c r="R20" s="6"/>
      <c r="S20" s="46"/>
      <c r="T20" s="46"/>
      <c r="U20" s="46"/>
      <c r="V20" s="46"/>
      <c r="W20" s="46"/>
      <c r="X20" s="6"/>
      <c r="Y20" s="6"/>
      <c r="Z20" s="6"/>
      <c r="AA20" s="6"/>
      <c r="AB20" s="6"/>
    </row>
    <row r="21" spans="1:28" ht="16.5">
      <c r="A21" s="99"/>
      <c r="B21" s="100">
        <f aca="true" t="shared" si="0" ref="B21:B27">B20*$X$3</f>
        <v>60</v>
      </c>
      <c r="C21" s="89" t="e">
        <f>IF(AVERAGE(D12:E12)&lt;$C$16,1,(1-(AVERAGE(D12:E12)-$C$16)/$H$15))</f>
        <v>#DIV/0!</v>
      </c>
      <c r="D21" s="90" t="s">
        <v>7</v>
      </c>
      <c r="E21" s="91" t="e">
        <f>IF(C21=0,0,STDEV(D12:E12)/$H$15)</f>
        <v>#DIV/0!</v>
      </c>
      <c r="F21" s="97"/>
      <c r="G21" s="98"/>
      <c r="H21" s="101"/>
      <c r="I21" s="102"/>
      <c r="J21" s="103">
        <f aca="true" t="shared" si="1" ref="J21:J27">J20*$X$3</f>
        <v>60</v>
      </c>
      <c r="K21" s="95" t="e">
        <f>IF(AVERAGE(J12:K12)&lt;$C$16,1,(1-(AVERAGE(J12:K12)-$C$16)/$H$15))</f>
        <v>#DIV/0!</v>
      </c>
      <c r="L21" s="90" t="s">
        <v>7</v>
      </c>
      <c r="M21" s="96" t="e">
        <f>IF(K21=0,0,STDEV(J12:K12)/$H$15)</f>
        <v>#DIV/0!</v>
      </c>
      <c r="N21" s="97"/>
      <c r="O21" s="104"/>
      <c r="P21" s="47"/>
      <c r="Q21" s="6"/>
      <c r="R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6.5">
      <c r="A22" s="99"/>
      <c r="B22" s="88">
        <f t="shared" si="0"/>
        <v>180</v>
      </c>
      <c r="C22" s="89" t="e">
        <f>IF(AVERAGE(D11:E11)&lt;$C$16,1,(1-(AVERAGE(D11:E11)-$C$16)/$H$15))</f>
        <v>#DIV/0!</v>
      </c>
      <c r="D22" s="90" t="s">
        <v>7</v>
      </c>
      <c r="E22" s="91" t="e">
        <f>IF(C22=0,0,STDEV(D11:E11)/$H$15)</f>
        <v>#DIV/0!</v>
      </c>
      <c r="F22" s="97"/>
      <c r="G22" s="98"/>
      <c r="H22" s="101"/>
      <c r="I22" s="102"/>
      <c r="J22" s="103">
        <f t="shared" si="1"/>
        <v>180</v>
      </c>
      <c r="K22" s="95" t="e">
        <f>IF(AVERAGE(J11:K11)&lt;$C$16,1,(1-(AVERAGE(J11:K11)-$C$16)/$H$15))</f>
        <v>#DIV/0!</v>
      </c>
      <c r="L22" s="90" t="s">
        <v>7</v>
      </c>
      <c r="M22" s="96" t="e">
        <f>IF(K22=0,0,STDEV(J11:K11)/$H$15)</f>
        <v>#DIV/0!</v>
      </c>
      <c r="N22" s="97"/>
      <c r="O22" s="104"/>
      <c r="P22" s="47"/>
      <c r="Q22" s="6"/>
      <c r="R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6.5">
      <c r="A23" s="99"/>
      <c r="B23" s="88">
        <f t="shared" si="0"/>
        <v>540</v>
      </c>
      <c r="C23" s="89" t="e">
        <f>IF(AVERAGE(D10:E10)&lt;$C$16,1,(1-(AVERAGE(D10:E10)-$C$16)/$H$15))</f>
        <v>#DIV/0!</v>
      </c>
      <c r="D23" s="90" t="s">
        <v>7</v>
      </c>
      <c r="E23" s="91" t="e">
        <f>IF(C23=0,0,STDEV(D10:E10)/$H$15)</f>
        <v>#DIV/0!</v>
      </c>
      <c r="F23" s="97"/>
      <c r="G23" s="98"/>
      <c r="H23" s="101"/>
      <c r="I23" s="102"/>
      <c r="J23" s="103">
        <f t="shared" si="1"/>
        <v>540</v>
      </c>
      <c r="K23" s="95" t="e">
        <f>IF(AVERAGE(J10:K10)&lt;$C$16,1,(1-(AVERAGE(J10:K10)-$C$16)/$H$15))</f>
        <v>#DIV/0!</v>
      </c>
      <c r="L23" s="90" t="s">
        <v>7</v>
      </c>
      <c r="M23" s="96" t="e">
        <f>IF(K23=0,0,STDEV(J10:K10)/$H$15)</f>
        <v>#DIV/0!</v>
      </c>
      <c r="N23" s="97"/>
      <c r="O23" s="98"/>
      <c r="P23" s="47"/>
      <c r="Q23" s="6"/>
      <c r="R23" s="122" t="s">
        <v>44</v>
      </c>
      <c r="S23" s="123"/>
      <c r="T23" s="123"/>
      <c r="U23" s="123"/>
      <c r="V23" s="123"/>
      <c r="W23" s="123"/>
      <c r="X23" s="123"/>
      <c r="Y23" s="6"/>
      <c r="Z23" s="6"/>
      <c r="AA23" s="6"/>
      <c r="AB23" s="6"/>
    </row>
    <row r="24" spans="1:28" ht="16.5">
      <c r="A24" s="99"/>
      <c r="B24" s="88">
        <f t="shared" si="0"/>
        <v>1620</v>
      </c>
      <c r="C24" s="89" t="e">
        <f>IF(AVERAGE(D9:E9)&lt;$C$16,1,(1-(AVERAGE(D9:E9)-$C$16)/$H$15))</f>
        <v>#DIV/0!</v>
      </c>
      <c r="D24" s="90" t="s">
        <v>7</v>
      </c>
      <c r="E24" s="91" t="e">
        <f>IF(C24=0,0,STDEV(D9:E9)/$H$15)</f>
        <v>#DIV/0!</v>
      </c>
      <c r="F24" s="97"/>
      <c r="G24" s="98"/>
      <c r="H24" s="101"/>
      <c r="I24" s="102"/>
      <c r="J24" s="103">
        <f t="shared" si="1"/>
        <v>1620</v>
      </c>
      <c r="K24" s="95" t="e">
        <f>IF(AVERAGE(J9:K9)&lt;$C$16,1,(1-(AVERAGE(J9:K9)-$C$16)/$H$15))</f>
        <v>#DIV/0!</v>
      </c>
      <c r="L24" s="90" t="s">
        <v>7</v>
      </c>
      <c r="M24" s="96" t="e">
        <f>IF(K24=0,0,STDEV(J9:K9)/$H$15)</f>
        <v>#DIV/0!</v>
      </c>
      <c r="N24" s="97"/>
      <c r="O24" s="98"/>
      <c r="P24" s="47"/>
      <c r="R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6.5">
      <c r="A25" s="99"/>
      <c r="B25" s="88">
        <f t="shared" si="0"/>
        <v>4860</v>
      </c>
      <c r="C25" s="89" t="e">
        <f>IF(AVERAGE(D8:E8)&lt;$C$16,1,(1-(AVERAGE(D8:E8)-$C$16)/$H$15))</f>
        <v>#DIV/0!</v>
      </c>
      <c r="D25" s="90" t="s">
        <v>7</v>
      </c>
      <c r="E25" s="91" t="e">
        <f>IF(C25=0,0,STDEV(D8:E8)/$H$15)</f>
        <v>#DIV/0!</v>
      </c>
      <c r="F25" s="97"/>
      <c r="G25" s="98"/>
      <c r="H25" s="101"/>
      <c r="I25" s="102"/>
      <c r="J25" s="103">
        <f t="shared" si="1"/>
        <v>4860</v>
      </c>
      <c r="K25" s="95" t="e">
        <f>IF(AVERAGE(J8:K8)&lt;$C$16,1,(1-(AVERAGE(J8:K8)-$C$16)/$H$15))</f>
        <v>#DIV/0!</v>
      </c>
      <c r="L25" s="90" t="s">
        <v>7</v>
      </c>
      <c r="M25" s="96" t="e">
        <f>IF(K25=0,0,STDEV(J8:K8)/$H$15)</f>
        <v>#DIV/0!</v>
      </c>
      <c r="N25" s="97"/>
      <c r="O25" s="98"/>
      <c r="P25" s="47"/>
      <c r="Q25" s="6"/>
      <c r="R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6.5">
      <c r="A26" s="99"/>
      <c r="B26" s="88">
        <f t="shared" si="0"/>
        <v>14580</v>
      </c>
      <c r="C26" s="89" t="e">
        <f>IF(AVERAGE(D7:E7)&lt;$C$16,1,(1-(AVERAGE(D7:E7)-$C$16)/$H$15))</f>
        <v>#DIV/0!</v>
      </c>
      <c r="D26" s="90" t="s">
        <v>7</v>
      </c>
      <c r="E26" s="91" t="e">
        <f>IF(C26=0,0,STDEV(D7:E7)/$H$15)</f>
        <v>#DIV/0!</v>
      </c>
      <c r="F26" s="97"/>
      <c r="G26" s="98"/>
      <c r="H26" s="101"/>
      <c r="I26" s="102"/>
      <c r="J26" s="103">
        <f t="shared" si="1"/>
        <v>14580</v>
      </c>
      <c r="K26" s="95" t="e">
        <f>IF(AVERAGE(J7:K7)&lt;$C$16,1,(1-(AVERAGE(J7:K7)-$C$16)/$H$15))</f>
        <v>#DIV/0!</v>
      </c>
      <c r="L26" s="90" t="s">
        <v>7</v>
      </c>
      <c r="M26" s="96" t="e">
        <f>IF(K26=0,0,STDEV(J7:K7)/$H$15)</f>
        <v>#DIV/0!</v>
      </c>
      <c r="N26" s="97"/>
      <c r="O26" s="98"/>
      <c r="P26" s="47"/>
      <c r="Q26" s="6"/>
      <c r="R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6.5">
      <c r="A27" s="99"/>
      <c r="B27" s="88">
        <f t="shared" si="0"/>
        <v>43740</v>
      </c>
      <c r="C27" s="89" t="e">
        <f>IF(AVERAGE(D6:E6)&lt;$C$16,1,(1-(AVERAGE(D6:E6)-$C$16)/$H$15))</f>
        <v>#DIV/0!</v>
      </c>
      <c r="D27" s="90" t="s">
        <v>7</v>
      </c>
      <c r="E27" s="91" t="e">
        <f>IF(C27=0,0,STDEV(D6:E6)/$H$15)</f>
        <v>#DIV/0!</v>
      </c>
      <c r="F27" s="97"/>
      <c r="G27" s="98"/>
      <c r="H27" s="101"/>
      <c r="I27" s="102"/>
      <c r="J27" s="103">
        <f t="shared" si="1"/>
        <v>43740</v>
      </c>
      <c r="K27" s="95" t="e">
        <f>IF(AVERAGE(J6:K6)&lt;$C$16,1,(1-(AVERAGE(J6:K6)-$C$16)/$H$15))</f>
        <v>#DIV/0!</v>
      </c>
      <c r="L27" s="90" t="s">
        <v>7</v>
      </c>
      <c r="M27" s="96" t="e">
        <f>IF(K27=0,0,STDEV(J6:K6)/$H$15)</f>
        <v>#DIV/0!</v>
      </c>
      <c r="N27" s="97"/>
      <c r="O27" s="98"/>
      <c r="P27" s="47"/>
      <c r="Q27" s="6"/>
      <c r="R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6.5">
      <c r="A28" s="99"/>
      <c r="B28" s="74"/>
      <c r="C28" s="79"/>
      <c r="D28" s="105"/>
      <c r="E28" s="76"/>
      <c r="F28" s="56"/>
      <c r="G28" s="54"/>
      <c r="H28" s="56"/>
      <c r="I28" s="56"/>
      <c r="J28" s="52"/>
      <c r="K28" s="106"/>
      <c r="L28" s="105"/>
      <c r="M28" s="107"/>
      <c r="N28" s="56"/>
      <c r="O28" s="54"/>
      <c r="P28" s="35"/>
      <c r="Q28" s="6"/>
      <c r="R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6.5">
      <c r="A29" s="99"/>
      <c r="B29" s="118" t="s">
        <v>31</v>
      </c>
      <c r="C29" s="52"/>
      <c r="D29" s="52"/>
      <c r="E29" s="54"/>
      <c r="F29" s="56"/>
      <c r="G29" s="54"/>
      <c r="H29" s="56"/>
      <c r="I29" s="56"/>
      <c r="J29" s="55" t="s">
        <v>31</v>
      </c>
      <c r="K29" s="56"/>
      <c r="L29" s="52"/>
      <c r="M29" s="54"/>
      <c r="N29" s="56"/>
      <c r="O29" s="54"/>
      <c r="P29" s="35"/>
      <c r="Q29" s="6"/>
      <c r="R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>
      <c r="A30" s="87" t="s">
        <v>39</v>
      </c>
      <c r="B30" s="103">
        <f>$S$6</f>
        <v>20</v>
      </c>
      <c r="C30" s="89" t="e">
        <f>IF((AVERAGE(F13:G13))&lt;$C$16,1,(1-(AVERAGE(F13:G13)-$C$16)/$H$15))</f>
        <v>#DIV/0!</v>
      </c>
      <c r="D30" s="90" t="s">
        <v>7</v>
      </c>
      <c r="E30" s="91" t="e">
        <f>IF(C30=0,0,STDEV(F13:G13)/$H$15)</f>
        <v>#DIV/0!</v>
      </c>
      <c r="F30" s="97"/>
      <c r="G30" s="98"/>
      <c r="H30" s="94"/>
      <c r="I30" s="87" t="s">
        <v>41</v>
      </c>
      <c r="J30" s="103">
        <f>$S$15</f>
        <v>20</v>
      </c>
      <c r="K30" s="95" t="e">
        <f>IF((AVERAGE(L13:M13))&lt;$C$16,1,(1-(AVERAGE(L13:M13)-$C$16)/$H$15))</f>
        <v>#DIV/0!</v>
      </c>
      <c r="L30" s="90" t="s">
        <v>7</v>
      </c>
      <c r="M30" s="96" t="e">
        <f>IF(K30=0,0,STDEV(L13:M13)/$H$15)</f>
        <v>#DIV/0!</v>
      </c>
      <c r="N30" s="97"/>
      <c r="O30" s="98"/>
      <c r="P30" s="47"/>
      <c r="Q30" s="6"/>
      <c r="R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6.5">
      <c r="A31" s="99"/>
      <c r="B31" s="88">
        <f aca="true" t="shared" si="2" ref="B31:B37">B30*$X$3</f>
        <v>60</v>
      </c>
      <c r="C31" s="89" t="e">
        <f>IF((AVERAGE(F12:G12))&lt;$C$16,1,(1-(AVERAGE(F12:G12)-$C$16)/$H$15))</f>
        <v>#DIV/0!</v>
      </c>
      <c r="D31" s="90" t="s">
        <v>7</v>
      </c>
      <c r="E31" s="91" t="e">
        <f>IF(C31=0,0,STDEV(F12:G12)/$H$15)</f>
        <v>#DIV/0!</v>
      </c>
      <c r="F31" s="97"/>
      <c r="G31" s="98"/>
      <c r="H31" s="101"/>
      <c r="I31" s="102"/>
      <c r="J31" s="103">
        <f aca="true" t="shared" si="3" ref="J31:J37">J30*$X$3</f>
        <v>60</v>
      </c>
      <c r="K31" s="95" t="e">
        <f>IF((AVERAGE(L12:M12))&lt;$C$16,1,(1-(AVERAGE(L12:M12)-$C$16)/$H$15))</f>
        <v>#DIV/0!</v>
      </c>
      <c r="L31" s="90" t="s">
        <v>7</v>
      </c>
      <c r="M31" s="96" t="e">
        <f>IF(K31=0,0,STDEV(L12:M12)/$H$15)</f>
        <v>#DIV/0!</v>
      </c>
      <c r="N31" s="92"/>
      <c r="O31" s="98"/>
      <c r="P31" s="47"/>
      <c r="Q31" s="6"/>
      <c r="R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6.5">
      <c r="A32" s="99"/>
      <c r="B32" s="88">
        <f t="shared" si="2"/>
        <v>180</v>
      </c>
      <c r="C32" s="89" t="e">
        <f>IF((AVERAGE(F11:G11))&lt;$C$16,1,(1-(AVERAGE(F11:G11)-$C$16)/$H$15))</f>
        <v>#DIV/0!</v>
      </c>
      <c r="D32" s="90" t="s">
        <v>7</v>
      </c>
      <c r="E32" s="91" t="e">
        <f>IF(C32=0,0,STDEV(F11:G11)/$H$15)</f>
        <v>#DIV/0!</v>
      </c>
      <c r="F32" s="97"/>
      <c r="G32" s="98"/>
      <c r="H32" s="101"/>
      <c r="I32" s="102"/>
      <c r="J32" s="103">
        <f t="shared" si="3"/>
        <v>180</v>
      </c>
      <c r="K32" s="95" t="e">
        <f>IF((AVERAGE(L11:M11))&lt;$C$16,1,(1-(AVERAGE(L11:M11)-$C$16)/$H$15))</f>
        <v>#DIV/0!</v>
      </c>
      <c r="L32" s="90" t="s">
        <v>7</v>
      </c>
      <c r="M32" s="96" t="e">
        <f>IF(K32=0,0,STDEV(L11:M11)/$H$15)</f>
        <v>#DIV/0!</v>
      </c>
      <c r="N32" s="92"/>
      <c r="O32" s="98"/>
      <c r="P32" s="47"/>
      <c r="Q32" s="6"/>
      <c r="R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6.5">
      <c r="A33" s="99"/>
      <c r="B33" s="88">
        <f t="shared" si="2"/>
        <v>540</v>
      </c>
      <c r="C33" s="89" t="e">
        <f>IF((AVERAGE(F10:G10))&lt;$C$16,1,(1-(AVERAGE(F10:G10)-$C$16)/$H$15))</f>
        <v>#DIV/0!</v>
      </c>
      <c r="D33" s="90" t="s">
        <v>7</v>
      </c>
      <c r="E33" s="91" t="e">
        <f>IF(C33=0,0,STDEV(F10:G10)/$H$15)</f>
        <v>#DIV/0!</v>
      </c>
      <c r="F33" s="97"/>
      <c r="G33" s="98"/>
      <c r="H33" s="101"/>
      <c r="I33" s="102"/>
      <c r="J33" s="103">
        <f t="shared" si="3"/>
        <v>540</v>
      </c>
      <c r="K33" s="95" t="e">
        <f>IF((AVERAGE(L10:M10))&lt;$C$16,1,(1-(AVERAGE(L10:M10)-$C$16)/$H$15))</f>
        <v>#DIV/0!</v>
      </c>
      <c r="L33" s="90" t="s">
        <v>7</v>
      </c>
      <c r="M33" s="96" t="e">
        <f>IF(K33=0,0,STDEV(L10:M10)/$H$15)</f>
        <v>#DIV/0!</v>
      </c>
      <c r="N33" s="92"/>
      <c r="O33" s="98"/>
      <c r="P33" s="47"/>
      <c r="Q33" s="6"/>
      <c r="R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6.5">
      <c r="A34" s="99"/>
      <c r="B34" s="88">
        <f t="shared" si="2"/>
        <v>1620</v>
      </c>
      <c r="C34" s="89" t="e">
        <f>IF((AVERAGE(F9:G9))&lt;$C$16,1,(1-(AVERAGE(F9:G9)-$C$16)/$H$15))</f>
        <v>#DIV/0!</v>
      </c>
      <c r="D34" s="90" t="s">
        <v>7</v>
      </c>
      <c r="E34" s="91" t="e">
        <f>IF(C34=0,0,STDEV(F9:G9)/$H$15)</f>
        <v>#DIV/0!</v>
      </c>
      <c r="F34" s="97"/>
      <c r="G34" s="98"/>
      <c r="H34" s="101"/>
      <c r="I34" s="102"/>
      <c r="J34" s="103">
        <f t="shared" si="3"/>
        <v>1620</v>
      </c>
      <c r="K34" s="95" t="e">
        <f>IF((AVERAGE(L9:M9))&lt;$C$16,1,(1-(AVERAGE(L9:M9)-$C$16)/$H$15))</f>
        <v>#DIV/0!</v>
      </c>
      <c r="L34" s="90" t="s">
        <v>7</v>
      </c>
      <c r="M34" s="96" t="e">
        <f>IF(K34=0,0,STDEV(L9:M9)/$H$15)</f>
        <v>#DIV/0!</v>
      </c>
      <c r="N34" s="92"/>
      <c r="O34" s="98"/>
      <c r="P34" s="47"/>
      <c r="Q34" s="6"/>
      <c r="R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6.5">
      <c r="A35" s="99"/>
      <c r="B35" s="88">
        <f t="shared" si="2"/>
        <v>4860</v>
      </c>
      <c r="C35" s="89" t="e">
        <f>IF((AVERAGE(F8:G8))&lt;$C$16,1,(1-(AVERAGE(F8:G8)-$C$16)/$H$15))</f>
        <v>#DIV/0!</v>
      </c>
      <c r="D35" s="90" t="s">
        <v>7</v>
      </c>
      <c r="E35" s="91" t="e">
        <f>IF(C35=0,0,STDEV(F8:G8)/$H$15)</f>
        <v>#DIV/0!</v>
      </c>
      <c r="F35" s="97"/>
      <c r="G35" s="98"/>
      <c r="H35" s="101"/>
      <c r="I35" s="102"/>
      <c r="J35" s="103">
        <f t="shared" si="3"/>
        <v>4860</v>
      </c>
      <c r="K35" s="95" t="e">
        <f>IF((AVERAGE(L8:M8))&lt;$C$16,1,(1-(AVERAGE(L8:M8)-$C$16)/$H$15))</f>
        <v>#DIV/0!</v>
      </c>
      <c r="L35" s="90" t="s">
        <v>7</v>
      </c>
      <c r="M35" s="96" t="e">
        <f>IF(K35=0,0,STDEV(L8:M8)/$H$15)</f>
        <v>#DIV/0!</v>
      </c>
      <c r="N35" s="92"/>
      <c r="O35" s="98"/>
      <c r="P35" s="47"/>
      <c r="Q35" s="6"/>
      <c r="R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6.5">
      <c r="A36" s="99"/>
      <c r="B36" s="88">
        <f t="shared" si="2"/>
        <v>14580</v>
      </c>
      <c r="C36" s="89" t="e">
        <f>IF((AVERAGE(F7:G7))&lt;$C$16,1,(1-(AVERAGE(F7:G7)-$C$16)/$H$15))</f>
        <v>#DIV/0!</v>
      </c>
      <c r="D36" s="90" t="s">
        <v>7</v>
      </c>
      <c r="E36" s="91" t="e">
        <f>IF(C36=0,0,STDEV(F7:G7)/$H$15)</f>
        <v>#DIV/0!</v>
      </c>
      <c r="F36" s="97"/>
      <c r="G36" s="98"/>
      <c r="H36" s="101"/>
      <c r="I36" s="102"/>
      <c r="J36" s="103">
        <f t="shared" si="3"/>
        <v>14580</v>
      </c>
      <c r="K36" s="95" t="e">
        <f>IF((AVERAGE(L7:M7))&lt;$C$16,1,(1-(AVERAGE(L7:M7)-$C$16)/$H$15))</f>
        <v>#DIV/0!</v>
      </c>
      <c r="L36" s="90" t="s">
        <v>7</v>
      </c>
      <c r="M36" s="96" t="e">
        <f>IF(K36=0,0,STDEV(L7:M7)/$H$15)</f>
        <v>#DIV/0!</v>
      </c>
      <c r="N36" s="92"/>
      <c r="O36" s="98"/>
      <c r="P36" s="47"/>
      <c r="Q36" s="6"/>
      <c r="R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6.5">
      <c r="A37" s="99"/>
      <c r="B37" s="88">
        <f t="shared" si="2"/>
        <v>43740</v>
      </c>
      <c r="C37" s="89" t="e">
        <f>IF((AVERAGE(F6:G6))&lt;$C$16,1,(1-(AVERAGE(F6:G6)-$C$16)/$H$15))</f>
        <v>#DIV/0!</v>
      </c>
      <c r="D37" s="90" t="s">
        <v>7</v>
      </c>
      <c r="E37" s="91" t="e">
        <f>IF(C37=0,0,STDEV(F6:G6)/$H$15)</f>
        <v>#DIV/0!</v>
      </c>
      <c r="F37" s="97"/>
      <c r="G37" s="98"/>
      <c r="H37" s="101"/>
      <c r="I37" s="102"/>
      <c r="J37" s="103">
        <f t="shared" si="3"/>
        <v>43740</v>
      </c>
      <c r="K37" s="95" t="e">
        <f>IF((AVERAGE(L6:M6))&lt;$C$16,1,(1-(AVERAGE(L6:M6)-$C$16)/$H$15))</f>
        <v>#DIV/0!</v>
      </c>
      <c r="L37" s="90" t="s">
        <v>7</v>
      </c>
      <c r="M37" s="96" t="e">
        <f>IF(K37=0,0,STDEV(L6:M6)/$H$15)</f>
        <v>#DIV/0!</v>
      </c>
      <c r="N37" s="92"/>
      <c r="O37" s="98"/>
      <c r="P37" s="47"/>
      <c r="Q37" s="6"/>
      <c r="R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6.5">
      <c r="A38" s="99"/>
      <c r="B38" s="74"/>
      <c r="C38" s="79"/>
      <c r="D38" s="105"/>
      <c r="E38" s="76"/>
      <c r="F38" s="56"/>
      <c r="G38" s="54"/>
      <c r="H38" s="56"/>
      <c r="I38" s="102"/>
      <c r="J38" s="52"/>
      <c r="K38" s="107"/>
      <c r="L38" s="105"/>
      <c r="M38" s="108"/>
      <c r="N38" s="82"/>
      <c r="O38" s="54"/>
      <c r="P38" s="35"/>
      <c r="Q38" s="6"/>
      <c r="R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6.5">
      <c r="A39" s="99"/>
      <c r="B39" s="118" t="s">
        <v>31</v>
      </c>
      <c r="C39" s="52"/>
      <c r="D39" s="52"/>
      <c r="E39" s="54"/>
      <c r="F39" s="56"/>
      <c r="G39" s="54"/>
      <c r="H39" s="54"/>
      <c r="I39" s="102"/>
      <c r="J39" s="52"/>
      <c r="K39" s="52"/>
      <c r="L39" s="52"/>
      <c r="M39" s="52"/>
      <c r="N39" s="82"/>
      <c r="O39" s="54"/>
      <c r="P39" s="35"/>
      <c r="Q39" s="6"/>
      <c r="R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6.5">
      <c r="A40" s="87" t="s">
        <v>40</v>
      </c>
      <c r="B40" s="103">
        <f>$S$9</f>
        <v>20</v>
      </c>
      <c r="C40" s="89" t="e">
        <f>IF((AVERAGE(H13:I13))&lt;$C$16,1,(1-(AVERAGE(H13:I13)-$C$16)/$H$15))</f>
        <v>#DIV/0!</v>
      </c>
      <c r="D40" s="90" t="s">
        <v>7</v>
      </c>
      <c r="E40" s="91" t="e">
        <f>IF(C40=0,0,STDEV(H13:I13)/$H$15)</f>
        <v>#DIV/0!</v>
      </c>
      <c r="F40" s="97"/>
      <c r="G40" s="98"/>
      <c r="H40" s="109"/>
      <c r="I40" s="56"/>
      <c r="J40" s="110"/>
      <c r="K40" s="111"/>
      <c r="L40" s="56"/>
      <c r="M40" s="76"/>
      <c r="N40" s="82"/>
      <c r="O40" s="54"/>
      <c r="P40" s="35"/>
      <c r="Q40" s="6"/>
      <c r="R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6.5">
      <c r="A41" s="99"/>
      <c r="B41" s="88">
        <f aca="true" t="shared" si="4" ref="B41:B47">B40*$X$3</f>
        <v>60</v>
      </c>
      <c r="C41" s="89" t="e">
        <f>IF((AVERAGE(H12:I12))&lt;$C$16,1,(1-(AVERAGE(H12:I12)-$C$16)/$H$15))</f>
        <v>#DIV/0!</v>
      </c>
      <c r="D41" s="90" t="s">
        <v>7</v>
      </c>
      <c r="E41" s="91" t="e">
        <f>IF(C41=0,0,STDEV(H12:I12)/$H$15)</f>
        <v>#DIV/0!</v>
      </c>
      <c r="F41" s="97"/>
      <c r="G41" s="98"/>
      <c r="H41" s="109"/>
      <c r="I41" s="81"/>
      <c r="J41" s="110"/>
      <c r="K41" s="111"/>
      <c r="L41" s="56"/>
      <c r="M41" s="76"/>
      <c r="N41" s="82"/>
      <c r="O41" s="83"/>
      <c r="P41" s="35"/>
      <c r="Q41" s="6"/>
      <c r="R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6.5">
      <c r="A42" s="99"/>
      <c r="B42" s="88">
        <f t="shared" si="4"/>
        <v>180</v>
      </c>
      <c r="C42" s="89" t="e">
        <f>IF((AVERAGE(H11:I11))&lt;$C$16,1,(1-(AVERAGE(H11:I11)-$C$16)/$H$15))</f>
        <v>#DIV/0!</v>
      </c>
      <c r="D42" s="90" t="s">
        <v>7</v>
      </c>
      <c r="E42" s="91" t="e">
        <f>IF(C42=0,0,STDEV(H11:I11)/$H$15)</f>
        <v>#DIV/0!</v>
      </c>
      <c r="F42" s="97"/>
      <c r="G42" s="98"/>
      <c r="H42" s="109"/>
      <c r="I42" s="94"/>
      <c r="J42" s="110"/>
      <c r="K42" s="111"/>
      <c r="L42" s="56"/>
      <c r="M42" s="76"/>
      <c r="N42" s="82"/>
      <c r="O42" s="83"/>
      <c r="P42" s="35"/>
      <c r="Q42" s="6"/>
      <c r="R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6.5">
      <c r="A43" s="112"/>
      <c r="B43" s="88">
        <f t="shared" si="4"/>
        <v>540</v>
      </c>
      <c r="C43" s="89" t="e">
        <f>IF((AVERAGE(H10:I10))&lt;$C$16,1,(1-(AVERAGE(H10:I10)-$C$16)/$H$15))</f>
        <v>#DIV/0!</v>
      </c>
      <c r="D43" s="90" t="s">
        <v>7</v>
      </c>
      <c r="E43" s="91" t="e">
        <f>IF(C43=0,0,STDEV(H10:I10)/$H$15)</f>
        <v>#DIV/0!</v>
      </c>
      <c r="F43" s="97"/>
      <c r="G43" s="98"/>
      <c r="H43" s="109"/>
      <c r="I43" s="113"/>
      <c r="J43" s="110"/>
      <c r="K43" s="111"/>
      <c r="L43" s="56"/>
      <c r="M43" s="76"/>
      <c r="N43" s="82"/>
      <c r="O43" s="83"/>
      <c r="P43" s="35"/>
      <c r="Q43" s="6"/>
      <c r="R43" s="6"/>
      <c r="T43" s="48" t="s">
        <v>12</v>
      </c>
      <c r="U43" s="6"/>
      <c r="V43" s="6"/>
      <c r="W43" s="6"/>
      <c r="X43" s="6"/>
      <c r="Y43" s="6"/>
      <c r="Z43" s="6"/>
      <c r="AA43" s="6"/>
      <c r="AB43" s="6"/>
    </row>
    <row r="44" spans="1:28" ht="16.5">
      <c r="A44" s="112"/>
      <c r="B44" s="88">
        <f t="shared" si="4"/>
        <v>1620</v>
      </c>
      <c r="C44" s="89" t="e">
        <f>IF((AVERAGE(H9:I9))&lt;$C$16,1,(1-(AVERAGE(H9:I9)-$C$16)/$H$15))</f>
        <v>#DIV/0!</v>
      </c>
      <c r="D44" s="90" t="s">
        <v>7</v>
      </c>
      <c r="E44" s="91" t="e">
        <f>IF(C44=0,0,STDEV(H9:I9)/$H$15)</f>
        <v>#DIV/0!</v>
      </c>
      <c r="F44" s="97"/>
      <c r="G44" s="98"/>
      <c r="H44" s="109"/>
      <c r="I44" s="56"/>
      <c r="J44" s="110"/>
      <c r="K44" s="111"/>
      <c r="L44" s="56"/>
      <c r="M44" s="76"/>
      <c r="N44" s="56"/>
      <c r="O44" s="54"/>
      <c r="P44" s="35"/>
      <c r="Q44" s="6"/>
      <c r="R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6.5">
      <c r="A45" s="112"/>
      <c r="B45" s="88">
        <f t="shared" si="4"/>
        <v>4860</v>
      </c>
      <c r="C45" s="89" t="e">
        <f>IF((AVERAGE(H8:I8))&lt;$C$16,1,(1-(AVERAGE(H8:I8)-$C$16)/$H$15))</f>
        <v>#DIV/0!</v>
      </c>
      <c r="D45" s="90" t="s">
        <v>7</v>
      </c>
      <c r="E45" s="91" t="e">
        <f>IF(C45=0,0,STDEV(H8:I8)/$H$15)</f>
        <v>#DIV/0!</v>
      </c>
      <c r="F45" s="97"/>
      <c r="G45" s="98"/>
      <c r="H45" s="109"/>
      <c r="I45" s="81"/>
      <c r="J45" s="110"/>
      <c r="K45" s="111"/>
      <c r="L45" s="56"/>
      <c r="M45" s="76"/>
      <c r="N45" s="56"/>
      <c r="O45" s="110"/>
      <c r="P45" s="35"/>
      <c r="Q45" s="6"/>
      <c r="R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6.5">
      <c r="A46" s="112"/>
      <c r="B46" s="88">
        <f t="shared" si="4"/>
        <v>14580</v>
      </c>
      <c r="C46" s="89" t="e">
        <f>IF((AVERAGE(H7:I7))&lt;$C$16,1,(1-(AVERAGE(H7:I7)-$C$16)/$H$15))</f>
        <v>#DIV/0!</v>
      </c>
      <c r="D46" s="90" t="s">
        <v>7</v>
      </c>
      <c r="E46" s="91" t="e">
        <f>IF(C46=0,0,STDEV(H7:I7)/$H$15)</f>
        <v>#DIV/0!</v>
      </c>
      <c r="F46" s="97"/>
      <c r="G46" s="98"/>
      <c r="H46" s="109"/>
      <c r="I46" s="56"/>
      <c r="J46" s="110"/>
      <c r="K46" s="111"/>
      <c r="L46" s="56"/>
      <c r="M46" s="76"/>
      <c r="N46" s="56"/>
      <c r="O46" s="54"/>
      <c r="P46" s="35"/>
      <c r="Q46" s="6"/>
      <c r="R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6.5">
      <c r="A47" s="112"/>
      <c r="B47" s="88">
        <f t="shared" si="4"/>
        <v>43740</v>
      </c>
      <c r="C47" s="89" t="e">
        <f>IF((AVERAGE(H6:I6))&lt;$C$16,1,(1-(AVERAGE(H6:I6)-$C$16)/$H$15))</f>
        <v>#DIV/0!</v>
      </c>
      <c r="D47" s="90" t="s">
        <v>7</v>
      </c>
      <c r="E47" s="91" t="e">
        <f>IF(C47=0,0,STDEV(H6:I6)/$H$15)</f>
        <v>#DIV/0!</v>
      </c>
      <c r="F47" s="97"/>
      <c r="G47" s="98"/>
      <c r="H47" s="109"/>
      <c r="I47" s="113"/>
      <c r="J47" s="110"/>
      <c r="K47" s="111"/>
      <c r="L47" s="56"/>
      <c r="M47" s="76"/>
      <c r="N47" s="56"/>
      <c r="O47" s="54"/>
      <c r="P47" s="35"/>
      <c r="Q47" s="6"/>
      <c r="R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4.25" customHeight="1">
      <c r="A48" s="112"/>
      <c r="B48" s="74" t="s">
        <v>12</v>
      </c>
      <c r="C48" s="52"/>
      <c r="D48" s="52"/>
      <c r="E48" s="52"/>
      <c r="F48" s="56"/>
      <c r="G48" s="54"/>
      <c r="H48" s="54"/>
      <c r="I48" s="54"/>
      <c r="J48" s="110"/>
      <c r="K48" s="111"/>
      <c r="L48" s="56"/>
      <c r="M48" s="114"/>
      <c r="N48" s="56"/>
      <c r="O48" s="54"/>
      <c r="P48" s="35"/>
      <c r="Q48" s="6"/>
      <c r="R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6.5">
      <c r="A49" s="112"/>
      <c r="B49" s="52"/>
      <c r="C49" s="52"/>
      <c r="D49" s="52"/>
      <c r="E49" s="52"/>
      <c r="F49" s="56"/>
      <c r="G49" s="54"/>
      <c r="H49" s="52"/>
      <c r="I49" s="52"/>
      <c r="J49" s="52"/>
      <c r="K49" s="52"/>
      <c r="L49" s="52"/>
      <c r="M49" s="71"/>
      <c r="N49" s="56"/>
      <c r="O49" s="54"/>
      <c r="P49" s="35"/>
      <c r="Q49" s="6"/>
      <c r="R49" s="6"/>
      <c r="T49" s="6"/>
      <c r="U49" s="6"/>
      <c r="V49" s="6"/>
      <c r="W49" s="6"/>
      <c r="X49" s="6"/>
      <c r="Y49" s="6"/>
      <c r="Z49" s="6"/>
      <c r="AA49" s="6"/>
      <c r="AB49" s="6"/>
    </row>
    <row r="50" spans="1:15" ht="16.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/>
    </row>
    <row r="51" spans="1:15" ht="16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/>
    </row>
    <row r="52" spans="1:15" ht="16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/>
    </row>
    <row r="53" spans="1:15" ht="16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/>
    </row>
    <row r="54" spans="1:15" ht="16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/>
    </row>
    <row r="55" spans="1:15" ht="16.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/>
    </row>
    <row r="56" spans="1:15" ht="16.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/>
    </row>
    <row r="57" spans="1:15" ht="16.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/>
    </row>
    <row r="58" spans="1:15" ht="16.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/>
    </row>
    <row r="59" spans="1:15" ht="16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/>
    </row>
    <row r="60" spans="1:15" ht="16.5">
      <c r="A60" s="52"/>
      <c r="B60" s="52"/>
      <c r="C60" s="52"/>
      <c r="D60" s="52"/>
      <c r="E60" s="52"/>
      <c r="F60" s="52"/>
      <c r="G60" s="52"/>
      <c r="H60" s="71"/>
      <c r="I60" s="71"/>
      <c r="J60" s="71"/>
      <c r="K60" s="71"/>
      <c r="L60" s="71"/>
      <c r="M60" s="71"/>
      <c r="N60" s="52"/>
      <c r="O60" s="54"/>
    </row>
    <row r="61" spans="1:15" ht="16.5">
      <c r="A61" s="52"/>
      <c r="B61" s="52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52"/>
      <c r="O61" s="54"/>
    </row>
    <row r="62" spans="1:15" ht="16.5">
      <c r="A62" s="52"/>
      <c r="B62" s="52" t="s">
        <v>46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52"/>
      <c r="N62" s="52"/>
      <c r="O62" s="54"/>
    </row>
    <row r="63" spans="1:15" ht="16.5">
      <c r="A63" s="52"/>
      <c r="B63" s="52"/>
      <c r="C63" s="52"/>
      <c r="D63" s="52"/>
      <c r="E63" s="71"/>
      <c r="F63" s="71"/>
      <c r="G63" s="71"/>
      <c r="H63" s="71"/>
      <c r="I63" s="52"/>
      <c r="J63" s="52"/>
      <c r="K63" s="52"/>
      <c r="L63" s="52"/>
      <c r="M63" s="52"/>
      <c r="N63" s="52"/>
      <c r="O63" s="54"/>
    </row>
    <row r="64" spans="1:15" ht="16.5">
      <c r="A64" s="52"/>
      <c r="B64" s="52"/>
      <c r="C64" s="52"/>
      <c r="D64" s="52"/>
      <c r="E64" s="52"/>
      <c r="F64" s="52"/>
      <c r="G64" s="52"/>
      <c r="H64" s="52"/>
      <c r="I64" s="71"/>
      <c r="J64" s="71"/>
      <c r="K64" s="71"/>
      <c r="L64" s="71"/>
      <c r="M64" s="52"/>
      <c r="N64" s="52"/>
      <c r="O64" s="54"/>
    </row>
    <row r="65" spans="1:15" ht="16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/>
    </row>
    <row r="66" spans="1:15" ht="16.5">
      <c r="A66" s="52"/>
      <c r="B66" s="52"/>
      <c r="C66" s="52"/>
      <c r="D66" s="52"/>
      <c r="E66" s="52"/>
      <c r="F66" s="52"/>
      <c r="G66" s="52"/>
      <c r="H66" s="52"/>
      <c r="I66" s="71"/>
      <c r="J66" s="71"/>
      <c r="K66" s="71"/>
      <c r="L66" s="52"/>
      <c r="M66" s="52"/>
      <c r="N66" s="52"/>
      <c r="O66" s="54"/>
    </row>
    <row r="67" spans="1:15" ht="17.25" thickBot="1">
      <c r="A67" s="124" t="s">
        <v>37</v>
      </c>
      <c r="B67" s="124"/>
      <c r="C67" s="124"/>
      <c r="D67" s="54"/>
      <c r="E67" s="52"/>
      <c r="F67" s="52"/>
      <c r="G67" s="71"/>
      <c r="H67" s="115"/>
      <c r="I67" s="115"/>
      <c r="J67" s="115"/>
      <c r="K67" s="52"/>
      <c r="L67" s="125">
        <f ca="1">TODAY()</f>
        <v>39742</v>
      </c>
      <c r="M67" s="125"/>
      <c r="N67" s="116"/>
      <c r="O67" s="54"/>
    </row>
    <row r="68" spans="1:15" ht="16.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4"/>
    </row>
    <row r="69" spans="1:15" ht="16.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4"/>
    </row>
    <row r="70" spans="1:15" ht="16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4"/>
    </row>
    <row r="71" spans="1:15" ht="16.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/>
    </row>
    <row r="72" spans="8:11" ht="15.75">
      <c r="H72" s="50"/>
      <c r="I72" s="50"/>
      <c r="J72" s="50"/>
      <c r="K72" s="50"/>
    </row>
  </sheetData>
  <sheetProtection password="DAE7" sheet="1" objects="1" scenarios="1" formatCells="0" formatColumns="0" formatRows="0"/>
  <mergeCells count="9">
    <mergeCell ref="R23:X23"/>
    <mergeCell ref="A67:C67"/>
    <mergeCell ref="L67:M67"/>
    <mergeCell ref="B2:E2"/>
    <mergeCell ref="C17:F17"/>
    <mergeCell ref="H17:P17"/>
    <mergeCell ref="G3:H3"/>
    <mergeCell ref="G2:P2"/>
    <mergeCell ref="B3:C3"/>
  </mergeCells>
  <printOptions horizontalCentered="1" verticalCentered="1"/>
  <pageMargins left="0.5" right="0" top="0" bottom="0" header="0" footer="0.16"/>
  <pageSetup fitToHeight="1" fitToWidth="1" horizontalDpi="600" verticalDpi="600" orientation="portrait" scale="65" r:id="rId3"/>
  <colBreaks count="1" manualBreakCount="1">
    <brk id="1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Li;Peter Gao</dc:creator>
  <cp:keywords/>
  <dc:description/>
  <cp:lastModifiedBy>green258</cp:lastModifiedBy>
  <cp:lastPrinted>2005-10-14T02:37:54Z</cp:lastPrinted>
  <dcterms:created xsi:type="dcterms:W3CDTF">2003-05-18T13:07:37Z</dcterms:created>
  <dcterms:modified xsi:type="dcterms:W3CDTF">2008-10-21T15:04:33Z</dcterms:modified>
  <cp:category/>
  <cp:version/>
  <cp:contentType/>
  <cp:contentStatus/>
</cp:coreProperties>
</file>