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50" windowHeight="3465" tabRatio="500" firstSheet="5" activeTab="10"/>
  </bookViews>
  <sheets>
    <sheet name="Apples" sheetId="1" r:id="rId1"/>
    <sheet name="Apricots" sheetId="2" r:id="rId2"/>
    <sheet name="Dates" sheetId="3" r:id="rId3"/>
    <sheet name="Figs" sheetId="4" r:id="rId4"/>
    <sheet name="Peaches" sheetId="5" r:id="rId5"/>
    <sheet name="Pears" sheetId="6" r:id="rId6"/>
    <sheet name="Prunes" sheetId="7" r:id="rId7"/>
    <sheet name="Raisins" sheetId="8" r:id="rId8"/>
    <sheet name="PccProc" sheetId="9" r:id="rId9"/>
    <sheet name="PccFarm" sheetId="10" r:id="rId10"/>
    <sheet name="PccCC" sheetId="11" r:id="rId11"/>
  </sheets>
  <definedNames>
    <definedName name="_xlnm.Print_Area" localSheetId="0">'Apples'!$A$1:$I$47</definedName>
    <definedName name="_xlnm.Print_Area" localSheetId="1">'Apricots'!$A$1:$I$47</definedName>
    <definedName name="_xlnm.Print_Area" localSheetId="2">'Dates'!$A$1:$I$47</definedName>
    <definedName name="_xlnm.Print_Area" localSheetId="3">'Figs'!$A$1:$I$47</definedName>
    <definedName name="_xlnm.Print_Area" localSheetId="10">'PccCC'!$A$1:$K$47</definedName>
    <definedName name="_xlnm.Print_Area" localSheetId="9">'PccFarm'!$A$1:$K$45</definedName>
    <definedName name="_xlnm.Print_Area" localSheetId="8">'PccProc'!$A$1:$K$45</definedName>
    <definedName name="_xlnm.Print_Area" localSheetId="4">'Peaches'!$A$1:$I$47</definedName>
    <definedName name="_xlnm.Print_Area" localSheetId="5">'Pears'!$A$1:$I$47</definedName>
    <definedName name="_xlnm.Print_Area" localSheetId="6">'Prunes'!$A$1:$K$47</definedName>
    <definedName name="_xlnm.Print_Area" localSheetId="7">'Raisins'!$A$1:$I$47</definedName>
    <definedName name="_xlnm.Print_Titles" localSheetId="10">'PccCC'!$A:$A,'PccCC'!$1:$8</definedName>
    <definedName name="_xlnm.Print_Titles" localSheetId="9">'PccFarm'!$A:$A,'PccFarm'!$1:$8</definedName>
    <definedName name="_xlnm.Print_Titles" localSheetId="8">'PccProc'!$A:$A,'PccProc'!$1:$8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<sst xmlns="http://schemas.openxmlformats.org/spreadsheetml/2006/main" count="310" uniqueCount="74">
  <si>
    <t xml:space="preserve">  Numbers in italics are linked.</t>
  </si>
  <si>
    <t xml:space="preserve">U.S. </t>
  </si>
  <si>
    <t>total</t>
  </si>
  <si>
    <t>population,</t>
  </si>
  <si>
    <t xml:space="preserve">Millions </t>
  </si>
  <si>
    <t>Supply</t>
  </si>
  <si>
    <t>Imports</t>
  </si>
  <si>
    <t>Total</t>
  </si>
  <si>
    <t>supply</t>
  </si>
  <si>
    <t>C+D</t>
  </si>
  <si>
    <t>Utilization</t>
  </si>
  <si>
    <t>Exports</t>
  </si>
  <si>
    <t>Shipments</t>
  </si>
  <si>
    <t>Food disappearance</t>
  </si>
  <si>
    <t>E-F</t>
  </si>
  <si>
    <t>Per capita</t>
  </si>
  <si>
    <t xml:space="preserve">     -------- Pounds --------</t>
  </si>
  <si>
    <t>Production</t>
  </si>
  <si>
    <t>Pounds</t>
  </si>
  <si>
    <t>Beginning</t>
  </si>
  <si>
    <t>stocks</t>
  </si>
  <si>
    <t>C+D+E</t>
  </si>
  <si>
    <r>
      <t>Year</t>
    </r>
    <r>
      <rPr>
        <vertAlign val="superscript"/>
        <sz val="8"/>
        <rFont val="Times New Roman"/>
        <family val="1"/>
      </rPr>
      <t>2</t>
    </r>
  </si>
  <si>
    <t xml:space="preserve">  Source:  USDA/Economic Research Service.</t>
  </si>
  <si>
    <t xml:space="preserve">                      ------------------------------------------------------------------------ Million pounds -------------------------------------------------------------------------</t>
  </si>
  <si>
    <t/>
  </si>
  <si>
    <t>January 1 of</t>
  </si>
  <si>
    <t>Apples</t>
  </si>
  <si>
    <t>Apricots</t>
  </si>
  <si>
    <t>Numbers in italics are linked.</t>
  </si>
  <si>
    <t>Peaches</t>
  </si>
  <si>
    <t>Pears</t>
  </si>
  <si>
    <t>following year</t>
  </si>
  <si>
    <r>
      <t>Dried apples:  Supply and utilization</t>
    </r>
    <r>
      <rPr>
        <b/>
        <vertAlign val="superscript"/>
        <sz val="10"/>
        <rFont val="Times New Roman"/>
        <family val="1"/>
      </rPr>
      <t>1</t>
    </r>
  </si>
  <si>
    <t>FILENAME:  FRUITDR</t>
  </si>
  <si>
    <r>
      <t xml:space="preserve">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Processed weight.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Beginning in August of year indicated.</t>
    </r>
  </si>
  <si>
    <t>G/B</t>
  </si>
  <si>
    <t>Product weight</t>
  </si>
  <si>
    <t>Fresh weight</t>
  </si>
  <si>
    <t>H*8</t>
  </si>
  <si>
    <r>
      <t>Dried apricots:  Supply and utilization</t>
    </r>
    <r>
      <rPr>
        <b/>
        <vertAlign val="superscript"/>
        <sz val="10"/>
        <rFont val="Times New Roman"/>
        <family val="1"/>
      </rPr>
      <t>1</t>
    </r>
  </si>
  <si>
    <r>
      <t xml:space="preserve">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Processed weight.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Beginning in July of year indicated.</t>
    </r>
  </si>
  <si>
    <t>H*5.56</t>
  </si>
  <si>
    <r>
      <t xml:space="preserve">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Processed weight.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Beginning in September of year indicated.</t>
    </r>
  </si>
  <si>
    <r>
      <t>Dates:  Supply and utilization</t>
    </r>
    <r>
      <rPr>
        <b/>
        <vertAlign val="superscript"/>
        <sz val="10"/>
        <rFont val="Times New Roman"/>
        <family val="1"/>
      </rPr>
      <t>1</t>
    </r>
  </si>
  <si>
    <t>H*1</t>
  </si>
  <si>
    <r>
      <t>Figs:  Supply and utilization</t>
    </r>
    <r>
      <rPr>
        <b/>
        <vertAlign val="superscript"/>
        <sz val="10"/>
        <rFont val="Times New Roman"/>
        <family val="1"/>
      </rPr>
      <t>1</t>
    </r>
  </si>
  <si>
    <t>H*2.94</t>
  </si>
  <si>
    <r>
      <t>Peaches:  Supply and utilization</t>
    </r>
    <r>
      <rPr>
        <b/>
        <vertAlign val="superscript"/>
        <sz val="10"/>
        <rFont val="Times New Roman"/>
        <family val="1"/>
      </rPr>
      <t>1</t>
    </r>
  </si>
  <si>
    <t>H*5.55</t>
  </si>
  <si>
    <r>
      <t>Pears:  Supply and utilization</t>
    </r>
    <r>
      <rPr>
        <b/>
        <vertAlign val="superscript"/>
        <sz val="10"/>
        <rFont val="Times New Roman"/>
        <family val="1"/>
      </rPr>
      <t>1</t>
    </r>
  </si>
  <si>
    <t>H*6.31</t>
  </si>
  <si>
    <r>
      <t>Prunes:  Supply and utilization</t>
    </r>
    <r>
      <rPr>
        <b/>
        <vertAlign val="superscript"/>
        <sz val="10"/>
        <rFont val="Times New Roman"/>
        <family val="1"/>
      </rPr>
      <t>1</t>
    </r>
  </si>
  <si>
    <t>Ending</t>
  </si>
  <si>
    <t>F-G-H</t>
  </si>
  <si>
    <t>I/B</t>
  </si>
  <si>
    <t>J*2.6</t>
  </si>
  <si>
    <r>
      <t>Raisins:  Supply and utilization</t>
    </r>
    <r>
      <rPr>
        <b/>
        <vertAlign val="superscript"/>
        <sz val="10"/>
        <rFont val="Times New Roman"/>
        <family val="1"/>
      </rPr>
      <t>1</t>
    </r>
  </si>
  <si>
    <t>Dried fruit (processed weight):  Per capita consumption</t>
  </si>
  <si>
    <r>
      <t>Dates</t>
    </r>
    <r>
      <rPr>
        <vertAlign val="superscript"/>
        <sz val="8"/>
        <rFont val="Times New Roman"/>
        <family val="1"/>
      </rPr>
      <t>2</t>
    </r>
  </si>
  <si>
    <t>Figs</t>
  </si>
  <si>
    <t>Raisins</t>
  </si>
  <si>
    <r>
      <t>Prunes</t>
    </r>
    <r>
      <rPr>
        <vertAlign val="superscript"/>
        <sz val="8"/>
        <rFont val="Times New Roman"/>
        <family val="1"/>
      </rPr>
      <t>3</t>
    </r>
  </si>
  <si>
    <r>
      <t>Total</t>
    </r>
    <r>
      <rPr>
        <vertAlign val="superscript"/>
        <sz val="8"/>
        <rFont val="Times New Roman"/>
        <family val="1"/>
      </rPr>
      <t>4</t>
    </r>
  </si>
  <si>
    <t>Crop</t>
  </si>
  <si>
    <t>from unrounded data.</t>
  </si>
  <si>
    <t>U.S. total</t>
  </si>
  <si>
    <r>
      <t>year</t>
    </r>
    <r>
      <rPr>
        <vertAlign val="superscript"/>
        <sz val="8"/>
        <rFont val="Times New Roman"/>
        <family val="1"/>
      </rPr>
      <t>1</t>
    </r>
  </si>
  <si>
    <t>Dried fruit (fresh-weight equivalent):  Per capita consumption</t>
  </si>
  <si>
    <t>Table 21--Dried fruit (processed weight):  Per capita consumption, 1970-98</t>
  </si>
  <si>
    <t>Millions</t>
  </si>
  <si>
    <t xml:space="preserve"> ------------------------------------------------------------------------------------- Pounds -------------------------------------------------------------------------------------</t>
  </si>
  <si>
    <r>
      <t xml:space="preserve">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Begininning July 1 for apples, apricots, peaches, and pears; September 1 for dates, and August 1 for figs,  prunes, and raisins.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PIts-in basis.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Excludes quantities used for juice.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Computed </t>
    </r>
  </si>
  <si>
    <r>
      <t xml:space="preserve">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Begininning July 1 for apples, apricots, peaches, and pears; September 1 for dates, and August 1 for figs, prunes, and raisins.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Pits-in basis.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Excludes quantities used for juice.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Computed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</si>
</sst>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dd\-mmm\-yy;dd\-mmm\-yyyy"/>
    <numFmt numFmtId="166" formatCode="0.000"/>
    <numFmt numFmtId="167" formatCode="0.0"/>
    <numFmt numFmtId="168" formatCode="mmmm\ d\,\ yyyy"/>
    <numFmt numFmtId="169" formatCode="m/d/yyyy"/>
    <numFmt numFmtId="170" formatCode="0.0_)"/>
    <numFmt numFmtId="171" formatCode="0.00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Arial M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8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Alignment="1">
      <alignment/>
    </xf>
    <xf numFmtId="164" fontId="15" fillId="0" borderId="0" xfId="0" applyNumberFormat="1" applyFont="1" applyAlignment="1" applyProtection="1">
      <alignment/>
      <protection locked="0"/>
    </xf>
    <xf numFmtId="0" fontId="8" fillId="0" borderId="2" xfId="0" applyFont="1" applyBorder="1" applyAlignment="1">
      <alignment/>
    </xf>
    <xf numFmtId="0" fontId="7" fillId="0" borderId="0" xfId="26" applyFont="1" applyAlignment="1">
      <alignment/>
    </xf>
    <xf numFmtId="0" fontId="9" fillId="0" borderId="0" xfId="26" applyFont="1" applyAlignment="1">
      <alignment horizontal="centerContinuous"/>
    </xf>
    <xf numFmtId="0" fontId="7" fillId="0" borderId="0" xfId="26" applyFont="1" applyAlignment="1">
      <alignment horizontal="centerContinuous"/>
    </xf>
    <xf numFmtId="165" fontId="9" fillId="0" borderId="0" xfId="26" applyNumberFormat="1" applyFont="1" applyAlignment="1">
      <alignment/>
    </xf>
    <xf numFmtId="0" fontId="10" fillId="0" borderId="2" xfId="26" applyFont="1" applyBorder="1" applyAlignment="1" quotePrefix="1">
      <alignment horizontal="left"/>
    </xf>
    <xf numFmtId="0" fontId="7" fillId="0" borderId="0" xfId="26" applyFont="1" applyAlignment="1">
      <alignment horizontal="left"/>
    </xf>
    <xf numFmtId="0" fontId="7" fillId="2" borderId="0" xfId="26" applyFont="1" applyFill="1" applyAlignment="1">
      <alignment horizontal="centerContinuous"/>
    </xf>
    <xf numFmtId="0" fontId="7" fillId="0" borderId="3" xfId="26" applyFont="1" applyBorder="1" applyAlignment="1">
      <alignment/>
    </xf>
    <xf numFmtId="0" fontId="7" fillId="0" borderId="4" xfId="26" applyFont="1" applyBorder="1" applyAlignment="1">
      <alignment horizontal="centerContinuous"/>
    </xf>
    <xf numFmtId="0" fontId="7" fillId="0" borderId="5" xfId="26" applyFont="1" applyBorder="1" applyAlignment="1">
      <alignment horizontal="centerContinuous"/>
    </xf>
    <xf numFmtId="0" fontId="7" fillId="2" borderId="5" xfId="26" applyFont="1" applyFill="1" applyBorder="1" applyAlignment="1">
      <alignment horizontal="centerContinuous"/>
    </xf>
    <xf numFmtId="0" fontId="7" fillId="0" borderId="0" xfId="26" applyFont="1" applyAlignment="1" quotePrefix="1">
      <alignment horizontal="left"/>
    </xf>
    <xf numFmtId="0" fontId="7" fillId="0" borderId="6" xfId="26" applyFont="1" applyBorder="1" applyAlignment="1">
      <alignment horizontal="centerContinuous"/>
    </xf>
    <xf numFmtId="0" fontId="7" fillId="0" borderId="6" xfId="26" applyFont="1" applyBorder="1" applyAlignment="1">
      <alignment horizontal="center"/>
    </xf>
    <xf numFmtId="0" fontId="7" fillId="0" borderId="7" xfId="26" applyFont="1" applyBorder="1" applyAlignment="1">
      <alignment horizontal="centerContinuous"/>
    </xf>
    <xf numFmtId="0" fontId="7" fillId="2" borderId="2" xfId="26" applyFont="1" applyFill="1" applyBorder="1" applyAlignment="1">
      <alignment horizontal="centerContinuous"/>
    </xf>
    <xf numFmtId="0" fontId="7" fillId="0" borderId="0" xfId="26" applyFont="1" applyAlignment="1" quotePrefix="1">
      <alignment horizontal="center"/>
    </xf>
    <xf numFmtId="0" fontId="7" fillId="2" borderId="6" xfId="26" applyFont="1" applyFill="1" applyBorder="1" applyAlignment="1" quotePrefix="1">
      <alignment horizontal="center"/>
    </xf>
    <xf numFmtId="0" fontId="7" fillId="2" borderId="6" xfId="26" applyFont="1" applyFill="1" applyBorder="1" applyAlignment="1">
      <alignment horizontal="center"/>
    </xf>
    <xf numFmtId="0" fontId="7" fillId="2" borderId="6" xfId="26" applyFont="1" applyFill="1" applyBorder="1" applyAlignment="1">
      <alignment horizontal="centerContinuous"/>
    </xf>
    <xf numFmtId="0" fontId="7" fillId="2" borderId="7" xfId="26" applyFont="1" applyFill="1" applyBorder="1" applyAlignment="1">
      <alignment horizontal="centerContinuous"/>
    </xf>
    <xf numFmtId="0" fontId="7" fillId="2" borderId="0" xfId="26" applyFont="1" applyFill="1" applyAlignment="1">
      <alignment/>
    </xf>
    <xf numFmtId="0" fontId="7" fillId="0" borderId="2" xfId="26" applyFont="1" applyBorder="1" applyAlignment="1">
      <alignment/>
    </xf>
    <xf numFmtId="0" fontId="7" fillId="0" borderId="7" xfId="26" applyFont="1" applyBorder="1" applyAlignment="1">
      <alignment horizontal="center"/>
    </xf>
    <xf numFmtId="0" fontId="13" fillId="0" borderId="7" xfId="26" applyFont="1" applyBorder="1" applyAlignment="1">
      <alignment horizontal="center"/>
    </xf>
    <xf numFmtId="0" fontId="13" fillId="0" borderId="7" xfId="26" applyFont="1" applyBorder="1" applyAlignment="1">
      <alignment horizontal="centerContinuous"/>
    </xf>
    <xf numFmtId="0" fontId="13" fillId="2" borderId="7" xfId="26" applyFont="1" applyFill="1" applyBorder="1" applyAlignment="1">
      <alignment horizontal="centerContinuous"/>
    </xf>
    <xf numFmtId="0" fontId="7" fillId="0" borderId="0" xfId="26" applyFont="1" applyAlignment="1">
      <alignment horizontal="center"/>
    </xf>
    <xf numFmtId="0" fontId="7" fillId="0" borderId="2" xfId="26" applyFont="1" applyBorder="1" applyAlignment="1">
      <alignment horizontal="center"/>
    </xf>
    <xf numFmtId="164" fontId="7" fillId="0" borderId="2" xfId="26" applyNumberFormat="1" applyFont="1" applyBorder="1" applyAlignment="1" applyProtection="1">
      <alignment/>
      <protection locked="0"/>
    </xf>
    <xf numFmtId="164" fontId="7" fillId="0" borderId="2" xfId="26" applyNumberFormat="1" applyFont="1" applyBorder="1" applyAlignment="1">
      <alignment/>
    </xf>
    <xf numFmtId="164" fontId="7" fillId="0" borderId="0" xfId="26" applyNumberFormat="1" applyFont="1" applyAlignment="1" applyProtection="1">
      <alignment/>
      <protection locked="0"/>
    </xf>
    <xf numFmtId="164" fontId="7" fillId="0" borderId="0" xfId="26" applyNumberFormat="1" applyFont="1" applyAlignment="1">
      <alignment/>
    </xf>
    <xf numFmtId="0" fontId="7" fillId="2" borderId="8" xfId="26" applyFont="1" applyFill="1" applyBorder="1" applyAlignment="1">
      <alignment/>
    </xf>
    <xf numFmtId="0" fontId="14" fillId="2" borderId="8" xfId="26" applyFont="1" applyFill="1" applyBorder="1" applyAlignment="1">
      <alignment/>
    </xf>
    <xf numFmtId="0" fontId="14" fillId="0" borderId="0" xfId="26" applyFont="1" applyAlignment="1">
      <alignment/>
    </xf>
    <xf numFmtId="0" fontId="13" fillId="0" borderId="0" xfId="26" applyFont="1" applyAlignment="1">
      <alignment/>
    </xf>
    <xf numFmtId="0" fontId="12" fillId="0" borderId="0" xfId="26" applyFont="1" applyAlignment="1">
      <alignment/>
    </xf>
    <xf numFmtId="4" fontId="7" fillId="0" borderId="2" xfId="26" applyNumberFormat="1" applyFont="1" applyBorder="1" applyAlignment="1">
      <alignment/>
    </xf>
    <xf numFmtId="4" fontId="7" fillId="0" borderId="0" xfId="26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9" fillId="0" borderId="2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1" xfId="0" applyFont="1" applyBorder="1" applyAlignment="1" quotePrefix="1">
      <alignment horizontal="center"/>
    </xf>
    <xf numFmtId="0" fontId="7" fillId="0" borderId="6" xfId="0" applyFont="1" applyBorder="1" applyAlignment="1" quotePrefix="1">
      <alignment horizontal="center"/>
    </xf>
    <xf numFmtId="0" fontId="7" fillId="0" borderId="2" xfId="0" applyFont="1" applyBorder="1" applyAlignment="1">
      <alignment horizontal="left"/>
    </xf>
    <xf numFmtId="167" fontId="7" fillId="0" borderId="2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8" fillId="0" borderId="0" xfId="24" applyFont="1">
      <alignment/>
      <protection/>
    </xf>
    <xf numFmtId="0" fontId="8" fillId="0" borderId="2" xfId="24" applyFont="1" applyBorder="1">
      <alignment/>
      <protection/>
    </xf>
    <xf numFmtId="2" fontId="7" fillId="0" borderId="0" xfId="26" applyNumberFormat="1" applyFont="1" applyAlignment="1" applyProtection="1">
      <alignment/>
      <protection locked="0"/>
    </xf>
    <xf numFmtId="2" fontId="7" fillId="0" borderId="0" xfId="26" applyNumberFormat="1" applyFont="1" applyAlignment="1">
      <alignment/>
    </xf>
    <xf numFmtId="2" fontId="7" fillId="0" borderId="2" xfId="26" applyNumberFormat="1" applyFont="1" applyBorder="1" applyAlignment="1" applyProtection="1">
      <alignment/>
      <protection locked="0"/>
    </xf>
    <xf numFmtId="2" fontId="7" fillId="0" borderId="2" xfId="26" applyNumberFormat="1" applyFont="1" applyBorder="1" applyAlignment="1">
      <alignment/>
    </xf>
    <xf numFmtId="2" fontId="15" fillId="0" borderId="0" xfId="24" applyNumberFormat="1" applyFont="1" applyProtection="1">
      <alignment/>
      <protection locked="0"/>
    </xf>
    <xf numFmtId="0" fontId="13" fillId="2" borderId="7" xfId="26" applyFont="1" applyFill="1" applyBorder="1" applyAlignment="1">
      <alignment horizontal="center"/>
    </xf>
    <xf numFmtId="0" fontId="13" fillId="2" borderId="7" xfId="26" applyFont="1" applyFill="1" applyBorder="1" applyAlignment="1" quotePrefix="1">
      <alignment horizontal="center"/>
    </xf>
    <xf numFmtId="0" fontId="13" fillId="0" borderId="7" xfId="26" applyFont="1" applyBorder="1" applyAlignment="1" quotePrefix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9" fillId="0" borderId="2" xfId="24" applyFont="1" applyBorder="1" applyAlignment="1" quotePrefix="1">
      <alignment horizontal="left"/>
      <protection/>
    </xf>
    <xf numFmtId="0" fontId="7" fillId="0" borderId="2" xfId="24" applyFont="1" applyBorder="1">
      <alignment/>
      <protection/>
    </xf>
    <xf numFmtId="0" fontId="7" fillId="0" borderId="0" xfId="24" applyFont="1">
      <alignment/>
      <protection/>
    </xf>
    <xf numFmtId="0" fontId="7" fillId="0" borderId="14" xfId="24" applyFont="1" applyBorder="1">
      <alignment/>
      <protection/>
    </xf>
    <xf numFmtId="0" fontId="7" fillId="0" borderId="14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0" xfId="24" applyFont="1" applyBorder="1" applyAlignment="1">
      <alignment horizontal="center"/>
      <protection/>
    </xf>
    <xf numFmtId="0" fontId="7" fillId="0" borderId="14" xfId="24" applyFont="1" applyBorder="1" applyAlignment="1" quotePrefix="1">
      <alignment horizontal="left"/>
      <protection/>
    </xf>
    <xf numFmtId="0" fontId="7" fillId="0" borderId="11" xfId="24" applyFont="1" applyBorder="1" applyAlignment="1">
      <alignment horizontal="center"/>
      <protection/>
    </xf>
    <xf numFmtId="0" fontId="7" fillId="0" borderId="11" xfId="24" applyFont="1" applyBorder="1" applyAlignment="1" quotePrefix="1">
      <alignment horizontal="center"/>
      <protection/>
    </xf>
    <xf numFmtId="0" fontId="7" fillId="0" borderId="6" xfId="24" applyFont="1" applyBorder="1" applyAlignment="1" quotePrefix="1">
      <alignment horizontal="center"/>
      <protection/>
    </xf>
    <xf numFmtId="0" fontId="7" fillId="0" borderId="14" xfId="24" applyFont="1" applyBorder="1" applyAlignment="1" quotePrefix="1">
      <alignment horizontal="center"/>
      <protection/>
    </xf>
    <xf numFmtId="0" fontId="7" fillId="0" borderId="13" xfId="24" applyFont="1" applyBorder="1">
      <alignment/>
      <protection/>
    </xf>
    <xf numFmtId="0" fontId="7" fillId="0" borderId="13" xfId="24" applyFont="1" applyBorder="1" applyAlignment="1">
      <alignment horizontal="center"/>
      <protection/>
    </xf>
    <xf numFmtId="0" fontId="7" fillId="0" borderId="12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/>
      <protection/>
    </xf>
    <xf numFmtId="0" fontId="7" fillId="0" borderId="0" xfId="24" applyFont="1" applyAlignment="1">
      <alignment horizontal="centerContinuous"/>
      <protection/>
    </xf>
    <xf numFmtId="0" fontId="7" fillId="0" borderId="0" xfId="24" applyFont="1" applyAlignment="1" quotePrefix="1">
      <alignment horizontal="left"/>
      <protection/>
    </xf>
    <xf numFmtId="2" fontId="14" fillId="0" borderId="0" xfId="24" applyNumberFormat="1" applyFont="1" applyBorder="1" applyAlignment="1">
      <alignment horizontal="center"/>
      <protection/>
    </xf>
    <xf numFmtId="0" fontId="7" fillId="0" borderId="2" xfId="24" applyFont="1" applyBorder="1" applyAlignment="1">
      <alignment horizontal="left"/>
      <protection/>
    </xf>
    <xf numFmtId="167" fontId="7" fillId="0" borderId="2" xfId="24" applyNumberFormat="1" applyFont="1" applyBorder="1">
      <alignment/>
      <protection/>
    </xf>
    <xf numFmtId="0" fontId="7" fillId="0" borderId="0" xfId="24" applyFont="1" applyAlignment="1">
      <alignment horizontal="left"/>
      <protection/>
    </xf>
    <xf numFmtId="0" fontId="14" fillId="0" borderId="0" xfId="24" applyFont="1" applyAlignment="1">
      <alignment horizontal="left"/>
      <protection/>
    </xf>
    <xf numFmtId="171" fontId="6" fillId="0" borderId="0" xfId="23" applyNumberFormat="1" applyAlignment="1" applyProtection="1">
      <alignment/>
      <protection/>
    </xf>
    <xf numFmtId="0" fontId="16" fillId="0" borderId="0" xfId="23" applyFont="1" applyAlignment="1">
      <alignment/>
    </xf>
    <xf numFmtId="2" fontId="14" fillId="0" borderId="2" xfId="24" applyNumberFormat="1" applyFont="1" applyBorder="1" applyAlignment="1">
      <alignment horizontal="right"/>
      <protection/>
    </xf>
    <xf numFmtId="2" fontId="14" fillId="0" borderId="0" xfId="24" applyNumberFormat="1" applyFont="1" applyAlignment="1">
      <alignment horizontal="right"/>
      <protection/>
    </xf>
    <xf numFmtId="2" fontId="13" fillId="0" borderId="0" xfId="24" applyNumberFormat="1" applyFont="1" applyBorder="1" applyAlignment="1">
      <alignment horizontal="center"/>
      <protection/>
    </xf>
    <xf numFmtId="0" fontId="7" fillId="0" borderId="2" xfId="24" applyFont="1" applyBorder="1" applyAlignment="1" quotePrefix="1">
      <alignment horizontal="centerContinuous"/>
      <protection/>
    </xf>
    <xf numFmtId="0" fontId="7" fillId="0" borderId="2" xfId="24" applyFont="1" applyBorder="1" applyAlignment="1">
      <alignment horizontal="centerContinuous"/>
      <protection/>
    </xf>
    <xf numFmtId="0" fontId="7" fillId="0" borderId="0" xfId="24" applyFont="1" applyBorder="1" applyAlignment="1">
      <alignment horizontal="left"/>
      <protection/>
    </xf>
    <xf numFmtId="2" fontId="7" fillId="0" borderId="0" xfId="24" applyNumberFormat="1" applyFont="1" applyBorder="1" applyAlignment="1">
      <alignment horizontal="center"/>
      <protection/>
    </xf>
    <xf numFmtId="167" fontId="7" fillId="0" borderId="0" xfId="24" applyNumberFormat="1" applyFont="1" applyBorder="1">
      <alignment/>
      <protection/>
    </xf>
    <xf numFmtId="0" fontId="7" fillId="0" borderId="0" xfId="24" applyFont="1" applyBorder="1">
      <alignment/>
      <protection/>
    </xf>
    <xf numFmtId="166" fontId="7" fillId="0" borderId="0" xfId="24" applyNumberFormat="1" applyFont="1" applyBorder="1" applyAlignment="1">
      <alignment horizontal="center"/>
      <protection/>
    </xf>
    <xf numFmtId="0" fontId="7" fillId="0" borderId="0" xfId="24" applyFont="1" applyAlignment="1">
      <alignment horizontal="center"/>
      <protection/>
    </xf>
    <xf numFmtId="166" fontId="7" fillId="0" borderId="0" xfId="24" applyNumberFormat="1" applyFont="1" applyBorder="1">
      <alignment/>
      <protection/>
    </xf>
    <xf numFmtId="166" fontId="7" fillId="0" borderId="2" xfId="26" applyNumberFormat="1" applyFont="1" applyBorder="1" applyAlignment="1">
      <alignment horizontal="center"/>
    </xf>
    <xf numFmtId="166" fontId="7" fillId="0" borderId="0" xfId="26" applyNumberFormat="1" applyFont="1" applyAlignment="1">
      <alignment horizontal="center"/>
    </xf>
    <xf numFmtId="0" fontId="7" fillId="0" borderId="2" xfId="24" applyFont="1" applyBorder="1" applyAlignment="1">
      <alignment horizontal="center"/>
      <protection/>
    </xf>
    <xf numFmtId="166" fontId="7" fillId="0" borderId="0" xfId="24" applyNumberFormat="1" applyFont="1" applyAlignment="1">
      <alignment horizontal="center"/>
      <protection/>
    </xf>
    <xf numFmtId="166" fontId="7" fillId="0" borderId="2" xfId="24" applyNumberFormat="1" applyFont="1" applyBorder="1" applyAlignment="1">
      <alignment horizontal="center"/>
      <protection/>
    </xf>
    <xf numFmtId="0" fontId="7" fillId="0" borderId="0" xfId="24" applyFont="1" applyAlignment="1" quotePrefix="1">
      <alignment horizontal="center"/>
      <protection/>
    </xf>
  </cellXfs>
  <cellStyles count="16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Normal_fruitdr" xfId="24"/>
    <cellStyle name="normal_fruitdr_1" xfId="25"/>
    <cellStyle name="normal_fruitfr" xfId="26"/>
    <cellStyle name="Normal_fruitfr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U47"/>
  <sheetViews>
    <sheetView showZeros="0" showOutlineSymbols="0" workbookViewId="0" topLeftCell="A1">
      <selection activeCell="B12" sqref="B12:B42"/>
    </sheetView>
  </sheetViews>
  <sheetFormatPr defaultColWidth="9.140625" defaultRowHeight="12.75"/>
  <cols>
    <col min="1" max="1" width="6.421875" style="4" customWidth="1"/>
    <col min="2" max="8" width="14.7109375" style="4" customWidth="1"/>
    <col min="9" max="9" width="14.7109375" style="1" customWidth="1"/>
    <col min="10" max="16384" width="9.140625" style="1" customWidth="1"/>
  </cols>
  <sheetData>
    <row r="1" spans="2:9" ht="12" customHeight="1">
      <c r="B1" s="1"/>
      <c r="C1" s="5"/>
      <c r="D1" s="6"/>
      <c r="E1" s="5"/>
      <c r="F1" s="1"/>
      <c r="G1" s="1"/>
      <c r="H1" s="1"/>
      <c r="I1" s="7">
        <f ca="1">NOW()</f>
        <v>36536.643326157406</v>
      </c>
    </row>
    <row r="2" spans="2:9" ht="15.75">
      <c r="B2" s="8" t="s">
        <v>33</v>
      </c>
      <c r="C2" s="9"/>
      <c r="D2" s="9"/>
      <c r="E2" s="6"/>
      <c r="F2" s="6"/>
      <c r="G2" s="5" t="s">
        <v>34</v>
      </c>
      <c r="H2" s="10"/>
      <c r="I2" s="10"/>
    </row>
    <row r="3" spans="1:9" ht="12.75">
      <c r="A3" s="11"/>
      <c r="B3" s="17" t="s">
        <v>1</v>
      </c>
      <c r="C3" s="12" t="s">
        <v>5</v>
      </c>
      <c r="D3" s="13"/>
      <c r="E3" s="13"/>
      <c r="F3" s="12" t="s">
        <v>10</v>
      </c>
      <c r="G3" s="13"/>
      <c r="H3" s="14"/>
      <c r="I3" s="14"/>
    </row>
    <row r="4" spans="1:9" ht="12.75">
      <c r="A4" s="15"/>
      <c r="B4" s="16" t="s">
        <v>2</v>
      </c>
      <c r="C4" s="17"/>
      <c r="D4" s="17"/>
      <c r="E4" s="17"/>
      <c r="F4" s="17"/>
      <c r="G4" s="18" t="s">
        <v>13</v>
      </c>
      <c r="H4" s="19"/>
      <c r="I4" s="19"/>
    </row>
    <row r="5" spans="1:9" ht="12.75">
      <c r="A5" s="20" t="s">
        <v>22</v>
      </c>
      <c r="B5" s="16" t="s">
        <v>3</v>
      </c>
      <c r="C5" s="21"/>
      <c r="D5" s="22"/>
      <c r="E5" s="22" t="s">
        <v>7</v>
      </c>
      <c r="F5" s="22"/>
      <c r="G5" s="23"/>
      <c r="H5" s="24" t="s">
        <v>15</v>
      </c>
      <c r="I5" s="19"/>
    </row>
    <row r="6" spans="1:9" ht="12.75">
      <c r="A6" s="25"/>
      <c r="B6" s="21" t="s">
        <v>26</v>
      </c>
      <c r="C6" s="21" t="s">
        <v>17</v>
      </c>
      <c r="D6" s="22" t="s">
        <v>6</v>
      </c>
      <c r="E6" s="22" t="s">
        <v>8</v>
      </c>
      <c r="F6" s="22" t="s">
        <v>11</v>
      </c>
      <c r="G6" s="23" t="s">
        <v>7</v>
      </c>
      <c r="H6" s="23" t="s">
        <v>37</v>
      </c>
      <c r="I6" s="23" t="s">
        <v>38</v>
      </c>
    </row>
    <row r="7" spans="1:9" ht="10.5" customHeight="1">
      <c r="A7" s="26"/>
      <c r="B7" s="18" t="s">
        <v>32</v>
      </c>
      <c r="C7" s="27"/>
      <c r="D7" s="27"/>
      <c r="E7" s="28" t="s">
        <v>9</v>
      </c>
      <c r="F7" s="27"/>
      <c r="G7" s="29" t="s">
        <v>14</v>
      </c>
      <c r="H7" s="30" t="s">
        <v>36</v>
      </c>
      <c r="I7" s="30" t="s">
        <v>39</v>
      </c>
    </row>
    <row r="8" ht="4.5" customHeight="1">
      <c r="I8" s="4"/>
    </row>
    <row r="9" ht="4.5" customHeight="1">
      <c r="I9" s="4"/>
    </row>
    <row r="10" spans="2:9" ht="12.75">
      <c r="B10" s="31" t="s">
        <v>4</v>
      </c>
      <c r="C10" s="6" t="s">
        <v>24</v>
      </c>
      <c r="D10" s="6"/>
      <c r="E10" s="6"/>
      <c r="F10" s="6"/>
      <c r="G10" s="6"/>
      <c r="H10" s="10" t="s">
        <v>16</v>
      </c>
      <c r="I10" s="6"/>
    </row>
    <row r="11" ht="4.5" customHeight="1">
      <c r="I11" s="4"/>
    </row>
    <row r="12" spans="1:9" s="3" customFormat="1" ht="12.75">
      <c r="A12" s="32">
        <v>1970</v>
      </c>
      <c r="B12" s="116">
        <v>206.46599999999998</v>
      </c>
      <c r="C12" s="33">
        <v>23.725</v>
      </c>
      <c r="D12" s="34">
        <v>0.58379</v>
      </c>
      <c r="E12" s="34">
        <f aca="true" t="shared" si="0" ref="E12:E42">C12+D12</f>
        <v>24.308790000000002</v>
      </c>
      <c r="F12" s="34">
        <v>1.09258</v>
      </c>
      <c r="G12" s="34">
        <f>E12-F12</f>
        <v>23.21621</v>
      </c>
      <c r="H12" s="42">
        <f aca="true" t="shared" si="1" ref="H12:H42">IF(G12=0,0,IF(B12=0,0,G12/B12))</f>
        <v>0.11244568112909632</v>
      </c>
      <c r="I12" s="42">
        <f>IF(H12=0,0,(H12*8))</f>
        <v>0.8995654490327706</v>
      </c>
    </row>
    <row r="13" spans="1:9" ht="12.75">
      <c r="A13" s="31">
        <v>1971</v>
      </c>
      <c r="B13" s="117">
        <v>208.917</v>
      </c>
      <c r="C13" s="35">
        <v>12.025</v>
      </c>
      <c r="D13" s="36">
        <v>1.220189</v>
      </c>
      <c r="E13" s="36">
        <f t="shared" si="0"/>
        <v>13.245189</v>
      </c>
      <c r="F13" s="36">
        <v>0.633032</v>
      </c>
      <c r="G13" s="36">
        <f aca="true" t="shared" si="2" ref="G13:G42">E13-F13</f>
        <v>12.612157</v>
      </c>
      <c r="H13" s="43">
        <f t="shared" si="1"/>
        <v>0.06036922318432679</v>
      </c>
      <c r="I13" s="43">
        <f aca="true" t="shared" si="3" ref="I13:I42">IF(H13=0,0,(H13*8))</f>
        <v>0.4829537854746143</v>
      </c>
    </row>
    <row r="14" spans="1:9" ht="12.75">
      <c r="A14" s="31">
        <v>1972</v>
      </c>
      <c r="B14" s="117">
        <v>210.985</v>
      </c>
      <c r="C14" s="35">
        <v>18.575</v>
      </c>
      <c r="D14" s="36">
        <v>0.393847</v>
      </c>
      <c r="E14" s="36">
        <f t="shared" si="0"/>
        <v>18.968847</v>
      </c>
      <c r="F14" s="36">
        <v>2.150483</v>
      </c>
      <c r="G14" s="36">
        <f t="shared" si="2"/>
        <v>16.818364</v>
      </c>
      <c r="H14" s="43">
        <f t="shared" si="1"/>
        <v>0.07971355309619166</v>
      </c>
      <c r="I14" s="43">
        <f t="shared" si="3"/>
        <v>0.6377084247695333</v>
      </c>
    </row>
    <row r="15" spans="1:9" ht="12.75">
      <c r="A15" s="31">
        <v>1973</v>
      </c>
      <c r="B15" s="117">
        <v>212.932</v>
      </c>
      <c r="C15" s="35">
        <v>30.9625</v>
      </c>
      <c r="D15" s="36">
        <v>0.537636</v>
      </c>
      <c r="E15" s="36">
        <f t="shared" si="0"/>
        <v>31.500135999999998</v>
      </c>
      <c r="F15" s="36">
        <v>1.660899</v>
      </c>
      <c r="G15" s="36">
        <f t="shared" si="2"/>
        <v>29.839236999999997</v>
      </c>
      <c r="H15" s="43">
        <f t="shared" si="1"/>
        <v>0.14013505250502506</v>
      </c>
      <c r="I15" s="43">
        <f t="shared" si="3"/>
        <v>1.1210804200402005</v>
      </c>
    </row>
    <row r="16" spans="1:9" ht="12.75">
      <c r="A16" s="31">
        <v>1974</v>
      </c>
      <c r="B16" s="117">
        <v>214.931</v>
      </c>
      <c r="C16" s="35">
        <v>24.65</v>
      </c>
      <c r="D16" s="36">
        <v>0.781606</v>
      </c>
      <c r="E16" s="36">
        <f t="shared" si="0"/>
        <v>25.431606</v>
      </c>
      <c r="F16" s="36">
        <v>1.102998</v>
      </c>
      <c r="G16" s="36">
        <f t="shared" si="2"/>
        <v>24.328608</v>
      </c>
      <c r="H16" s="43">
        <f t="shared" si="1"/>
        <v>0.11319264322038235</v>
      </c>
      <c r="I16" s="43">
        <f t="shared" si="3"/>
        <v>0.9055411457630588</v>
      </c>
    </row>
    <row r="17" spans="1:255" ht="12.75">
      <c r="A17" s="32">
        <v>1975</v>
      </c>
      <c r="B17" s="116">
        <v>217.095</v>
      </c>
      <c r="C17" s="33">
        <v>28.6875</v>
      </c>
      <c r="D17" s="34">
        <v>0.536989</v>
      </c>
      <c r="E17" s="34">
        <f t="shared" si="0"/>
        <v>29.224489</v>
      </c>
      <c r="F17" s="34">
        <v>1.029614</v>
      </c>
      <c r="G17" s="34">
        <f t="shared" si="2"/>
        <v>28.194875</v>
      </c>
      <c r="H17" s="42">
        <f t="shared" si="1"/>
        <v>0.1298734425021304</v>
      </c>
      <c r="I17" s="42">
        <f t="shared" si="3"/>
        <v>1.0389875400170432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3" ht="12.75">
      <c r="A18" s="31">
        <v>1976</v>
      </c>
      <c r="B18" s="117">
        <v>219.179</v>
      </c>
      <c r="C18" s="35">
        <v>28.6625</v>
      </c>
      <c r="D18" s="36">
        <v>1.959334</v>
      </c>
      <c r="E18" s="36">
        <f t="shared" si="0"/>
        <v>30.621834</v>
      </c>
      <c r="F18" s="36">
        <v>1.250609</v>
      </c>
      <c r="G18" s="36">
        <f t="shared" si="2"/>
        <v>29.371225</v>
      </c>
      <c r="H18" s="43">
        <f t="shared" si="1"/>
        <v>0.1340056529138284</v>
      </c>
      <c r="I18" s="43">
        <f t="shared" si="3"/>
        <v>1.0720452233106272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2.75">
      <c r="A19" s="31">
        <v>1977</v>
      </c>
      <c r="B19" s="117">
        <v>221.47699999999998</v>
      </c>
      <c r="C19" s="35">
        <v>28.1875</v>
      </c>
      <c r="D19" s="36">
        <v>1.569783</v>
      </c>
      <c r="E19" s="36">
        <f t="shared" si="0"/>
        <v>29.757283</v>
      </c>
      <c r="F19" s="36">
        <v>2.245562</v>
      </c>
      <c r="G19" s="36">
        <f t="shared" si="2"/>
        <v>27.511721</v>
      </c>
      <c r="H19" s="43">
        <f t="shared" si="1"/>
        <v>0.1242193139693964</v>
      </c>
      <c r="I19" s="43">
        <f t="shared" si="3"/>
        <v>0.9937545117551712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2.75">
      <c r="A20" s="31">
        <v>1978</v>
      </c>
      <c r="B20" s="117">
        <v>223.865</v>
      </c>
      <c r="C20" s="35">
        <v>27.625</v>
      </c>
      <c r="D20" s="36">
        <v>1.833815</v>
      </c>
      <c r="E20" s="36">
        <f t="shared" si="0"/>
        <v>29.458815</v>
      </c>
      <c r="F20" s="36">
        <v>1.786187</v>
      </c>
      <c r="G20" s="36">
        <f t="shared" si="2"/>
        <v>27.672628000000003</v>
      </c>
      <c r="H20" s="43">
        <f t="shared" si="1"/>
        <v>0.1236130167735019</v>
      </c>
      <c r="I20" s="43">
        <f t="shared" si="3"/>
        <v>0.9889041341880151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2.75">
      <c r="A21" s="31">
        <v>1979</v>
      </c>
      <c r="B21" s="117">
        <v>226.451</v>
      </c>
      <c r="C21" s="35">
        <v>31.9625</v>
      </c>
      <c r="D21" s="36">
        <v>1.06367</v>
      </c>
      <c r="E21" s="36">
        <f t="shared" si="0"/>
        <v>33.02617</v>
      </c>
      <c r="F21" s="36">
        <v>1.747088</v>
      </c>
      <c r="G21" s="36">
        <f t="shared" si="2"/>
        <v>31.279082</v>
      </c>
      <c r="H21" s="43">
        <f t="shared" si="1"/>
        <v>0.1381273741339186</v>
      </c>
      <c r="I21" s="43">
        <f t="shared" si="3"/>
        <v>1.1050189930713488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5" ht="12.75">
      <c r="A22" s="32">
        <v>1980</v>
      </c>
      <c r="B22" s="116">
        <v>228.937</v>
      </c>
      <c r="C22" s="33">
        <v>24.3375</v>
      </c>
      <c r="D22" s="34">
        <v>1.137783</v>
      </c>
      <c r="E22" s="34">
        <f t="shared" si="0"/>
        <v>25.475282999999997</v>
      </c>
      <c r="F22" s="34">
        <v>2.073553</v>
      </c>
      <c r="G22" s="34">
        <f t="shared" si="2"/>
        <v>23.401729999999997</v>
      </c>
      <c r="H22" s="42">
        <f t="shared" si="1"/>
        <v>0.1022190821055574</v>
      </c>
      <c r="I22" s="42">
        <f t="shared" si="3"/>
        <v>0.8177526568444592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3" ht="12.75">
      <c r="A23" s="31">
        <v>1981</v>
      </c>
      <c r="B23" s="117">
        <v>231.157</v>
      </c>
      <c r="C23" s="35">
        <v>23.75</v>
      </c>
      <c r="D23" s="36">
        <v>1.899433</v>
      </c>
      <c r="E23" s="36">
        <f t="shared" si="0"/>
        <v>25.649433</v>
      </c>
      <c r="F23" s="36">
        <v>2.021282</v>
      </c>
      <c r="G23" s="36">
        <f t="shared" si="2"/>
        <v>23.628151</v>
      </c>
      <c r="H23" s="43">
        <f t="shared" si="1"/>
        <v>0.10221689587596308</v>
      </c>
      <c r="I23" s="43">
        <f t="shared" si="3"/>
        <v>0.8177351670077047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2.75">
      <c r="A24" s="31">
        <v>1982</v>
      </c>
      <c r="B24" s="117">
        <v>233.322</v>
      </c>
      <c r="C24" s="35">
        <v>26.2375</v>
      </c>
      <c r="D24" s="36">
        <v>3.2613</v>
      </c>
      <c r="E24" s="36">
        <f t="shared" si="0"/>
        <v>29.4988</v>
      </c>
      <c r="F24" s="36">
        <v>4.575076</v>
      </c>
      <c r="G24" s="36">
        <f t="shared" si="2"/>
        <v>24.923724</v>
      </c>
      <c r="H24" s="43">
        <f t="shared" si="1"/>
        <v>0.10682114845578214</v>
      </c>
      <c r="I24" s="43">
        <f t="shared" si="3"/>
        <v>0.8545691876462571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2.75">
      <c r="A25" s="31">
        <v>1983</v>
      </c>
      <c r="B25" s="117">
        <v>235.385</v>
      </c>
      <c r="C25" s="35">
        <v>35.4125</v>
      </c>
      <c r="D25" s="36">
        <v>3.325582</v>
      </c>
      <c r="E25" s="36">
        <f t="shared" si="0"/>
        <v>38.738082</v>
      </c>
      <c r="F25" s="36">
        <v>3.162447</v>
      </c>
      <c r="G25" s="36">
        <f t="shared" si="2"/>
        <v>35.575635</v>
      </c>
      <c r="H25" s="43">
        <f t="shared" si="1"/>
        <v>0.15113807166981752</v>
      </c>
      <c r="I25" s="43">
        <f t="shared" si="3"/>
        <v>1.2091045733585402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2.75">
      <c r="A26" s="31">
        <v>1984</v>
      </c>
      <c r="B26" s="117">
        <v>237.468</v>
      </c>
      <c r="C26" s="35">
        <v>36.075</v>
      </c>
      <c r="D26" s="36">
        <v>4.133873</v>
      </c>
      <c r="E26" s="36">
        <f t="shared" si="0"/>
        <v>40.208873000000004</v>
      </c>
      <c r="F26" s="36">
        <v>2.755117</v>
      </c>
      <c r="G26" s="36">
        <f t="shared" si="2"/>
        <v>37.453756000000006</v>
      </c>
      <c r="H26" s="43">
        <f t="shared" si="1"/>
        <v>0.15772127612983647</v>
      </c>
      <c r="I26" s="43">
        <f t="shared" si="3"/>
        <v>1.2617702090386917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5" ht="12.75">
      <c r="A27" s="32">
        <v>1985</v>
      </c>
      <c r="B27" s="116">
        <v>239.638</v>
      </c>
      <c r="C27" s="33">
        <v>30.3</v>
      </c>
      <c r="D27" s="34">
        <v>5.492385</v>
      </c>
      <c r="E27" s="34">
        <f t="shared" si="0"/>
        <v>35.792385</v>
      </c>
      <c r="F27" s="34">
        <v>1.26831</v>
      </c>
      <c r="G27" s="34">
        <f t="shared" si="2"/>
        <v>34.524075</v>
      </c>
      <c r="H27" s="42">
        <f t="shared" si="1"/>
        <v>0.14406761448518182</v>
      </c>
      <c r="I27" s="42">
        <f t="shared" si="3"/>
        <v>1.1525409158814546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3" ht="12.75">
      <c r="A28" s="31">
        <v>1986</v>
      </c>
      <c r="B28" s="117">
        <v>241.784</v>
      </c>
      <c r="C28" s="35">
        <v>24.925</v>
      </c>
      <c r="D28" s="36">
        <v>3.133414</v>
      </c>
      <c r="E28" s="36">
        <f t="shared" si="0"/>
        <v>28.058414</v>
      </c>
      <c r="F28" s="36">
        <v>2.970394</v>
      </c>
      <c r="G28" s="36">
        <f t="shared" si="2"/>
        <v>25.08802</v>
      </c>
      <c r="H28" s="43">
        <f t="shared" si="1"/>
        <v>0.10376211825430963</v>
      </c>
      <c r="I28" s="43">
        <f t="shared" si="3"/>
        <v>0.830096946034477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>
      <c r="A29" s="31">
        <v>1987</v>
      </c>
      <c r="B29" s="117">
        <v>243.981</v>
      </c>
      <c r="C29" s="35">
        <v>35.475</v>
      </c>
      <c r="D29" s="36">
        <v>3.435347</v>
      </c>
      <c r="E29" s="36">
        <f t="shared" si="0"/>
        <v>38.910347</v>
      </c>
      <c r="F29" s="36">
        <v>2.147923</v>
      </c>
      <c r="G29" s="36">
        <f t="shared" si="2"/>
        <v>36.762424</v>
      </c>
      <c r="H29" s="43">
        <f t="shared" si="1"/>
        <v>0.15067740520778258</v>
      </c>
      <c r="I29" s="43">
        <f t="shared" si="3"/>
        <v>1.2054192416622607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2.75">
      <c r="A30" s="31">
        <v>1988</v>
      </c>
      <c r="B30" s="117">
        <v>246.224</v>
      </c>
      <c r="C30" s="35">
        <v>35.625</v>
      </c>
      <c r="D30" s="36">
        <v>4.650474</v>
      </c>
      <c r="E30" s="36">
        <f t="shared" si="0"/>
        <v>40.275474</v>
      </c>
      <c r="F30" s="36">
        <v>3.089708</v>
      </c>
      <c r="G30" s="36">
        <f t="shared" si="2"/>
        <v>37.185766</v>
      </c>
      <c r="H30" s="43">
        <f t="shared" si="1"/>
        <v>0.15102413249723828</v>
      </c>
      <c r="I30" s="43">
        <f t="shared" si="3"/>
        <v>1.2081930599779063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2.75">
      <c r="A31" s="31">
        <v>1989</v>
      </c>
      <c r="B31" s="117">
        <v>248.659</v>
      </c>
      <c r="C31" s="35">
        <v>35.3</v>
      </c>
      <c r="D31" s="36">
        <v>4.968</v>
      </c>
      <c r="E31" s="36">
        <f t="shared" si="0"/>
        <v>40.268</v>
      </c>
      <c r="F31" s="36">
        <v>5.9</v>
      </c>
      <c r="G31" s="36">
        <f t="shared" si="2"/>
        <v>34.368</v>
      </c>
      <c r="H31" s="43">
        <f t="shared" si="1"/>
        <v>0.138213376551824</v>
      </c>
      <c r="I31" s="43">
        <f t="shared" si="3"/>
        <v>1.105707012414592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5" ht="12.75">
      <c r="A32" s="32">
        <v>1990</v>
      </c>
      <c r="B32" s="116">
        <v>251.373</v>
      </c>
      <c r="C32" s="33">
        <v>33.7875</v>
      </c>
      <c r="D32" s="33">
        <v>3.585</v>
      </c>
      <c r="E32" s="34">
        <f t="shared" si="0"/>
        <v>37.3725</v>
      </c>
      <c r="F32" s="34">
        <v>13.428</v>
      </c>
      <c r="G32" s="34">
        <f t="shared" si="2"/>
        <v>23.9445</v>
      </c>
      <c r="H32" s="42">
        <f t="shared" si="1"/>
        <v>0.0952548603071929</v>
      </c>
      <c r="I32" s="42">
        <f t="shared" si="3"/>
        <v>0.7620388824575433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3" ht="12.75">
      <c r="A33" s="31">
        <v>1991</v>
      </c>
      <c r="B33" s="117">
        <v>254.025</v>
      </c>
      <c r="C33" s="35">
        <v>37.4</v>
      </c>
      <c r="D33" s="35">
        <v>2.242</v>
      </c>
      <c r="E33" s="36">
        <f t="shared" si="0"/>
        <v>39.641999999999996</v>
      </c>
      <c r="F33" s="35">
        <v>14.46</v>
      </c>
      <c r="G33" s="36">
        <f t="shared" si="2"/>
        <v>25.181999999999995</v>
      </c>
      <c r="H33" s="43">
        <f t="shared" si="1"/>
        <v>0.09913197519929139</v>
      </c>
      <c r="I33" s="43">
        <f t="shared" si="3"/>
        <v>0.7930558015943311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2.75">
      <c r="A34" s="31">
        <v>1992</v>
      </c>
      <c r="B34" s="117">
        <v>256.83</v>
      </c>
      <c r="C34" s="35">
        <v>40.525</v>
      </c>
      <c r="D34" s="35">
        <v>4.748</v>
      </c>
      <c r="E34" s="36">
        <f t="shared" si="0"/>
        <v>45.272999999999996</v>
      </c>
      <c r="F34" s="35">
        <v>6.527</v>
      </c>
      <c r="G34" s="36">
        <f t="shared" si="2"/>
        <v>38.745999999999995</v>
      </c>
      <c r="H34" s="43">
        <f t="shared" si="1"/>
        <v>0.1508624381886851</v>
      </c>
      <c r="I34" s="43">
        <f t="shared" si="3"/>
        <v>1.2068995055094809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2.75">
      <c r="A35" s="31">
        <v>1993</v>
      </c>
      <c r="B35" s="117">
        <v>259.413</v>
      </c>
      <c r="C35" s="35">
        <v>45.8</v>
      </c>
      <c r="D35" s="35">
        <v>6.527</v>
      </c>
      <c r="E35" s="36">
        <f t="shared" si="0"/>
        <v>52.327</v>
      </c>
      <c r="F35" s="35">
        <v>5.065</v>
      </c>
      <c r="G35" s="36">
        <f t="shared" si="2"/>
        <v>47.262</v>
      </c>
      <c r="H35" s="43">
        <f t="shared" si="1"/>
        <v>0.18218824808317238</v>
      </c>
      <c r="I35" s="43">
        <f t="shared" si="3"/>
        <v>1.457505984665379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2.75">
      <c r="A36" s="31">
        <v>1994</v>
      </c>
      <c r="B36" s="117">
        <v>261.868</v>
      </c>
      <c r="C36" s="35">
        <v>51.825</v>
      </c>
      <c r="D36" s="35">
        <v>5.819</v>
      </c>
      <c r="E36" s="36">
        <f t="shared" si="0"/>
        <v>57.644000000000005</v>
      </c>
      <c r="F36" s="35">
        <v>6.849</v>
      </c>
      <c r="G36" s="36">
        <f t="shared" si="2"/>
        <v>50.795</v>
      </c>
      <c r="H36" s="43">
        <f t="shared" si="1"/>
        <v>0.1939717720378206</v>
      </c>
      <c r="I36" s="43">
        <f t="shared" si="3"/>
        <v>1.5517741763025648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5" ht="12.75">
      <c r="A37" s="32">
        <v>1995</v>
      </c>
      <c r="B37" s="116">
        <v>264.291</v>
      </c>
      <c r="C37" s="33">
        <v>41.7125</v>
      </c>
      <c r="D37" s="33">
        <v>5.171</v>
      </c>
      <c r="E37" s="34">
        <f t="shared" si="0"/>
        <v>46.8835</v>
      </c>
      <c r="F37" s="33">
        <v>6.351</v>
      </c>
      <c r="G37" s="34">
        <f t="shared" si="2"/>
        <v>40.5325</v>
      </c>
      <c r="H37" s="42">
        <f t="shared" si="1"/>
        <v>0.15336314895323716</v>
      </c>
      <c r="I37" s="42">
        <f t="shared" si="3"/>
        <v>1.2269051916258973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3" ht="12.75">
      <c r="A38" s="31">
        <v>1996</v>
      </c>
      <c r="B38" s="117">
        <v>266.768</v>
      </c>
      <c r="C38" s="35">
        <v>39.575</v>
      </c>
      <c r="D38" s="35">
        <v>7.579</v>
      </c>
      <c r="E38" s="36">
        <f t="shared" si="0"/>
        <v>47.154</v>
      </c>
      <c r="F38" s="35">
        <v>5.254</v>
      </c>
      <c r="G38" s="36">
        <f t="shared" si="2"/>
        <v>41.900000000000006</v>
      </c>
      <c r="H38" s="43">
        <f t="shared" si="1"/>
        <v>0.15706531518023156</v>
      </c>
      <c r="I38" s="43">
        <f t="shared" si="3"/>
        <v>1.2565225214418525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2.75">
      <c r="A39" s="31">
        <v>1997</v>
      </c>
      <c r="B39" s="117">
        <v>269.328</v>
      </c>
      <c r="C39" s="35">
        <v>33.375</v>
      </c>
      <c r="D39" s="2">
        <v>5.073</v>
      </c>
      <c r="E39" s="36">
        <f t="shared" si="0"/>
        <v>38.448</v>
      </c>
      <c r="F39" s="2">
        <v>5.951</v>
      </c>
      <c r="G39" s="36">
        <f t="shared" si="2"/>
        <v>32.497</v>
      </c>
      <c r="H39" s="43">
        <f t="shared" si="1"/>
        <v>0.12065956751618845</v>
      </c>
      <c r="I39" s="43">
        <f t="shared" si="3"/>
        <v>0.9652765401295076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2.75">
      <c r="A40" s="31">
        <v>1998</v>
      </c>
      <c r="B40" s="117">
        <v>271.883</v>
      </c>
      <c r="C40" s="35">
        <v>39.5375</v>
      </c>
      <c r="D40" s="35">
        <v>3.886476</v>
      </c>
      <c r="E40" s="36">
        <f t="shared" si="0"/>
        <v>43.423976</v>
      </c>
      <c r="F40" s="35">
        <v>4.16713</v>
      </c>
      <c r="G40" s="36">
        <f t="shared" si="2"/>
        <v>39.256846</v>
      </c>
      <c r="H40" s="43">
        <f t="shared" si="1"/>
        <v>0.1443887481012053</v>
      </c>
      <c r="I40" s="43">
        <f t="shared" si="3"/>
        <v>1.1551099848096424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2.75">
      <c r="A41" s="31">
        <v>1999</v>
      </c>
      <c r="B41" s="117">
        <v>0</v>
      </c>
      <c r="C41" s="35"/>
      <c r="D41" s="35"/>
      <c r="E41" s="36">
        <f t="shared" si="0"/>
        <v>0</v>
      </c>
      <c r="F41" s="35"/>
      <c r="G41" s="36">
        <f t="shared" si="2"/>
        <v>0</v>
      </c>
      <c r="H41" s="43">
        <f t="shared" si="1"/>
        <v>0</v>
      </c>
      <c r="I41" s="43">
        <f t="shared" si="3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2.75">
      <c r="A42" s="31">
        <v>2000</v>
      </c>
      <c r="B42" s="117">
        <v>0</v>
      </c>
      <c r="C42" s="35"/>
      <c r="D42" s="35"/>
      <c r="E42" s="36">
        <f t="shared" si="0"/>
        <v>0</v>
      </c>
      <c r="F42" s="35"/>
      <c r="G42" s="36">
        <f t="shared" si="2"/>
        <v>0</v>
      </c>
      <c r="H42" s="43">
        <f t="shared" si="1"/>
        <v>0</v>
      </c>
      <c r="I42" s="43">
        <f t="shared" si="3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9" ht="4.5" customHeight="1">
      <c r="A43" s="37"/>
      <c r="B43" s="38"/>
      <c r="C43" s="37"/>
      <c r="D43" s="37"/>
      <c r="E43" s="37"/>
      <c r="F43" s="37"/>
      <c r="G43" s="37"/>
      <c r="H43" s="37"/>
      <c r="I43" s="37"/>
    </row>
    <row r="44" spans="1:9" ht="12.75">
      <c r="A44" s="39" t="s">
        <v>0</v>
      </c>
      <c r="B44" s="40"/>
      <c r="C44" s="40"/>
      <c r="I44" s="4"/>
    </row>
    <row r="45" spans="1:9" ht="12.75">
      <c r="A45" s="15" t="s">
        <v>35</v>
      </c>
      <c r="B45" s="41"/>
      <c r="I45" s="4"/>
    </row>
    <row r="46" spans="1:9" ht="6" customHeight="1">
      <c r="A46" s="15"/>
      <c r="B46" s="41"/>
      <c r="I46" s="4"/>
    </row>
    <row r="47" spans="1:9" ht="12.75">
      <c r="A47" s="9" t="s">
        <v>23</v>
      </c>
      <c r="B47" s="41"/>
      <c r="I47" s="4"/>
    </row>
  </sheetData>
  <printOptions headings="1" horizontalCentered="1"/>
  <pageMargins left="0.75" right="0.75" top="0.699305555555556" bottom="0.449305556" header="0" footer="0"/>
  <pageSetup fitToHeight="1" fitToWidth="1" horizontalDpi="300" verticalDpi="3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B9" sqref="B9:B39"/>
    </sheetView>
  </sheetViews>
  <sheetFormatPr defaultColWidth="9.140625" defaultRowHeight="12.75"/>
  <cols>
    <col min="1" max="1" width="9.140625" style="81" customWidth="1"/>
    <col min="2" max="2" width="12.421875" style="81" customWidth="1"/>
    <col min="3" max="11" width="9.7109375" style="81" customWidth="1"/>
    <col min="12" max="16384" width="9.140625" style="81" customWidth="1"/>
  </cols>
  <sheetData>
    <row r="1" spans="1:11" ht="14.25" customHeight="1">
      <c r="A1" s="79" t="s">
        <v>68</v>
      </c>
      <c r="B1" s="79"/>
      <c r="C1" s="79"/>
      <c r="D1" s="80"/>
      <c r="E1" s="80"/>
      <c r="F1" s="80"/>
      <c r="G1" s="80"/>
      <c r="H1" s="80"/>
      <c r="I1" s="80"/>
      <c r="J1" s="80"/>
      <c r="K1" s="80"/>
    </row>
    <row r="2" spans="1:11" ht="11.25">
      <c r="A2" s="82"/>
      <c r="B2" s="83" t="s">
        <v>66</v>
      </c>
      <c r="C2" s="84"/>
      <c r="D2" s="84"/>
      <c r="E2" s="84"/>
      <c r="F2" s="84"/>
      <c r="G2" s="84"/>
      <c r="H2" s="84"/>
      <c r="I2" s="84"/>
      <c r="J2" s="84"/>
      <c r="K2" s="85"/>
    </row>
    <row r="3" spans="1:11" ht="11.25">
      <c r="A3" s="86" t="s">
        <v>64</v>
      </c>
      <c r="B3" s="83" t="s">
        <v>3</v>
      </c>
      <c r="C3" s="87" t="s">
        <v>27</v>
      </c>
      <c r="D3" s="87" t="s">
        <v>28</v>
      </c>
      <c r="E3" s="88" t="s">
        <v>59</v>
      </c>
      <c r="F3" s="87" t="s">
        <v>60</v>
      </c>
      <c r="G3" s="87" t="s">
        <v>30</v>
      </c>
      <c r="H3" s="87" t="s">
        <v>31</v>
      </c>
      <c r="I3" s="88" t="s">
        <v>62</v>
      </c>
      <c r="J3" s="87" t="s">
        <v>61</v>
      </c>
      <c r="K3" s="89" t="s">
        <v>63</v>
      </c>
    </row>
    <row r="4" spans="1:11" ht="11.25">
      <c r="A4" s="86" t="s">
        <v>67</v>
      </c>
      <c r="B4" s="90" t="s">
        <v>26</v>
      </c>
      <c r="C4" s="87"/>
      <c r="D4" s="87"/>
      <c r="E4" s="88"/>
      <c r="F4" s="87"/>
      <c r="G4" s="87"/>
      <c r="H4" s="87"/>
      <c r="I4" s="88"/>
      <c r="J4" s="87"/>
      <c r="K4" s="89"/>
    </row>
    <row r="5" spans="1:11" ht="11.25">
      <c r="A5" s="91"/>
      <c r="B5" s="92" t="s">
        <v>32</v>
      </c>
      <c r="C5" s="93"/>
      <c r="D5" s="93"/>
      <c r="E5" s="93"/>
      <c r="F5" s="93"/>
      <c r="G5" s="93"/>
      <c r="H5" s="93"/>
      <c r="I5" s="93"/>
      <c r="J5" s="93"/>
      <c r="K5" s="94"/>
    </row>
    <row r="6" ht="6.75" customHeight="1"/>
    <row r="7" spans="3:12" ht="11.25">
      <c r="C7" s="95" t="s">
        <v>18</v>
      </c>
      <c r="D7" s="95"/>
      <c r="E7" s="95"/>
      <c r="F7" s="95"/>
      <c r="G7" s="95"/>
      <c r="H7" s="95"/>
      <c r="I7" s="95"/>
      <c r="J7" s="95"/>
      <c r="K7" s="95"/>
      <c r="L7" s="96" t="s">
        <v>25</v>
      </c>
    </row>
    <row r="8" ht="5.25" customHeight="1">
      <c r="I8" s="97"/>
    </row>
    <row r="9" spans="1:12" s="80" customFormat="1" ht="11.25">
      <c r="A9" s="98">
        <v>1970</v>
      </c>
      <c r="B9" s="118">
        <v>206.46599999999998</v>
      </c>
      <c r="C9" s="104">
        <f>Apples!I12</f>
        <v>0.8995654490327706</v>
      </c>
      <c r="D9" s="104">
        <f>Apricots!I12</f>
        <v>0.33359999999999995</v>
      </c>
      <c r="E9" s="104">
        <f>Dates!I12</f>
        <v>0.26</v>
      </c>
      <c r="F9" s="104">
        <f>Figs!I12</f>
        <v>0.6468</v>
      </c>
      <c r="G9" s="104">
        <f>Peaches!I12</f>
        <v>0.111</v>
      </c>
      <c r="H9" s="104">
        <f>Pears!I12</f>
        <v>0.0631</v>
      </c>
      <c r="I9" s="104">
        <f>Prunes!K12</f>
        <v>1.7939999999999998</v>
      </c>
      <c r="J9" s="104">
        <f>Raisins!I12</f>
        <v>5.734145021663295</v>
      </c>
      <c r="K9" s="104">
        <f>SUM(C9:J9)</f>
        <v>9.842210470696067</v>
      </c>
      <c r="L9" s="99"/>
    </row>
    <row r="10" spans="1:11" ht="11.25">
      <c r="A10" s="100">
        <v>1971</v>
      </c>
      <c r="B10" s="119">
        <v>208.917</v>
      </c>
      <c r="C10" s="105">
        <f>Apples!I13</f>
        <v>0.4829537854746143</v>
      </c>
      <c r="D10" s="105">
        <f>Apricots!I13</f>
        <v>0.2224</v>
      </c>
      <c r="E10" s="105">
        <f>Dates!I13</f>
        <v>0.26</v>
      </c>
      <c r="F10" s="105">
        <f>Figs!I13</f>
        <v>0.588</v>
      </c>
      <c r="G10" s="105">
        <f>Peaches!I13</f>
        <v>0.111</v>
      </c>
      <c r="H10" s="105">
        <f>Pears!I13</f>
        <v>0.0631</v>
      </c>
      <c r="I10" s="105">
        <f>Prunes!K13</f>
        <v>1.508</v>
      </c>
      <c r="J10" s="105">
        <f>Raisins!I13</f>
        <v>6.6119841723300254</v>
      </c>
      <c r="K10" s="105">
        <f aca="true" t="shared" si="0" ref="K10:K39">SUM(C10:J10)</f>
        <v>9.84743795780464</v>
      </c>
    </row>
    <row r="11" spans="1:11" ht="11.25">
      <c r="A11" s="100">
        <v>1972</v>
      </c>
      <c r="B11" s="119">
        <v>210.985</v>
      </c>
      <c r="C11" s="105">
        <f>Apples!I14</f>
        <v>0.6377084247695333</v>
      </c>
      <c r="D11" s="105">
        <f>Apricots!I14</f>
        <v>0.2224</v>
      </c>
      <c r="E11" s="105">
        <f>Dates!I14</f>
        <v>0.25</v>
      </c>
      <c r="F11" s="105">
        <f>Figs!I14</f>
        <v>0.3822</v>
      </c>
      <c r="G11" s="105">
        <f>Peaches!I14</f>
        <v>0.111</v>
      </c>
      <c r="H11" s="105">
        <f>Pears!I14</f>
        <v>0.0631</v>
      </c>
      <c r="I11" s="105">
        <f>Prunes!K14</f>
        <v>1.274</v>
      </c>
      <c r="J11" s="105">
        <f>Raisins!I14</f>
        <v>4.222459236537035</v>
      </c>
      <c r="K11" s="105">
        <f t="shared" si="0"/>
        <v>7.162867661306568</v>
      </c>
    </row>
    <row r="12" spans="1:11" ht="11.25">
      <c r="A12" s="100">
        <v>1973</v>
      </c>
      <c r="B12" s="119">
        <v>212.932</v>
      </c>
      <c r="C12" s="105">
        <f>Apples!I15</f>
        <v>1.1210804200402005</v>
      </c>
      <c r="D12" s="105">
        <f>Apricots!I15</f>
        <v>0.27799999999999997</v>
      </c>
      <c r="E12" s="105">
        <f>Dates!I15</f>
        <v>0.33</v>
      </c>
      <c r="F12" s="105">
        <f>Figs!I15</f>
        <v>0.5292</v>
      </c>
      <c r="G12" s="105">
        <f>Peaches!I15</f>
        <v>0.0555</v>
      </c>
      <c r="H12" s="105">
        <f>Pears!I15</f>
        <v>0.0631</v>
      </c>
      <c r="I12" s="105">
        <f>Prunes!K15</f>
        <v>1.4300000000000002</v>
      </c>
      <c r="J12" s="105">
        <f>Raisins!I15</f>
        <v>6.304979628681652</v>
      </c>
      <c r="K12" s="105">
        <f t="shared" si="0"/>
        <v>10.111860048721852</v>
      </c>
    </row>
    <row r="13" spans="1:11" ht="11.25">
      <c r="A13" s="100">
        <v>1974</v>
      </c>
      <c r="B13" s="119">
        <v>214.931</v>
      </c>
      <c r="C13" s="105">
        <f>Apples!I16</f>
        <v>0.9055411457630588</v>
      </c>
      <c r="D13" s="105">
        <f>Apricots!I16</f>
        <v>0.16679999999999998</v>
      </c>
      <c r="E13" s="105">
        <f>Dates!I16</f>
        <v>0.26</v>
      </c>
      <c r="F13" s="105">
        <f>Figs!I16</f>
        <v>0.4704</v>
      </c>
      <c r="G13" s="105">
        <f>Peaches!I16</f>
        <v>0.0555</v>
      </c>
      <c r="H13" s="105">
        <f>Pears!I16</f>
        <v>0.0631</v>
      </c>
      <c r="I13" s="105">
        <f>Prunes!K16</f>
        <v>1.326</v>
      </c>
      <c r="J13" s="105">
        <f>Raisins!I16</f>
        <v>6.362712222117118</v>
      </c>
      <c r="K13" s="105">
        <f t="shared" si="0"/>
        <v>9.610053367880177</v>
      </c>
    </row>
    <row r="14" spans="1:11" s="80" customFormat="1" ht="11.25">
      <c r="A14" s="98">
        <v>1975</v>
      </c>
      <c r="B14" s="120">
        <v>217.095</v>
      </c>
      <c r="C14" s="104">
        <f>Apples!I17</f>
        <v>1.0389875400170432</v>
      </c>
      <c r="D14" s="104">
        <f>Apricots!I17</f>
        <v>0.27799999999999997</v>
      </c>
      <c r="E14" s="104">
        <f>Dates!I17</f>
        <v>0.34</v>
      </c>
      <c r="F14" s="104">
        <f>Figs!I17</f>
        <v>0.4704</v>
      </c>
      <c r="G14" s="104">
        <f>Peaches!I17</f>
        <v>0.111</v>
      </c>
      <c r="H14" s="104">
        <f>Pears!I17</f>
        <v>0.0631</v>
      </c>
      <c r="I14" s="104">
        <f>Prunes!K17</f>
        <v>1.56</v>
      </c>
      <c r="J14" s="104">
        <f>Raisins!I17</f>
        <v>6.3172754963727575</v>
      </c>
      <c r="K14" s="104">
        <f t="shared" si="0"/>
        <v>10.178763036389801</v>
      </c>
    </row>
    <row r="15" spans="1:11" ht="11.25">
      <c r="A15" s="100">
        <v>1976</v>
      </c>
      <c r="B15" s="119">
        <v>219.179</v>
      </c>
      <c r="C15" s="105">
        <f>Apples!I18</f>
        <v>1.0720452233106272</v>
      </c>
      <c r="D15" s="105">
        <f>Apricots!I18</f>
        <v>0.33359999999999995</v>
      </c>
      <c r="E15" s="105">
        <f>Dates!I18</f>
        <v>0.33</v>
      </c>
      <c r="F15" s="105">
        <f>Figs!I18</f>
        <v>0.4998</v>
      </c>
      <c r="G15" s="105">
        <f>Peaches!I18</f>
        <v>0.111</v>
      </c>
      <c r="H15" s="105">
        <f>Pears!I18</f>
        <v>0.0631</v>
      </c>
      <c r="I15" s="105">
        <f>Prunes!K18</f>
        <v>1.3780000000000001</v>
      </c>
      <c r="J15" s="105">
        <f>Raisins!I18</f>
        <v>9.623790984937749</v>
      </c>
      <c r="K15" s="105">
        <f t="shared" si="0"/>
        <v>13.411336208248375</v>
      </c>
    </row>
    <row r="16" spans="1:11" ht="11.25">
      <c r="A16" s="100">
        <v>1977</v>
      </c>
      <c r="B16" s="119">
        <v>221.47699999999998</v>
      </c>
      <c r="C16" s="105">
        <f>Apples!I19</f>
        <v>0.9937545117551712</v>
      </c>
      <c r="D16" s="105">
        <f>Apricots!I19</f>
        <v>0.33359999999999995</v>
      </c>
      <c r="E16" s="105">
        <f>Dates!I19</f>
        <v>0.36</v>
      </c>
      <c r="F16" s="105">
        <f>Figs!I19</f>
        <v>0.4704</v>
      </c>
      <c r="G16" s="105">
        <f>Peaches!I19</f>
        <v>0.111</v>
      </c>
      <c r="H16" s="105">
        <f>Pears!I19</f>
        <v>0.0631</v>
      </c>
      <c r="I16" s="105">
        <f>Prunes!K19</f>
        <v>1.274</v>
      </c>
      <c r="J16" s="105">
        <f>Raisins!I19</f>
        <v>6.226587710442654</v>
      </c>
      <c r="K16" s="105">
        <f t="shared" si="0"/>
        <v>9.832442222197827</v>
      </c>
    </row>
    <row r="17" spans="1:11" ht="11.25">
      <c r="A17" s="100">
        <v>1978</v>
      </c>
      <c r="B17" s="119">
        <v>223.865</v>
      </c>
      <c r="C17" s="105">
        <f>Apples!I20</f>
        <v>0.9889041341880151</v>
      </c>
      <c r="D17" s="105">
        <f>Apricots!I20</f>
        <v>0.2224</v>
      </c>
      <c r="E17" s="105">
        <f>Dates!I20</f>
        <v>0.34</v>
      </c>
      <c r="F17" s="105">
        <f>Figs!I20</f>
        <v>0.4998</v>
      </c>
      <c r="G17" s="105">
        <f>Peaches!I20</f>
        <v>0.0555</v>
      </c>
      <c r="H17" s="105">
        <f>Pears!I20</f>
        <v>0.0631</v>
      </c>
      <c r="I17" s="105">
        <f>Prunes!K20</f>
        <v>1.118</v>
      </c>
      <c r="J17" s="105">
        <f>Raisins!I20</f>
        <v>5.2548834604599675</v>
      </c>
      <c r="K17" s="105">
        <f t="shared" si="0"/>
        <v>8.542587594647983</v>
      </c>
    </row>
    <row r="18" spans="1:11" ht="11.25">
      <c r="A18" s="100">
        <v>1979</v>
      </c>
      <c r="B18" s="119">
        <v>226.451</v>
      </c>
      <c r="C18" s="105">
        <f>Apples!I21</f>
        <v>1.1050189930713488</v>
      </c>
      <c r="D18" s="105">
        <f>Apricots!I21</f>
        <v>0.33359999999999995</v>
      </c>
      <c r="E18" s="105">
        <f>Dates!I21</f>
        <v>0.26</v>
      </c>
      <c r="F18" s="105">
        <f>Figs!I21</f>
        <v>0.4998</v>
      </c>
      <c r="G18" s="105">
        <f>Peaches!I21</f>
        <v>0.0555</v>
      </c>
      <c r="H18" s="105">
        <f>Pears!I21</f>
        <v>0.0631</v>
      </c>
      <c r="I18" s="105">
        <f>Prunes!K21</f>
        <v>0.9880000000000001</v>
      </c>
      <c r="J18" s="105">
        <f>Raisins!I21</f>
        <v>6.691547662091416</v>
      </c>
      <c r="K18" s="105">
        <f t="shared" si="0"/>
        <v>9.996566655162765</v>
      </c>
    </row>
    <row r="19" spans="1:11" s="80" customFormat="1" ht="11.25">
      <c r="A19" s="98">
        <v>1980</v>
      </c>
      <c r="B19" s="120">
        <v>228.937</v>
      </c>
      <c r="C19" s="104">
        <f>Apples!I22</f>
        <v>0.8177526568444592</v>
      </c>
      <c r="D19" s="104">
        <f>Apricots!I22</f>
        <v>0.16679999999999998</v>
      </c>
      <c r="E19" s="104">
        <f>Dates!I22</f>
        <v>0.14</v>
      </c>
      <c r="F19" s="104">
        <f>Figs!I22</f>
        <v>0.3822</v>
      </c>
      <c r="G19" s="104">
        <f>Peaches!I22</f>
        <v>0.0555</v>
      </c>
      <c r="H19" s="104">
        <f>Pears!I22</f>
        <v>0.0631</v>
      </c>
      <c r="I19" s="104">
        <f>Prunes!K22</f>
        <v>1.118</v>
      </c>
      <c r="J19" s="104">
        <f>Raisins!I22</f>
        <v>8.452144905839946</v>
      </c>
      <c r="K19" s="104">
        <f t="shared" si="0"/>
        <v>11.195497562684405</v>
      </c>
    </row>
    <row r="20" spans="1:11" ht="11.25">
      <c r="A20" s="100">
        <v>1981</v>
      </c>
      <c r="B20" s="119">
        <v>231.157</v>
      </c>
      <c r="C20" s="105">
        <f>Apples!I23</f>
        <v>0.8177351670077047</v>
      </c>
      <c r="D20" s="105">
        <f>Apricots!I23</f>
        <v>0.27799999999999997</v>
      </c>
      <c r="E20" s="105">
        <f>Dates!I23</f>
        <v>0.18</v>
      </c>
      <c r="F20" s="105">
        <f>Figs!I23</f>
        <v>0.4116</v>
      </c>
      <c r="G20" s="105">
        <f>Peaches!I23</f>
        <v>0.111</v>
      </c>
      <c r="H20" s="105">
        <f>Pears!I23</f>
        <v>0.0631</v>
      </c>
      <c r="I20" s="105">
        <f>Prunes!K23</f>
        <v>1.1960000000000002</v>
      </c>
      <c r="J20" s="105">
        <f>Raisins!I23</f>
        <v>6.535148105006157</v>
      </c>
      <c r="K20" s="105">
        <f t="shared" si="0"/>
        <v>9.592583272013862</v>
      </c>
    </row>
    <row r="21" spans="1:11" ht="11.25">
      <c r="A21" s="100">
        <v>1982</v>
      </c>
      <c r="B21" s="119">
        <v>233.322</v>
      </c>
      <c r="C21" s="105">
        <f>Apples!I24</f>
        <v>0.8545691876462571</v>
      </c>
      <c r="D21" s="105">
        <f>Apricots!I24</f>
        <v>0.4448</v>
      </c>
      <c r="E21" s="105">
        <f>Dates!I24</f>
        <v>0.26</v>
      </c>
      <c r="F21" s="105">
        <f>Figs!I24</f>
        <v>0.4116</v>
      </c>
      <c r="G21" s="105">
        <f>Peaches!I24</f>
        <v>0.111</v>
      </c>
      <c r="H21" s="105">
        <f>Pears!I24</f>
        <v>0.0631</v>
      </c>
      <c r="I21" s="105">
        <f>Prunes!K24</f>
        <v>1.092</v>
      </c>
      <c r="J21" s="105">
        <f>Raisins!I24</f>
        <v>8.728225415503912</v>
      </c>
      <c r="K21" s="105">
        <f t="shared" si="0"/>
        <v>11.96529460315017</v>
      </c>
    </row>
    <row r="22" spans="1:11" ht="11.25">
      <c r="A22" s="100">
        <v>1983</v>
      </c>
      <c r="B22" s="119">
        <v>235.385</v>
      </c>
      <c r="C22" s="105">
        <f>Apples!I25</f>
        <v>1.2091045733585402</v>
      </c>
      <c r="D22" s="105">
        <f>Apricots!I25</f>
        <v>0.5004</v>
      </c>
      <c r="E22" s="105">
        <f>Dates!I25</f>
        <v>0.25</v>
      </c>
      <c r="F22" s="105">
        <f>Figs!I25</f>
        <v>0.4116</v>
      </c>
      <c r="G22" s="105">
        <f>Peaches!I25</f>
        <v>0.222</v>
      </c>
      <c r="H22" s="105">
        <f>Pears!I25</f>
        <v>0.0631</v>
      </c>
      <c r="I22" s="105">
        <f>Prunes!K25</f>
        <v>1.222</v>
      </c>
      <c r="J22" s="105">
        <f>Raisins!I25</f>
        <v>7.796033099905439</v>
      </c>
      <c r="K22" s="105">
        <f t="shared" si="0"/>
        <v>11.67423767326398</v>
      </c>
    </row>
    <row r="23" spans="1:11" ht="11.25">
      <c r="A23" s="100">
        <v>1984</v>
      </c>
      <c r="B23" s="119">
        <v>237.468</v>
      </c>
      <c r="C23" s="105">
        <f>Apples!I26</f>
        <v>1.2617702090386917</v>
      </c>
      <c r="D23" s="105">
        <f>Apricots!I26</f>
        <v>0.5004</v>
      </c>
      <c r="E23" s="105">
        <f>Dates!I26</f>
        <v>0.32</v>
      </c>
      <c r="F23" s="105">
        <f>Figs!I26</f>
        <v>0.3822</v>
      </c>
      <c r="G23" s="105">
        <f>Peaches!I26</f>
        <v>0.222</v>
      </c>
      <c r="H23" s="105">
        <f>Pears!I26</f>
        <v>0.0631</v>
      </c>
      <c r="I23" s="105">
        <f>Prunes!K26</f>
        <v>1.248</v>
      </c>
      <c r="J23" s="105">
        <f>Raisins!I26</f>
        <v>8.67819366755653</v>
      </c>
      <c r="K23" s="105">
        <f t="shared" si="0"/>
        <v>12.675663876595221</v>
      </c>
    </row>
    <row r="24" spans="1:11" s="80" customFormat="1" ht="11.25">
      <c r="A24" s="98">
        <v>1985</v>
      </c>
      <c r="B24" s="120">
        <v>239.638</v>
      </c>
      <c r="C24" s="104">
        <f>Apples!I27</f>
        <v>1.1525409158814546</v>
      </c>
      <c r="D24" s="104">
        <f>Apricots!I27</f>
        <v>0.16679999999999998</v>
      </c>
      <c r="E24" s="104">
        <f>Dates!I27</f>
        <v>0.24</v>
      </c>
      <c r="F24" s="104">
        <f>Figs!I27</f>
        <v>0.3822</v>
      </c>
      <c r="G24" s="104">
        <f>Peaches!I27</f>
        <v>0.111</v>
      </c>
      <c r="H24" s="104">
        <f>Pears!I27</f>
        <v>0.0631</v>
      </c>
      <c r="I24" s="104">
        <f>Prunes!K27</f>
        <v>1.274</v>
      </c>
      <c r="J24" s="104">
        <f>Raisins!I27</f>
        <v>9.374699335767144</v>
      </c>
      <c r="K24" s="104">
        <f t="shared" si="0"/>
        <v>12.764340251648598</v>
      </c>
    </row>
    <row r="25" spans="1:11" ht="11.25">
      <c r="A25" s="100">
        <v>1986</v>
      </c>
      <c r="B25" s="119">
        <v>241.784</v>
      </c>
      <c r="C25" s="105">
        <f>Apples!I28</f>
        <v>0.830096946034477</v>
      </c>
      <c r="D25" s="105">
        <f>Apricots!I28</f>
        <v>0.4448</v>
      </c>
      <c r="E25" s="105">
        <f>Dates!I28</f>
        <v>0.15</v>
      </c>
      <c r="F25" s="105">
        <f>Figs!I28</f>
        <v>0.4116</v>
      </c>
      <c r="G25" s="105">
        <f>Peaches!I28</f>
        <v>0.0555</v>
      </c>
      <c r="H25" s="105">
        <f>Pears!I28</f>
        <v>0.0631</v>
      </c>
      <c r="I25" s="105">
        <f>Prunes!K28</f>
        <v>1.1960000000000002</v>
      </c>
      <c r="J25" s="105">
        <f>Raisins!I28</f>
        <v>8.321174428527566</v>
      </c>
      <c r="K25" s="105">
        <f t="shared" si="0"/>
        <v>11.472271374562045</v>
      </c>
    </row>
    <row r="26" spans="1:11" ht="11.25">
      <c r="A26" s="100">
        <v>1987</v>
      </c>
      <c r="B26" s="119">
        <v>243.981</v>
      </c>
      <c r="C26" s="105">
        <f>Apples!I29</f>
        <v>1.2054192416622607</v>
      </c>
      <c r="D26" s="105">
        <f>Apricots!I29</f>
        <v>0.27799999999999997</v>
      </c>
      <c r="E26" s="105">
        <f>Dates!I29</f>
        <v>0.17</v>
      </c>
      <c r="F26" s="105">
        <f>Figs!I29</f>
        <v>0.5292</v>
      </c>
      <c r="G26" s="105">
        <f>Peaches!I29</f>
        <v>0.111</v>
      </c>
      <c r="H26" s="105">
        <f>Pears!I29</f>
        <v>0.0631</v>
      </c>
      <c r="I26" s="105">
        <f>Prunes!K29</f>
        <v>1.6640000000000001</v>
      </c>
      <c r="J26" s="105">
        <f>Raisins!I29</f>
        <v>8.024513124339888</v>
      </c>
      <c r="K26" s="105">
        <f t="shared" si="0"/>
        <v>12.04523236600215</v>
      </c>
    </row>
    <row r="27" spans="1:11" ht="11.25">
      <c r="A27" s="100">
        <v>1988</v>
      </c>
      <c r="B27" s="119">
        <v>246.224</v>
      </c>
      <c r="C27" s="105">
        <f>Apples!I30</f>
        <v>1.2081930599779063</v>
      </c>
      <c r="D27" s="105">
        <f>Apricots!I30</f>
        <v>0.4448</v>
      </c>
      <c r="E27" s="105">
        <f>Dates!I30</f>
        <v>0.23</v>
      </c>
      <c r="F27" s="105">
        <f>Figs!I30</f>
        <v>0.441</v>
      </c>
      <c r="G27" s="105">
        <f>Peaches!I30</f>
        <v>0.111</v>
      </c>
      <c r="H27" s="105">
        <f>Pears!I30</f>
        <v>0.0631</v>
      </c>
      <c r="I27" s="105">
        <f>Prunes!K30</f>
        <v>1.56</v>
      </c>
      <c r="J27" s="105">
        <f>Raisins!I30</f>
        <v>10.849812752937797</v>
      </c>
      <c r="K27" s="105">
        <f t="shared" si="0"/>
        <v>14.907905812915704</v>
      </c>
    </row>
    <row r="28" spans="1:11" ht="11.25">
      <c r="A28" s="100">
        <v>1989</v>
      </c>
      <c r="B28" s="119">
        <v>248.659</v>
      </c>
      <c r="C28" s="105">
        <f>Apples!I31</f>
        <v>1.105707012414592</v>
      </c>
      <c r="D28" s="105">
        <f>Apricots!I31</f>
        <v>0.5559999999999999</v>
      </c>
      <c r="E28" s="105">
        <f>Dates!I31</f>
        <v>0.23</v>
      </c>
      <c r="F28" s="105">
        <f>Figs!I31</f>
        <v>0.4704</v>
      </c>
      <c r="G28" s="105">
        <f>Peaches!I31</f>
        <v>0.0555</v>
      </c>
      <c r="H28" s="105">
        <f>Pears!I31</f>
        <v>0.0631</v>
      </c>
      <c r="I28" s="105">
        <f>Prunes!K31</f>
        <v>1.924</v>
      </c>
      <c r="J28" s="105">
        <f>Raisins!I31</f>
        <v>8.819820618964929</v>
      </c>
      <c r="K28" s="105">
        <f t="shared" si="0"/>
        <v>13.224527631379521</v>
      </c>
    </row>
    <row r="29" spans="1:11" s="80" customFormat="1" ht="11.25">
      <c r="A29" s="98">
        <v>1990</v>
      </c>
      <c r="B29" s="120">
        <v>251.373</v>
      </c>
      <c r="C29" s="104">
        <f>Apples!I32</f>
        <v>0.7620388824575433</v>
      </c>
      <c r="D29" s="104">
        <f>Apricots!I32</f>
        <v>0.3892</v>
      </c>
      <c r="E29" s="104">
        <f>Dates!I32</f>
        <v>0.23</v>
      </c>
      <c r="F29" s="104">
        <f>Figs!I32</f>
        <v>0.588</v>
      </c>
      <c r="G29" s="104">
        <f>Peaches!I32</f>
        <v>0.0555</v>
      </c>
      <c r="H29" s="104">
        <f>Pears!I32</f>
        <v>0.0631</v>
      </c>
      <c r="I29" s="104">
        <f>Prunes!K32</f>
        <v>1.6380000000000001</v>
      </c>
      <c r="J29" s="104">
        <f>Raisins!I32</f>
        <v>8.358754435081096</v>
      </c>
      <c r="K29" s="104">
        <f t="shared" si="0"/>
        <v>12.084593317538639</v>
      </c>
    </row>
    <row r="30" spans="1:11" ht="11.25">
      <c r="A30" s="100">
        <v>1991</v>
      </c>
      <c r="B30" s="119">
        <v>254.025</v>
      </c>
      <c r="C30" s="105">
        <f>Apples!I33</f>
        <v>0.7930558015943311</v>
      </c>
      <c r="D30" s="105">
        <f>Apricots!I33</f>
        <v>0.45307351638618243</v>
      </c>
      <c r="E30" s="105">
        <f>Dates!I33</f>
        <v>0.22084440507824032</v>
      </c>
      <c r="F30" s="105">
        <f>Figs!I33</f>
        <v>0.4548449955713021</v>
      </c>
      <c r="G30" s="105">
        <f>Peaches!I33</f>
        <v>0.09744316504281071</v>
      </c>
      <c r="H30" s="105">
        <f>Pears!I33</f>
        <v>0.07203621690778465</v>
      </c>
      <c r="I30" s="105">
        <f>Prunes!K33</f>
        <v>1.6553410097431356</v>
      </c>
      <c r="J30" s="105">
        <f>Raisins!I33</f>
        <v>8.515771694162622</v>
      </c>
      <c r="K30" s="105">
        <f t="shared" si="0"/>
        <v>12.262410804486409</v>
      </c>
    </row>
    <row r="31" spans="1:11" ht="11.25">
      <c r="A31" s="100">
        <v>1992</v>
      </c>
      <c r="B31" s="119">
        <v>256.83</v>
      </c>
      <c r="C31" s="105">
        <f>Apples!I34</f>
        <v>1.2068995055094809</v>
      </c>
      <c r="D31" s="105">
        <f>Apricots!I34</f>
        <v>0.5455437448896157</v>
      </c>
      <c r="E31" s="105">
        <f>Dates!I34</f>
        <v>0.16119612194837055</v>
      </c>
      <c r="F31" s="105">
        <f>Figs!I34</f>
        <v>0.46132461161079313</v>
      </c>
      <c r="G31" s="105">
        <f>Peaches!I34</f>
        <v>0.09097652143441187</v>
      </c>
      <c r="H31" s="105">
        <f>Pears!I34</f>
        <v>0.07370634271697231</v>
      </c>
      <c r="I31" s="105">
        <f>Prunes!K34</f>
        <v>1.3810380407273297</v>
      </c>
      <c r="J31" s="105">
        <f>Raisins!I34</f>
        <v>6.885523902036365</v>
      </c>
      <c r="K31" s="105">
        <f t="shared" si="0"/>
        <v>10.806208790873338</v>
      </c>
    </row>
    <row r="32" spans="1:11" ht="11.25">
      <c r="A32" s="100">
        <v>1993</v>
      </c>
      <c r="B32" s="119">
        <v>259.413</v>
      </c>
      <c r="C32" s="105">
        <f>Apples!I35</f>
        <v>1.457505984665379</v>
      </c>
      <c r="D32" s="105">
        <f>Apricots!I35</f>
        <v>0.5028182858993188</v>
      </c>
      <c r="E32" s="105">
        <f>Dates!I35</f>
        <v>0.21317358806227904</v>
      </c>
      <c r="F32" s="105">
        <f>Figs!I35</f>
        <v>0.6119970857281631</v>
      </c>
      <c r="G32" s="105">
        <f>Peaches!I35</f>
        <v>0.08065709891177388</v>
      </c>
      <c r="H32" s="105">
        <f>Pears!I35</f>
        <v>0.07297244162782898</v>
      </c>
      <c r="I32" s="105">
        <f>Prunes!K35</f>
        <v>1.1353633009910837</v>
      </c>
      <c r="J32" s="105">
        <f>Raisins!I35</f>
        <v>8.545696073940661</v>
      </c>
      <c r="K32" s="105">
        <f t="shared" si="0"/>
        <v>12.620183859826486</v>
      </c>
    </row>
    <row r="33" spans="1:11" ht="11.25">
      <c r="A33" s="100">
        <v>1994</v>
      </c>
      <c r="B33" s="119">
        <v>261.868</v>
      </c>
      <c r="C33" s="105">
        <f>Apples!I36</f>
        <v>1.5517741763025648</v>
      </c>
      <c r="D33" s="105">
        <f>Apricots!I36</f>
        <v>0.8195579452243115</v>
      </c>
      <c r="E33" s="105">
        <f>Dates!I36</f>
        <v>0.1489299952647899</v>
      </c>
      <c r="F33" s="105">
        <f>Figs!I36</f>
        <v>0.6085050483449677</v>
      </c>
      <c r="G33" s="105">
        <f>Peaches!I36</f>
        <v>0.06294583530633754</v>
      </c>
      <c r="H33" s="105">
        <f>Pears!I36</f>
        <v>0.06264988467472161</v>
      </c>
      <c r="I33" s="105">
        <f>Prunes!K36</f>
        <v>1.3451357172315825</v>
      </c>
      <c r="J33" s="105">
        <f>Raisins!I36</f>
        <v>8.235234550569675</v>
      </c>
      <c r="K33" s="105">
        <f t="shared" si="0"/>
        <v>12.83473315291895</v>
      </c>
    </row>
    <row r="34" spans="1:11" s="80" customFormat="1" ht="11.25">
      <c r="A34" s="98">
        <v>1995</v>
      </c>
      <c r="B34" s="120">
        <v>264.291</v>
      </c>
      <c r="C34" s="104">
        <f>Apples!I37</f>
        <v>1.2269051916258973</v>
      </c>
      <c r="D34" s="104">
        <f>Apricots!I37</f>
        <v>0.6765633335981929</v>
      </c>
      <c r="E34" s="104">
        <f>Dates!I37</f>
        <v>0.17102360655489593</v>
      </c>
      <c r="F34" s="104">
        <f>Figs!I37</f>
        <v>0.35819607932165676</v>
      </c>
      <c r="G34" s="104">
        <f>Peaches!I37</f>
        <v>0.0751784964300714</v>
      </c>
      <c r="H34" s="104">
        <f>Pears!I37</f>
        <v>0.03820031707473959</v>
      </c>
      <c r="I34" s="104">
        <f>Prunes!K37</f>
        <v>1.3209000684851173</v>
      </c>
      <c r="J34" s="104">
        <f>Raisins!I37</f>
        <v>8.96515962747426</v>
      </c>
      <c r="K34" s="104">
        <f t="shared" si="0"/>
        <v>12.832126720564833</v>
      </c>
    </row>
    <row r="35" spans="1:11" ht="11.25">
      <c r="A35" s="100">
        <v>1996</v>
      </c>
      <c r="B35" s="119">
        <v>266.768</v>
      </c>
      <c r="C35" s="105">
        <f>Apples!I38</f>
        <v>1.2565225214418525</v>
      </c>
      <c r="D35" s="105">
        <f>Apricots!I38</f>
        <v>0.5468961794518082</v>
      </c>
      <c r="E35" s="105">
        <f>Dates!I38</f>
        <v>0.1615636058297847</v>
      </c>
      <c r="F35" s="105">
        <f>Figs!I38</f>
        <v>0.34384933725184436</v>
      </c>
      <c r="G35" s="105">
        <f>Peaches!I38</f>
        <v>0.09840573082228754</v>
      </c>
      <c r="H35" s="105">
        <f>Pears!I38</f>
        <v>0.03311491633179392</v>
      </c>
      <c r="I35" s="105">
        <f>Prunes!K38</f>
        <v>1.7508246866190855</v>
      </c>
      <c r="J35" s="105">
        <f>Raisins!I38</f>
        <v>7.130997424448272</v>
      </c>
      <c r="K35" s="105">
        <f t="shared" si="0"/>
        <v>11.32217440219673</v>
      </c>
    </row>
    <row r="36" spans="1:11" ht="11.25">
      <c r="A36" s="100">
        <v>1997</v>
      </c>
      <c r="B36" s="119">
        <v>269.328</v>
      </c>
      <c r="C36" s="105">
        <f>Apples!I39</f>
        <v>0.9652765401295076</v>
      </c>
      <c r="D36" s="105">
        <f>Apricots!I39</f>
        <v>0.6189063149765341</v>
      </c>
      <c r="E36" s="105">
        <f>Dates!I39</f>
        <v>0.14888908691261216</v>
      </c>
      <c r="F36" s="105">
        <f>Figs!I39</f>
        <v>0.4803065407235787</v>
      </c>
      <c r="G36" s="105">
        <f>Peaches!I39</f>
        <v>0.11663473534129389</v>
      </c>
      <c r="H36" s="105">
        <f>Pears!I39</f>
        <v>0.03748589080971901</v>
      </c>
      <c r="I36" s="105">
        <f>Prunes!K39</f>
        <v>1.3820174656923898</v>
      </c>
      <c r="J36" s="105">
        <f>Raisins!I39</f>
        <v>7.064792169423612</v>
      </c>
      <c r="K36" s="105">
        <f t="shared" si="0"/>
        <v>10.814308744009248</v>
      </c>
    </row>
    <row r="37" spans="1:11" ht="11.25">
      <c r="A37" s="100">
        <v>1998</v>
      </c>
      <c r="B37" s="119">
        <v>271.883</v>
      </c>
      <c r="C37" s="105">
        <f>Apples!I40</f>
        <v>1.1551099848096424</v>
      </c>
      <c r="D37" s="105">
        <f>Apricots!I40</f>
        <v>0.6728041105916883</v>
      </c>
      <c r="E37" s="105">
        <f>Dates!I40</f>
        <v>0.17875336082064713</v>
      </c>
      <c r="F37" s="105">
        <f>Figs!I40</f>
        <v>0.38604105442414566</v>
      </c>
      <c r="G37" s="105">
        <f>Peaches!I40</f>
        <v>0.10921057955076263</v>
      </c>
      <c r="H37" s="105">
        <f>Pears!I40</f>
        <v>0.0510587274673297</v>
      </c>
      <c r="I37" s="105">
        <f>Prunes!K40</f>
        <v>1.4549052349723968</v>
      </c>
      <c r="J37" s="105">
        <f>Raisins!I40</f>
        <v>8.837480928001154</v>
      </c>
      <c r="K37" s="105">
        <f t="shared" si="0"/>
        <v>12.845363980637767</v>
      </c>
    </row>
    <row r="38" spans="1:11" ht="11.25">
      <c r="A38" s="100">
        <v>1999</v>
      </c>
      <c r="B38" s="119">
        <v>0</v>
      </c>
      <c r="C38" s="105">
        <f>Apples!I41</f>
        <v>0</v>
      </c>
      <c r="D38" s="105">
        <f>Apricots!I41</f>
        <v>0</v>
      </c>
      <c r="E38" s="105">
        <f>Dates!I41</f>
        <v>0</v>
      </c>
      <c r="F38" s="105">
        <f>Figs!I41</f>
        <v>0</v>
      </c>
      <c r="G38" s="105">
        <f>Peaches!I41</f>
        <v>0</v>
      </c>
      <c r="H38" s="105">
        <f>Pears!I41</f>
        <v>0</v>
      </c>
      <c r="I38" s="105">
        <f>Prunes!K41</f>
        <v>0</v>
      </c>
      <c r="J38" s="105">
        <f>Raisins!I41</f>
        <v>0</v>
      </c>
      <c r="K38" s="105">
        <f t="shared" si="0"/>
        <v>0</v>
      </c>
    </row>
    <row r="39" spans="1:11" ht="11.25">
      <c r="A39" s="100">
        <v>2000</v>
      </c>
      <c r="B39" s="119">
        <v>0</v>
      </c>
      <c r="C39" s="105">
        <f>Apples!I42</f>
        <v>0</v>
      </c>
      <c r="D39" s="105">
        <f>Apricots!I42</f>
        <v>0</v>
      </c>
      <c r="E39" s="105">
        <f>Dates!I42</f>
        <v>0</v>
      </c>
      <c r="F39" s="105">
        <f>Figs!I42</f>
        <v>0</v>
      </c>
      <c r="G39" s="105">
        <f>Peaches!I42</f>
        <v>0</v>
      </c>
      <c r="H39" s="105">
        <f>Pears!I42</f>
        <v>0</v>
      </c>
      <c r="I39" s="105">
        <f>Prunes!K42</f>
        <v>0</v>
      </c>
      <c r="J39" s="105">
        <f>Raisins!I42</f>
        <v>0</v>
      </c>
      <c r="K39" s="105">
        <f t="shared" si="0"/>
        <v>0</v>
      </c>
    </row>
    <row r="40" spans="1:2" s="80" customFormat="1" ht="6" customHeight="1">
      <c r="A40" s="98"/>
      <c r="B40" s="98"/>
    </row>
    <row r="41" spans="1:2" ht="11.25">
      <c r="A41" s="101" t="s">
        <v>29</v>
      </c>
      <c r="B41" s="101"/>
    </row>
    <row r="42" spans="1:2" ht="11.25">
      <c r="A42" s="100" t="s">
        <v>72</v>
      </c>
      <c r="B42" s="96"/>
    </row>
    <row r="43" spans="1:2" ht="11.25">
      <c r="A43" s="100" t="s">
        <v>65</v>
      </c>
      <c r="B43" s="100"/>
    </row>
    <row r="44" spans="1:2" ht="6" customHeight="1">
      <c r="A44" s="96"/>
      <c r="B44" s="96"/>
    </row>
    <row r="45" spans="1:2" ht="11.25">
      <c r="A45" s="100" t="s">
        <v>23</v>
      </c>
      <c r="B45" s="100"/>
    </row>
    <row r="46" spans="1:2" ht="11.25">
      <c r="A46" s="100"/>
      <c r="B46" s="100"/>
    </row>
    <row r="47" spans="1:2" ht="11.25">
      <c r="A47" s="100"/>
      <c r="B47" s="100"/>
    </row>
    <row r="48" spans="1:2" ht="11.25">
      <c r="A48" s="100"/>
      <c r="B48" s="100"/>
    </row>
    <row r="49" spans="1:2" ht="11.25">
      <c r="A49" s="100"/>
      <c r="B49" s="100"/>
    </row>
    <row r="50" spans="1:2" ht="11.25">
      <c r="A50" s="100"/>
      <c r="B50" s="100"/>
    </row>
    <row r="51" spans="1:2" ht="11.25">
      <c r="A51" s="100"/>
      <c r="B51" s="100"/>
    </row>
    <row r="52" spans="1:2" ht="11.25">
      <c r="A52" s="100"/>
      <c r="B52" s="100"/>
    </row>
    <row r="53" spans="1:2" ht="11.25">
      <c r="A53" s="100"/>
      <c r="B53" s="100"/>
    </row>
    <row r="54" spans="1:2" ht="11.25">
      <c r="A54" s="100"/>
      <c r="B54" s="100"/>
    </row>
    <row r="55" spans="1:2" ht="11.25">
      <c r="A55" s="100"/>
      <c r="B55" s="100"/>
    </row>
    <row r="56" spans="1:2" ht="11.25">
      <c r="A56" s="100"/>
      <c r="B56" s="100"/>
    </row>
    <row r="57" spans="1:2" ht="11.25">
      <c r="A57" s="100"/>
      <c r="B57" s="100"/>
    </row>
    <row r="58" spans="1:2" ht="11.25">
      <c r="A58" s="100"/>
      <c r="B58" s="100"/>
    </row>
    <row r="59" spans="1:2" ht="11.25">
      <c r="A59" s="100"/>
      <c r="B59" s="100"/>
    </row>
    <row r="60" spans="1:2" ht="11.25">
      <c r="A60" s="100"/>
      <c r="B60" s="100"/>
    </row>
    <row r="61" spans="1:2" ht="11.25">
      <c r="A61" s="100"/>
      <c r="B61" s="100"/>
    </row>
    <row r="62" spans="1:2" ht="11.25">
      <c r="A62" s="100"/>
      <c r="B62" s="100"/>
    </row>
    <row r="63" spans="1:2" ht="11.25">
      <c r="A63" s="100"/>
      <c r="B63" s="100"/>
    </row>
    <row r="64" spans="1:2" ht="11.25">
      <c r="A64" s="100"/>
      <c r="B64" s="100"/>
    </row>
    <row r="65" spans="1:2" ht="11.25">
      <c r="A65" s="100"/>
      <c r="B65" s="100"/>
    </row>
    <row r="66" spans="1:2" ht="11.25">
      <c r="A66" s="100"/>
      <c r="B66" s="100"/>
    </row>
    <row r="67" spans="1:2" ht="11.25">
      <c r="A67" s="100"/>
      <c r="B67" s="100"/>
    </row>
    <row r="68" spans="1:2" ht="11.25">
      <c r="A68" s="100"/>
      <c r="B68" s="100"/>
    </row>
    <row r="69" spans="1:2" ht="11.25">
      <c r="A69" s="100"/>
      <c r="B69" s="100"/>
    </row>
    <row r="70" spans="1:2" ht="11.25">
      <c r="A70" s="100"/>
      <c r="B70" s="100"/>
    </row>
    <row r="71" spans="1:2" ht="11.25">
      <c r="A71" s="100"/>
      <c r="B71" s="100"/>
    </row>
    <row r="72" spans="1:2" ht="11.25">
      <c r="A72" s="100"/>
      <c r="B72" s="100"/>
    </row>
    <row r="73" spans="1:2" ht="11.25">
      <c r="A73" s="100"/>
      <c r="B73" s="100"/>
    </row>
    <row r="74" spans="1:2" ht="11.25">
      <c r="A74" s="100"/>
      <c r="B74" s="100"/>
    </row>
    <row r="75" spans="1:2" ht="11.25">
      <c r="A75" s="100"/>
      <c r="B75" s="100"/>
    </row>
    <row r="76" spans="1:2" ht="11.25">
      <c r="A76" s="100"/>
      <c r="B76" s="100"/>
    </row>
    <row r="77" spans="1:2" ht="11.25">
      <c r="A77" s="100"/>
      <c r="B77" s="100"/>
    </row>
    <row r="78" spans="1:2" ht="11.25">
      <c r="A78" s="100"/>
      <c r="B78" s="100"/>
    </row>
    <row r="79" spans="1:2" ht="11.25">
      <c r="A79" s="100"/>
      <c r="B79" s="100"/>
    </row>
    <row r="80" spans="1:2" ht="11.25">
      <c r="A80" s="100"/>
      <c r="B80" s="100"/>
    </row>
    <row r="81" spans="1:2" ht="11.25">
      <c r="A81" s="100"/>
      <c r="B81" s="100"/>
    </row>
    <row r="82" spans="1:2" ht="11.25">
      <c r="A82" s="100"/>
      <c r="B82" s="100"/>
    </row>
  </sheetData>
  <printOptions headings="1"/>
  <pageMargins left="0.75" right="0.75" top="0.75" bottom="0.7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1" customWidth="1"/>
    <col min="2" max="2" width="12.421875" style="81" customWidth="1"/>
    <col min="3" max="11" width="10.7109375" style="81" customWidth="1"/>
    <col min="12" max="16384" width="9.140625" style="81" customWidth="1"/>
  </cols>
  <sheetData>
    <row r="1" spans="1:11" ht="14.25" customHeight="1">
      <c r="A1" s="107" t="s">
        <v>69</v>
      </c>
      <c r="B1" s="107"/>
      <c r="C1" s="107"/>
      <c r="D1" s="108"/>
      <c r="E1" s="108"/>
      <c r="F1" s="108"/>
      <c r="G1" s="108"/>
      <c r="H1" s="108"/>
      <c r="I1" s="108"/>
      <c r="J1" s="108"/>
      <c r="K1" s="108"/>
    </row>
    <row r="2" spans="1:11" ht="11.25">
      <c r="A2" s="82"/>
      <c r="B2" s="83" t="s">
        <v>66</v>
      </c>
      <c r="C2" s="84"/>
      <c r="D2" s="84"/>
      <c r="E2" s="84"/>
      <c r="F2" s="84"/>
      <c r="G2" s="84"/>
      <c r="H2" s="84"/>
      <c r="I2" s="84"/>
      <c r="J2" s="84"/>
      <c r="K2" s="85"/>
    </row>
    <row r="3" spans="1:11" ht="11.25">
      <c r="A3" s="86" t="s">
        <v>64</v>
      </c>
      <c r="B3" s="83" t="s">
        <v>3</v>
      </c>
      <c r="C3" s="87" t="s">
        <v>27</v>
      </c>
      <c r="D3" s="87" t="s">
        <v>28</v>
      </c>
      <c r="E3" s="88" t="s">
        <v>59</v>
      </c>
      <c r="F3" s="87" t="s">
        <v>60</v>
      </c>
      <c r="G3" s="87" t="s">
        <v>30</v>
      </c>
      <c r="H3" s="87" t="s">
        <v>31</v>
      </c>
      <c r="I3" s="88" t="s">
        <v>62</v>
      </c>
      <c r="J3" s="87" t="s">
        <v>61</v>
      </c>
      <c r="K3" s="89" t="s">
        <v>63</v>
      </c>
    </row>
    <row r="4" spans="1:11" ht="11.25">
      <c r="A4" s="86" t="s">
        <v>67</v>
      </c>
      <c r="B4" s="90" t="s">
        <v>26</v>
      </c>
      <c r="C4" s="87"/>
      <c r="D4" s="87"/>
      <c r="E4" s="88"/>
      <c r="F4" s="87"/>
      <c r="G4" s="87"/>
      <c r="H4" s="87"/>
      <c r="I4" s="88"/>
      <c r="J4" s="87"/>
      <c r="K4" s="89"/>
    </row>
    <row r="5" spans="1:11" ht="11.25">
      <c r="A5" s="91"/>
      <c r="B5" s="92" t="s">
        <v>32</v>
      </c>
      <c r="C5" s="93"/>
      <c r="D5" s="93"/>
      <c r="E5" s="93"/>
      <c r="F5" s="93"/>
      <c r="G5" s="93"/>
      <c r="H5" s="93"/>
      <c r="I5" s="93"/>
      <c r="J5" s="93"/>
      <c r="K5" s="94"/>
    </row>
    <row r="6" ht="6.75" customHeight="1"/>
    <row r="7" spans="2:12" ht="11.25">
      <c r="B7" s="114" t="s">
        <v>70</v>
      </c>
      <c r="C7" s="121" t="s">
        <v>71</v>
      </c>
      <c r="D7" s="121"/>
      <c r="E7" s="121"/>
      <c r="F7" s="121"/>
      <c r="G7" s="121"/>
      <c r="H7" s="121"/>
      <c r="I7" s="121"/>
      <c r="J7" s="121"/>
      <c r="K7" s="121"/>
      <c r="L7" s="96" t="s">
        <v>25</v>
      </c>
    </row>
    <row r="8" ht="5.25" customHeight="1">
      <c r="I8" s="106"/>
    </row>
    <row r="9" spans="1:12" s="112" customFormat="1" ht="11.25">
      <c r="A9" s="109">
        <v>1970</v>
      </c>
      <c r="B9" s="113">
        <f>PccProc!B9</f>
        <v>206.46599999999998</v>
      </c>
      <c r="C9" s="110">
        <f>PccProc!C9</f>
        <v>0.11244568112909632</v>
      </c>
      <c r="D9" s="110">
        <f>PccProc!D9</f>
        <v>0.06</v>
      </c>
      <c r="E9" s="110">
        <f>PccProc!E9</f>
        <v>0.26</v>
      </c>
      <c r="F9" s="110">
        <f>PccProc!F9</f>
        <v>0.22</v>
      </c>
      <c r="G9" s="110">
        <f>PccProc!G9</f>
        <v>0.02</v>
      </c>
      <c r="H9" s="110">
        <f>PccProc!H9</f>
        <v>0.01</v>
      </c>
      <c r="I9" s="110">
        <f>PccProc!I9</f>
        <v>0.69</v>
      </c>
      <c r="J9" s="110">
        <f>PccProc!J9</f>
        <v>1.24860496159174</v>
      </c>
      <c r="K9" s="110">
        <f>PccProc!K9</f>
        <v>2.621050642720836</v>
      </c>
      <c r="L9" s="111"/>
    </row>
    <row r="10" spans="1:11" s="112" customFormat="1" ht="11.25">
      <c r="A10" s="109">
        <v>1971</v>
      </c>
      <c r="B10" s="113">
        <f>PccProc!B10</f>
        <v>208.917</v>
      </c>
      <c r="C10" s="110">
        <f>PccProc!C10</f>
        <v>0.06036922318432679</v>
      </c>
      <c r="D10" s="110">
        <f>PccProc!D10</f>
        <v>0.04</v>
      </c>
      <c r="E10" s="110">
        <f>PccProc!E10</f>
        <v>0.26</v>
      </c>
      <c r="F10" s="110">
        <f>PccProc!F10</f>
        <v>0.2</v>
      </c>
      <c r="G10" s="110">
        <f>PccProc!G10</f>
        <v>0.02</v>
      </c>
      <c r="H10" s="110">
        <f>PccProc!H10</f>
        <v>0.01</v>
      </c>
      <c r="I10" s="110">
        <f>PccProc!I10</f>
        <v>0.58</v>
      </c>
      <c r="J10" s="110">
        <f>PccProc!J10</f>
        <v>1.3398829152247071</v>
      </c>
      <c r="K10" s="110">
        <f>PccProc!K10</f>
        <v>2.510252138409034</v>
      </c>
    </row>
    <row r="11" spans="1:11" s="112" customFormat="1" ht="11.25">
      <c r="A11" s="109">
        <v>1972</v>
      </c>
      <c r="B11" s="113">
        <f>PccProc!B11</f>
        <v>210.985</v>
      </c>
      <c r="C11" s="110">
        <f>PccProc!C11</f>
        <v>0.07971355309619166</v>
      </c>
      <c r="D11" s="110">
        <f>PccProc!D11</f>
        <v>0.04</v>
      </c>
      <c r="E11" s="110">
        <f>PccProc!E11</f>
        <v>0.25</v>
      </c>
      <c r="F11" s="110">
        <f>PccProc!F11</f>
        <v>0.13</v>
      </c>
      <c r="G11" s="110">
        <f>PccProc!G11</f>
        <v>0.02</v>
      </c>
      <c r="H11" s="110">
        <f>PccProc!H11</f>
        <v>0.01</v>
      </c>
      <c r="I11" s="110">
        <f>PccProc!I11</f>
        <v>0.49</v>
      </c>
      <c r="J11" s="110">
        <f>PccProc!J11</f>
        <v>0.9560666872052517</v>
      </c>
      <c r="K11" s="110">
        <f>PccProc!K11</f>
        <v>1.9757802403014435</v>
      </c>
    </row>
    <row r="12" spans="1:11" s="112" customFormat="1" ht="11.25">
      <c r="A12" s="109">
        <v>1973</v>
      </c>
      <c r="B12" s="113">
        <f>PccProc!B12</f>
        <v>212.932</v>
      </c>
      <c r="C12" s="110">
        <f>PccProc!C12</f>
        <v>0.14013505250502506</v>
      </c>
      <c r="D12" s="110">
        <f>PccProc!D12</f>
        <v>0.05</v>
      </c>
      <c r="E12" s="110">
        <f>PccProc!E12</f>
        <v>0.33</v>
      </c>
      <c r="F12" s="110">
        <f>PccProc!F12</f>
        <v>0.18</v>
      </c>
      <c r="G12" s="110">
        <f>PccProc!G12</f>
        <v>0.01</v>
      </c>
      <c r="H12" s="110">
        <f>PccProc!H12</f>
        <v>0.01</v>
      </c>
      <c r="I12" s="110">
        <f>PccProc!I12</f>
        <v>0.55</v>
      </c>
      <c r="J12" s="110">
        <f>PccProc!J12</f>
        <v>1.3091537345255766</v>
      </c>
      <c r="K12" s="110">
        <f>PccProc!K12</f>
        <v>2.5792887870306016</v>
      </c>
    </row>
    <row r="13" spans="1:11" s="112" customFormat="1" ht="11.25">
      <c r="A13" s="109">
        <v>1974</v>
      </c>
      <c r="B13" s="113">
        <f>PccProc!B13</f>
        <v>214.931</v>
      </c>
      <c r="C13" s="110">
        <f>PccProc!C13</f>
        <v>0.11319264322038235</v>
      </c>
      <c r="D13" s="110">
        <f>PccProc!D13</f>
        <v>0.03</v>
      </c>
      <c r="E13" s="110">
        <f>PccProc!E13</f>
        <v>0.26</v>
      </c>
      <c r="F13" s="110">
        <f>PccProc!F13</f>
        <v>0.16</v>
      </c>
      <c r="G13" s="110">
        <f>PccProc!G13</f>
        <v>0.01</v>
      </c>
      <c r="H13" s="110">
        <f>PccProc!H13</f>
        <v>0.01</v>
      </c>
      <c r="I13" s="110">
        <f>PccProc!I13</f>
        <v>0.51</v>
      </c>
      <c r="J13" s="110">
        <f>PccProc!J13</f>
        <v>1.3865092657643616</v>
      </c>
      <c r="K13" s="110">
        <f>PccProc!K13</f>
        <v>2.479701908984744</v>
      </c>
    </row>
    <row r="14" spans="1:11" s="112" customFormat="1" ht="11.25">
      <c r="A14" s="109"/>
      <c r="B14" s="115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s="112" customFormat="1" ht="11.25">
      <c r="A15" s="109">
        <v>1975</v>
      </c>
      <c r="B15" s="113">
        <f>PccProc!B14</f>
        <v>217.095</v>
      </c>
      <c r="C15" s="110">
        <f>PccProc!C14</f>
        <v>0.1298734425021304</v>
      </c>
      <c r="D15" s="110">
        <f>PccProc!D14</f>
        <v>0.05</v>
      </c>
      <c r="E15" s="110">
        <f>PccProc!E14</f>
        <v>0.34</v>
      </c>
      <c r="F15" s="110">
        <f>PccProc!F14</f>
        <v>0.16</v>
      </c>
      <c r="G15" s="110">
        <f>PccProc!G14</f>
        <v>0.02</v>
      </c>
      <c r="H15" s="110">
        <f>PccProc!H14</f>
        <v>0.01</v>
      </c>
      <c r="I15" s="110">
        <f>PccProc!I14</f>
        <v>0.6</v>
      </c>
      <c r="J15" s="110">
        <f>PccProc!J14</f>
        <v>1.2925012736359662</v>
      </c>
      <c r="K15" s="110">
        <f>PccProc!K14</f>
        <v>2.6023747161380966</v>
      </c>
    </row>
    <row r="16" spans="1:11" s="112" customFormat="1" ht="11.25">
      <c r="A16" s="109">
        <v>1976</v>
      </c>
      <c r="B16" s="113">
        <f>PccProc!B15</f>
        <v>219.179</v>
      </c>
      <c r="C16" s="110">
        <f>PccProc!C15</f>
        <v>0.1340056529138284</v>
      </c>
      <c r="D16" s="110">
        <f>PccProc!D15</f>
        <v>0.06</v>
      </c>
      <c r="E16" s="110">
        <f>PccProc!E15</f>
        <v>0.33</v>
      </c>
      <c r="F16" s="110">
        <f>PccProc!F15</f>
        <v>0.17</v>
      </c>
      <c r="G16" s="110">
        <f>PccProc!G15</f>
        <v>0.02</v>
      </c>
      <c r="H16" s="110">
        <f>PccProc!H15</f>
        <v>0.01</v>
      </c>
      <c r="I16" s="110">
        <f>PccProc!I15</f>
        <v>0.53</v>
      </c>
      <c r="J16" s="110">
        <f>PccProc!J15</f>
        <v>1.2759799798338345</v>
      </c>
      <c r="K16" s="110">
        <f>PccProc!K15</f>
        <v>2.529985632747663</v>
      </c>
    </row>
    <row r="17" spans="1:11" s="112" customFormat="1" ht="11.25">
      <c r="A17" s="109">
        <v>1977</v>
      </c>
      <c r="B17" s="113">
        <f>PccProc!B16</f>
        <v>221.47699999999998</v>
      </c>
      <c r="C17" s="110">
        <f>PccProc!C16</f>
        <v>0.1242193139693964</v>
      </c>
      <c r="D17" s="110">
        <f>PccProc!D16</f>
        <v>0.06</v>
      </c>
      <c r="E17" s="110">
        <f>PccProc!E16</f>
        <v>0.36</v>
      </c>
      <c r="F17" s="110">
        <f>PccProc!F16</f>
        <v>0.16</v>
      </c>
      <c r="G17" s="110">
        <f>PccProc!G16</f>
        <v>0.02</v>
      </c>
      <c r="H17" s="110">
        <f>PccProc!H16</f>
        <v>0.01</v>
      </c>
      <c r="I17" s="110">
        <f>PccProc!I16</f>
        <v>0.49</v>
      </c>
      <c r="J17" s="110">
        <f>PccProc!J16</f>
        <v>1.2524515863949761</v>
      </c>
      <c r="K17" s="110">
        <f>PccProc!K16</f>
        <v>2.4766709003643728</v>
      </c>
    </row>
    <row r="18" spans="1:11" s="112" customFormat="1" ht="11.25">
      <c r="A18" s="109">
        <v>1978</v>
      </c>
      <c r="B18" s="113">
        <f>PccProc!B17</f>
        <v>223.865</v>
      </c>
      <c r="C18" s="110">
        <f>PccProc!C17</f>
        <v>0.1236130167735019</v>
      </c>
      <c r="D18" s="110">
        <f>PccProc!D17</f>
        <v>0.04</v>
      </c>
      <c r="E18" s="110">
        <f>PccProc!E17</f>
        <v>0.34</v>
      </c>
      <c r="F18" s="110">
        <f>PccProc!F17</f>
        <v>0.17</v>
      </c>
      <c r="G18" s="110">
        <f>PccProc!G17</f>
        <v>0.01</v>
      </c>
      <c r="H18" s="110">
        <f>PccProc!H17</f>
        <v>0.01</v>
      </c>
      <c r="I18" s="110">
        <f>PccProc!I17</f>
        <v>0.43</v>
      </c>
      <c r="J18" s="110">
        <f>PccProc!J17</f>
        <v>1.1005581399504167</v>
      </c>
      <c r="K18" s="110">
        <f>PccProc!K17</f>
        <v>2.2241711567239184</v>
      </c>
    </row>
    <row r="19" spans="1:11" s="112" customFormat="1" ht="11.25">
      <c r="A19" s="109">
        <v>1979</v>
      </c>
      <c r="B19" s="113">
        <f>PccProc!B18</f>
        <v>226.451</v>
      </c>
      <c r="C19" s="110">
        <f>PccProc!C18</f>
        <v>0.1381273741339186</v>
      </c>
      <c r="D19" s="110">
        <f>PccProc!D18</f>
        <v>0.06</v>
      </c>
      <c r="E19" s="110">
        <f>PccProc!E18</f>
        <v>0.26</v>
      </c>
      <c r="F19" s="110">
        <f>PccProc!F18</f>
        <v>0.17</v>
      </c>
      <c r="G19" s="110">
        <f>PccProc!G18</f>
        <v>0.01</v>
      </c>
      <c r="H19" s="110">
        <f>PccProc!H18</f>
        <v>0.01</v>
      </c>
      <c r="I19" s="110">
        <f>PccProc!I18</f>
        <v>0.38</v>
      </c>
      <c r="J19" s="110">
        <f>PccProc!J18</f>
        <v>1.3127198113499168</v>
      </c>
      <c r="K19" s="110">
        <f>PccProc!K18</f>
        <v>2.3408471854838355</v>
      </c>
    </row>
    <row r="20" spans="1:11" s="112" customFormat="1" ht="11.25">
      <c r="A20" s="109"/>
      <c r="B20" s="115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112" customFormat="1" ht="11.25">
      <c r="A21" s="109">
        <v>1980</v>
      </c>
      <c r="B21" s="113">
        <f>PccProc!B19</f>
        <v>228.937</v>
      </c>
      <c r="C21" s="110">
        <f>PccProc!C19</f>
        <v>0.1022190821055574</v>
      </c>
      <c r="D21" s="110">
        <f>PccProc!D19</f>
        <v>0.03</v>
      </c>
      <c r="E21" s="110">
        <f>PccProc!E19</f>
        <v>0.14</v>
      </c>
      <c r="F21" s="110">
        <f>PccProc!F19</f>
        <v>0.13</v>
      </c>
      <c r="G21" s="110">
        <f>PccProc!G19</f>
        <v>0.01</v>
      </c>
      <c r="H21" s="110">
        <f>PccProc!H19</f>
        <v>0.01</v>
      </c>
      <c r="I21" s="110">
        <f>PccProc!I19</f>
        <v>0.43</v>
      </c>
      <c r="J21" s="110">
        <f>PccProc!J19</f>
        <v>1.4639837291481939</v>
      </c>
      <c r="K21" s="110">
        <f>PccProc!K19</f>
        <v>2.3162028112537514</v>
      </c>
    </row>
    <row r="22" spans="1:11" s="112" customFormat="1" ht="11.25">
      <c r="A22" s="109">
        <v>1981</v>
      </c>
      <c r="B22" s="113">
        <f>PccProc!B20</f>
        <v>231.157</v>
      </c>
      <c r="C22" s="110">
        <f>PccProc!C20</f>
        <v>0.10221689587596308</v>
      </c>
      <c r="D22" s="110">
        <f>PccProc!D20</f>
        <v>0.05</v>
      </c>
      <c r="E22" s="110">
        <f>PccProc!E20</f>
        <v>0.18</v>
      </c>
      <c r="F22" s="110">
        <f>PccProc!F20</f>
        <v>0.14</v>
      </c>
      <c r="G22" s="110">
        <f>PccProc!G20</f>
        <v>0.02</v>
      </c>
      <c r="H22" s="110">
        <f>PccProc!H20</f>
        <v>0.01</v>
      </c>
      <c r="I22" s="110">
        <f>PccProc!I20</f>
        <v>0.46</v>
      </c>
      <c r="J22" s="110">
        <f>PccProc!J20</f>
        <v>1.5198652257989163</v>
      </c>
      <c r="K22" s="110">
        <f>PccProc!K20</f>
        <v>2.482082121674879</v>
      </c>
    </row>
    <row r="23" spans="1:11" s="112" customFormat="1" ht="11.25">
      <c r="A23" s="109">
        <v>1982</v>
      </c>
      <c r="B23" s="113">
        <f>PccProc!B21</f>
        <v>233.322</v>
      </c>
      <c r="C23" s="110">
        <f>PccProc!C21</f>
        <v>0.10682114845578214</v>
      </c>
      <c r="D23" s="110">
        <f>PccProc!D21</f>
        <v>0.08</v>
      </c>
      <c r="E23" s="110">
        <f>PccProc!E21</f>
        <v>0.26</v>
      </c>
      <c r="F23" s="110">
        <f>PccProc!F21</f>
        <v>0.14</v>
      </c>
      <c r="G23" s="110">
        <f>PccProc!G21</f>
        <v>0.02</v>
      </c>
      <c r="H23" s="110">
        <f>PccProc!H21</f>
        <v>0.01</v>
      </c>
      <c r="I23" s="110">
        <f>PccProc!I21</f>
        <v>0.42</v>
      </c>
      <c r="J23" s="110">
        <f>PccProc!J21</f>
        <v>1.5188123065977492</v>
      </c>
      <c r="K23" s="110">
        <f>PccProc!K21</f>
        <v>2.555633455053531</v>
      </c>
    </row>
    <row r="24" spans="1:11" s="112" customFormat="1" ht="11.25">
      <c r="A24" s="109">
        <v>1983</v>
      </c>
      <c r="B24" s="113">
        <f>PccProc!B22</f>
        <v>235.385</v>
      </c>
      <c r="C24" s="110">
        <f>PccProc!C22</f>
        <v>0.15113807166981752</v>
      </c>
      <c r="D24" s="110">
        <f>PccProc!D22</f>
        <v>0.09</v>
      </c>
      <c r="E24" s="110">
        <f>PccProc!E22</f>
        <v>0.25</v>
      </c>
      <c r="F24" s="110">
        <f>PccProc!F22</f>
        <v>0.14</v>
      </c>
      <c r="G24" s="110">
        <f>PccProc!G22</f>
        <v>0.04</v>
      </c>
      <c r="H24" s="110">
        <f>PccProc!H22</f>
        <v>0.01</v>
      </c>
      <c r="I24" s="110">
        <f>PccProc!I22</f>
        <v>0.47</v>
      </c>
      <c r="J24" s="110">
        <f>PccProc!J22</f>
        <v>1.58120782122905</v>
      </c>
      <c r="K24" s="110">
        <f>PccProc!K22</f>
        <v>2.7323458928988673</v>
      </c>
    </row>
    <row r="25" spans="1:11" s="112" customFormat="1" ht="11.25">
      <c r="A25" s="109">
        <v>1984</v>
      </c>
      <c r="B25" s="113">
        <f>PccProc!B23</f>
        <v>237.468</v>
      </c>
      <c r="C25" s="110">
        <f>PccProc!C23</f>
        <v>0.15772127612983647</v>
      </c>
      <c r="D25" s="110">
        <f>PccProc!D23</f>
        <v>0.09</v>
      </c>
      <c r="E25" s="110">
        <f>PccProc!E23</f>
        <v>0.32</v>
      </c>
      <c r="F25" s="110">
        <f>PccProc!F23</f>
        <v>0.13</v>
      </c>
      <c r="G25" s="110">
        <f>PccProc!G23</f>
        <v>0.04</v>
      </c>
      <c r="H25" s="110">
        <f>PccProc!H23</f>
        <v>0.01</v>
      </c>
      <c r="I25" s="110">
        <f>PccProc!I23</f>
        <v>0.48</v>
      </c>
      <c r="J25" s="110">
        <f>PccProc!J23</f>
        <v>1.9014136220459175</v>
      </c>
      <c r="K25" s="110">
        <f>PccProc!K23</f>
        <v>3.129134898175754</v>
      </c>
    </row>
    <row r="26" spans="1:11" s="112" customFormat="1" ht="11.25">
      <c r="A26" s="109"/>
      <c r="B26" s="115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s="112" customFormat="1" ht="11.25">
      <c r="A27" s="109">
        <v>1985</v>
      </c>
      <c r="B27" s="113">
        <f>PccProc!B24</f>
        <v>239.638</v>
      </c>
      <c r="C27" s="110">
        <f>PccProc!C24</f>
        <v>0.14406761448518182</v>
      </c>
      <c r="D27" s="110">
        <f>PccProc!D24</f>
        <v>0.03</v>
      </c>
      <c r="E27" s="110">
        <f>PccProc!E24</f>
        <v>0.24</v>
      </c>
      <c r="F27" s="110">
        <f>PccProc!F24</f>
        <v>0.13</v>
      </c>
      <c r="G27" s="110">
        <f>PccProc!G24</f>
        <v>0.02</v>
      </c>
      <c r="H27" s="110">
        <f>PccProc!H24</f>
        <v>0.01</v>
      </c>
      <c r="I27" s="110">
        <f>PccProc!I24</f>
        <v>0.49</v>
      </c>
      <c r="J27" s="110">
        <f>PccProc!J24</f>
        <v>1.9207229279162739</v>
      </c>
      <c r="K27" s="110">
        <f>PccProc!K24</f>
        <v>2.9847905424014556</v>
      </c>
    </row>
    <row r="28" spans="1:11" s="112" customFormat="1" ht="11.25">
      <c r="A28" s="109">
        <v>1986</v>
      </c>
      <c r="B28" s="113">
        <f>PccProc!B25</f>
        <v>241.784</v>
      </c>
      <c r="C28" s="110">
        <f>PccProc!C25</f>
        <v>0.10376211825430963</v>
      </c>
      <c r="D28" s="110">
        <f>PccProc!D25</f>
        <v>0.08</v>
      </c>
      <c r="E28" s="110">
        <f>PccProc!E25</f>
        <v>0.15</v>
      </c>
      <c r="F28" s="110">
        <f>PccProc!F25</f>
        <v>0.14</v>
      </c>
      <c r="G28" s="110">
        <f>PccProc!G25</f>
        <v>0.01</v>
      </c>
      <c r="H28" s="110">
        <f>PccProc!H25</f>
        <v>0.01</v>
      </c>
      <c r="I28" s="110">
        <f>PccProc!I25</f>
        <v>0.46</v>
      </c>
      <c r="J28" s="110">
        <f>PccProc!J25</f>
        <v>1.828012808953446</v>
      </c>
      <c r="K28" s="110">
        <f>PccProc!K25</f>
        <v>2.7817749272077554</v>
      </c>
    </row>
    <row r="29" spans="1:11" s="112" customFormat="1" ht="11.25">
      <c r="A29" s="109">
        <v>1987</v>
      </c>
      <c r="B29" s="113">
        <f>PccProc!B26</f>
        <v>243.981</v>
      </c>
      <c r="C29" s="110">
        <f>PccProc!C26</f>
        <v>0.15067740520778258</v>
      </c>
      <c r="D29" s="110">
        <f>PccProc!D26</f>
        <v>0.05</v>
      </c>
      <c r="E29" s="110">
        <f>PccProc!E26</f>
        <v>0.17</v>
      </c>
      <c r="F29" s="110">
        <f>PccProc!F26</f>
        <v>0.18</v>
      </c>
      <c r="G29" s="110">
        <f>PccProc!G26</f>
        <v>0.02</v>
      </c>
      <c r="H29" s="110">
        <f>PccProc!H26</f>
        <v>0.01</v>
      </c>
      <c r="I29" s="110">
        <f>PccProc!I26</f>
        <v>0.64</v>
      </c>
      <c r="J29" s="110">
        <f>PccProc!J26</f>
        <v>1.8801427365245655</v>
      </c>
      <c r="K29" s="110">
        <f>PccProc!K26</f>
        <v>3.100820141732348</v>
      </c>
    </row>
    <row r="30" spans="1:11" s="112" customFormat="1" ht="11.25">
      <c r="A30" s="109">
        <v>1988</v>
      </c>
      <c r="B30" s="113">
        <f>PccProc!B27</f>
        <v>246.224</v>
      </c>
      <c r="C30" s="110">
        <f>PccProc!C27</f>
        <v>0.15102413249723828</v>
      </c>
      <c r="D30" s="110">
        <f>PccProc!D27</f>
        <v>0.08</v>
      </c>
      <c r="E30" s="110">
        <f>PccProc!E27</f>
        <v>0.23</v>
      </c>
      <c r="F30" s="110">
        <f>PccProc!F27</f>
        <v>0.15</v>
      </c>
      <c r="G30" s="110">
        <f>PccProc!G27</f>
        <v>0.02</v>
      </c>
      <c r="H30" s="110">
        <f>PccProc!H27</f>
        <v>0.01</v>
      </c>
      <c r="I30" s="110">
        <f>PccProc!I27</f>
        <v>0.6</v>
      </c>
      <c r="J30" s="110">
        <f>PccProc!J27</f>
        <v>2.0743285374293325</v>
      </c>
      <c r="K30" s="110">
        <f>PccProc!K27</f>
        <v>3.315352669926571</v>
      </c>
    </row>
    <row r="31" spans="1:11" s="112" customFormat="1" ht="11.25">
      <c r="A31" s="109">
        <v>1989</v>
      </c>
      <c r="B31" s="113">
        <f>PccProc!B28</f>
        <v>248.659</v>
      </c>
      <c r="C31" s="110">
        <f>PccProc!C28</f>
        <v>0.138213376551824</v>
      </c>
      <c r="D31" s="110">
        <f>PccProc!D28</f>
        <v>0.1</v>
      </c>
      <c r="E31" s="110">
        <f>PccProc!E28</f>
        <v>0.23</v>
      </c>
      <c r="F31" s="110">
        <f>PccProc!F28</f>
        <v>0.16</v>
      </c>
      <c r="G31" s="110">
        <f>PccProc!G28</f>
        <v>0.01</v>
      </c>
      <c r="H31" s="110">
        <f>PccProc!H28</f>
        <v>0.01</v>
      </c>
      <c r="I31" s="110">
        <f>PccProc!I28</f>
        <v>0.74</v>
      </c>
      <c r="J31" s="110">
        <f>PccProc!J28</f>
        <v>1.9212449177387512</v>
      </c>
      <c r="K31" s="110">
        <f>PccProc!K28</f>
        <v>3.3094582942905753</v>
      </c>
    </row>
    <row r="32" spans="1:11" s="112" customFormat="1" ht="11.25">
      <c r="A32" s="109"/>
      <c r="B32" s="115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s="112" customFormat="1" ht="11.25">
      <c r="A33" s="109">
        <v>1990</v>
      </c>
      <c r="B33" s="113">
        <f>PccProc!B29</f>
        <v>251.373</v>
      </c>
      <c r="C33" s="110">
        <f>PccProc!C29</f>
        <v>0.0952548603071929</v>
      </c>
      <c r="D33" s="110">
        <f>PccProc!D29</f>
        <v>0.07</v>
      </c>
      <c r="E33" s="110">
        <f>PccProc!E29</f>
        <v>0.23</v>
      </c>
      <c r="F33" s="110">
        <f>PccProc!F29</f>
        <v>0.2</v>
      </c>
      <c r="G33" s="110">
        <f>PccProc!G29</f>
        <v>0.01</v>
      </c>
      <c r="H33" s="110">
        <f>PccProc!H29</f>
        <v>0.01</v>
      </c>
      <c r="I33" s="110">
        <f>PccProc!I29</f>
        <v>0.63</v>
      </c>
      <c r="J33" s="110">
        <f>PccProc!J29</f>
        <v>1.7974424421079436</v>
      </c>
      <c r="K33" s="110">
        <f>PccProc!K29</f>
        <v>3.042697302415137</v>
      </c>
    </row>
    <row r="34" spans="1:11" s="112" customFormat="1" ht="11.25">
      <c r="A34" s="109">
        <v>1991</v>
      </c>
      <c r="B34" s="113">
        <f>PccProc!B30</f>
        <v>254.025</v>
      </c>
      <c r="C34" s="110">
        <f>PccProc!C30</f>
        <v>0.09913197519929139</v>
      </c>
      <c r="D34" s="110">
        <f>PccProc!D30</f>
        <v>0.08148804251550044</v>
      </c>
      <c r="E34" s="110">
        <f>PccProc!E30</f>
        <v>0.22084440507824032</v>
      </c>
      <c r="F34" s="110">
        <f>PccProc!F30</f>
        <v>0.15470918216710955</v>
      </c>
      <c r="G34" s="110">
        <f>PccProc!G30</f>
        <v>0.01755732703474067</v>
      </c>
      <c r="H34" s="110">
        <f>PccProc!H30</f>
        <v>0.011416199192992815</v>
      </c>
      <c r="I34" s="110">
        <f>PccProc!I30</f>
        <v>0.6366696191319752</v>
      </c>
      <c r="J34" s="110">
        <f>PccProc!J30</f>
        <v>1.7766385985631332</v>
      </c>
      <c r="K34" s="110">
        <f>PccProc!K30</f>
        <v>2.9984553488829837</v>
      </c>
    </row>
    <row r="35" spans="1:11" s="112" customFormat="1" ht="11.25">
      <c r="A35" s="109">
        <v>1992</v>
      </c>
      <c r="B35" s="113">
        <f>PccProc!B31</f>
        <v>256.83</v>
      </c>
      <c r="C35" s="110">
        <f>PccProc!C31</f>
        <v>0.1508624381886851</v>
      </c>
      <c r="D35" s="110">
        <f>PccProc!D31</f>
        <v>0.09811937857726902</v>
      </c>
      <c r="E35" s="110">
        <f>PccProc!E31</f>
        <v>0.16119612194837055</v>
      </c>
      <c r="F35" s="110">
        <f>PccProc!F31</f>
        <v>0.15691313320095004</v>
      </c>
      <c r="G35" s="110">
        <f>PccProc!G31</f>
        <v>0.016392166024218356</v>
      </c>
      <c r="H35" s="110">
        <f>PccProc!H31</f>
        <v>0.011680878402055835</v>
      </c>
      <c r="I35" s="110">
        <f>PccProc!I31</f>
        <v>0.5311684772028191</v>
      </c>
      <c r="J35" s="110">
        <f>PccProc!J31</f>
        <v>1.6187520928240469</v>
      </c>
      <c r="K35" s="110">
        <f>PccProc!K31</f>
        <v>2.745084686368415</v>
      </c>
    </row>
    <row r="36" spans="1:11" s="112" customFormat="1" ht="11.25">
      <c r="A36" s="109">
        <v>1993</v>
      </c>
      <c r="B36" s="113">
        <f>PccProc!B32</f>
        <v>259.413</v>
      </c>
      <c r="C36" s="110">
        <f>PccProc!C32</f>
        <v>0.18218824808317238</v>
      </c>
      <c r="D36" s="110">
        <f>PccProc!D32</f>
        <v>0.09043494350707174</v>
      </c>
      <c r="E36" s="110">
        <f>PccProc!E32</f>
        <v>0.21317358806227904</v>
      </c>
      <c r="F36" s="110">
        <f>PccProc!F32</f>
        <v>0.20816227405719837</v>
      </c>
      <c r="G36" s="110">
        <f>PccProc!G32</f>
        <v>0.014532810614734033</v>
      </c>
      <c r="H36" s="110">
        <f>PccProc!H32</f>
        <v>0.011564570780955465</v>
      </c>
      <c r="I36" s="110">
        <f>PccProc!I32</f>
        <v>0.43667819268887836</v>
      </c>
      <c r="J36" s="110">
        <f>PccProc!J32</f>
        <v>1.8615316410511429</v>
      </c>
      <c r="K36" s="110">
        <f>PccProc!K32</f>
        <v>3.0182662688454323</v>
      </c>
    </row>
    <row r="37" spans="1:11" s="112" customFormat="1" ht="11.25">
      <c r="A37" s="109">
        <v>1994</v>
      </c>
      <c r="B37" s="113">
        <f>PccProc!B33</f>
        <v>261.868</v>
      </c>
      <c r="C37" s="110">
        <f>PccProc!C33</f>
        <v>0.1939717720378206</v>
      </c>
      <c r="D37" s="110">
        <f>PccProc!D33</f>
        <v>0.147402508133869</v>
      </c>
      <c r="E37" s="110">
        <f>PccProc!E33</f>
        <v>0.1489299952647899</v>
      </c>
      <c r="F37" s="110">
        <f>PccProc!F33</f>
        <v>0.20697450623978492</v>
      </c>
      <c r="G37" s="110">
        <f>PccProc!G33</f>
        <v>0.011341591947087845</v>
      </c>
      <c r="H37" s="110">
        <f>PccProc!H33</f>
        <v>0.009928666350985993</v>
      </c>
      <c r="I37" s="110">
        <f>PccProc!I33</f>
        <v>0.5173598912429164</v>
      </c>
      <c r="J37" s="110">
        <f>PccProc!J33</f>
        <v>1.7320198015794217</v>
      </c>
      <c r="K37" s="110">
        <f>PccProc!K33</f>
        <v>2.9679287327966763</v>
      </c>
    </row>
    <row r="38" spans="1:11" s="112" customFormat="1" ht="11.25">
      <c r="A38" s="109"/>
      <c r="B38" s="115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s="112" customFormat="1" ht="11.25">
      <c r="A39" s="109">
        <v>1995</v>
      </c>
      <c r="B39" s="113">
        <f>PccProc!B34</f>
        <v>264.291</v>
      </c>
      <c r="C39" s="110">
        <f>PccProc!C34</f>
        <v>0.15336314895323716</v>
      </c>
      <c r="D39" s="110">
        <f>PccProc!D34</f>
        <v>0.12168405280543039</v>
      </c>
      <c r="E39" s="110">
        <f>PccProc!E34</f>
        <v>0.17102360655489593</v>
      </c>
      <c r="F39" s="110">
        <f>PccProc!F34</f>
        <v>0.12183540112981522</v>
      </c>
      <c r="G39" s="110">
        <f>PccProc!G34</f>
        <v>0.013545675032445298</v>
      </c>
      <c r="H39" s="110">
        <f>PccProc!H34</f>
        <v>0.006053932975394547</v>
      </c>
      <c r="I39" s="110">
        <f>PccProc!I34</f>
        <v>0.5080384878788913</v>
      </c>
      <c r="J39" s="110">
        <f>PccProc!J34</f>
        <v>1.6782402896806927</v>
      </c>
      <c r="K39" s="110">
        <f>PccProc!K34</f>
        <v>2.7737845950108024</v>
      </c>
    </row>
    <row r="40" spans="1:11" s="112" customFormat="1" ht="11.25">
      <c r="A40" s="109">
        <v>1996</v>
      </c>
      <c r="B40" s="113">
        <f>PccProc!B35</f>
        <v>266.768</v>
      </c>
      <c r="C40" s="110">
        <f>PccProc!C35</f>
        <v>0.15706531518023156</v>
      </c>
      <c r="D40" s="110">
        <f>PccProc!D35</f>
        <v>0.09836262220356265</v>
      </c>
      <c r="E40" s="110">
        <f>PccProc!E35</f>
        <v>0.1615636058297847</v>
      </c>
      <c r="F40" s="110">
        <f>PccProc!F35</f>
        <v>0.11695555688838244</v>
      </c>
      <c r="G40" s="110">
        <f>PccProc!G35</f>
        <v>0.01773076231032208</v>
      </c>
      <c r="H40" s="110">
        <f>PccProc!H35</f>
        <v>0.005248005757812032</v>
      </c>
      <c r="I40" s="110">
        <f>PccProc!I35</f>
        <v>0.6733941102381098</v>
      </c>
      <c r="J40" s="110">
        <f>PccProc!J35</f>
        <v>1.5963299451208544</v>
      </c>
      <c r="K40" s="110">
        <f>PccProc!K35</f>
        <v>2.8266499235290596</v>
      </c>
    </row>
    <row r="41" spans="1:11" s="112" customFormat="1" ht="11.25">
      <c r="A41" s="109">
        <v>1997</v>
      </c>
      <c r="B41" s="113">
        <f>PccProc!B36</f>
        <v>269.328</v>
      </c>
      <c r="C41" s="110">
        <f>PccProc!C36</f>
        <v>0.12065956751618845</v>
      </c>
      <c r="D41" s="110">
        <f>PccProc!D36</f>
        <v>0.1113140854274342</v>
      </c>
      <c r="E41" s="110">
        <f>PccProc!E36</f>
        <v>0.14888908691261216</v>
      </c>
      <c r="F41" s="110">
        <f>PccProc!F36</f>
        <v>0.16336957167468663</v>
      </c>
      <c r="G41" s="110">
        <f>PccProc!G36</f>
        <v>0.021015267629061963</v>
      </c>
      <c r="H41" s="110">
        <f>PccProc!H36</f>
        <v>0.0059407116972613324</v>
      </c>
      <c r="I41" s="110">
        <f>PccProc!I36</f>
        <v>0.5315451791124576</v>
      </c>
      <c r="J41" s="110">
        <f>PccProc!J36</f>
        <v>1.609491877561932</v>
      </c>
      <c r="K41" s="110">
        <f>PccProc!K36</f>
        <v>2.7122253475316342</v>
      </c>
    </row>
    <row r="42" spans="1:11" s="112" customFormat="1" ht="11.25">
      <c r="A42" s="109">
        <v>1998</v>
      </c>
      <c r="B42" s="113">
        <f>PccProc!B37</f>
        <v>271.883</v>
      </c>
      <c r="C42" s="110">
        <f>PccProc!C37</f>
        <v>0.1443887481012053</v>
      </c>
      <c r="D42" s="110">
        <f>PccProc!D37</f>
        <v>0.12100793355965618</v>
      </c>
      <c r="E42" s="110">
        <f>PccProc!E37</f>
        <v>0.17875336082064713</v>
      </c>
      <c r="F42" s="110">
        <f>PccProc!F37</f>
        <v>0.1313064810966482</v>
      </c>
      <c r="G42" s="110">
        <f>PccProc!G37</f>
        <v>0.019677581901038313</v>
      </c>
      <c r="H42" s="110">
        <f>PccProc!H37</f>
        <v>0.008091715921922298</v>
      </c>
      <c r="I42" s="110">
        <f>PccProc!I37</f>
        <v>0.5595789365278449</v>
      </c>
      <c r="J42" s="110">
        <f>PccProc!J37</f>
        <v>1.6583704358124634</v>
      </c>
      <c r="K42" s="110">
        <f>PccProc!K37</f>
        <v>2.821175193741426</v>
      </c>
    </row>
    <row r="43" spans="1:2" s="80" customFormat="1" ht="6" customHeight="1">
      <c r="A43" s="98"/>
      <c r="B43" s="98"/>
    </row>
    <row r="44" spans="1:2" ht="11.25">
      <c r="A44" s="100" t="s">
        <v>73</v>
      </c>
      <c r="B44" s="96"/>
    </row>
    <row r="45" spans="1:2" ht="11.25">
      <c r="A45" s="100" t="s">
        <v>65</v>
      </c>
      <c r="B45" s="100"/>
    </row>
    <row r="46" spans="1:2" ht="6" customHeight="1">
      <c r="A46" s="96"/>
      <c r="B46" s="96"/>
    </row>
    <row r="47" spans="1:2" ht="11.25">
      <c r="A47" s="100" t="s">
        <v>23</v>
      </c>
      <c r="B47" s="100"/>
    </row>
    <row r="48" spans="1:2" ht="11.25">
      <c r="A48" s="100"/>
      <c r="B48" s="100"/>
    </row>
    <row r="49" spans="1:2" ht="11.25">
      <c r="A49" s="100"/>
      <c r="B49" s="100"/>
    </row>
    <row r="50" spans="1:2" ht="11.25">
      <c r="A50" s="100"/>
      <c r="B50" s="100"/>
    </row>
    <row r="51" spans="1:2" ht="11.25">
      <c r="A51" s="100"/>
      <c r="B51" s="100"/>
    </row>
    <row r="52" spans="1:2" ht="11.25">
      <c r="A52" s="100"/>
      <c r="B52" s="100"/>
    </row>
    <row r="53" spans="1:2" ht="11.25">
      <c r="A53" s="100"/>
      <c r="B53" s="100"/>
    </row>
    <row r="54" spans="1:2" ht="11.25">
      <c r="A54" s="100"/>
      <c r="B54" s="100"/>
    </row>
    <row r="55" spans="1:2" ht="11.25">
      <c r="A55" s="100"/>
      <c r="B55" s="100"/>
    </row>
    <row r="56" spans="1:2" ht="11.25">
      <c r="A56" s="100"/>
      <c r="B56" s="100"/>
    </row>
    <row r="57" spans="1:2" ht="11.25">
      <c r="A57" s="100"/>
      <c r="B57" s="100"/>
    </row>
    <row r="58" spans="1:2" ht="11.25">
      <c r="A58" s="100"/>
      <c r="B58" s="100"/>
    </row>
    <row r="59" spans="1:2" ht="11.25">
      <c r="A59" s="100"/>
      <c r="B59" s="100"/>
    </row>
    <row r="60" spans="1:2" ht="11.25">
      <c r="A60" s="100"/>
      <c r="B60" s="100"/>
    </row>
    <row r="61" spans="1:2" ht="11.25">
      <c r="A61" s="100"/>
      <c r="B61" s="100"/>
    </row>
    <row r="62" spans="1:2" ht="11.25">
      <c r="A62" s="100"/>
      <c r="B62" s="100"/>
    </row>
    <row r="63" spans="1:2" ht="11.25">
      <c r="A63" s="100"/>
      <c r="B63" s="100"/>
    </row>
    <row r="64" spans="1:2" ht="11.25">
      <c r="A64" s="100"/>
      <c r="B64" s="100"/>
    </row>
    <row r="65" spans="1:2" ht="11.25">
      <c r="A65" s="100"/>
      <c r="B65" s="100"/>
    </row>
    <row r="66" spans="1:2" ht="11.25">
      <c r="A66" s="100"/>
      <c r="B66" s="100"/>
    </row>
    <row r="67" spans="1:2" ht="11.25">
      <c r="A67" s="100"/>
      <c r="B67" s="100"/>
    </row>
    <row r="68" spans="1:2" ht="11.25">
      <c r="A68" s="100"/>
      <c r="B68" s="100"/>
    </row>
    <row r="69" spans="1:2" ht="11.25">
      <c r="A69" s="100"/>
      <c r="B69" s="100"/>
    </row>
    <row r="70" spans="1:2" ht="11.25">
      <c r="A70" s="100"/>
      <c r="B70" s="100"/>
    </row>
    <row r="71" spans="1:2" ht="11.25">
      <c r="A71" s="100"/>
      <c r="B71" s="100"/>
    </row>
    <row r="72" spans="1:2" ht="11.25">
      <c r="A72" s="100"/>
      <c r="B72" s="100"/>
    </row>
    <row r="73" spans="1:2" ht="11.25">
      <c r="A73" s="100"/>
      <c r="B73" s="100"/>
    </row>
    <row r="74" spans="1:2" ht="11.25">
      <c r="A74" s="100"/>
      <c r="B74" s="100"/>
    </row>
    <row r="75" spans="1:2" ht="11.25">
      <c r="A75" s="100"/>
      <c r="B75" s="100"/>
    </row>
    <row r="76" spans="1:2" ht="11.25">
      <c r="A76" s="100"/>
      <c r="B76" s="100"/>
    </row>
    <row r="77" spans="1:2" ht="11.25">
      <c r="A77" s="100"/>
      <c r="B77" s="100"/>
    </row>
    <row r="78" spans="1:2" ht="11.25">
      <c r="A78" s="100"/>
      <c r="B78" s="100"/>
    </row>
    <row r="79" spans="1:2" ht="11.25">
      <c r="A79" s="100"/>
      <c r="B79" s="100"/>
    </row>
    <row r="80" spans="1:2" ht="11.25">
      <c r="A80" s="100"/>
      <c r="B80" s="100"/>
    </row>
    <row r="81" spans="1:2" ht="11.25">
      <c r="A81" s="100"/>
      <c r="B81" s="100"/>
    </row>
    <row r="82" spans="1:2" ht="11.25">
      <c r="A82" s="100"/>
      <c r="B82" s="100"/>
    </row>
    <row r="83" spans="1:2" ht="11.25">
      <c r="A83" s="100"/>
      <c r="B83" s="100"/>
    </row>
    <row r="84" spans="1:2" ht="11.25">
      <c r="A84" s="100"/>
      <c r="B84" s="100"/>
    </row>
  </sheetData>
  <mergeCells count="1">
    <mergeCell ref="C7:K7"/>
  </mergeCells>
  <printOptions horizontalCentered="1"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U47"/>
  <sheetViews>
    <sheetView showZeros="0" showOutlineSymbols="0" workbookViewId="0" topLeftCell="A1">
      <selection activeCell="B12" sqref="B12:B42"/>
    </sheetView>
  </sheetViews>
  <sheetFormatPr defaultColWidth="9.140625" defaultRowHeight="12.75"/>
  <cols>
    <col min="1" max="1" width="6.421875" style="4" customWidth="1"/>
    <col min="2" max="8" width="14.7109375" style="4" customWidth="1"/>
    <col min="9" max="9" width="14.7109375" style="63" customWidth="1"/>
    <col min="10" max="16384" width="9.140625" style="63" customWidth="1"/>
  </cols>
  <sheetData>
    <row r="1" spans="2:9" ht="12" customHeight="1">
      <c r="B1" s="63"/>
      <c r="C1" s="5"/>
      <c r="D1" s="6"/>
      <c r="E1" s="5"/>
      <c r="F1" s="63"/>
      <c r="G1" s="63"/>
      <c r="H1" s="63"/>
      <c r="I1" s="7">
        <f ca="1">NOW()</f>
        <v>36536.643326157406</v>
      </c>
    </row>
    <row r="2" spans="2:9" ht="15.75">
      <c r="B2" s="8" t="s">
        <v>40</v>
      </c>
      <c r="C2" s="9"/>
      <c r="D2" s="9"/>
      <c r="E2" s="6"/>
      <c r="F2" s="6"/>
      <c r="G2" s="5" t="s">
        <v>34</v>
      </c>
      <c r="H2" s="10"/>
      <c r="I2" s="10"/>
    </row>
    <row r="3" spans="1:9" ht="12.75">
      <c r="A3" s="11"/>
      <c r="B3" s="17" t="s">
        <v>1</v>
      </c>
      <c r="C3" s="12" t="s">
        <v>5</v>
      </c>
      <c r="D3" s="13"/>
      <c r="E3" s="13"/>
      <c r="F3" s="12" t="s">
        <v>10</v>
      </c>
      <c r="G3" s="13"/>
      <c r="H3" s="14"/>
      <c r="I3" s="14"/>
    </row>
    <row r="4" spans="1:9" ht="12.75">
      <c r="A4" s="15"/>
      <c r="B4" s="16" t="s">
        <v>2</v>
      </c>
      <c r="C4" s="17"/>
      <c r="D4" s="17"/>
      <c r="E4" s="17"/>
      <c r="F4" s="17"/>
      <c r="G4" s="18" t="s">
        <v>13</v>
      </c>
      <c r="H4" s="19"/>
      <c r="I4" s="19"/>
    </row>
    <row r="5" spans="1:9" ht="12.75">
      <c r="A5" s="20" t="s">
        <v>22</v>
      </c>
      <c r="B5" s="16" t="s">
        <v>3</v>
      </c>
      <c r="C5" s="21"/>
      <c r="D5" s="22"/>
      <c r="E5" s="22" t="s">
        <v>7</v>
      </c>
      <c r="F5" s="22"/>
      <c r="G5" s="23"/>
      <c r="H5" s="24" t="s">
        <v>15</v>
      </c>
      <c r="I5" s="19"/>
    </row>
    <row r="6" spans="1:9" ht="12.75">
      <c r="A6" s="25"/>
      <c r="B6" s="21" t="s">
        <v>26</v>
      </c>
      <c r="C6" s="21" t="s">
        <v>17</v>
      </c>
      <c r="D6" s="22" t="s">
        <v>6</v>
      </c>
      <c r="E6" s="22" t="s">
        <v>8</v>
      </c>
      <c r="F6" s="22" t="s">
        <v>11</v>
      </c>
      <c r="G6" s="23" t="s">
        <v>7</v>
      </c>
      <c r="H6" s="23" t="s">
        <v>37</v>
      </c>
      <c r="I6" s="23" t="s">
        <v>38</v>
      </c>
    </row>
    <row r="7" spans="1:9" ht="10.5" customHeight="1">
      <c r="A7" s="26"/>
      <c r="B7" s="18" t="s">
        <v>32</v>
      </c>
      <c r="C7" s="27"/>
      <c r="D7" s="27"/>
      <c r="E7" s="28" t="s">
        <v>9</v>
      </c>
      <c r="F7" s="27"/>
      <c r="G7" s="29" t="s">
        <v>14</v>
      </c>
      <c r="H7" s="30" t="s">
        <v>36</v>
      </c>
      <c r="I7" s="30" t="s">
        <v>42</v>
      </c>
    </row>
    <row r="8" ht="4.5" customHeight="1">
      <c r="I8" s="4"/>
    </row>
    <row r="9" ht="4.5" customHeight="1">
      <c r="I9" s="4"/>
    </row>
    <row r="10" spans="2:9" ht="12.75">
      <c r="B10" s="31" t="s">
        <v>4</v>
      </c>
      <c r="C10" s="6" t="s">
        <v>24</v>
      </c>
      <c r="D10" s="6"/>
      <c r="E10" s="6"/>
      <c r="F10" s="6"/>
      <c r="G10" s="6"/>
      <c r="H10" s="10" t="s">
        <v>16</v>
      </c>
      <c r="I10" s="6"/>
    </row>
    <row r="11" ht="4.5" customHeight="1">
      <c r="I11" s="4"/>
    </row>
    <row r="12" spans="1:9" s="64" customFormat="1" ht="12.75">
      <c r="A12" s="32">
        <v>1970</v>
      </c>
      <c r="B12" s="116">
        <v>206.46599999999998</v>
      </c>
      <c r="C12" s="33"/>
      <c r="D12" s="34"/>
      <c r="E12" s="34">
        <f aca="true" t="shared" si="0" ref="E12:E42">C12+D12</f>
        <v>0</v>
      </c>
      <c r="F12" s="34"/>
      <c r="G12" s="34">
        <f aca="true" t="shared" si="1" ref="G12:G42">E12-F12</f>
        <v>0</v>
      </c>
      <c r="H12" s="42">
        <v>0.06</v>
      </c>
      <c r="I12" s="42">
        <f>IF(H12=0,0,(H12*5.56))</f>
        <v>0.33359999999999995</v>
      </c>
    </row>
    <row r="13" spans="1:9" ht="12.75">
      <c r="A13" s="31">
        <v>1971</v>
      </c>
      <c r="B13" s="117">
        <v>208.917</v>
      </c>
      <c r="C13" s="35"/>
      <c r="D13" s="36"/>
      <c r="E13" s="36">
        <f t="shared" si="0"/>
        <v>0</v>
      </c>
      <c r="F13" s="36"/>
      <c r="G13" s="36">
        <f t="shared" si="1"/>
        <v>0</v>
      </c>
      <c r="H13" s="43">
        <v>0.04</v>
      </c>
      <c r="I13" s="43">
        <f aca="true" t="shared" si="2" ref="I13:I42">IF(H13=0,0,(H13*5.56))</f>
        <v>0.2224</v>
      </c>
    </row>
    <row r="14" spans="1:9" ht="12.75">
      <c r="A14" s="31">
        <v>1972</v>
      </c>
      <c r="B14" s="117">
        <v>210.985</v>
      </c>
      <c r="C14" s="35"/>
      <c r="D14" s="36"/>
      <c r="E14" s="36">
        <f t="shared" si="0"/>
        <v>0</v>
      </c>
      <c r="F14" s="36"/>
      <c r="G14" s="36">
        <f t="shared" si="1"/>
        <v>0</v>
      </c>
      <c r="H14" s="43">
        <v>0.04</v>
      </c>
      <c r="I14" s="43">
        <f t="shared" si="2"/>
        <v>0.2224</v>
      </c>
    </row>
    <row r="15" spans="1:9" ht="12.75">
      <c r="A15" s="31">
        <v>1973</v>
      </c>
      <c r="B15" s="117">
        <v>212.932</v>
      </c>
      <c r="C15" s="35"/>
      <c r="D15" s="36"/>
      <c r="E15" s="36">
        <f t="shared" si="0"/>
        <v>0</v>
      </c>
      <c r="F15" s="36"/>
      <c r="G15" s="36">
        <f t="shared" si="1"/>
        <v>0</v>
      </c>
      <c r="H15" s="43">
        <v>0.05</v>
      </c>
      <c r="I15" s="43">
        <f t="shared" si="2"/>
        <v>0.27799999999999997</v>
      </c>
    </row>
    <row r="16" spans="1:9" ht="12.75">
      <c r="A16" s="31">
        <v>1974</v>
      </c>
      <c r="B16" s="117">
        <v>214.931</v>
      </c>
      <c r="C16" s="35"/>
      <c r="D16" s="36"/>
      <c r="E16" s="36">
        <f t="shared" si="0"/>
        <v>0</v>
      </c>
      <c r="F16" s="36"/>
      <c r="G16" s="36">
        <f t="shared" si="1"/>
        <v>0</v>
      </c>
      <c r="H16" s="43">
        <v>0.03</v>
      </c>
      <c r="I16" s="43">
        <f t="shared" si="2"/>
        <v>0.16679999999999998</v>
      </c>
    </row>
    <row r="17" spans="1:255" ht="12.75">
      <c r="A17" s="32">
        <v>1975</v>
      </c>
      <c r="B17" s="116">
        <v>217.095</v>
      </c>
      <c r="C17" s="33"/>
      <c r="D17" s="34"/>
      <c r="E17" s="34">
        <f t="shared" si="0"/>
        <v>0</v>
      </c>
      <c r="F17" s="34"/>
      <c r="G17" s="34">
        <f t="shared" si="1"/>
        <v>0</v>
      </c>
      <c r="H17" s="42">
        <v>0.05</v>
      </c>
      <c r="I17" s="42">
        <f t="shared" si="2"/>
        <v>0.27799999999999997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3" ht="12.75">
      <c r="A18" s="31">
        <v>1976</v>
      </c>
      <c r="B18" s="117">
        <v>219.179</v>
      </c>
      <c r="C18" s="35"/>
      <c r="D18" s="36"/>
      <c r="E18" s="36">
        <f t="shared" si="0"/>
        <v>0</v>
      </c>
      <c r="F18" s="36"/>
      <c r="G18" s="36">
        <f t="shared" si="1"/>
        <v>0</v>
      </c>
      <c r="H18" s="43">
        <v>0.06</v>
      </c>
      <c r="I18" s="43">
        <f t="shared" si="2"/>
        <v>0.33359999999999995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2.75">
      <c r="A19" s="31">
        <v>1977</v>
      </c>
      <c r="B19" s="117">
        <v>221.47699999999998</v>
      </c>
      <c r="C19" s="35"/>
      <c r="D19" s="36"/>
      <c r="E19" s="36">
        <f t="shared" si="0"/>
        <v>0</v>
      </c>
      <c r="F19" s="36"/>
      <c r="G19" s="36">
        <f t="shared" si="1"/>
        <v>0</v>
      </c>
      <c r="H19" s="43">
        <v>0.06</v>
      </c>
      <c r="I19" s="43">
        <f t="shared" si="2"/>
        <v>0.33359999999999995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2.75">
      <c r="A20" s="31">
        <v>1978</v>
      </c>
      <c r="B20" s="117">
        <v>223.865</v>
      </c>
      <c r="C20" s="35"/>
      <c r="D20" s="36"/>
      <c r="E20" s="36">
        <f t="shared" si="0"/>
        <v>0</v>
      </c>
      <c r="F20" s="36"/>
      <c r="G20" s="36">
        <f t="shared" si="1"/>
        <v>0</v>
      </c>
      <c r="H20" s="43">
        <v>0.04</v>
      </c>
      <c r="I20" s="43">
        <f t="shared" si="2"/>
        <v>0.2224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2.75">
      <c r="A21" s="31">
        <v>1979</v>
      </c>
      <c r="B21" s="117">
        <v>226.451</v>
      </c>
      <c r="C21" s="35"/>
      <c r="D21" s="36"/>
      <c r="E21" s="36">
        <f t="shared" si="0"/>
        <v>0</v>
      </c>
      <c r="F21" s="36"/>
      <c r="G21" s="36">
        <f t="shared" si="1"/>
        <v>0</v>
      </c>
      <c r="H21" s="43">
        <v>0.06</v>
      </c>
      <c r="I21" s="43">
        <f t="shared" si="2"/>
        <v>0.33359999999999995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5" ht="12.75">
      <c r="A22" s="32">
        <v>1980</v>
      </c>
      <c r="B22" s="116">
        <v>228.937</v>
      </c>
      <c r="C22" s="33"/>
      <c r="D22" s="34"/>
      <c r="E22" s="34">
        <f t="shared" si="0"/>
        <v>0</v>
      </c>
      <c r="F22" s="34"/>
      <c r="G22" s="34">
        <f t="shared" si="1"/>
        <v>0</v>
      </c>
      <c r="H22" s="42">
        <v>0.03</v>
      </c>
      <c r="I22" s="42">
        <f t="shared" si="2"/>
        <v>0.16679999999999998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3" ht="12.75">
      <c r="A23" s="31">
        <v>1981</v>
      </c>
      <c r="B23" s="117">
        <v>231.157</v>
      </c>
      <c r="C23" s="35"/>
      <c r="D23" s="36"/>
      <c r="E23" s="36">
        <f t="shared" si="0"/>
        <v>0</v>
      </c>
      <c r="F23" s="36"/>
      <c r="G23" s="36">
        <f t="shared" si="1"/>
        <v>0</v>
      </c>
      <c r="H23" s="43">
        <v>0.05</v>
      </c>
      <c r="I23" s="43">
        <f t="shared" si="2"/>
        <v>0.27799999999999997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2.75">
      <c r="A24" s="31">
        <v>1982</v>
      </c>
      <c r="B24" s="117">
        <v>233.322</v>
      </c>
      <c r="C24" s="35"/>
      <c r="D24" s="36"/>
      <c r="E24" s="36">
        <f t="shared" si="0"/>
        <v>0</v>
      </c>
      <c r="F24" s="36"/>
      <c r="G24" s="36">
        <f t="shared" si="1"/>
        <v>0</v>
      </c>
      <c r="H24" s="43">
        <v>0.08</v>
      </c>
      <c r="I24" s="43">
        <f t="shared" si="2"/>
        <v>0.4448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2.75">
      <c r="A25" s="31">
        <v>1983</v>
      </c>
      <c r="B25" s="117">
        <v>235.385</v>
      </c>
      <c r="C25" s="35"/>
      <c r="D25" s="36"/>
      <c r="E25" s="36">
        <f t="shared" si="0"/>
        <v>0</v>
      </c>
      <c r="F25" s="36"/>
      <c r="G25" s="36">
        <f t="shared" si="1"/>
        <v>0</v>
      </c>
      <c r="H25" s="43">
        <v>0.09</v>
      </c>
      <c r="I25" s="43">
        <f t="shared" si="2"/>
        <v>0.5004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2.75">
      <c r="A26" s="31">
        <v>1984</v>
      </c>
      <c r="B26" s="117">
        <v>237.468</v>
      </c>
      <c r="C26" s="35"/>
      <c r="D26" s="36"/>
      <c r="E26" s="36">
        <f t="shared" si="0"/>
        <v>0</v>
      </c>
      <c r="F26" s="36"/>
      <c r="G26" s="36">
        <f t="shared" si="1"/>
        <v>0</v>
      </c>
      <c r="H26" s="43">
        <v>0.09</v>
      </c>
      <c r="I26" s="43">
        <f t="shared" si="2"/>
        <v>0.5004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5" ht="12.75">
      <c r="A27" s="32">
        <v>1985</v>
      </c>
      <c r="B27" s="116">
        <v>239.638</v>
      </c>
      <c r="C27" s="33"/>
      <c r="D27" s="34"/>
      <c r="E27" s="34">
        <f t="shared" si="0"/>
        <v>0</v>
      </c>
      <c r="F27" s="34"/>
      <c r="G27" s="34">
        <f t="shared" si="1"/>
        <v>0</v>
      </c>
      <c r="H27" s="42">
        <v>0.03</v>
      </c>
      <c r="I27" s="42">
        <f t="shared" si="2"/>
        <v>0.16679999999999998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3" ht="12.75">
      <c r="A28" s="31">
        <v>1986</v>
      </c>
      <c r="B28" s="117">
        <v>241.784</v>
      </c>
      <c r="C28" s="35"/>
      <c r="D28" s="36"/>
      <c r="E28" s="36">
        <f t="shared" si="0"/>
        <v>0</v>
      </c>
      <c r="F28" s="36"/>
      <c r="G28" s="36">
        <f t="shared" si="1"/>
        <v>0</v>
      </c>
      <c r="H28" s="43">
        <v>0.08</v>
      </c>
      <c r="I28" s="43">
        <f t="shared" si="2"/>
        <v>0.4448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>
      <c r="A29" s="31">
        <v>1987</v>
      </c>
      <c r="B29" s="117">
        <v>243.981</v>
      </c>
      <c r="C29" s="35"/>
      <c r="D29" s="36"/>
      <c r="E29" s="36">
        <f t="shared" si="0"/>
        <v>0</v>
      </c>
      <c r="F29" s="36"/>
      <c r="G29" s="36">
        <f t="shared" si="1"/>
        <v>0</v>
      </c>
      <c r="H29" s="43">
        <v>0.05</v>
      </c>
      <c r="I29" s="43">
        <f t="shared" si="2"/>
        <v>0.27799999999999997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2.75">
      <c r="A30" s="31">
        <v>1988</v>
      </c>
      <c r="B30" s="117">
        <v>246.224</v>
      </c>
      <c r="C30" s="35"/>
      <c r="D30" s="36"/>
      <c r="E30" s="36">
        <f t="shared" si="0"/>
        <v>0</v>
      </c>
      <c r="F30" s="36"/>
      <c r="G30" s="36">
        <f t="shared" si="1"/>
        <v>0</v>
      </c>
      <c r="H30" s="43">
        <v>0.08</v>
      </c>
      <c r="I30" s="43">
        <f t="shared" si="2"/>
        <v>0.4448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2.75">
      <c r="A31" s="31">
        <v>1989</v>
      </c>
      <c r="B31" s="117">
        <v>248.659</v>
      </c>
      <c r="C31" s="35"/>
      <c r="D31" s="36"/>
      <c r="E31" s="36">
        <f t="shared" si="0"/>
        <v>0</v>
      </c>
      <c r="F31" s="36"/>
      <c r="G31" s="36">
        <f t="shared" si="1"/>
        <v>0</v>
      </c>
      <c r="H31" s="43">
        <v>0.1</v>
      </c>
      <c r="I31" s="43">
        <f t="shared" si="2"/>
        <v>0.5559999999999999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5" ht="12.75">
      <c r="A32" s="32">
        <v>1990</v>
      </c>
      <c r="B32" s="116">
        <v>251.373</v>
      </c>
      <c r="C32" s="33"/>
      <c r="D32" s="33"/>
      <c r="E32" s="34">
        <f t="shared" si="0"/>
        <v>0</v>
      </c>
      <c r="F32" s="34"/>
      <c r="G32" s="34">
        <f t="shared" si="1"/>
        <v>0</v>
      </c>
      <c r="H32" s="42">
        <v>0.07</v>
      </c>
      <c r="I32" s="42">
        <f t="shared" si="2"/>
        <v>0.3892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3" ht="12.75">
      <c r="A33" s="31">
        <v>1991</v>
      </c>
      <c r="B33" s="117">
        <v>254.025</v>
      </c>
      <c r="C33" s="65">
        <v>5.2</v>
      </c>
      <c r="D33" s="65">
        <v>18.4</v>
      </c>
      <c r="E33" s="66">
        <f t="shared" si="0"/>
        <v>23.599999999999998</v>
      </c>
      <c r="F33" s="65">
        <v>2.9</v>
      </c>
      <c r="G33" s="66">
        <f t="shared" si="1"/>
        <v>20.7</v>
      </c>
      <c r="H33" s="66">
        <f aca="true" t="shared" si="3" ref="H33:H42">IF(G33=0,0,IF(B33=0,0,G33/B33))</f>
        <v>0.08148804251550044</v>
      </c>
      <c r="I33" s="66">
        <f t="shared" si="2"/>
        <v>0.45307351638618243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2.75">
      <c r="A34" s="31">
        <v>1992</v>
      </c>
      <c r="B34" s="117">
        <v>256.83</v>
      </c>
      <c r="C34" s="65">
        <v>5</v>
      </c>
      <c r="D34" s="65">
        <v>23.2</v>
      </c>
      <c r="E34" s="66">
        <f t="shared" si="0"/>
        <v>28.2</v>
      </c>
      <c r="F34" s="65">
        <v>3</v>
      </c>
      <c r="G34" s="66">
        <f t="shared" si="1"/>
        <v>25.2</v>
      </c>
      <c r="H34" s="66">
        <f t="shared" si="3"/>
        <v>0.09811937857726902</v>
      </c>
      <c r="I34" s="66">
        <f t="shared" si="2"/>
        <v>0.5455437448896157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2.75">
      <c r="A35" s="31">
        <v>1993</v>
      </c>
      <c r="B35" s="117">
        <v>259.413</v>
      </c>
      <c r="C35" s="65">
        <v>5.46</v>
      </c>
      <c r="D35" s="65">
        <v>20.5</v>
      </c>
      <c r="E35" s="66">
        <f t="shared" si="0"/>
        <v>25.96</v>
      </c>
      <c r="F35" s="65">
        <v>2.5</v>
      </c>
      <c r="G35" s="66">
        <f t="shared" si="1"/>
        <v>23.46</v>
      </c>
      <c r="H35" s="66">
        <f t="shared" si="3"/>
        <v>0.09043494350707174</v>
      </c>
      <c r="I35" s="66">
        <f t="shared" si="2"/>
        <v>0.5028182858993188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2.75">
      <c r="A36" s="31">
        <v>1994</v>
      </c>
      <c r="B36" s="117">
        <v>261.868</v>
      </c>
      <c r="C36" s="65">
        <v>9.6</v>
      </c>
      <c r="D36" s="65">
        <v>31.5</v>
      </c>
      <c r="E36" s="66">
        <f t="shared" si="0"/>
        <v>41.1</v>
      </c>
      <c r="F36" s="65">
        <v>2.5</v>
      </c>
      <c r="G36" s="66">
        <f t="shared" si="1"/>
        <v>38.6</v>
      </c>
      <c r="H36" s="66">
        <f t="shared" si="3"/>
        <v>0.147402508133869</v>
      </c>
      <c r="I36" s="66">
        <f t="shared" si="2"/>
        <v>0.8195579452243115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5" ht="12.75">
      <c r="A37" s="32">
        <v>1995</v>
      </c>
      <c r="B37" s="116">
        <v>264.291</v>
      </c>
      <c r="C37" s="67">
        <v>2.96</v>
      </c>
      <c r="D37" s="67">
        <v>32.2</v>
      </c>
      <c r="E37" s="68">
        <f t="shared" si="0"/>
        <v>35.160000000000004</v>
      </c>
      <c r="F37" s="67">
        <v>3</v>
      </c>
      <c r="G37" s="68">
        <f t="shared" si="1"/>
        <v>32.160000000000004</v>
      </c>
      <c r="H37" s="68">
        <f t="shared" si="3"/>
        <v>0.12168405280543039</v>
      </c>
      <c r="I37" s="68">
        <f t="shared" si="2"/>
        <v>0.6765633335981929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3" ht="12.75">
      <c r="A38" s="31">
        <v>1996</v>
      </c>
      <c r="B38" s="117">
        <v>266.768</v>
      </c>
      <c r="C38" s="65">
        <v>4.34</v>
      </c>
      <c r="D38" s="65">
        <v>24</v>
      </c>
      <c r="E38" s="66">
        <f t="shared" si="0"/>
        <v>28.34</v>
      </c>
      <c r="F38" s="65">
        <v>2.1</v>
      </c>
      <c r="G38" s="66">
        <f t="shared" si="1"/>
        <v>26.24</v>
      </c>
      <c r="H38" s="66">
        <f t="shared" si="3"/>
        <v>0.09836262220356265</v>
      </c>
      <c r="I38" s="66">
        <f t="shared" si="2"/>
        <v>0.5468961794518082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2.75">
      <c r="A39" s="31">
        <v>1997</v>
      </c>
      <c r="B39" s="117">
        <v>269.328</v>
      </c>
      <c r="C39" s="65">
        <v>3.48</v>
      </c>
      <c r="D39" s="69">
        <v>28.9</v>
      </c>
      <c r="E39" s="66">
        <f t="shared" si="0"/>
        <v>32.379999999999995</v>
      </c>
      <c r="F39" s="69">
        <v>2.4</v>
      </c>
      <c r="G39" s="66">
        <f t="shared" si="1"/>
        <v>29.979999999999997</v>
      </c>
      <c r="H39" s="66">
        <f t="shared" si="3"/>
        <v>0.1113140854274342</v>
      </c>
      <c r="I39" s="66">
        <f t="shared" si="2"/>
        <v>0.6189063149765341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2.75">
      <c r="A40" s="31">
        <v>1998</v>
      </c>
      <c r="B40" s="117">
        <v>271.883</v>
      </c>
      <c r="C40" s="65">
        <v>2.5</v>
      </c>
      <c r="D40" s="65">
        <v>33</v>
      </c>
      <c r="E40" s="66">
        <f t="shared" si="0"/>
        <v>35.5</v>
      </c>
      <c r="F40" s="65">
        <v>2.6</v>
      </c>
      <c r="G40" s="66">
        <f t="shared" si="1"/>
        <v>32.9</v>
      </c>
      <c r="H40" s="66">
        <f t="shared" si="3"/>
        <v>0.12100793355965618</v>
      </c>
      <c r="I40" s="66">
        <f t="shared" si="2"/>
        <v>0.6728041105916883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2.75">
      <c r="A41" s="31">
        <v>1999</v>
      </c>
      <c r="B41" s="117">
        <v>0</v>
      </c>
      <c r="C41" s="65">
        <v>3.44</v>
      </c>
      <c r="D41" s="65">
        <v>33.3</v>
      </c>
      <c r="E41" s="66">
        <f t="shared" si="0"/>
        <v>36.739999999999995</v>
      </c>
      <c r="F41" s="65">
        <v>3.3</v>
      </c>
      <c r="G41" s="66">
        <f t="shared" si="1"/>
        <v>33.44</v>
      </c>
      <c r="H41" s="66">
        <f t="shared" si="3"/>
        <v>0</v>
      </c>
      <c r="I41" s="66">
        <f t="shared" si="2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2.75">
      <c r="A42" s="31">
        <v>2000</v>
      </c>
      <c r="B42" s="117">
        <v>0</v>
      </c>
      <c r="C42" s="35"/>
      <c r="D42" s="35"/>
      <c r="E42" s="36">
        <f t="shared" si="0"/>
        <v>0</v>
      </c>
      <c r="F42" s="35"/>
      <c r="G42" s="36">
        <f t="shared" si="1"/>
        <v>0</v>
      </c>
      <c r="H42" s="43">
        <f t="shared" si="3"/>
        <v>0</v>
      </c>
      <c r="I42" s="43">
        <f t="shared" si="2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9" ht="4.5" customHeight="1">
      <c r="A43" s="37"/>
      <c r="B43" s="38"/>
      <c r="C43" s="37"/>
      <c r="D43" s="37"/>
      <c r="E43" s="37"/>
      <c r="F43" s="37"/>
      <c r="G43" s="37"/>
      <c r="H43" s="37"/>
      <c r="I43" s="37"/>
    </row>
    <row r="44" spans="1:9" ht="12.75">
      <c r="A44" s="39" t="s">
        <v>0</v>
      </c>
      <c r="B44" s="40"/>
      <c r="C44" s="40"/>
      <c r="I44" s="4"/>
    </row>
    <row r="45" spans="1:9" ht="12.75">
      <c r="A45" s="15" t="s">
        <v>41</v>
      </c>
      <c r="B45" s="41"/>
      <c r="I45" s="4"/>
    </row>
    <row r="46" spans="1:9" ht="6" customHeight="1">
      <c r="A46" s="15"/>
      <c r="B46" s="41"/>
      <c r="I46" s="4"/>
    </row>
    <row r="47" spans="1:9" ht="12.75">
      <c r="A47" s="9" t="s">
        <v>23</v>
      </c>
      <c r="B47" s="41"/>
      <c r="I47" s="4"/>
    </row>
  </sheetData>
  <printOptions headings="1" horizontalCentered="1"/>
  <pageMargins left="0.75" right="0.75" top="0.699305555555556" bottom="0.449305556" header="0" footer="0"/>
  <pageSetup fitToHeight="1" fitToWidth="1" horizontalDpi="300" verticalDpi="3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U47"/>
  <sheetViews>
    <sheetView showZeros="0" showOutlineSymbols="0" workbookViewId="0" topLeftCell="A1">
      <selection activeCell="B12" sqref="B12:B42"/>
    </sheetView>
  </sheetViews>
  <sheetFormatPr defaultColWidth="9.140625" defaultRowHeight="12.75"/>
  <cols>
    <col min="1" max="1" width="6.421875" style="4" customWidth="1"/>
    <col min="2" max="8" width="14.7109375" style="4" customWidth="1"/>
    <col min="9" max="9" width="14.7109375" style="63" customWidth="1"/>
    <col min="10" max="16384" width="9.140625" style="63" customWidth="1"/>
  </cols>
  <sheetData>
    <row r="1" spans="2:9" ht="12" customHeight="1">
      <c r="B1" s="63"/>
      <c r="C1" s="5"/>
      <c r="D1" s="6"/>
      <c r="E1" s="5"/>
      <c r="F1" s="63"/>
      <c r="G1" s="63"/>
      <c r="H1" s="63"/>
      <c r="I1" s="7">
        <f ca="1">NOW()</f>
        <v>36536.643326157406</v>
      </c>
    </row>
    <row r="2" spans="2:9" ht="15.75">
      <c r="B2" s="8" t="s">
        <v>44</v>
      </c>
      <c r="C2" s="9"/>
      <c r="D2" s="9"/>
      <c r="E2" s="6"/>
      <c r="F2" s="6"/>
      <c r="G2" s="5" t="s">
        <v>34</v>
      </c>
      <c r="H2" s="10"/>
      <c r="I2" s="10"/>
    </row>
    <row r="3" spans="1:9" ht="12.75">
      <c r="A3" s="11"/>
      <c r="B3" s="17" t="s">
        <v>1</v>
      </c>
      <c r="C3" s="12" t="s">
        <v>5</v>
      </c>
      <c r="D3" s="13"/>
      <c r="E3" s="13"/>
      <c r="F3" s="12" t="s">
        <v>10</v>
      </c>
      <c r="G3" s="13"/>
      <c r="H3" s="14"/>
      <c r="I3" s="14"/>
    </row>
    <row r="4" spans="1:9" ht="12.75">
      <c r="A4" s="15"/>
      <c r="B4" s="16" t="s">
        <v>2</v>
      </c>
      <c r="C4" s="17"/>
      <c r="D4" s="17"/>
      <c r="E4" s="17"/>
      <c r="F4" s="17"/>
      <c r="G4" s="18" t="s">
        <v>13</v>
      </c>
      <c r="H4" s="19"/>
      <c r="I4" s="19"/>
    </row>
    <row r="5" spans="1:9" ht="12.75">
      <c r="A5" s="20" t="s">
        <v>22</v>
      </c>
      <c r="B5" s="16" t="s">
        <v>3</v>
      </c>
      <c r="C5" s="21"/>
      <c r="D5" s="22"/>
      <c r="E5" s="22" t="s">
        <v>7</v>
      </c>
      <c r="F5" s="22"/>
      <c r="G5" s="23"/>
      <c r="H5" s="24" t="s">
        <v>15</v>
      </c>
      <c r="I5" s="19"/>
    </row>
    <row r="6" spans="1:9" ht="12.75">
      <c r="A6" s="25"/>
      <c r="B6" s="21" t="s">
        <v>26</v>
      </c>
      <c r="C6" s="21" t="s">
        <v>17</v>
      </c>
      <c r="D6" s="22" t="s">
        <v>6</v>
      </c>
      <c r="E6" s="22" t="s">
        <v>8</v>
      </c>
      <c r="F6" s="22" t="s">
        <v>11</v>
      </c>
      <c r="G6" s="23" t="s">
        <v>7</v>
      </c>
      <c r="H6" s="23" t="s">
        <v>37</v>
      </c>
      <c r="I6" s="23" t="s">
        <v>38</v>
      </c>
    </row>
    <row r="7" spans="1:9" ht="10.5" customHeight="1">
      <c r="A7" s="26"/>
      <c r="B7" s="18" t="s">
        <v>32</v>
      </c>
      <c r="C7" s="27"/>
      <c r="D7" s="27"/>
      <c r="E7" s="28" t="s">
        <v>9</v>
      </c>
      <c r="F7" s="27"/>
      <c r="G7" s="29" t="s">
        <v>14</v>
      </c>
      <c r="H7" s="30" t="s">
        <v>36</v>
      </c>
      <c r="I7" s="70" t="s">
        <v>45</v>
      </c>
    </row>
    <row r="8" ht="4.5" customHeight="1">
      <c r="I8" s="4"/>
    </row>
    <row r="9" ht="4.5" customHeight="1">
      <c r="I9" s="4"/>
    </row>
    <row r="10" spans="2:9" ht="12.75">
      <c r="B10" s="31" t="s">
        <v>4</v>
      </c>
      <c r="C10" s="6" t="s">
        <v>24</v>
      </c>
      <c r="D10" s="6"/>
      <c r="E10" s="6"/>
      <c r="F10" s="6"/>
      <c r="G10" s="6"/>
      <c r="H10" s="10" t="s">
        <v>16</v>
      </c>
      <c r="I10" s="6"/>
    </row>
    <row r="11" ht="4.5" customHeight="1">
      <c r="I11" s="4"/>
    </row>
    <row r="12" spans="1:9" s="64" customFormat="1" ht="12.75">
      <c r="A12" s="32">
        <v>1970</v>
      </c>
      <c r="B12" s="116">
        <v>206.46599999999998</v>
      </c>
      <c r="C12" s="33"/>
      <c r="D12" s="34"/>
      <c r="E12" s="34">
        <f aca="true" t="shared" si="0" ref="E12:E42">C12+D12</f>
        <v>0</v>
      </c>
      <c r="F12" s="34"/>
      <c r="G12" s="34">
        <f aca="true" t="shared" si="1" ref="G12:G42">E12-F12</f>
        <v>0</v>
      </c>
      <c r="H12" s="42">
        <v>0.26</v>
      </c>
      <c r="I12" s="42">
        <f>H12*1</f>
        <v>0.26</v>
      </c>
    </row>
    <row r="13" spans="1:9" ht="12.75">
      <c r="A13" s="31">
        <v>1971</v>
      </c>
      <c r="B13" s="117">
        <v>208.917</v>
      </c>
      <c r="C13" s="35"/>
      <c r="D13" s="36"/>
      <c r="E13" s="36">
        <f t="shared" si="0"/>
        <v>0</v>
      </c>
      <c r="F13" s="36"/>
      <c r="G13" s="36">
        <f t="shared" si="1"/>
        <v>0</v>
      </c>
      <c r="H13" s="43">
        <v>0.26</v>
      </c>
      <c r="I13" s="43">
        <f aca="true" t="shared" si="2" ref="I13:I41">H13*1</f>
        <v>0.26</v>
      </c>
    </row>
    <row r="14" spans="1:9" ht="12.75">
      <c r="A14" s="31">
        <v>1972</v>
      </c>
      <c r="B14" s="117">
        <v>210.985</v>
      </c>
      <c r="C14" s="35"/>
      <c r="D14" s="36"/>
      <c r="E14" s="36">
        <f t="shared" si="0"/>
        <v>0</v>
      </c>
      <c r="F14" s="36"/>
      <c r="G14" s="36">
        <f t="shared" si="1"/>
        <v>0</v>
      </c>
      <c r="H14" s="43">
        <v>0.25</v>
      </c>
      <c r="I14" s="43">
        <f t="shared" si="2"/>
        <v>0.25</v>
      </c>
    </row>
    <row r="15" spans="1:9" ht="12.75">
      <c r="A15" s="31">
        <v>1973</v>
      </c>
      <c r="B15" s="117">
        <v>212.932</v>
      </c>
      <c r="C15" s="35"/>
      <c r="D15" s="36"/>
      <c r="E15" s="36">
        <f t="shared" si="0"/>
        <v>0</v>
      </c>
      <c r="F15" s="36"/>
      <c r="G15" s="36">
        <f t="shared" si="1"/>
        <v>0</v>
      </c>
      <c r="H15" s="43">
        <v>0.33</v>
      </c>
      <c r="I15" s="43">
        <f t="shared" si="2"/>
        <v>0.33</v>
      </c>
    </row>
    <row r="16" spans="1:9" ht="12.75">
      <c r="A16" s="31">
        <v>1974</v>
      </c>
      <c r="B16" s="117">
        <v>214.931</v>
      </c>
      <c r="C16" s="35"/>
      <c r="D16" s="36"/>
      <c r="E16" s="36">
        <f t="shared" si="0"/>
        <v>0</v>
      </c>
      <c r="F16" s="36"/>
      <c r="G16" s="36">
        <f t="shared" si="1"/>
        <v>0</v>
      </c>
      <c r="H16" s="43">
        <v>0.26</v>
      </c>
      <c r="I16" s="43">
        <f t="shared" si="2"/>
        <v>0.26</v>
      </c>
    </row>
    <row r="17" spans="1:255" ht="12.75">
      <c r="A17" s="32">
        <v>1975</v>
      </c>
      <c r="B17" s="116">
        <v>217.095</v>
      </c>
      <c r="C17" s="33"/>
      <c r="D17" s="34"/>
      <c r="E17" s="34">
        <f t="shared" si="0"/>
        <v>0</v>
      </c>
      <c r="F17" s="34"/>
      <c r="G17" s="34">
        <f t="shared" si="1"/>
        <v>0</v>
      </c>
      <c r="H17" s="42">
        <v>0.34</v>
      </c>
      <c r="I17" s="42">
        <f t="shared" si="2"/>
        <v>0.34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3" ht="12.75">
      <c r="A18" s="31">
        <v>1976</v>
      </c>
      <c r="B18" s="117">
        <v>219.179</v>
      </c>
      <c r="C18" s="35"/>
      <c r="D18" s="36"/>
      <c r="E18" s="36">
        <f t="shared" si="0"/>
        <v>0</v>
      </c>
      <c r="F18" s="36"/>
      <c r="G18" s="36">
        <f t="shared" si="1"/>
        <v>0</v>
      </c>
      <c r="H18" s="43">
        <v>0.33</v>
      </c>
      <c r="I18" s="43">
        <f t="shared" si="2"/>
        <v>0.33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2.75">
      <c r="A19" s="31">
        <v>1977</v>
      </c>
      <c r="B19" s="117">
        <v>221.47699999999998</v>
      </c>
      <c r="C19" s="35"/>
      <c r="D19" s="36"/>
      <c r="E19" s="36">
        <f t="shared" si="0"/>
        <v>0</v>
      </c>
      <c r="F19" s="36"/>
      <c r="G19" s="36">
        <f t="shared" si="1"/>
        <v>0</v>
      </c>
      <c r="H19" s="43">
        <v>0.36</v>
      </c>
      <c r="I19" s="43">
        <f t="shared" si="2"/>
        <v>0.36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2.75">
      <c r="A20" s="31">
        <v>1978</v>
      </c>
      <c r="B20" s="117">
        <v>223.865</v>
      </c>
      <c r="C20" s="35"/>
      <c r="D20" s="36"/>
      <c r="E20" s="36">
        <f t="shared" si="0"/>
        <v>0</v>
      </c>
      <c r="F20" s="36"/>
      <c r="G20" s="36">
        <f t="shared" si="1"/>
        <v>0</v>
      </c>
      <c r="H20" s="43">
        <v>0.34</v>
      </c>
      <c r="I20" s="43">
        <f t="shared" si="2"/>
        <v>0.34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2.75">
      <c r="A21" s="31">
        <v>1979</v>
      </c>
      <c r="B21" s="117">
        <v>226.451</v>
      </c>
      <c r="C21" s="35"/>
      <c r="D21" s="36"/>
      <c r="E21" s="36">
        <f t="shared" si="0"/>
        <v>0</v>
      </c>
      <c r="F21" s="36"/>
      <c r="G21" s="36">
        <f t="shared" si="1"/>
        <v>0</v>
      </c>
      <c r="H21" s="43">
        <v>0.26</v>
      </c>
      <c r="I21" s="43">
        <f t="shared" si="2"/>
        <v>0.26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5" ht="12.75">
      <c r="A22" s="32">
        <v>1980</v>
      </c>
      <c r="B22" s="116">
        <v>228.937</v>
      </c>
      <c r="C22" s="33"/>
      <c r="D22" s="34"/>
      <c r="E22" s="34">
        <f t="shared" si="0"/>
        <v>0</v>
      </c>
      <c r="F22" s="34"/>
      <c r="G22" s="34">
        <f t="shared" si="1"/>
        <v>0</v>
      </c>
      <c r="H22" s="42">
        <v>0.14</v>
      </c>
      <c r="I22" s="42">
        <f t="shared" si="2"/>
        <v>0.14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3" ht="12.75">
      <c r="A23" s="31">
        <v>1981</v>
      </c>
      <c r="B23" s="117">
        <v>231.157</v>
      </c>
      <c r="C23" s="35"/>
      <c r="D23" s="36"/>
      <c r="E23" s="36">
        <f t="shared" si="0"/>
        <v>0</v>
      </c>
      <c r="F23" s="36"/>
      <c r="G23" s="36">
        <f t="shared" si="1"/>
        <v>0</v>
      </c>
      <c r="H23" s="43">
        <v>0.18</v>
      </c>
      <c r="I23" s="43">
        <f t="shared" si="2"/>
        <v>0.18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2.75">
      <c r="A24" s="31">
        <v>1982</v>
      </c>
      <c r="B24" s="117">
        <v>233.322</v>
      </c>
      <c r="C24" s="35"/>
      <c r="D24" s="36"/>
      <c r="E24" s="36">
        <f t="shared" si="0"/>
        <v>0</v>
      </c>
      <c r="F24" s="36"/>
      <c r="G24" s="36">
        <f t="shared" si="1"/>
        <v>0</v>
      </c>
      <c r="H24" s="43">
        <v>0.26</v>
      </c>
      <c r="I24" s="43">
        <f t="shared" si="2"/>
        <v>0.26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2.75">
      <c r="A25" s="31">
        <v>1983</v>
      </c>
      <c r="B25" s="117">
        <v>235.385</v>
      </c>
      <c r="C25" s="35"/>
      <c r="D25" s="36"/>
      <c r="E25" s="36">
        <f t="shared" si="0"/>
        <v>0</v>
      </c>
      <c r="F25" s="36"/>
      <c r="G25" s="36">
        <f t="shared" si="1"/>
        <v>0</v>
      </c>
      <c r="H25" s="43">
        <v>0.25</v>
      </c>
      <c r="I25" s="43">
        <f t="shared" si="2"/>
        <v>0.25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2.75">
      <c r="A26" s="31">
        <v>1984</v>
      </c>
      <c r="B26" s="117">
        <v>237.468</v>
      </c>
      <c r="C26" s="35"/>
      <c r="D26" s="36"/>
      <c r="E26" s="36">
        <f t="shared" si="0"/>
        <v>0</v>
      </c>
      <c r="F26" s="36"/>
      <c r="G26" s="36">
        <f t="shared" si="1"/>
        <v>0</v>
      </c>
      <c r="H26" s="43">
        <v>0.32</v>
      </c>
      <c r="I26" s="43">
        <f t="shared" si="2"/>
        <v>0.32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5" ht="12.75">
      <c r="A27" s="32">
        <v>1985</v>
      </c>
      <c r="B27" s="116">
        <v>239.638</v>
      </c>
      <c r="C27" s="33"/>
      <c r="D27" s="34"/>
      <c r="E27" s="34">
        <f t="shared" si="0"/>
        <v>0</v>
      </c>
      <c r="F27" s="34"/>
      <c r="G27" s="34">
        <f t="shared" si="1"/>
        <v>0</v>
      </c>
      <c r="H27" s="42">
        <v>0.24</v>
      </c>
      <c r="I27" s="42">
        <f t="shared" si="2"/>
        <v>0.24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3" ht="12.75">
      <c r="A28" s="31">
        <v>1986</v>
      </c>
      <c r="B28" s="117">
        <v>241.784</v>
      </c>
      <c r="C28" s="35"/>
      <c r="D28" s="36"/>
      <c r="E28" s="36">
        <f t="shared" si="0"/>
        <v>0</v>
      </c>
      <c r="F28" s="36"/>
      <c r="G28" s="36">
        <f t="shared" si="1"/>
        <v>0</v>
      </c>
      <c r="H28" s="43">
        <v>0.15</v>
      </c>
      <c r="I28" s="43">
        <f t="shared" si="2"/>
        <v>0.15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>
      <c r="A29" s="31">
        <v>1987</v>
      </c>
      <c r="B29" s="117">
        <v>243.981</v>
      </c>
      <c r="C29" s="35"/>
      <c r="D29" s="36"/>
      <c r="E29" s="36">
        <f t="shared" si="0"/>
        <v>0</v>
      </c>
      <c r="F29" s="36"/>
      <c r="G29" s="36">
        <f t="shared" si="1"/>
        <v>0</v>
      </c>
      <c r="H29" s="43">
        <v>0.17</v>
      </c>
      <c r="I29" s="43">
        <f t="shared" si="2"/>
        <v>0.17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2.75">
      <c r="A30" s="31">
        <v>1988</v>
      </c>
      <c r="B30" s="117">
        <v>246.224</v>
      </c>
      <c r="C30" s="35"/>
      <c r="D30" s="36"/>
      <c r="E30" s="36">
        <f t="shared" si="0"/>
        <v>0</v>
      </c>
      <c r="F30" s="36"/>
      <c r="G30" s="36">
        <f t="shared" si="1"/>
        <v>0</v>
      </c>
      <c r="H30" s="43">
        <v>0.23</v>
      </c>
      <c r="I30" s="43">
        <f t="shared" si="2"/>
        <v>0.23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2.75">
      <c r="A31" s="31">
        <v>1989</v>
      </c>
      <c r="B31" s="117">
        <v>248.659</v>
      </c>
      <c r="C31" s="35"/>
      <c r="D31" s="36"/>
      <c r="E31" s="36">
        <f t="shared" si="0"/>
        <v>0</v>
      </c>
      <c r="F31" s="36"/>
      <c r="G31" s="36">
        <f t="shared" si="1"/>
        <v>0</v>
      </c>
      <c r="H31" s="43">
        <v>0.23</v>
      </c>
      <c r="I31" s="43">
        <f t="shared" si="2"/>
        <v>0.23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5" ht="12.75">
      <c r="A32" s="32">
        <v>1990</v>
      </c>
      <c r="B32" s="116">
        <v>251.373</v>
      </c>
      <c r="C32" s="33"/>
      <c r="D32" s="33"/>
      <c r="E32" s="34">
        <f t="shared" si="0"/>
        <v>0</v>
      </c>
      <c r="F32" s="34"/>
      <c r="G32" s="34">
        <f t="shared" si="1"/>
        <v>0</v>
      </c>
      <c r="H32" s="42">
        <v>0.23</v>
      </c>
      <c r="I32" s="42">
        <f t="shared" si="2"/>
        <v>0.23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3" ht="12.75">
      <c r="A33" s="31">
        <v>1991</v>
      </c>
      <c r="B33" s="117">
        <v>254.025</v>
      </c>
      <c r="C33" s="65">
        <v>44</v>
      </c>
      <c r="D33" s="65">
        <v>14.7</v>
      </c>
      <c r="E33" s="66">
        <f t="shared" si="0"/>
        <v>58.7</v>
      </c>
      <c r="F33" s="65">
        <v>2.6</v>
      </c>
      <c r="G33" s="66">
        <f t="shared" si="1"/>
        <v>56.1</v>
      </c>
      <c r="H33" s="66">
        <f aca="true" t="shared" si="3" ref="H33:H42">IF(G33=0,0,IF(B33=0,0,G33/B33))</f>
        <v>0.22084440507824032</v>
      </c>
      <c r="I33" s="66">
        <f t="shared" si="2"/>
        <v>0.22084440507824032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2.75">
      <c r="A34" s="31">
        <v>1992</v>
      </c>
      <c r="B34" s="117">
        <v>256.83</v>
      </c>
      <c r="C34" s="65">
        <v>42</v>
      </c>
      <c r="D34" s="65">
        <v>12.1</v>
      </c>
      <c r="E34" s="66">
        <f t="shared" si="0"/>
        <v>54.1</v>
      </c>
      <c r="F34" s="65">
        <v>12.7</v>
      </c>
      <c r="G34" s="66">
        <f t="shared" si="1"/>
        <v>41.400000000000006</v>
      </c>
      <c r="H34" s="66">
        <f t="shared" si="3"/>
        <v>0.16119612194837055</v>
      </c>
      <c r="I34" s="66">
        <f t="shared" si="2"/>
        <v>0.16119612194837055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2.75">
      <c r="A35" s="31">
        <v>1993</v>
      </c>
      <c r="B35" s="117">
        <v>259.413</v>
      </c>
      <c r="C35" s="65">
        <v>58</v>
      </c>
      <c r="D35" s="65">
        <v>11.8</v>
      </c>
      <c r="E35" s="66">
        <f t="shared" si="0"/>
        <v>69.8</v>
      </c>
      <c r="F35" s="65">
        <v>14.5</v>
      </c>
      <c r="G35" s="66">
        <f t="shared" si="1"/>
        <v>55.3</v>
      </c>
      <c r="H35" s="66">
        <f t="shared" si="3"/>
        <v>0.21317358806227904</v>
      </c>
      <c r="I35" s="66">
        <f t="shared" si="2"/>
        <v>0.21317358806227904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2.75">
      <c r="A36" s="31">
        <v>1994</v>
      </c>
      <c r="B36" s="117">
        <v>261.868</v>
      </c>
      <c r="C36" s="65">
        <v>46</v>
      </c>
      <c r="D36" s="65">
        <v>6.1</v>
      </c>
      <c r="E36" s="66">
        <f t="shared" si="0"/>
        <v>52.1</v>
      </c>
      <c r="F36" s="65">
        <v>13.1</v>
      </c>
      <c r="G36" s="66">
        <f t="shared" si="1"/>
        <v>39</v>
      </c>
      <c r="H36" s="66">
        <f t="shared" si="3"/>
        <v>0.1489299952647899</v>
      </c>
      <c r="I36" s="66">
        <f t="shared" si="2"/>
        <v>0.1489299952647899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5" ht="12.75">
      <c r="A37" s="32">
        <v>1995</v>
      </c>
      <c r="B37" s="116">
        <v>264.291</v>
      </c>
      <c r="C37" s="67">
        <v>45.4</v>
      </c>
      <c r="D37" s="67">
        <v>10.3</v>
      </c>
      <c r="E37" s="68">
        <f t="shared" si="0"/>
        <v>55.7</v>
      </c>
      <c r="F37" s="67">
        <v>10.5</v>
      </c>
      <c r="G37" s="68">
        <f t="shared" si="1"/>
        <v>45.2</v>
      </c>
      <c r="H37" s="68">
        <f t="shared" si="3"/>
        <v>0.17102360655489593</v>
      </c>
      <c r="I37" s="68">
        <f t="shared" si="2"/>
        <v>0.17102360655489593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3" ht="12.75">
      <c r="A38" s="31">
        <v>1996</v>
      </c>
      <c r="B38" s="117">
        <v>266.768</v>
      </c>
      <c r="C38" s="65">
        <v>46</v>
      </c>
      <c r="D38" s="65">
        <v>5.7</v>
      </c>
      <c r="E38" s="66">
        <f t="shared" si="0"/>
        <v>51.7</v>
      </c>
      <c r="F38" s="65">
        <v>8.6</v>
      </c>
      <c r="G38" s="66">
        <f t="shared" si="1"/>
        <v>43.1</v>
      </c>
      <c r="H38" s="66">
        <f t="shared" si="3"/>
        <v>0.1615636058297847</v>
      </c>
      <c r="I38" s="66">
        <f t="shared" si="2"/>
        <v>0.1615636058297847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2.75">
      <c r="A39" s="31">
        <v>1997</v>
      </c>
      <c r="B39" s="117">
        <v>269.328</v>
      </c>
      <c r="C39" s="65">
        <v>42</v>
      </c>
      <c r="D39" s="69">
        <v>7.1</v>
      </c>
      <c r="E39" s="66">
        <f t="shared" si="0"/>
        <v>49.1</v>
      </c>
      <c r="F39" s="69">
        <v>9</v>
      </c>
      <c r="G39" s="66">
        <f t="shared" si="1"/>
        <v>40.1</v>
      </c>
      <c r="H39" s="66">
        <f t="shared" si="3"/>
        <v>0.14888908691261216</v>
      </c>
      <c r="I39" s="66">
        <f t="shared" si="2"/>
        <v>0.14888908691261216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2.75">
      <c r="A40" s="31">
        <v>1998</v>
      </c>
      <c r="B40" s="117">
        <v>271.883</v>
      </c>
      <c r="C40" s="65">
        <v>44.4</v>
      </c>
      <c r="D40" s="65">
        <v>11.6</v>
      </c>
      <c r="E40" s="66">
        <f t="shared" si="0"/>
        <v>56</v>
      </c>
      <c r="F40" s="65">
        <v>7.4</v>
      </c>
      <c r="G40" s="66">
        <f t="shared" si="1"/>
        <v>48.6</v>
      </c>
      <c r="H40" s="66">
        <f t="shared" si="3"/>
        <v>0.17875336082064713</v>
      </c>
      <c r="I40" s="66">
        <f t="shared" si="2"/>
        <v>0.17875336082064713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2.75">
      <c r="A41" s="31">
        <v>1999</v>
      </c>
      <c r="B41" s="117">
        <v>0</v>
      </c>
      <c r="C41" s="65">
        <v>44.1</v>
      </c>
      <c r="D41" s="65">
        <v>8.1</v>
      </c>
      <c r="E41" s="66">
        <f t="shared" si="0"/>
        <v>52.2</v>
      </c>
      <c r="F41" s="65">
        <v>8.3</v>
      </c>
      <c r="G41" s="66">
        <f t="shared" si="1"/>
        <v>43.900000000000006</v>
      </c>
      <c r="H41" s="66">
        <f t="shared" si="3"/>
        <v>0</v>
      </c>
      <c r="I41" s="66">
        <f t="shared" si="2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2.75">
      <c r="A42" s="31">
        <v>2000</v>
      </c>
      <c r="B42" s="117">
        <v>0</v>
      </c>
      <c r="C42" s="35"/>
      <c r="D42" s="35"/>
      <c r="E42" s="36">
        <f t="shared" si="0"/>
        <v>0</v>
      </c>
      <c r="F42" s="35"/>
      <c r="G42" s="36">
        <f t="shared" si="1"/>
        <v>0</v>
      </c>
      <c r="H42" s="43">
        <f t="shared" si="3"/>
        <v>0</v>
      </c>
      <c r="I42" s="4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9" ht="4.5" customHeight="1">
      <c r="A43" s="37"/>
      <c r="B43" s="38"/>
      <c r="C43" s="37"/>
      <c r="D43" s="37"/>
      <c r="E43" s="37"/>
      <c r="F43" s="37"/>
      <c r="G43" s="37"/>
      <c r="H43" s="37"/>
      <c r="I43" s="37"/>
    </row>
    <row r="44" spans="1:9" ht="12.75">
      <c r="A44" s="39" t="s">
        <v>0</v>
      </c>
      <c r="B44" s="40"/>
      <c r="C44" s="40"/>
      <c r="I44" s="4"/>
    </row>
    <row r="45" spans="1:9" ht="12.75">
      <c r="A45" s="15" t="s">
        <v>43</v>
      </c>
      <c r="B45" s="41"/>
      <c r="I45" s="4"/>
    </row>
    <row r="46" spans="1:9" ht="6" customHeight="1">
      <c r="A46" s="15"/>
      <c r="B46" s="41"/>
      <c r="I46" s="4"/>
    </row>
    <row r="47" spans="1:9" ht="12.75">
      <c r="A47" s="9" t="s">
        <v>23</v>
      </c>
      <c r="B47" s="41"/>
      <c r="I47" s="4"/>
    </row>
  </sheetData>
  <printOptions headings="1" horizontalCentered="1"/>
  <pageMargins left="0.75" right="0.75" top="0.699305555555556" bottom="0.449305556" header="0" footer="0"/>
  <pageSetup fitToHeight="1" fitToWidth="1" horizontalDpi="300" verticalDpi="3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U47"/>
  <sheetViews>
    <sheetView showZeros="0" showOutlineSymbols="0" workbookViewId="0" topLeftCell="A1">
      <selection activeCell="B12" sqref="B12:B42"/>
    </sheetView>
  </sheetViews>
  <sheetFormatPr defaultColWidth="9.140625" defaultRowHeight="12.75"/>
  <cols>
    <col min="1" max="1" width="6.421875" style="4" customWidth="1"/>
    <col min="2" max="8" width="14.7109375" style="4" customWidth="1"/>
    <col min="9" max="9" width="14.7109375" style="63" customWidth="1"/>
    <col min="10" max="16384" width="9.140625" style="63" customWidth="1"/>
  </cols>
  <sheetData>
    <row r="1" spans="2:9" ht="12" customHeight="1">
      <c r="B1" s="63"/>
      <c r="C1" s="5"/>
      <c r="D1" s="6"/>
      <c r="E1" s="5"/>
      <c r="F1" s="63"/>
      <c r="G1" s="63"/>
      <c r="H1" s="63"/>
      <c r="I1" s="7">
        <f ca="1">NOW()</f>
        <v>36536.643326157406</v>
      </c>
    </row>
    <row r="2" spans="2:9" ht="15.75">
      <c r="B2" s="8" t="s">
        <v>46</v>
      </c>
      <c r="C2" s="9"/>
      <c r="D2" s="9"/>
      <c r="E2" s="6"/>
      <c r="F2" s="6"/>
      <c r="G2" s="5" t="s">
        <v>34</v>
      </c>
      <c r="H2" s="10"/>
      <c r="I2" s="10"/>
    </row>
    <row r="3" spans="1:9" ht="12.75">
      <c r="A3" s="11"/>
      <c r="B3" s="17" t="s">
        <v>1</v>
      </c>
      <c r="C3" s="12" t="s">
        <v>5</v>
      </c>
      <c r="D3" s="13"/>
      <c r="E3" s="13"/>
      <c r="F3" s="12" t="s">
        <v>10</v>
      </c>
      <c r="G3" s="13"/>
      <c r="H3" s="14"/>
      <c r="I3" s="14"/>
    </row>
    <row r="4" spans="1:9" ht="12.75">
      <c r="A4" s="15"/>
      <c r="B4" s="16" t="s">
        <v>2</v>
      </c>
      <c r="C4" s="17"/>
      <c r="D4" s="17"/>
      <c r="E4" s="17"/>
      <c r="F4" s="17"/>
      <c r="G4" s="18" t="s">
        <v>13</v>
      </c>
      <c r="H4" s="19"/>
      <c r="I4" s="19"/>
    </row>
    <row r="5" spans="1:9" ht="12.75">
      <c r="A5" s="20" t="s">
        <v>22</v>
      </c>
      <c r="B5" s="16" t="s">
        <v>3</v>
      </c>
      <c r="C5" s="21"/>
      <c r="D5" s="22"/>
      <c r="E5" s="22" t="s">
        <v>7</v>
      </c>
      <c r="F5" s="22"/>
      <c r="G5" s="23"/>
      <c r="H5" s="24" t="s">
        <v>15</v>
      </c>
      <c r="I5" s="19"/>
    </row>
    <row r="6" spans="1:9" ht="12.75">
      <c r="A6" s="25"/>
      <c r="B6" s="21" t="s">
        <v>26</v>
      </c>
      <c r="C6" s="21" t="s">
        <v>17</v>
      </c>
      <c r="D6" s="22" t="s">
        <v>6</v>
      </c>
      <c r="E6" s="22" t="s">
        <v>8</v>
      </c>
      <c r="F6" s="22" t="s">
        <v>11</v>
      </c>
      <c r="G6" s="23" t="s">
        <v>7</v>
      </c>
      <c r="H6" s="23" t="s">
        <v>37</v>
      </c>
      <c r="I6" s="23" t="s">
        <v>38</v>
      </c>
    </row>
    <row r="7" spans="1:9" ht="10.5" customHeight="1">
      <c r="A7" s="26"/>
      <c r="B7" s="18" t="s">
        <v>32</v>
      </c>
      <c r="C7" s="27"/>
      <c r="D7" s="27"/>
      <c r="E7" s="28" t="s">
        <v>9</v>
      </c>
      <c r="F7" s="27"/>
      <c r="G7" s="29" t="s">
        <v>14</v>
      </c>
      <c r="H7" s="30" t="s">
        <v>36</v>
      </c>
      <c r="I7" s="71" t="s">
        <v>47</v>
      </c>
    </row>
    <row r="8" ht="4.5" customHeight="1">
      <c r="I8" s="4"/>
    </row>
    <row r="9" ht="4.5" customHeight="1">
      <c r="I9" s="4"/>
    </row>
    <row r="10" spans="2:9" ht="12.75">
      <c r="B10" s="31" t="s">
        <v>4</v>
      </c>
      <c r="C10" s="6" t="s">
        <v>24</v>
      </c>
      <c r="D10" s="6"/>
      <c r="E10" s="6"/>
      <c r="F10" s="6"/>
      <c r="G10" s="6"/>
      <c r="H10" s="10" t="s">
        <v>16</v>
      </c>
      <c r="I10" s="6"/>
    </row>
    <row r="11" ht="4.5" customHeight="1">
      <c r="I11" s="4"/>
    </row>
    <row r="12" spans="1:9" s="64" customFormat="1" ht="12.75">
      <c r="A12" s="32">
        <v>1970</v>
      </c>
      <c r="B12" s="116">
        <v>206.46599999999998</v>
      </c>
      <c r="C12" s="33"/>
      <c r="D12" s="34"/>
      <c r="E12" s="34">
        <f aca="true" t="shared" si="0" ref="E12:E42">C12+D12</f>
        <v>0</v>
      </c>
      <c r="F12" s="34"/>
      <c r="G12" s="34">
        <f aca="true" t="shared" si="1" ref="G12:G42">E12-F12</f>
        <v>0</v>
      </c>
      <c r="H12" s="42">
        <v>0.22</v>
      </c>
      <c r="I12" s="42">
        <f>H12*2.94</f>
        <v>0.6468</v>
      </c>
    </row>
    <row r="13" spans="1:9" ht="12.75">
      <c r="A13" s="31">
        <v>1971</v>
      </c>
      <c r="B13" s="117">
        <v>208.917</v>
      </c>
      <c r="C13" s="35"/>
      <c r="D13" s="36"/>
      <c r="E13" s="36">
        <f t="shared" si="0"/>
        <v>0</v>
      </c>
      <c r="F13" s="36"/>
      <c r="G13" s="36">
        <f t="shared" si="1"/>
        <v>0</v>
      </c>
      <c r="H13" s="43">
        <v>0.2</v>
      </c>
      <c r="I13" s="43">
        <f aca="true" t="shared" si="2" ref="I13:I41">H13*2.94</f>
        <v>0.588</v>
      </c>
    </row>
    <row r="14" spans="1:9" ht="12.75">
      <c r="A14" s="31">
        <v>1972</v>
      </c>
      <c r="B14" s="117">
        <v>210.985</v>
      </c>
      <c r="C14" s="35"/>
      <c r="D14" s="36"/>
      <c r="E14" s="36">
        <f t="shared" si="0"/>
        <v>0</v>
      </c>
      <c r="F14" s="36"/>
      <c r="G14" s="36">
        <f t="shared" si="1"/>
        <v>0</v>
      </c>
      <c r="H14" s="43">
        <v>0.13</v>
      </c>
      <c r="I14" s="43">
        <f t="shared" si="2"/>
        <v>0.3822</v>
      </c>
    </row>
    <row r="15" spans="1:9" ht="12.75">
      <c r="A15" s="31">
        <v>1973</v>
      </c>
      <c r="B15" s="117">
        <v>212.932</v>
      </c>
      <c r="C15" s="35"/>
      <c r="D15" s="36"/>
      <c r="E15" s="36">
        <f t="shared" si="0"/>
        <v>0</v>
      </c>
      <c r="F15" s="36"/>
      <c r="G15" s="36">
        <f t="shared" si="1"/>
        <v>0</v>
      </c>
      <c r="H15" s="43">
        <v>0.18</v>
      </c>
      <c r="I15" s="43">
        <f t="shared" si="2"/>
        <v>0.5292</v>
      </c>
    </row>
    <row r="16" spans="1:9" ht="12.75">
      <c r="A16" s="31">
        <v>1974</v>
      </c>
      <c r="B16" s="117">
        <v>214.931</v>
      </c>
      <c r="C16" s="35"/>
      <c r="D16" s="36"/>
      <c r="E16" s="36">
        <f t="shared" si="0"/>
        <v>0</v>
      </c>
      <c r="F16" s="36"/>
      <c r="G16" s="36">
        <f t="shared" si="1"/>
        <v>0</v>
      </c>
      <c r="H16" s="43">
        <v>0.16</v>
      </c>
      <c r="I16" s="43">
        <f t="shared" si="2"/>
        <v>0.4704</v>
      </c>
    </row>
    <row r="17" spans="1:255" ht="12.75">
      <c r="A17" s="32">
        <v>1975</v>
      </c>
      <c r="B17" s="116">
        <v>217.095</v>
      </c>
      <c r="C17" s="33"/>
      <c r="D17" s="34"/>
      <c r="E17" s="34">
        <f t="shared" si="0"/>
        <v>0</v>
      </c>
      <c r="F17" s="34"/>
      <c r="G17" s="34">
        <f t="shared" si="1"/>
        <v>0</v>
      </c>
      <c r="H17" s="42">
        <v>0.16</v>
      </c>
      <c r="I17" s="42">
        <f t="shared" si="2"/>
        <v>0.4704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3" ht="12.75">
      <c r="A18" s="31">
        <v>1976</v>
      </c>
      <c r="B18" s="117">
        <v>219.179</v>
      </c>
      <c r="C18" s="35"/>
      <c r="D18" s="36"/>
      <c r="E18" s="36">
        <f t="shared" si="0"/>
        <v>0</v>
      </c>
      <c r="F18" s="36"/>
      <c r="G18" s="36">
        <f t="shared" si="1"/>
        <v>0</v>
      </c>
      <c r="H18" s="43">
        <v>0.17</v>
      </c>
      <c r="I18" s="43">
        <f t="shared" si="2"/>
        <v>0.4998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2.75">
      <c r="A19" s="31">
        <v>1977</v>
      </c>
      <c r="B19" s="117">
        <v>221.47699999999998</v>
      </c>
      <c r="C19" s="35"/>
      <c r="D19" s="36"/>
      <c r="E19" s="36">
        <f t="shared" si="0"/>
        <v>0</v>
      </c>
      <c r="F19" s="36"/>
      <c r="G19" s="36">
        <f t="shared" si="1"/>
        <v>0</v>
      </c>
      <c r="H19" s="43">
        <v>0.16</v>
      </c>
      <c r="I19" s="43">
        <f t="shared" si="2"/>
        <v>0.4704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2.75">
      <c r="A20" s="31">
        <v>1978</v>
      </c>
      <c r="B20" s="117">
        <v>223.865</v>
      </c>
      <c r="C20" s="35"/>
      <c r="D20" s="36"/>
      <c r="E20" s="36">
        <f t="shared" si="0"/>
        <v>0</v>
      </c>
      <c r="F20" s="36"/>
      <c r="G20" s="36">
        <f t="shared" si="1"/>
        <v>0</v>
      </c>
      <c r="H20" s="43">
        <v>0.17</v>
      </c>
      <c r="I20" s="43">
        <f t="shared" si="2"/>
        <v>0.4998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2.75">
      <c r="A21" s="31">
        <v>1979</v>
      </c>
      <c r="B21" s="117">
        <v>226.451</v>
      </c>
      <c r="C21" s="35"/>
      <c r="D21" s="36"/>
      <c r="E21" s="36">
        <f t="shared" si="0"/>
        <v>0</v>
      </c>
      <c r="F21" s="36"/>
      <c r="G21" s="36">
        <f t="shared" si="1"/>
        <v>0</v>
      </c>
      <c r="H21" s="43">
        <v>0.17</v>
      </c>
      <c r="I21" s="43">
        <f t="shared" si="2"/>
        <v>0.4998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5" ht="12.75">
      <c r="A22" s="32">
        <v>1980</v>
      </c>
      <c r="B22" s="116">
        <v>228.937</v>
      </c>
      <c r="C22" s="33"/>
      <c r="D22" s="34"/>
      <c r="E22" s="34">
        <f t="shared" si="0"/>
        <v>0</v>
      </c>
      <c r="F22" s="34"/>
      <c r="G22" s="34">
        <f t="shared" si="1"/>
        <v>0</v>
      </c>
      <c r="H22" s="42">
        <v>0.13</v>
      </c>
      <c r="I22" s="42">
        <f t="shared" si="2"/>
        <v>0.3822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3" ht="12.75">
      <c r="A23" s="31">
        <v>1981</v>
      </c>
      <c r="B23" s="117">
        <v>231.157</v>
      </c>
      <c r="C23" s="35"/>
      <c r="D23" s="36"/>
      <c r="E23" s="36">
        <f t="shared" si="0"/>
        <v>0</v>
      </c>
      <c r="F23" s="36"/>
      <c r="G23" s="36">
        <f t="shared" si="1"/>
        <v>0</v>
      </c>
      <c r="H23" s="43">
        <v>0.14</v>
      </c>
      <c r="I23" s="43">
        <f t="shared" si="2"/>
        <v>0.4116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2.75">
      <c r="A24" s="31">
        <v>1982</v>
      </c>
      <c r="B24" s="117">
        <v>233.322</v>
      </c>
      <c r="C24" s="35"/>
      <c r="D24" s="36"/>
      <c r="E24" s="36">
        <f t="shared" si="0"/>
        <v>0</v>
      </c>
      <c r="F24" s="36"/>
      <c r="G24" s="36">
        <f t="shared" si="1"/>
        <v>0</v>
      </c>
      <c r="H24" s="43">
        <v>0.14</v>
      </c>
      <c r="I24" s="43">
        <f t="shared" si="2"/>
        <v>0.4116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2.75">
      <c r="A25" s="31">
        <v>1983</v>
      </c>
      <c r="B25" s="117">
        <v>235.385</v>
      </c>
      <c r="C25" s="35"/>
      <c r="D25" s="36"/>
      <c r="E25" s="36">
        <f t="shared" si="0"/>
        <v>0</v>
      </c>
      <c r="F25" s="36"/>
      <c r="G25" s="36">
        <f t="shared" si="1"/>
        <v>0</v>
      </c>
      <c r="H25" s="43">
        <v>0.14</v>
      </c>
      <c r="I25" s="43">
        <f t="shared" si="2"/>
        <v>0.4116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2.75">
      <c r="A26" s="31">
        <v>1984</v>
      </c>
      <c r="B26" s="117">
        <v>237.468</v>
      </c>
      <c r="C26" s="35"/>
      <c r="D26" s="36"/>
      <c r="E26" s="36">
        <f t="shared" si="0"/>
        <v>0</v>
      </c>
      <c r="F26" s="36"/>
      <c r="G26" s="36">
        <f t="shared" si="1"/>
        <v>0</v>
      </c>
      <c r="H26" s="43">
        <v>0.13</v>
      </c>
      <c r="I26" s="43">
        <f t="shared" si="2"/>
        <v>0.3822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5" ht="12.75">
      <c r="A27" s="32">
        <v>1985</v>
      </c>
      <c r="B27" s="116">
        <v>239.638</v>
      </c>
      <c r="C27" s="33"/>
      <c r="D27" s="34"/>
      <c r="E27" s="34">
        <f t="shared" si="0"/>
        <v>0</v>
      </c>
      <c r="F27" s="34"/>
      <c r="G27" s="34">
        <f t="shared" si="1"/>
        <v>0</v>
      </c>
      <c r="H27" s="42">
        <v>0.13</v>
      </c>
      <c r="I27" s="42">
        <f t="shared" si="2"/>
        <v>0.3822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3" ht="12.75">
      <c r="A28" s="31">
        <v>1986</v>
      </c>
      <c r="B28" s="117">
        <v>241.784</v>
      </c>
      <c r="C28" s="35"/>
      <c r="D28" s="36"/>
      <c r="E28" s="36">
        <f t="shared" si="0"/>
        <v>0</v>
      </c>
      <c r="F28" s="36"/>
      <c r="G28" s="36">
        <f t="shared" si="1"/>
        <v>0</v>
      </c>
      <c r="H28" s="43">
        <v>0.14</v>
      </c>
      <c r="I28" s="43">
        <f t="shared" si="2"/>
        <v>0.4116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>
      <c r="A29" s="31">
        <v>1987</v>
      </c>
      <c r="B29" s="117">
        <v>243.981</v>
      </c>
      <c r="C29" s="35"/>
      <c r="D29" s="36"/>
      <c r="E29" s="36">
        <f t="shared" si="0"/>
        <v>0</v>
      </c>
      <c r="F29" s="36"/>
      <c r="G29" s="36">
        <f t="shared" si="1"/>
        <v>0</v>
      </c>
      <c r="H29" s="43">
        <v>0.18</v>
      </c>
      <c r="I29" s="43">
        <f t="shared" si="2"/>
        <v>0.5292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2.75">
      <c r="A30" s="31">
        <v>1988</v>
      </c>
      <c r="B30" s="117">
        <v>246.224</v>
      </c>
      <c r="C30" s="35"/>
      <c r="D30" s="36"/>
      <c r="E30" s="36">
        <f t="shared" si="0"/>
        <v>0</v>
      </c>
      <c r="F30" s="36"/>
      <c r="G30" s="36">
        <f t="shared" si="1"/>
        <v>0</v>
      </c>
      <c r="H30" s="43">
        <v>0.15</v>
      </c>
      <c r="I30" s="43">
        <f t="shared" si="2"/>
        <v>0.441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2.75">
      <c r="A31" s="31">
        <v>1989</v>
      </c>
      <c r="B31" s="117">
        <v>248.659</v>
      </c>
      <c r="C31" s="35"/>
      <c r="D31" s="36"/>
      <c r="E31" s="36">
        <f t="shared" si="0"/>
        <v>0</v>
      </c>
      <c r="F31" s="36"/>
      <c r="G31" s="36">
        <f t="shared" si="1"/>
        <v>0</v>
      </c>
      <c r="H31" s="43">
        <v>0.16</v>
      </c>
      <c r="I31" s="43">
        <f t="shared" si="2"/>
        <v>0.4704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5" ht="12.75">
      <c r="A32" s="32">
        <v>1990</v>
      </c>
      <c r="B32" s="116">
        <v>251.373</v>
      </c>
      <c r="C32" s="33"/>
      <c r="D32" s="33"/>
      <c r="E32" s="34">
        <f t="shared" si="0"/>
        <v>0</v>
      </c>
      <c r="F32" s="34"/>
      <c r="G32" s="34">
        <f t="shared" si="1"/>
        <v>0</v>
      </c>
      <c r="H32" s="42">
        <v>0.2</v>
      </c>
      <c r="I32" s="42">
        <f t="shared" si="2"/>
        <v>0.588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3" ht="12.75">
      <c r="A33" s="31">
        <v>1991</v>
      </c>
      <c r="B33" s="117">
        <v>254.025</v>
      </c>
      <c r="C33" s="65">
        <v>29.2</v>
      </c>
      <c r="D33" s="65">
        <v>14.4</v>
      </c>
      <c r="E33" s="66">
        <f t="shared" si="0"/>
        <v>43.6</v>
      </c>
      <c r="F33" s="65">
        <v>4.3</v>
      </c>
      <c r="G33" s="66">
        <f t="shared" si="1"/>
        <v>39.300000000000004</v>
      </c>
      <c r="H33" s="66">
        <f aca="true" t="shared" si="3" ref="H33:H42">IF(G33=0,0,IF(B33=0,0,G33/B33))</f>
        <v>0.15470918216710955</v>
      </c>
      <c r="I33" s="66">
        <f t="shared" si="2"/>
        <v>0.4548449955713021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2.75">
      <c r="A34" s="31">
        <v>1992</v>
      </c>
      <c r="B34" s="117">
        <v>256.83</v>
      </c>
      <c r="C34" s="65">
        <v>30.4</v>
      </c>
      <c r="D34" s="65">
        <v>15.2</v>
      </c>
      <c r="E34" s="66">
        <f t="shared" si="0"/>
        <v>45.599999999999994</v>
      </c>
      <c r="F34" s="65">
        <v>5.3</v>
      </c>
      <c r="G34" s="66">
        <f t="shared" si="1"/>
        <v>40.3</v>
      </c>
      <c r="H34" s="66">
        <f t="shared" si="3"/>
        <v>0.15691313320095004</v>
      </c>
      <c r="I34" s="66">
        <f t="shared" si="2"/>
        <v>0.46132461161079313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2.75">
      <c r="A35" s="31">
        <v>1993</v>
      </c>
      <c r="B35" s="117">
        <v>259.413</v>
      </c>
      <c r="C35" s="65">
        <v>38.6</v>
      </c>
      <c r="D35" s="65">
        <v>22.4</v>
      </c>
      <c r="E35" s="66">
        <f t="shared" si="0"/>
        <v>61</v>
      </c>
      <c r="F35" s="65">
        <v>7</v>
      </c>
      <c r="G35" s="66">
        <f t="shared" si="1"/>
        <v>54</v>
      </c>
      <c r="H35" s="66">
        <f t="shared" si="3"/>
        <v>0.20816227405719837</v>
      </c>
      <c r="I35" s="66">
        <f t="shared" si="2"/>
        <v>0.6119970857281631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2.75">
      <c r="A36" s="31">
        <v>1994</v>
      </c>
      <c r="B36" s="117">
        <v>261.868</v>
      </c>
      <c r="C36" s="65">
        <v>36.4</v>
      </c>
      <c r="D36" s="65">
        <v>28.9</v>
      </c>
      <c r="E36" s="66">
        <f t="shared" si="0"/>
        <v>65.3</v>
      </c>
      <c r="F36" s="65">
        <v>11.1</v>
      </c>
      <c r="G36" s="66">
        <f t="shared" si="1"/>
        <v>54.199999999999996</v>
      </c>
      <c r="H36" s="66">
        <f t="shared" si="3"/>
        <v>0.20697450623978492</v>
      </c>
      <c r="I36" s="66">
        <f t="shared" si="2"/>
        <v>0.6085050483449677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5" ht="12.75">
      <c r="A37" s="32">
        <v>1995</v>
      </c>
      <c r="B37" s="116">
        <v>264.291</v>
      </c>
      <c r="C37" s="67">
        <v>33.6</v>
      </c>
      <c r="D37" s="67">
        <v>11.2</v>
      </c>
      <c r="E37" s="68">
        <f t="shared" si="0"/>
        <v>44.8</v>
      </c>
      <c r="F37" s="67">
        <v>12.6</v>
      </c>
      <c r="G37" s="68">
        <f t="shared" si="1"/>
        <v>32.199999999999996</v>
      </c>
      <c r="H37" s="68">
        <f t="shared" si="3"/>
        <v>0.12183540112981522</v>
      </c>
      <c r="I37" s="68">
        <f t="shared" si="2"/>
        <v>0.35819607932165676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3" ht="12.75">
      <c r="A38" s="31">
        <v>1996</v>
      </c>
      <c r="B38" s="117">
        <v>266.768</v>
      </c>
      <c r="C38" s="65">
        <v>29</v>
      </c>
      <c r="D38" s="65">
        <v>7.2</v>
      </c>
      <c r="E38" s="66">
        <f t="shared" si="0"/>
        <v>36.2</v>
      </c>
      <c r="F38" s="65">
        <v>5</v>
      </c>
      <c r="G38" s="66">
        <f t="shared" si="1"/>
        <v>31.200000000000003</v>
      </c>
      <c r="H38" s="66">
        <f t="shared" si="3"/>
        <v>0.11695555688838244</v>
      </c>
      <c r="I38" s="66">
        <f t="shared" si="2"/>
        <v>0.34384933725184436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2.75">
      <c r="A39" s="31">
        <v>1997</v>
      </c>
      <c r="B39" s="117">
        <v>269.328</v>
      </c>
      <c r="C39" s="65">
        <v>37</v>
      </c>
      <c r="D39" s="69">
        <v>11.1</v>
      </c>
      <c r="E39" s="66">
        <f t="shared" si="0"/>
        <v>48.1</v>
      </c>
      <c r="F39" s="69">
        <v>4.1</v>
      </c>
      <c r="G39" s="66">
        <f t="shared" si="1"/>
        <v>44</v>
      </c>
      <c r="H39" s="66">
        <f t="shared" si="3"/>
        <v>0.16336957167468663</v>
      </c>
      <c r="I39" s="66">
        <f t="shared" si="2"/>
        <v>0.4803065407235787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2.75">
      <c r="A40" s="31">
        <v>1998</v>
      </c>
      <c r="B40" s="117">
        <v>271.883</v>
      </c>
      <c r="C40" s="65">
        <v>32.6</v>
      </c>
      <c r="D40" s="65">
        <v>7.3</v>
      </c>
      <c r="E40" s="66">
        <f t="shared" si="0"/>
        <v>39.9</v>
      </c>
      <c r="F40" s="65">
        <v>4.2</v>
      </c>
      <c r="G40" s="66">
        <f t="shared" si="1"/>
        <v>35.699999999999996</v>
      </c>
      <c r="H40" s="66">
        <f t="shared" si="3"/>
        <v>0.1313064810966482</v>
      </c>
      <c r="I40" s="66">
        <f t="shared" si="2"/>
        <v>0.38604105442414566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2.75">
      <c r="A41" s="31">
        <v>1999</v>
      </c>
      <c r="B41" s="117">
        <v>0</v>
      </c>
      <c r="C41" s="65">
        <v>32.9</v>
      </c>
      <c r="D41" s="65">
        <v>8.1</v>
      </c>
      <c r="E41" s="66">
        <f t="shared" si="0"/>
        <v>41</v>
      </c>
      <c r="F41" s="65">
        <v>4.5</v>
      </c>
      <c r="G41" s="66">
        <f t="shared" si="1"/>
        <v>36.5</v>
      </c>
      <c r="H41" s="66">
        <f t="shared" si="3"/>
        <v>0</v>
      </c>
      <c r="I41" s="66">
        <f t="shared" si="2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2.75">
      <c r="A42" s="31">
        <v>2000</v>
      </c>
      <c r="B42" s="117">
        <v>0</v>
      </c>
      <c r="C42" s="35"/>
      <c r="D42" s="35"/>
      <c r="E42" s="36">
        <f t="shared" si="0"/>
        <v>0</v>
      </c>
      <c r="F42" s="35"/>
      <c r="G42" s="36">
        <f t="shared" si="1"/>
        <v>0</v>
      </c>
      <c r="H42" s="43">
        <f t="shared" si="3"/>
        <v>0</v>
      </c>
      <c r="I42" s="4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9" ht="4.5" customHeight="1">
      <c r="A43" s="37"/>
      <c r="B43" s="38"/>
      <c r="C43" s="37"/>
      <c r="D43" s="37"/>
      <c r="E43" s="37"/>
      <c r="F43" s="37"/>
      <c r="G43" s="37"/>
      <c r="H43" s="37"/>
      <c r="I43" s="37"/>
    </row>
    <row r="44" spans="1:9" ht="12.75">
      <c r="A44" s="39" t="s">
        <v>0</v>
      </c>
      <c r="B44" s="40"/>
      <c r="C44" s="40"/>
      <c r="I44" s="4"/>
    </row>
    <row r="45" spans="1:9" ht="12.75">
      <c r="A45" s="15" t="s">
        <v>35</v>
      </c>
      <c r="B45" s="41"/>
      <c r="I45" s="4"/>
    </row>
    <row r="46" spans="1:9" ht="6" customHeight="1">
      <c r="A46" s="15"/>
      <c r="B46" s="41"/>
      <c r="I46" s="4"/>
    </row>
    <row r="47" spans="1:9" ht="12.75">
      <c r="A47" s="9" t="s">
        <v>23</v>
      </c>
      <c r="B47" s="41"/>
      <c r="I47" s="4"/>
    </row>
  </sheetData>
  <printOptions headings="1" horizontalCentered="1"/>
  <pageMargins left="0.75" right="0.75" top="0.699305555555556" bottom="0.449305556" header="0" footer="0"/>
  <pageSetup fitToHeight="1" fitToWidth="1" horizontalDpi="300" verticalDpi="3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U47"/>
  <sheetViews>
    <sheetView showZeros="0" showOutlineSymbols="0" workbookViewId="0" topLeftCell="A1">
      <selection activeCell="B12" sqref="B12:B42"/>
    </sheetView>
  </sheetViews>
  <sheetFormatPr defaultColWidth="9.140625" defaultRowHeight="12.75"/>
  <cols>
    <col min="1" max="1" width="6.421875" style="4" customWidth="1"/>
    <col min="2" max="8" width="14.7109375" style="4" customWidth="1"/>
    <col min="9" max="9" width="14.7109375" style="63" customWidth="1"/>
    <col min="10" max="16384" width="9.140625" style="63" customWidth="1"/>
  </cols>
  <sheetData>
    <row r="1" spans="2:9" ht="12" customHeight="1">
      <c r="B1" s="63"/>
      <c r="C1" s="5"/>
      <c r="D1" s="6"/>
      <c r="E1" s="5"/>
      <c r="F1" s="63"/>
      <c r="G1" s="63"/>
      <c r="H1" s="63"/>
      <c r="I1" s="7">
        <f ca="1">NOW()</f>
        <v>36536.643326157406</v>
      </c>
    </row>
    <row r="2" spans="2:9" ht="15.75">
      <c r="B2" s="8" t="s">
        <v>48</v>
      </c>
      <c r="C2" s="9"/>
      <c r="D2" s="9"/>
      <c r="E2" s="6"/>
      <c r="F2" s="6"/>
      <c r="G2" s="5" t="s">
        <v>34</v>
      </c>
      <c r="H2" s="10"/>
      <c r="I2" s="10"/>
    </row>
    <row r="3" spans="1:9" ht="12.75">
      <c r="A3" s="11"/>
      <c r="B3" s="17" t="s">
        <v>1</v>
      </c>
      <c r="C3" s="12" t="s">
        <v>5</v>
      </c>
      <c r="D3" s="13"/>
      <c r="E3" s="13"/>
      <c r="F3" s="12" t="s">
        <v>10</v>
      </c>
      <c r="G3" s="13"/>
      <c r="H3" s="14"/>
      <c r="I3" s="14"/>
    </row>
    <row r="4" spans="1:9" ht="12.75">
      <c r="A4" s="15"/>
      <c r="B4" s="16" t="s">
        <v>2</v>
      </c>
      <c r="C4" s="17"/>
      <c r="D4" s="17"/>
      <c r="E4" s="17"/>
      <c r="F4" s="17"/>
      <c r="G4" s="18" t="s">
        <v>13</v>
      </c>
      <c r="H4" s="19"/>
      <c r="I4" s="19"/>
    </row>
    <row r="5" spans="1:9" ht="12.75">
      <c r="A5" s="20" t="s">
        <v>22</v>
      </c>
      <c r="B5" s="16" t="s">
        <v>3</v>
      </c>
      <c r="C5" s="21"/>
      <c r="D5" s="22"/>
      <c r="E5" s="22" t="s">
        <v>7</v>
      </c>
      <c r="F5" s="22"/>
      <c r="G5" s="23"/>
      <c r="H5" s="24" t="s">
        <v>15</v>
      </c>
      <c r="I5" s="19"/>
    </row>
    <row r="6" spans="1:9" ht="12.75">
      <c r="A6" s="25"/>
      <c r="B6" s="21" t="s">
        <v>26</v>
      </c>
      <c r="C6" s="21" t="s">
        <v>17</v>
      </c>
      <c r="D6" s="22" t="s">
        <v>6</v>
      </c>
      <c r="E6" s="22" t="s">
        <v>8</v>
      </c>
      <c r="F6" s="22" t="s">
        <v>11</v>
      </c>
      <c r="G6" s="23" t="s">
        <v>7</v>
      </c>
      <c r="H6" s="23" t="s">
        <v>37</v>
      </c>
      <c r="I6" s="23" t="s">
        <v>38</v>
      </c>
    </row>
    <row r="7" spans="1:9" ht="10.5" customHeight="1">
      <c r="A7" s="26"/>
      <c r="B7" s="18" t="s">
        <v>32</v>
      </c>
      <c r="C7" s="27"/>
      <c r="D7" s="27"/>
      <c r="E7" s="28" t="s">
        <v>9</v>
      </c>
      <c r="F7" s="27"/>
      <c r="G7" s="29" t="s">
        <v>14</v>
      </c>
      <c r="H7" s="30" t="s">
        <v>36</v>
      </c>
      <c r="I7" s="71" t="s">
        <v>49</v>
      </c>
    </row>
    <row r="8" ht="4.5" customHeight="1">
      <c r="I8" s="4"/>
    </row>
    <row r="9" ht="4.5" customHeight="1">
      <c r="I9" s="4"/>
    </row>
    <row r="10" spans="2:9" ht="12.75">
      <c r="B10" s="31" t="s">
        <v>4</v>
      </c>
      <c r="C10" s="6" t="s">
        <v>24</v>
      </c>
      <c r="D10" s="6"/>
      <c r="E10" s="6"/>
      <c r="F10" s="6"/>
      <c r="G10" s="6"/>
      <c r="H10" s="10" t="s">
        <v>16</v>
      </c>
      <c r="I10" s="6"/>
    </row>
    <row r="11" ht="4.5" customHeight="1">
      <c r="I11" s="4"/>
    </row>
    <row r="12" spans="1:9" s="64" customFormat="1" ht="12.75">
      <c r="A12" s="32">
        <v>1970</v>
      </c>
      <c r="B12" s="116">
        <v>206.46599999999998</v>
      </c>
      <c r="C12" s="33"/>
      <c r="D12" s="34"/>
      <c r="E12" s="34">
        <f aca="true" t="shared" si="0" ref="E12:E42">C12+D12</f>
        <v>0</v>
      </c>
      <c r="F12" s="34"/>
      <c r="G12" s="34">
        <f aca="true" t="shared" si="1" ref="G12:G42">E12-F12</f>
        <v>0</v>
      </c>
      <c r="H12" s="42">
        <v>0.02</v>
      </c>
      <c r="I12" s="42">
        <f>H12*5.55</f>
        <v>0.111</v>
      </c>
    </row>
    <row r="13" spans="1:9" ht="12.75">
      <c r="A13" s="31">
        <v>1971</v>
      </c>
      <c r="B13" s="117">
        <v>208.917</v>
      </c>
      <c r="C13" s="35"/>
      <c r="D13" s="36"/>
      <c r="E13" s="36">
        <f t="shared" si="0"/>
        <v>0</v>
      </c>
      <c r="F13" s="36"/>
      <c r="G13" s="36">
        <f t="shared" si="1"/>
        <v>0</v>
      </c>
      <c r="H13" s="43">
        <v>0.02</v>
      </c>
      <c r="I13" s="43">
        <f aca="true" t="shared" si="2" ref="I13:I42">H13*5.55</f>
        <v>0.111</v>
      </c>
    </row>
    <row r="14" spans="1:9" ht="12.75">
      <c r="A14" s="31">
        <v>1972</v>
      </c>
      <c r="B14" s="117">
        <v>210.985</v>
      </c>
      <c r="C14" s="35"/>
      <c r="D14" s="36"/>
      <c r="E14" s="36">
        <f t="shared" si="0"/>
        <v>0</v>
      </c>
      <c r="F14" s="36"/>
      <c r="G14" s="36">
        <f t="shared" si="1"/>
        <v>0</v>
      </c>
      <c r="H14" s="43">
        <v>0.02</v>
      </c>
      <c r="I14" s="43">
        <f t="shared" si="2"/>
        <v>0.111</v>
      </c>
    </row>
    <row r="15" spans="1:9" ht="12.75">
      <c r="A15" s="31">
        <v>1973</v>
      </c>
      <c r="B15" s="117">
        <v>212.932</v>
      </c>
      <c r="C15" s="35"/>
      <c r="D15" s="36"/>
      <c r="E15" s="36">
        <f t="shared" si="0"/>
        <v>0</v>
      </c>
      <c r="F15" s="36"/>
      <c r="G15" s="36">
        <f t="shared" si="1"/>
        <v>0</v>
      </c>
      <c r="H15" s="43">
        <v>0.01</v>
      </c>
      <c r="I15" s="43">
        <f t="shared" si="2"/>
        <v>0.0555</v>
      </c>
    </row>
    <row r="16" spans="1:9" ht="12.75">
      <c r="A16" s="31">
        <v>1974</v>
      </c>
      <c r="B16" s="117">
        <v>214.931</v>
      </c>
      <c r="C16" s="35"/>
      <c r="D16" s="36"/>
      <c r="E16" s="36">
        <f t="shared" si="0"/>
        <v>0</v>
      </c>
      <c r="F16" s="36"/>
      <c r="G16" s="36">
        <f t="shared" si="1"/>
        <v>0</v>
      </c>
      <c r="H16" s="43">
        <v>0.01</v>
      </c>
      <c r="I16" s="43">
        <f t="shared" si="2"/>
        <v>0.0555</v>
      </c>
    </row>
    <row r="17" spans="1:255" ht="12.75">
      <c r="A17" s="32">
        <v>1975</v>
      </c>
      <c r="B17" s="116">
        <v>217.095</v>
      </c>
      <c r="C17" s="33"/>
      <c r="D17" s="34"/>
      <c r="E17" s="34">
        <f t="shared" si="0"/>
        <v>0</v>
      </c>
      <c r="F17" s="34"/>
      <c r="G17" s="34">
        <f t="shared" si="1"/>
        <v>0</v>
      </c>
      <c r="H17" s="42">
        <v>0.02</v>
      </c>
      <c r="I17" s="42">
        <f t="shared" si="2"/>
        <v>0.111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3" ht="12.75">
      <c r="A18" s="31">
        <v>1976</v>
      </c>
      <c r="B18" s="117">
        <v>219.179</v>
      </c>
      <c r="C18" s="35"/>
      <c r="D18" s="36"/>
      <c r="E18" s="36">
        <f t="shared" si="0"/>
        <v>0</v>
      </c>
      <c r="F18" s="36"/>
      <c r="G18" s="36">
        <f t="shared" si="1"/>
        <v>0</v>
      </c>
      <c r="H18" s="43">
        <v>0.02</v>
      </c>
      <c r="I18" s="43">
        <f t="shared" si="2"/>
        <v>0.111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2.75">
      <c r="A19" s="31">
        <v>1977</v>
      </c>
      <c r="B19" s="117">
        <v>221.47699999999998</v>
      </c>
      <c r="C19" s="35"/>
      <c r="D19" s="36"/>
      <c r="E19" s="36">
        <f t="shared" si="0"/>
        <v>0</v>
      </c>
      <c r="F19" s="36"/>
      <c r="G19" s="36">
        <f t="shared" si="1"/>
        <v>0</v>
      </c>
      <c r="H19" s="43">
        <v>0.02</v>
      </c>
      <c r="I19" s="43">
        <f t="shared" si="2"/>
        <v>0.111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2.75">
      <c r="A20" s="31">
        <v>1978</v>
      </c>
      <c r="B20" s="117">
        <v>223.865</v>
      </c>
      <c r="C20" s="35"/>
      <c r="D20" s="36"/>
      <c r="E20" s="36">
        <f t="shared" si="0"/>
        <v>0</v>
      </c>
      <c r="F20" s="36"/>
      <c r="G20" s="36">
        <f t="shared" si="1"/>
        <v>0</v>
      </c>
      <c r="H20" s="43">
        <v>0.01</v>
      </c>
      <c r="I20" s="43">
        <f t="shared" si="2"/>
        <v>0.0555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2.75">
      <c r="A21" s="31">
        <v>1979</v>
      </c>
      <c r="B21" s="117">
        <v>226.451</v>
      </c>
      <c r="C21" s="35"/>
      <c r="D21" s="36"/>
      <c r="E21" s="36">
        <f t="shared" si="0"/>
        <v>0</v>
      </c>
      <c r="F21" s="36"/>
      <c r="G21" s="36">
        <f t="shared" si="1"/>
        <v>0</v>
      </c>
      <c r="H21" s="43">
        <v>0.01</v>
      </c>
      <c r="I21" s="43">
        <f t="shared" si="2"/>
        <v>0.0555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5" ht="12.75">
      <c r="A22" s="32">
        <v>1980</v>
      </c>
      <c r="B22" s="116">
        <v>228.937</v>
      </c>
      <c r="C22" s="33"/>
      <c r="D22" s="34"/>
      <c r="E22" s="34">
        <f t="shared" si="0"/>
        <v>0</v>
      </c>
      <c r="F22" s="34"/>
      <c r="G22" s="34">
        <f t="shared" si="1"/>
        <v>0</v>
      </c>
      <c r="H22" s="42">
        <v>0.01</v>
      </c>
      <c r="I22" s="42">
        <f t="shared" si="2"/>
        <v>0.0555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3" ht="12.75">
      <c r="A23" s="31">
        <v>1981</v>
      </c>
      <c r="B23" s="117">
        <v>231.157</v>
      </c>
      <c r="C23" s="35"/>
      <c r="D23" s="36"/>
      <c r="E23" s="36">
        <f t="shared" si="0"/>
        <v>0</v>
      </c>
      <c r="F23" s="36"/>
      <c r="G23" s="36">
        <f t="shared" si="1"/>
        <v>0</v>
      </c>
      <c r="H23" s="43">
        <v>0.02</v>
      </c>
      <c r="I23" s="43">
        <f t="shared" si="2"/>
        <v>0.111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2.75">
      <c r="A24" s="31">
        <v>1982</v>
      </c>
      <c r="B24" s="117">
        <v>233.322</v>
      </c>
      <c r="C24" s="35"/>
      <c r="D24" s="36"/>
      <c r="E24" s="36">
        <f t="shared" si="0"/>
        <v>0</v>
      </c>
      <c r="F24" s="36"/>
      <c r="G24" s="36">
        <f t="shared" si="1"/>
        <v>0</v>
      </c>
      <c r="H24" s="43">
        <v>0.02</v>
      </c>
      <c r="I24" s="43">
        <f t="shared" si="2"/>
        <v>0.111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2.75">
      <c r="A25" s="31">
        <v>1983</v>
      </c>
      <c r="B25" s="117">
        <v>235.385</v>
      </c>
      <c r="C25" s="35"/>
      <c r="D25" s="36"/>
      <c r="E25" s="36">
        <f t="shared" si="0"/>
        <v>0</v>
      </c>
      <c r="F25" s="36"/>
      <c r="G25" s="36">
        <f t="shared" si="1"/>
        <v>0</v>
      </c>
      <c r="H25" s="43">
        <v>0.04</v>
      </c>
      <c r="I25" s="43">
        <f t="shared" si="2"/>
        <v>0.222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2.75">
      <c r="A26" s="31">
        <v>1984</v>
      </c>
      <c r="B26" s="117">
        <v>237.468</v>
      </c>
      <c r="C26" s="35"/>
      <c r="D26" s="36"/>
      <c r="E26" s="36">
        <f t="shared" si="0"/>
        <v>0</v>
      </c>
      <c r="F26" s="36"/>
      <c r="G26" s="36">
        <f t="shared" si="1"/>
        <v>0</v>
      </c>
      <c r="H26" s="43">
        <v>0.04</v>
      </c>
      <c r="I26" s="43">
        <f t="shared" si="2"/>
        <v>0.222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5" ht="12.75">
      <c r="A27" s="32">
        <v>1985</v>
      </c>
      <c r="B27" s="116">
        <v>239.638</v>
      </c>
      <c r="C27" s="33"/>
      <c r="D27" s="34"/>
      <c r="E27" s="34">
        <f t="shared" si="0"/>
        <v>0</v>
      </c>
      <c r="F27" s="34"/>
      <c r="G27" s="34">
        <f t="shared" si="1"/>
        <v>0</v>
      </c>
      <c r="H27" s="42">
        <v>0.02</v>
      </c>
      <c r="I27" s="42">
        <f t="shared" si="2"/>
        <v>0.111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3" ht="12.75">
      <c r="A28" s="31">
        <v>1986</v>
      </c>
      <c r="B28" s="117">
        <v>241.784</v>
      </c>
      <c r="C28" s="35"/>
      <c r="D28" s="36"/>
      <c r="E28" s="36">
        <f t="shared" si="0"/>
        <v>0</v>
      </c>
      <c r="F28" s="36"/>
      <c r="G28" s="36">
        <f t="shared" si="1"/>
        <v>0</v>
      </c>
      <c r="H28" s="43">
        <v>0.01</v>
      </c>
      <c r="I28" s="43">
        <f t="shared" si="2"/>
        <v>0.0555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>
      <c r="A29" s="31">
        <v>1987</v>
      </c>
      <c r="B29" s="117">
        <v>243.981</v>
      </c>
      <c r="C29" s="35"/>
      <c r="D29" s="36"/>
      <c r="E29" s="36">
        <f t="shared" si="0"/>
        <v>0</v>
      </c>
      <c r="F29" s="36"/>
      <c r="G29" s="36">
        <f t="shared" si="1"/>
        <v>0</v>
      </c>
      <c r="H29" s="43">
        <v>0.02</v>
      </c>
      <c r="I29" s="43">
        <f t="shared" si="2"/>
        <v>0.111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2.75">
      <c r="A30" s="31">
        <v>1988</v>
      </c>
      <c r="B30" s="117">
        <v>246.224</v>
      </c>
      <c r="C30" s="35"/>
      <c r="D30" s="36"/>
      <c r="E30" s="36">
        <f t="shared" si="0"/>
        <v>0</v>
      </c>
      <c r="F30" s="36"/>
      <c r="G30" s="36">
        <f t="shared" si="1"/>
        <v>0</v>
      </c>
      <c r="H30" s="43">
        <v>0.02</v>
      </c>
      <c r="I30" s="43">
        <f t="shared" si="2"/>
        <v>0.111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2.75">
      <c r="A31" s="31">
        <v>1989</v>
      </c>
      <c r="B31" s="117">
        <v>248.659</v>
      </c>
      <c r="C31" s="35"/>
      <c r="D31" s="36"/>
      <c r="E31" s="36">
        <f t="shared" si="0"/>
        <v>0</v>
      </c>
      <c r="F31" s="36"/>
      <c r="G31" s="36">
        <f t="shared" si="1"/>
        <v>0</v>
      </c>
      <c r="H31" s="43">
        <v>0.01</v>
      </c>
      <c r="I31" s="43">
        <f t="shared" si="2"/>
        <v>0.0555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5" ht="12.75">
      <c r="A32" s="32">
        <v>1990</v>
      </c>
      <c r="B32" s="116">
        <v>251.373</v>
      </c>
      <c r="C32" s="33"/>
      <c r="D32" s="33"/>
      <c r="E32" s="34">
        <f t="shared" si="0"/>
        <v>0</v>
      </c>
      <c r="F32" s="34"/>
      <c r="G32" s="34">
        <f t="shared" si="1"/>
        <v>0</v>
      </c>
      <c r="H32" s="42">
        <v>0.01</v>
      </c>
      <c r="I32" s="42">
        <f t="shared" si="2"/>
        <v>0.0555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3" ht="12.75">
      <c r="A33" s="31">
        <v>1991</v>
      </c>
      <c r="B33" s="117">
        <v>254.025</v>
      </c>
      <c r="C33" s="65">
        <v>4.8</v>
      </c>
      <c r="D33" s="65">
        <v>0.06</v>
      </c>
      <c r="E33" s="66">
        <f t="shared" si="0"/>
        <v>4.859999999999999</v>
      </c>
      <c r="F33" s="65">
        <v>0.4</v>
      </c>
      <c r="G33" s="66">
        <f t="shared" si="1"/>
        <v>4.459999999999999</v>
      </c>
      <c r="H33" s="66">
        <f aca="true" t="shared" si="3" ref="H33:H42">IF(G33=0,0,IF(B33=0,0,G33/B33))</f>
        <v>0.01755732703474067</v>
      </c>
      <c r="I33" s="66">
        <f t="shared" si="2"/>
        <v>0.09744316504281071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2.75">
      <c r="A34" s="31">
        <v>1992</v>
      </c>
      <c r="B34" s="117">
        <v>256.83</v>
      </c>
      <c r="C34" s="65">
        <v>4.2</v>
      </c>
      <c r="D34" s="65">
        <v>0.01</v>
      </c>
      <c r="E34" s="66">
        <f t="shared" si="0"/>
        <v>4.21</v>
      </c>
      <c r="F34" s="65"/>
      <c r="G34" s="66">
        <f t="shared" si="1"/>
        <v>4.21</v>
      </c>
      <c r="H34" s="66">
        <f t="shared" si="3"/>
        <v>0.016392166024218356</v>
      </c>
      <c r="I34" s="66">
        <f t="shared" si="2"/>
        <v>0.09097652143441187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2.75">
      <c r="A35" s="31">
        <v>1993</v>
      </c>
      <c r="B35" s="117">
        <v>259.413</v>
      </c>
      <c r="C35" s="65">
        <v>3.7</v>
      </c>
      <c r="D35" s="65">
        <v>0.07</v>
      </c>
      <c r="E35" s="66">
        <f t="shared" si="0"/>
        <v>3.77</v>
      </c>
      <c r="F35" s="65"/>
      <c r="G35" s="66">
        <f t="shared" si="1"/>
        <v>3.77</v>
      </c>
      <c r="H35" s="66">
        <f t="shared" si="3"/>
        <v>0.014532810614734033</v>
      </c>
      <c r="I35" s="66">
        <f t="shared" si="2"/>
        <v>0.08065709891177388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2.75">
      <c r="A36" s="31">
        <v>1994</v>
      </c>
      <c r="B36" s="117">
        <v>261.868</v>
      </c>
      <c r="C36" s="65">
        <v>2.9</v>
      </c>
      <c r="D36" s="65">
        <v>0.07</v>
      </c>
      <c r="E36" s="66">
        <f t="shared" si="0"/>
        <v>2.9699999999999998</v>
      </c>
      <c r="F36" s="65"/>
      <c r="G36" s="66">
        <f t="shared" si="1"/>
        <v>2.9699999999999998</v>
      </c>
      <c r="H36" s="66">
        <f t="shared" si="3"/>
        <v>0.011341591947087845</v>
      </c>
      <c r="I36" s="66">
        <f t="shared" si="2"/>
        <v>0.06294583530633754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5" ht="12.75">
      <c r="A37" s="32">
        <v>1995</v>
      </c>
      <c r="B37" s="116">
        <v>264.291</v>
      </c>
      <c r="C37" s="67">
        <v>3.1</v>
      </c>
      <c r="D37" s="67">
        <v>0.48</v>
      </c>
      <c r="E37" s="68">
        <f t="shared" si="0"/>
        <v>3.58</v>
      </c>
      <c r="F37" s="67"/>
      <c r="G37" s="68">
        <f t="shared" si="1"/>
        <v>3.58</v>
      </c>
      <c r="H37" s="68">
        <f t="shared" si="3"/>
        <v>0.013545675032445298</v>
      </c>
      <c r="I37" s="68">
        <f t="shared" si="2"/>
        <v>0.0751784964300714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3" ht="12.75">
      <c r="A38" s="31">
        <v>1996</v>
      </c>
      <c r="B38" s="117">
        <v>266.768</v>
      </c>
      <c r="C38" s="65">
        <v>3.4</v>
      </c>
      <c r="D38" s="65">
        <v>1.33</v>
      </c>
      <c r="E38" s="66">
        <f t="shared" si="0"/>
        <v>4.73</v>
      </c>
      <c r="F38" s="65"/>
      <c r="G38" s="66">
        <f t="shared" si="1"/>
        <v>4.73</v>
      </c>
      <c r="H38" s="66">
        <f t="shared" si="3"/>
        <v>0.01773076231032208</v>
      </c>
      <c r="I38" s="66">
        <f t="shared" si="2"/>
        <v>0.09840573082228754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2.75">
      <c r="A39" s="31">
        <v>1997</v>
      </c>
      <c r="B39" s="117">
        <v>269.328</v>
      </c>
      <c r="C39" s="65">
        <v>3.8</v>
      </c>
      <c r="D39" s="69">
        <v>1.86</v>
      </c>
      <c r="E39" s="66">
        <f t="shared" si="0"/>
        <v>5.66</v>
      </c>
      <c r="F39" s="69"/>
      <c r="G39" s="66">
        <f t="shared" si="1"/>
        <v>5.66</v>
      </c>
      <c r="H39" s="66">
        <f t="shared" si="3"/>
        <v>0.021015267629061963</v>
      </c>
      <c r="I39" s="66">
        <f t="shared" si="2"/>
        <v>0.11663473534129389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2.75">
      <c r="A40" s="31">
        <v>1998</v>
      </c>
      <c r="B40" s="117">
        <v>271.883</v>
      </c>
      <c r="C40" s="65">
        <v>3.1</v>
      </c>
      <c r="D40" s="65">
        <v>2.25</v>
      </c>
      <c r="E40" s="66">
        <f t="shared" si="0"/>
        <v>5.35</v>
      </c>
      <c r="F40" s="65"/>
      <c r="G40" s="66">
        <f t="shared" si="1"/>
        <v>5.35</v>
      </c>
      <c r="H40" s="66">
        <f t="shared" si="3"/>
        <v>0.019677581901038313</v>
      </c>
      <c r="I40" s="66">
        <f t="shared" si="2"/>
        <v>0.10921057955076263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2.75">
      <c r="A41" s="31">
        <v>1999</v>
      </c>
      <c r="B41" s="117">
        <v>0</v>
      </c>
      <c r="C41" s="65">
        <v>3.4</v>
      </c>
      <c r="D41" s="65">
        <v>2.35</v>
      </c>
      <c r="E41" s="66">
        <f t="shared" si="0"/>
        <v>5.75</v>
      </c>
      <c r="F41" s="65"/>
      <c r="G41" s="66">
        <f t="shared" si="1"/>
        <v>5.75</v>
      </c>
      <c r="H41" s="66">
        <f t="shared" si="3"/>
        <v>0</v>
      </c>
      <c r="I41" s="66">
        <f t="shared" si="2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2.75">
      <c r="A42" s="31">
        <v>2000</v>
      </c>
      <c r="B42" s="117">
        <v>0</v>
      </c>
      <c r="C42" s="35"/>
      <c r="D42" s="35"/>
      <c r="E42" s="36">
        <f t="shared" si="0"/>
        <v>0</v>
      </c>
      <c r="F42" s="35"/>
      <c r="G42" s="36">
        <f t="shared" si="1"/>
        <v>0</v>
      </c>
      <c r="H42" s="43">
        <f t="shared" si="3"/>
        <v>0</v>
      </c>
      <c r="I42" s="43">
        <f t="shared" si="2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9" ht="4.5" customHeight="1">
      <c r="A43" s="37"/>
      <c r="B43" s="38"/>
      <c r="C43" s="37"/>
      <c r="D43" s="37"/>
      <c r="E43" s="37"/>
      <c r="F43" s="37"/>
      <c r="G43" s="37"/>
      <c r="H43" s="37"/>
      <c r="I43" s="37"/>
    </row>
    <row r="44" spans="1:9" ht="12.75">
      <c r="A44" s="39" t="s">
        <v>0</v>
      </c>
      <c r="B44" s="40"/>
      <c r="C44" s="40"/>
      <c r="I44" s="4"/>
    </row>
    <row r="45" spans="1:9" ht="12.75">
      <c r="A45" s="15" t="s">
        <v>41</v>
      </c>
      <c r="B45" s="41"/>
      <c r="I45" s="4"/>
    </row>
    <row r="46" spans="1:9" ht="6" customHeight="1">
      <c r="A46" s="15"/>
      <c r="B46" s="41"/>
      <c r="I46" s="4"/>
    </row>
    <row r="47" spans="1:9" ht="12.75">
      <c r="A47" s="9" t="s">
        <v>23</v>
      </c>
      <c r="B47" s="41"/>
      <c r="I47" s="4"/>
    </row>
  </sheetData>
  <printOptions headings="1" horizontalCentered="1"/>
  <pageMargins left="0.75" right="0.75" top="0.699305555555556" bottom="0.449305556" header="0" footer="0"/>
  <pageSetup fitToHeight="1" fitToWidth="1" horizontalDpi="300" verticalDpi="3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U47"/>
  <sheetViews>
    <sheetView showZeros="0" showOutlineSymbols="0" workbookViewId="0" topLeftCell="A1">
      <selection activeCell="B12" sqref="B12:B42"/>
    </sheetView>
  </sheetViews>
  <sheetFormatPr defaultColWidth="9.140625" defaultRowHeight="12.75"/>
  <cols>
    <col min="1" max="1" width="6.421875" style="4" customWidth="1"/>
    <col min="2" max="8" width="14.7109375" style="4" customWidth="1"/>
    <col min="9" max="9" width="14.7109375" style="63" customWidth="1"/>
    <col min="10" max="16384" width="9.140625" style="63" customWidth="1"/>
  </cols>
  <sheetData>
    <row r="1" spans="2:9" ht="12" customHeight="1">
      <c r="B1" s="63"/>
      <c r="C1" s="5"/>
      <c r="D1" s="6"/>
      <c r="E1" s="5"/>
      <c r="F1" s="63"/>
      <c r="G1" s="63"/>
      <c r="H1" s="63"/>
      <c r="I1" s="7">
        <f ca="1">NOW()</f>
        <v>36536.643326157406</v>
      </c>
    </row>
    <row r="2" spans="2:9" ht="15.75">
      <c r="B2" s="8" t="s">
        <v>50</v>
      </c>
      <c r="C2" s="9"/>
      <c r="D2" s="9"/>
      <c r="E2" s="6"/>
      <c r="F2" s="6"/>
      <c r="G2" s="5" t="s">
        <v>34</v>
      </c>
      <c r="H2" s="10"/>
      <c r="I2" s="10"/>
    </row>
    <row r="3" spans="1:9" ht="12.75">
      <c r="A3" s="11"/>
      <c r="B3" s="17" t="s">
        <v>1</v>
      </c>
      <c r="C3" s="12" t="s">
        <v>5</v>
      </c>
      <c r="D3" s="13"/>
      <c r="E3" s="13"/>
      <c r="F3" s="12" t="s">
        <v>10</v>
      </c>
      <c r="G3" s="13"/>
      <c r="H3" s="14"/>
      <c r="I3" s="14"/>
    </row>
    <row r="4" spans="1:9" ht="12.75">
      <c r="A4" s="15"/>
      <c r="B4" s="16" t="s">
        <v>2</v>
      </c>
      <c r="C4" s="17"/>
      <c r="D4" s="17"/>
      <c r="E4" s="17"/>
      <c r="F4" s="17"/>
      <c r="G4" s="18" t="s">
        <v>13</v>
      </c>
      <c r="H4" s="19"/>
      <c r="I4" s="19"/>
    </row>
    <row r="5" spans="1:9" ht="12.75">
      <c r="A5" s="20" t="s">
        <v>22</v>
      </c>
      <c r="B5" s="16" t="s">
        <v>3</v>
      </c>
      <c r="C5" s="21"/>
      <c r="D5" s="22"/>
      <c r="E5" s="22" t="s">
        <v>7</v>
      </c>
      <c r="F5" s="22"/>
      <c r="G5" s="23"/>
      <c r="H5" s="24" t="s">
        <v>15</v>
      </c>
      <c r="I5" s="19"/>
    </row>
    <row r="6" spans="1:9" ht="12.75">
      <c r="A6" s="25"/>
      <c r="B6" s="21" t="s">
        <v>26</v>
      </c>
      <c r="C6" s="21" t="s">
        <v>17</v>
      </c>
      <c r="D6" s="22" t="s">
        <v>6</v>
      </c>
      <c r="E6" s="22" t="s">
        <v>8</v>
      </c>
      <c r="F6" s="22" t="s">
        <v>11</v>
      </c>
      <c r="G6" s="23" t="s">
        <v>7</v>
      </c>
      <c r="H6" s="23" t="s">
        <v>37</v>
      </c>
      <c r="I6" s="23" t="s">
        <v>38</v>
      </c>
    </row>
    <row r="7" spans="1:9" ht="10.5" customHeight="1">
      <c r="A7" s="26"/>
      <c r="B7" s="18" t="s">
        <v>32</v>
      </c>
      <c r="C7" s="27"/>
      <c r="D7" s="27"/>
      <c r="E7" s="28" t="s">
        <v>9</v>
      </c>
      <c r="F7" s="27"/>
      <c r="G7" s="29" t="s">
        <v>14</v>
      </c>
      <c r="H7" s="30" t="s">
        <v>36</v>
      </c>
      <c r="I7" s="71" t="s">
        <v>51</v>
      </c>
    </row>
    <row r="8" ht="4.5" customHeight="1">
      <c r="I8" s="4"/>
    </row>
    <row r="9" ht="4.5" customHeight="1">
      <c r="I9" s="4"/>
    </row>
    <row r="10" spans="2:9" ht="12.75">
      <c r="B10" s="31" t="s">
        <v>4</v>
      </c>
      <c r="C10" s="6" t="s">
        <v>24</v>
      </c>
      <c r="D10" s="6"/>
      <c r="E10" s="6"/>
      <c r="F10" s="6"/>
      <c r="G10" s="6"/>
      <c r="H10" s="10" t="s">
        <v>16</v>
      </c>
      <c r="I10" s="6"/>
    </row>
    <row r="11" ht="4.5" customHeight="1">
      <c r="I11" s="4"/>
    </row>
    <row r="12" spans="1:9" s="64" customFormat="1" ht="12.75">
      <c r="A12" s="32">
        <v>1970</v>
      </c>
      <c r="B12" s="116">
        <v>206.46599999999998</v>
      </c>
      <c r="C12" s="33"/>
      <c r="D12" s="34"/>
      <c r="E12" s="34">
        <f aca="true" t="shared" si="0" ref="E12:E42">C12+D12</f>
        <v>0</v>
      </c>
      <c r="F12" s="34"/>
      <c r="G12" s="34">
        <f aca="true" t="shared" si="1" ref="G12:G42">E12-F12</f>
        <v>0</v>
      </c>
      <c r="H12" s="42">
        <v>0.01</v>
      </c>
      <c r="I12" s="42">
        <f>H12*6.31</f>
        <v>0.0631</v>
      </c>
    </row>
    <row r="13" spans="1:9" ht="12.75">
      <c r="A13" s="31">
        <v>1971</v>
      </c>
      <c r="B13" s="117">
        <v>208.917</v>
      </c>
      <c r="C13" s="35"/>
      <c r="D13" s="36"/>
      <c r="E13" s="36">
        <f t="shared" si="0"/>
        <v>0</v>
      </c>
      <c r="F13" s="36"/>
      <c r="G13" s="36">
        <f t="shared" si="1"/>
        <v>0</v>
      </c>
      <c r="H13" s="43">
        <v>0.01</v>
      </c>
      <c r="I13" s="43">
        <f aca="true" t="shared" si="2" ref="I13:I42">H13*6.31</f>
        <v>0.0631</v>
      </c>
    </row>
    <row r="14" spans="1:9" ht="12.75">
      <c r="A14" s="31">
        <v>1972</v>
      </c>
      <c r="B14" s="117">
        <v>210.985</v>
      </c>
      <c r="C14" s="35"/>
      <c r="D14" s="36"/>
      <c r="E14" s="36">
        <f t="shared" si="0"/>
        <v>0</v>
      </c>
      <c r="F14" s="36"/>
      <c r="G14" s="36">
        <f t="shared" si="1"/>
        <v>0</v>
      </c>
      <c r="H14" s="43">
        <v>0.01</v>
      </c>
      <c r="I14" s="43">
        <f t="shared" si="2"/>
        <v>0.0631</v>
      </c>
    </row>
    <row r="15" spans="1:9" ht="12.75">
      <c r="A15" s="31">
        <v>1973</v>
      </c>
      <c r="B15" s="117">
        <v>212.932</v>
      </c>
      <c r="C15" s="35"/>
      <c r="D15" s="36"/>
      <c r="E15" s="36">
        <f t="shared" si="0"/>
        <v>0</v>
      </c>
      <c r="F15" s="36"/>
      <c r="G15" s="36">
        <f t="shared" si="1"/>
        <v>0</v>
      </c>
      <c r="H15" s="43">
        <v>0.01</v>
      </c>
      <c r="I15" s="43">
        <f t="shared" si="2"/>
        <v>0.0631</v>
      </c>
    </row>
    <row r="16" spans="1:9" ht="12.75">
      <c r="A16" s="31">
        <v>1974</v>
      </c>
      <c r="B16" s="117">
        <v>214.931</v>
      </c>
      <c r="C16" s="35"/>
      <c r="D16" s="36"/>
      <c r="E16" s="36">
        <f t="shared" si="0"/>
        <v>0</v>
      </c>
      <c r="F16" s="36"/>
      <c r="G16" s="36">
        <f t="shared" si="1"/>
        <v>0</v>
      </c>
      <c r="H16" s="43">
        <v>0.01</v>
      </c>
      <c r="I16" s="43">
        <f t="shared" si="2"/>
        <v>0.0631</v>
      </c>
    </row>
    <row r="17" spans="1:255" ht="12.75">
      <c r="A17" s="32">
        <v>1975</v>
      </c>
      <c r="B17" s="116">
        <v>217.095</v>
      </c>
      <c r="C17" s="33"/>
      <c r="D17" s="34"/>
      <c r="E17" s="34">
        <f t="shared" si="0"/>
        <v>0</v>
      </c>
      <c r="F17" s="34"/>
      <c r="G17" s="34">
        <f t="shared" si="1"/>
        <v>0</v>
      </c>
      <c r="H17" s="42">
        <v>0.01</v>
      </c>
      <c r="I17" s="42">
        <f t="shared" si="2"/>
        <v>0.0631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3" ht="12.75">
      <c r="A18" s="31">
        <v>1976</v>
      </c>
      <c r="B18" s="117">
        <v>219.179</v>
      </c>
      <c r="C18" s="35"/>
      <c r="D18" s="36"/>
      <c r="E18" s="36">
        <f t="shared" si="0"/>
        <v>0</v>
      </c>
      <c r="F18" s="36"/>
      <c r="G18" s="36">
        <f t="shared" si="1"/>
        <v>0</v>
      </c>
      <c r="H18" s="43">
        <v>0.01</v>
      </c>
      <c r="I18" s="43">
        <f t="shared" si="2"/>
        <v>0.0631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2.75">
      <c r="A19" s="31">
        <v>1977</v>
      </c>
      <c r="B19" s="117">
        <v>221.47699999999998</v>
      </c>
      <c r="C19" s="35"/>
      <c r="D19" s="36"/>
      <c r="E19" s="36">
        <f t="shared" si="0"/>
        <v>0</v>
      </c>
      <c r="F19" s="36"/>
      <c r="G19" s="36">
        <f t="shared" si="1"/>
        <v>0</v>
      </c>
      <c r="H19" s="43">
        <v>0.01</v>
      </c>
      <c r="I19" s="43">
        <f t="shared" si="2"/>
        <v>0.0631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2.75">
      <c r="A20" s="31">
        <v>1978</v>
      </c>
      <c r="B20" s="117">
        <v>223.865</v>
      </c>
      <c r="C20" s="35"/>
      <c r="D20" s="36"/>
      <c r="E20" s="36">
        <f t="shared" si="0"/>
        <v>0</v>
      </c>
      <c r="F20" s="36"/>
      <c r="G20" s="36">
        <f t="shared" si="1"/>
        <v>0</v>
      </c>
      <c r="H20" s="43">
        <v>0.01</v>
      </c>
      <c r="I20" s="43">
        <f t="shared" si="2"/>
        <v>0.0631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2.75">
      <c r="A21" s="31">
        <v>1979</v>
      </c>
      <c r="B21" s="117">
        <v>226.451</v>
      </c>
      <c r="C21" s="35"/>
      <c r="D21" s="36"/>
      <c r="E21" s="36">
        <f t="shared" si="0"/>
        <v>0</v>
      </c>
      <c r="F21" s="36"/>
      <c r="G21" s="36">
        <f t="shared" si="1"/>
        <v>0</v>
      </c>
      <c r="H21" s="43">
        <v>0.01</v>
      </c>
      <c r="I21" s="43">
        <f t="shared" si="2"/>
        <v>0.0631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5" ht="12.75">
      <c r="A22" s="32">
        <v>1980</v>
      </c>
      <c r="B22" s="116">
        <v>228.937</v>
      </c>
      <c r="C22" s="33"/>
      <c r="D22" s="34"/>
      <c r="E22" s="34">
        <f t="shared" si="0"/>
        <v>0</v>
      </c>
      <c r="F22" s="34"/>
      <c r="G22" s="34">
        <f t="shared" si="1"/>
        <v>0</v>
      </c>
      <c r="H22" s="42">
        <v>0.01</v>
      </c>
      <c r="I22" s="42">
        <f t="shared" si="2"/>
        <v>0.0631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3" ht="12.75">
      <c r="A23" s="31">
        <v>1981</v>
      </c>
      <c r="B23" s="117">
        <v>231.157</v>
      </c>
      <c r="C23" s="35"/>
      <c r="D23" s="36"/>
      <c r="E23" s="36">
        <f t="shared" si="0"/>
        <v>0</v>
      </c>
      <c r="F23" s="36"/>
      <c r="G23" s="36">
        <f t="shared" si="1"/>
        <v>0</v>
      </c>
      <c r="H23" s="43">
        <v>0.01</v>
      </c>
      <c r="I23" s="43">
        <f t="shared" si="2"/>
        <v>0.0631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2.75">
      <c r="A24" s="31">
        <v>1982</v>
      </c>
      <c r="B24" s="117">
        <v>233.322</v>
      </c>
      <c r="C24" s="35"/>
      <c r="D24" s="36"/>
      <c r="E24" s="36">
        <f t="shared" si="0"/>
        <v>0</v>
      </c>
      <c r="F24" s="36"/>
      <c r="G24" s="36">
        <f t="shared" si="1"/>
        <v>0</v>
      </c>
      <c r="H24" s="43">
        <v>0.01</v>
      </c>
      <c r="I24" s="43">
        <f t="shared" si="2"/>
        <v>0.0631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2.75">
      <c r="A25" s="31">
        <v>1983</v>
      </c>
      <c r="B25" s="117">
        <v>235.385</v>
      </c>
      <c r="C25" s="35"/>
      <c r="D25" s="36"/>
      <c r="E25" s="36">
        <f t="shared" si="0"/>
        <v>0</v>
      </c>
      <c r="F25" s="36"/>
      <c r="G25" s="36">
        <f t="shared" si="1"/>
        <v>0</v>
      </c>
      <c r="H25" s="43">
        <v>0.01</v>
      </c>
      <c r="I25" s="43">
        <f t="shared" si="2"/>
        <v>0.0631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2.75">
      <c r="A26" s="31">
        <v>1984</v>
      </c>
      <c r="B26" s="117">
        <v>237.468</v>
      </c>
      <c r="C26" s="35"/>
      <c r="D26" s="36"/>
      <c r="E26" s="36">
        <f t="shared" si="0"/>
        <v>0</v>
      </c>
      <c r="F26" s="36"/>
      <c r="G26" s="36">
        <f t="shared" si="1"/>
        <v>0</v>
      </c>
      <c r="H26" s="43">
        <v>0.01</v>
      </c>
      <c r="I26" s="43">
        <f t="shared" si="2"/>
        <v>0.0631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5" ht="12.75">
      <c r="A27" s="32">
        <v>1985</v>
      </c>
      <c r="B27" s="116">
        <v>239.638</v>
      </c>
      <c r="C27" s="33"/>
      <c r="D27" s="34"/>
      <c r="E27" s="34">
        <f t="shared" si="0"/>
        <v>0</v>
      </c>
      <c r="F27" s="34"/>
      <c r="G27" s="34">
        <f t="shared" si="1"/>
        <v>0</v>
      </c>
      <c r="H27" s="42">
        <v>0.01</v>
      </c>
      <c r="I27" s="42">
        <f t="shared" si="2"/>
        <v>0.0631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3" ht="12.75">
      <c r="A28" s="31">
        <v>1986</v>
      </c>
      <c r="B28" s="117">
        <v>241.784</v>
      </c>
      <c r="C28" s="35"/>
      <c r="D28" s="36"/>
      <c r="E28" s="36">
        <f t="shared" si="0"/>
        <v>0</v>
      </c>
      <c r="F28" s="36"/>
      <c r="G28" s="36">
        <f t="shared" si="1"/>
        <v>0</v>
      </c>
      <c r="H28" s="43">
        <v>0.01</v>
      </c>
      <c r="I28" s="43">
        <f t="shared" si="2"/>
        <v>0.0631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>
      <c r="A29" s="31">
        <v>1987</v>
      </c>
      <c r="B29" s="117">
        <v>243.981</v>
      </c>
      <c r="C29" s="35"/>
      <c r="D29" s="36"/>
      <c r="E29" s="36">
        <f t="shared" si="0"/>
        <v>0</v>
      </c>
      <c r="F29" s="36"/>
      <c r="G29" s="36">
        <f t="shared" si="1"/>
        <v>0</v>
      </c>
      <c r="H29" s="43">
        <v>0.01</v>
      </c>
      <c r="I29" s="43">
        <f t="shared" si="2"/>
        <v>0.0631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2.75">
      <c r="A30" s="31">
        <v>1988</v>
      </c>
      <c r="B30" s="117">
        <v>246.224</v>
      </c>
      <c r="C30" s="35"/>
      <c r="D30" s="36"/>
      <c r="E30" s="36">
        <f t="shared" si="0"/>
        <v>0</v>
      </c>
      <c r="F30" s="36"/>
      <c r="G30" s="36">
        <f t="shared" si="1"/>
        <v>0</v>
      </c>
      <c r="H30" s="43">
        <v>0.01</v>
      </c>
      <c r="I30" s="43">
        <f t="shared" si="2"/>
        <v>0.0631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2.75">
      <c r="A31" s="31">
        <v>1989</v>
      </c>
      <c r="B31" s="117">
        <v>248.659</v>
      </c>
      <c r="C31" s="35"/>
      <c r="D31" s="36"/>
      <c r="E31" s="36">
        <f t="shared" si="0"/>
        <v>0</v>
      </c>
      <c r="F31" s="36"/>
      <c r="G31" s="36">
        <f t="shared" si="1"/>
        <v>0</v>
      </c>
      <c r="H31" s="43">
        <v>0.01</v>
      </c>
      <c r="I31" s="43">
        <f t="shared" si="2"/>
        <v>0.0631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5" ht="12.75">
      <c r="A32" s="32">
        <v>1990</v>
      </c>
      <c r="B32" s="116">
        <v>251.373</v>
      </c>
      <c r="C32" s="33"/>
      <c r="D32" s="33"/>
      <c r="E32" s="34">
        <f t="shared" si="0"/>
        <v>0</v>
      </c>
      <c r="F32" s="34"/>
      <c r="G32" s="34">
        <f t="shared" si="1"/>
        <v>0</v>
      </c>
      <c r="H32" s="42">
        <v>0.01</v>
      </c>
      <c r="I32" s="42">
        <f t="shared" si="2"/>
        <v>0.0631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3" ht="12.75">
      <c r="A33" s="31">
        <v>1991</v>
      </c>
      <c r="B33" s="117">
        <v>254.025</v>
      </c>
      <c r="C33" s="65">
        <v>3.1</v>
      </c>
      <c r="D33" s="65"/>
      <c r="E33" s="66">
        <f t="shared" si="0"/>
        <v>3.1</v>
      </c>
      <c r="F33" s="65">
        <v>0.2</v>
      </c>
      <c r="G33" s="66">
        <f t="shared" si="1"/>
        <v>2.9</v>
      </c>
      <c r="H33" s="66">
        <f aca="true" t="shared" si="3" ref="H33:H42">IF(G33=0,0,IF(B33=0,0,G33/B33))</f>
        <v>0.011416199192992815</v>
      </c>
      <c r="I33" s="66">
        <f t="shared" si="2"/>
        <v>0.07203621690778465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2.75">
      <c r="A34" s="31">
        <v>1992</v>
      </c>
      <c r="B34" s="117">
        <v>256.83</v>
      </c>
      <c r="C34" s="65">
        <v>3</v>
      </c>
      <c r="D34" s="65"/>
      <c r="E34" s="66">
        <f t="shared" si="0"/>
        <v>3</v>
      </c>
      <c r="F34" s="65"/>
      <c r="G34" s="66">
        <f t="shared" si="1"/>
        <v>3</v>
      </c>
      <c r="H34" s="66">
        <f t="shared" si="3"/>
        <v>0.011680878402055835</v>
      </c>
      <c r="I34" s="66">
        <f t="shared" si="2"/>
        <v>0.07370634271697231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2.75">
      <c r="A35" s="31">
        <v>1993</v>
      </c>
      <c r="B35" s="117">
        <v>259.413</v>
      </c>
      <c r="C35" s="65">
        <v>3</v>
      </c>
      <c r="D35" s="65"/>
      <c r="E35" s="66">
        <f t="shared" si="0"/>
        <v>3</v>
      </c>
      <c r="F35" s="65"/>
      <c r="G35" s="66">
        <f t="shared" si="1"/>
        <v>3</v>
      </c>
      <c r="H35" s="66">
        <f t="shared" si="3"/>
        <v>0.011564570780955465</v>
      </c>
      <c r="I35" s="66">
        <f t="shared" si="2"/>
        <v>0.07297244162782898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2.75">
      <c r="A36" s="31">
        <v>1994</v>
      </c>
      <c r="B36" s="117">
        <v>261.868</v>
      </c>
      <c r="C36" s="65">
        <v>2.6</v>
      </c>
      <c r="D36" s="65"/>
      <c r="E36" s="66">
        <f t="shared" si="0"/>
        <v>2.6</v>
      </c>
      <c r="F36" s="65"/>
      <c r="G36" s="66">
        <f t="shared" si="1"/>
        <v>2.6</v>
      </c>
      <c r="H36" s="66">
        <f t="shared" si="3"/>
        <v>0.009928666350985993</v>
      </c>
      <c r="I36" s="66">
        <f t="shared" si="2"/>
        <v>0.06264988467472161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5" ht="12.75">
      <c r="A37" s="32">
        <v>1995</v>
      </c>
      <c r="B37" s="116">
        <v>264.291</v>
      </c>
      <c r="C37" s="67">
        <v>1.6</v>
      </c>
      <c r="D37" s="67"/>
      <c r="E37" s="68">
        <f t="shared" si="0"/>
        <v>1.6</v>
      </c>
      <c r="F37" s="67"/>
      <c r="G37" s="68">
        <f t="shared" si="1"/>
        <v>1.6</v>
      </c>
      <c r="H37" s="68">
        <f t="shared" si="3"/>
        <v>0.006053932975394547</v>
      </c>
      <c r="I37" s="68">
        <f t="shared" si="2"/>
        <v>0.03820031707473959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3" ht="12.75">
      <c r="A38" s="31">
        <v>1996</v>
      </c>
      <c r="B38" s="117">
        <v>266.768</v>
      </c>
      <c r="C38" s="65">
        <v>1.4</v>
      </c>
      <c r="D38" s="65"/>
      <c r="E38" s="66">
        <f t="shared" si="0"/>
        <v>1.4</v>
      </c>
      <c r="F38" s="65"/>
      <c r="G38" s="66">
        <f t="shared" si="1"/>
        <v>1.4</v>
      </c>
      <c r="H38" s="66">
        <f t="shared" si="3"/>
        <v>0.005248005757812032</v>
      </c>
      <c r="I38" s="66">
        <f t="shared" si="2"/>
        <v>0.03311491633179392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2.75">
      <c r="A39" s="31">
        <v>1997</v>
      </c>
      <c r="B39" s="117">
        <v>269.328</v>
      </c>
      <c r="C39" s="65">
        <v>1.6</v>
      </c>
      <c r="D39" s="69"/>
      <c r="E39" s="66">
        <f t="shared" si="0"/>
        <v>1.6</v>
      </c>
      <c r="F39" s="69"/>
      <c r="G39" s="66">
        <f t="shared" si="1"/>
        <v>1.6</v>
      </c>
      <c r="H39" s="66">
        <f t="shared" si="3"/>
        <v>0.0059407116972613324</v>
      </c>
      <c r="I39" s="66">
        <f t="shared" si="2"/>
        <v>0.03748589080971901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2.75">
      <c r="A40" s="31">
        <v>1998</v>
      </c>
      <c r="B40" s="117">
        <v>271.883</v>
      </c>
      <c r="C40" s="65">
        <v>2.2</v>
      </c>
      <c r="D40" s="65"/>
      <c r="E40" s="66">
        <f t="shared" si="0"/>
        <v>2.2</v>
      </c>
      <c r="F40" s="65"/>
      <c r="G40" s="66">
        <f t="shared" si="1"/>
        <v>2.2</v>
      </c>
      <c r="H40" s="66">
        <f t="shared" si="3"/>
        <v>0.008091715921922298</v>
      </c>
      <c r="I40" s="66">
        <f t="shared" si="2"/>
        <v>0.0510587274673297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2.75">
      <c r="A41" s="31">
        <v>1999</v>
      </c>
      <c r="B41" s="117">
        <v>0</v>
      </c>
      <c r="C41" s="65">
        <v>1.7</v>
      </c>
      <c r="D41" s="65"/>
      <c r="E41" s="66">
        <f t="shared" si="0"/>
        <v>1.7</v>
      </c>
      <c r="F41" s="65"/>
      <c r="G41" s="66">
        <f t="shared" si="1"/>
        <v>1.7</v>
      </c>
      <c r="H41" s="66">
        <f t="shared" si="3"/>
        <v>0</v>
      </c>
      <c r="I41" s="66">
        <f t="shared" si="2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2.75">
      <c r="A42" s="31">
        <v>2000</v>
      </c>
      <c r="B42" s="117">
        <v>0</v>
      </c>
      <c r="C42" s="35"/>
      <c r="D42" s="35"/>
      <c r="E42" s="36">
        <f t="shared" si="0"/>
        <v>0</v>
      </c>
      <c r="F42" s="35"/>
      <c r="G42" s="36">
        <f t="shared" si="1"/>
        <v>0</v>
      </c>
      <c r="H42" s="43">
        <f t="shared" si="3"/>
        <v>0</v>
      </c>
      <c r="I42" s="43">
        <f t="shared" si="2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9" ht="4.5" customHeight="1">
      <c r="A43" s="37"/>
      <c r="B43" s="38"/>
      <c r="C43" s="37"/>
      <c r="D43" s="37"/>
      <c r="E43" s="37"/>
      <c r="F43" s="37"/>
      <c r="G43" s="37"/>
      <c r="H43" s="37"/>
      <c r="I43" s="37"/>
    </row>
    <row r="44" spans="1:9" ht="12.75">
      <c r="A44" s="39" t="s">
        <v>0</v>
      </c>
      <c r="B44" s="40"/>
      <c r="C44" s="40"/>
      <c r="I44" s="4"/>
    </row>
    <row r="45" spans="1:9" ht="12.75">
      <c r="A45" s="15" t="s">
        <v>41</v>
      </c>
      <c r="B45" s="41"/>
      <c r="I45" s="4"/>
    </row>
    <row r="46" spans="1:9" ht="6" customHeight="1">
      <c r="A46" s="15"/>
      <c r="B46" s="41"/>
      <c r="I46" s="4"/>
    </row>
    <row r="47" spans="1:9" ht="12.75">
      <c r="A47" s="9" t="s">
        <v>23</v>
      </c>
      <c r="B47" s="41"/>
      <c r="I47" s="4"/>
    </row>
  </sheetData>
  <printOptions headings="1" horizontalCentered="1"/>
  <pageMargins left="0.75" right="0.75" top="0.699305555555556" bottom="0.449305556" header="0" footer="0"/>
  <pageSetup fitToHeight="1" fitToWidth="1" horizontalDpi="300" verticalDpi="3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7"/>
  <sheetViews>
    <sheetView showZeros="0" showOutlineSymbols="0" workbookViewId="0" topLeftCell="A1">
      <selection activeCell="B12" sqref="B12:B42"/>
    </sheetView>
  </sheetViews>
  <sheetFormatPr defaultColWidth="9.140625" defaultRowHeight="12.75"/>
  <cols>
    <col min="1" max="1" width="6.421875" style="4" customWidth="1"/>
    <col min="2" max="10" width="14.7109375" style="4" customWidth="1"/>
    <col min="11" max="11" width="14.7109375" style="63" customWidth="1"/>
    <col min="12" max="16384" width="9.140625" style="63" customWidth="1"/>
  </cols>
  <sheetData>
    <row r="1" spans="2:11" ht="12" customHeight="1">
      <c r="B1" s="63"/>
      <c r="C1" s="5"/>
      <c r="D1" s="6"/>
      <c r="E1" s="6"/>
      <c r="F1" s="5"/>
      <c r="G1" s="63"/>
      <c r="H1" s="63"/>
      <c r="I1" s="63"/>
      <c r="J1" s="63"/>
      <c r="K1" s="7">
        <f ca="1">NOW()</f>
        <v>36536.643326157406</v>
      </c>
    </row>
    <row r="2" spans="2:11" ht="15.75">
      <c r="B2" s="8" t="s">
        <v>52</v>
      </c>
      <c r="C2" s="9"/>
      <c r="D2" s="9"/>
      <c r="E2" s="9"/>
      <c r="F2" s="6"/>
      <c r="G2" s="6"/>
      <c r="H2" s="6"/>
      <c r="I2" s="5" t="s">
        <v>34</v>
      </c>
      <c r="J2" s="10"/>
      <c r="K2" s="10"/>
    </row>
    <row r="3" spans="1:11" ht="12.75">
      <c r="A3" s="11"/>
      <c r="B3" s="17" t="s">
        <v>1</v>
      </c>
      <c r="C3" s="12" t="s">
        <v>5</v>
      </c>
      <c r="D3" s="13"/>
      <c r="E3" s="13"/>
      <c r="F3" s="13"/>
      <c r="G3" s="12" t="s">
        <v>10</v>
      </c>
      <c r="H3" s="13"/>
      <c r="I3" s="13"/>
      <c r="J3" s="14"/>
      <c r="K3" s="14"/>
    </row>
    <row r="4" spans="1:11" ht="12.75">
      <c r="A4" s="15"/>
      <c r="B4" s="16" t="s">
        <v>2</v>
      </c>
      <c r="C4" s="17"/>
      <c r="D4" s="17"/>
      <c r="E4" s="17"/>
      <c r="F4" s="17"/>
      <c r="G4" s="17"/>
      <c r="H4" s="17"/>
      <c r="I4" s="18" t="s">
        <v>13</v>
      </c>
      <c r="J4" s="19"/>
      <c r="K4" s="19"/>
    </row>
    <row r="5" spans="1:11" ht="12.75">
      <c r="A5" s="20" t="s">
        <v>22</v>
      </c>
      <c r="B5" s="16" t="s">
        <v>3</v>
      </c>
      <c r="C5" s="21"/>
      <c r="D5" s="22"/>
      <c r="E5" s="22" t="s">
        <v>19</v>
      </c>
      <c r="F5" s="22" t="s">
        <v>7</v>
      </c>
      <c r="G5" s="22"/>
      <c r="H5" s="22" t="s">
        <v>53</v>
      </c>
      <c r="I5" s="23"/>
      <c r="J5" s="24" t="s">
        <v>15</v>
      </c>
      <c r="K5" s="19"/>
    </row>
    <row r="6" spans="1:11" ht="12.75">
      <c r="A6" s="25"/>
      <c r="B6" s="21" t="s">
        <v>26</v>
      </c>
      <c r="C6" s="21" t="s">
        <v>17</v>
      </c>
      <c r="D6" s="22" t="s">
        <v>6</v>
      </c>
      <c r="E6" s="22" t="s">
        <v>20</v>
      </c>
      <c r="F6" s="22" t="s">
        <v>8</v>
      </c>
      <c r="G6" s="22" t="s">
        <v>11</v>
      </c>
      <c r="H6" s="22" t="s">
        <v>20</v>
      </c>
      <c r="I6" s="23" t="s">
        <v>7</v>
      </c>
      <c r="J6" s="23" t="s">
        <v>37</v>
      </c>
      <c r="K6" s="23" t="s">
        <v>38</v>
      </c>
    </row>
    <row r="7" spans="1:11" ht="10.5" customHeight="1">
      <c r="A7" s="26"/>
      <c r="B7" s="18" t="s">
        <v>32</v>
      </c>
      <c r="C7" s="27"/>
      <c r="D7" s="27"/>
      <c r="E7" s="27"/>
      <c r="F7" s="72" t="s">
        <v>21</v>
      </c>
      <c r="G7" s="27"/>
      <c r="H7" s="27"/>
      <c r="I7" s="72" t="s">
        <v>54</v>
      </c>
      <c r="J7" s="30" t="s">
        <v>55</v>
      </c>
      <c r="K7" s="71" t="s">
        <v>56</v>
      </c>
    </row>
    <row r="8" ht="4.5" customHeight="1">
      <c r="K8" s="4"/>
    </row>
    <row r="9" ht="4.5" customHeight="1">
      <c r="K9" s="4"/>
    </row>
    <row r="10" spans="2:11" ht="12.75">
      <c r="B10" s="31" t="s">
        <v>4</v>
      </c>
      <c r="C10" s="6" t="s">
        <v>24</v>
      </c>
      <c r="D10" s="6"/>
      <c r="E10" s="6"/>
      <c r="F10" s="6"/>
      <c r="G10" s="6"/>
      <c r="H10" s="6"/>
      <c r="I10" s="6"/>
      <c r="J10" s="10" t="s">
        <v>16</v>
      </c>
      <c r="K10" s="6"/>
    </row>
    <row r="11" ht="4.5" customHeight="1">
      <c r="K11" s="4"/>
    </row>
    <row r="12" spans="1:11" s="64" customFormat="1" ht="12.75">
      <c r="A12" s="32">
        <v>1970</v>
      </c>
      <c r="B12" s="116">
        <v>206.46599999999998</v>
      </c>
      <c r="C12" s="33"/>
      <c r="D12" s="34"/>
      <c r="E12" s="34"/>
      <c r="F12" s="34">
        <f>SUM(C12,D12,E12)</f>
        <v>0</v>
      </c>
      <c r="G12" s="34"/>
      <c r="H12" s="34"/>
      <c r="I12" s="34">
        <f>F12-SUM(G12,H12)</f>
        <v>0</v>
      </c>
      <c r="J12" s="42">
        <v>0.69</v>
      </c>
      <c r="K12" s="42">
        <f aca="true" t="shared" si="0" ref="K12:K41">J12*2.6</f>
        <v>1.7939999999999998</v>
      </c>
    </row>
    <row r="13" spans="1:11" ht="12.75">
      <c r="A13" s="31">
        <v>1971</v>
      </c>
      <c r="B13" s="117">
        <v>208.917</v>
      </c>
      <c r="C13" s="35"/>
      <c r="D13" s="36"/>
      <c r="E13" s="36"/>
      <c r="F13" s="36">
        <f aca="true" t="shared" si="1" ref="F13:F42">SUM(C13,D13,E13)</f>
        <v>0</v>
      </c>
      <c r="G13" s="36"/>
      <c r="H13" s="36"/>
      <c r="I13" s="36">
        <f aca="true" t="shared" si="2" ref="I13:I42">F13-SUM(G13,H13)</f>
        <v>0</v>
      </c>
      <c r="J13" s="43">
        <v>0.58</v>
      </c>
      <c r="K13" s="43">
        <f t="shared" si="0"/>
        <v>1.508</v>
      </c>
    </row>
    <row r="14" spans="1:11" ht="12.75">
      <c r="A14" s="31">
        <v>1972</v>
      </c>
      <c r="B14" s="117">
        <v>210.985</v>
      </c>
      <c r="C14" s="35"/>
      <c r="D14" s="36"/>
      <c r="E14" s="36"/>
      <c r="F14" s="36">
        <f t="shared" si="1"/>
        <v>0</v>
      </c>
      <c r="G14" s="36"/>
      <c r="H14" s="36"/>
      <c r="I14" s="36">
        <f t="shared" si="2"/>
        <v>0</v>
      </c>
      <c r="J14" s="43">
        <v>0.49</v>
      </c>
      <c r="K14" s="43">
        <f t="shared" si="0"/>
        <v>1.274</v>
      </c>
    </row>
    <row r="15" spans="1:11" ht="12.75">
      <c r="A15" s="31">
        <v>1973</v>
      </c>
      <c r="B15" s="117">
        <v>212.932</v>
      </c>
      <c r="C15" s="35"/>
      <c r="D15" s="36"/>
      <c r="E15" s="36"/>
      <c r="F15" s="36">
        <f t="shared" si="1"/>
        <v>0</v>
      </c>
      <c r="G15" s="36"/>
      <c r="H15" s="36"/>
      <c r="I15" s="36">
        <f t="shared" si="2"/>
        <v>0</v>
      </c>
      <c r="J15" s="43">
        <v>0.55</v>
      </c>
      <c r="K15" s="43">
        <f t="shared" si="0"/>
        <v>1.4300000000000002</v>
      </c>
    </row>
    <row r="16" spans="1:11" ht="12.75">
      <c r="A16" s="31">
        <v>1974</v>
      </c>
      <c r="B16" s="117">
        <v>214.931</v>
      </c>
      <c r="C16" s="35"/>
      <c r="D16" s="36"/>
      <c r="E16" s="36"/>
      <c r="F16" s="36">
        <f t="shared" si="1"/>
        <v>0</v>
      </c>
      <c r="G16" s="36"/>
      <c r="H16" s="36"/>
      <c r="I16" s="36">
        <f t="shared" si="2"/>
        <v>0</v>
      </c>
      <c r="J16" s="43">
        <v>0.51</v>
      </c>
      <c r="K16" s="43">
        <f t="shared" si="0"/>
        <v>1.326</v>
      </c>
    </row>
    <row r="17" spans="1:11" ht="12.75">
      <c r="A17" s="32">
        <v>1975</v>
      </c>
      <c r="B17" s="116">
        <v>217.095</v>
      </c>
      <c r="C17" s="33"/>
      <c r="D17" s="34"/>
      <c r="E17" s="34"/>
      <c r="F17" s="34">
        <f t="shared" si="1"/>
        <v>0</v>
      </c>
      <c r="G17" s="34"/>
      <c r="H17" s="34"/>
      <c r="I17" s="34">
        <f t="shared" si="2"/>
        <v>0</v>
      </c>
      <c r="J17" s="42">
        <v>0.6</v>
      </c>
      <c r="K17" s="42">
        <f t="shared" si="0"/>
        <v>1.56</v>
      </c>
    </row>
    <row r="18" spans="1:11" ht="12.75">
      <c r="A18" s="31">
        <v>1976</v>
      </c>
      <c r="B18" s="117">
        <v>219.179</v>
      </c>
      <c r="C18" s="35"/>
      <c r="D18" s="36"/>
      <c r="E18" s="36"/>
      <c r="F18" s="36">
        <f t="shared" si="1"/>
        <v>0</v>
      </c>
      <c r="G18" s="36"/>
      <c r="H18" s="36"/>
      <c r="I18" s="36">
        <f t="shared" si="2"/>
        <v>0</v>
      </c>
      <c r="J18" s="43">
        <v>0.53</v>
      </c>
      <c r="K18" s="43">
        <f t="shared" si="0"/>
        <v>1.3780000000000001</v>
      </c>
    </row>
    <row r="19" spans="1:11" ht="12.75">
      <c r="A19" s="31">
        <v>1977</v>
      </c>
      <c r="B19" s="117">
        <v>221.47699999999998</v>
      </c>
      <c r="C19" s="35"/>
      <c r="D19" s="36"/>
      <c r="E19" s="36"/>
      <c r="F19" s="36">
        <f t="shared" si="1"/>
        <v>0</v>
      </c>
      <c r="G19" s="36"/>
      <c r="H19" s="36"/>
      <c r="I19" s="36">
        <f t="shared" si="2"/>
        <v>0</v>
      </c>
      <c r="J19" s="43">
        <v>0.49</v>
      </c>
      <c r="K19" s="43">
        <f t="shared" si="0"/>
        <v>1.274</v>
      </c>
    </row>
    <row r="20" spans="1:11" ht="12.75">
      <c r="A20" s="31">
        <v>1978</v>
      </c>
      <c r="B20" s="117">
        <v>223.865</v>
      </c>
      <c r="C20" s="35"/>
      <c r="D20" s="36"/>
      <c r="E20" s="36"/>
      <c r="F20" s="36">
        <f t="shared" si="1"/>
        <v>0</v>
      </c>
      <c r="G20" s="36"/>
      <c r="H20" s="36"/>
      <c r="I20" s="36">
        <f t="shared" si="2"/>
        <v>0</v>
      </c>
      <c r="J20" s="43">
        <v>0.43</v>
      </c>
      <c r="K20" s="43">
        <f t="shared" si="0"/>
        <v>1.118</v>
      </c>
    </row>
    <row r="21" spans="1:11" ht="12.75">
      <c r="A21" s="31">
        <v>1979</v>
      </c>
      <c r="B21" s="117">
        <v>226.451</v>
      </c>
      <c r="C21" s="35"/>
      <c r="D21" s="36"/>
      <c r="E21" s="36"/>
      <c r="F21" s="36">
        <f t="shared" si="1"/>
        <v>0</v>
      </c>
      <c r="G21" s="36"/>
      <c r="H21" s="36"/>
      <c r="I21" s="36">
        <f t="shared" si="2"/>
        <v>0</v>
      </c>
      <c r="J21" s="43">
        <v>0.38</v>
      </c>
      <c r="K21" s="43">
        <f t="shared" si="0"/>
        <v>0.9880000000000001</v>
      </c>
    </row>
    <row r="22" spans="1:11" ht="12.75">
      <c r="A22" s="32">
        <v>1980</v>
      </c>
      <c r="B22" s="116">
        <v>228.937</v>
      </c>
      <c r="C22" s="33"/>
      <c r="D22" s="34"/>
      <c r="E22" s="34"/>
      <c r="F22" s="34">
        <f t="shared" si="1"/>
        <v>0</v>
      </c>
      <c r="G22" s="34"/>
      <c r="H22" s="34"/>
      <c r="I22" s="34">
        <f t="shared" si="2"/>
        <v>0</v>
      </c>
      <c r="J22" s="42">
        <v>0.43</v>
      </c>
      <c r="K22" s="42">
        <f t="shared" si="0"/>
        <v>1.118</v>
      </c>
    </row>
    <row r="23" spans="1:11" ht="12.75">
      <c r="A23" s="31">
        <v>1981</v>
      </c>
      <c r="B23" s="117">
        <v>231.157</v>
      </c>
      <c r="C23" s="35"/>
      <c r="D23" s="36"/>
      <c r="E23" s="36"/>
      <c r="F23" s="36">
        <f t="shared" si="1"/>
        <v>0</v>
      </c>
      <c r="G23" s="36"/>
      <c r="H23" s="36"/>
      <c r="I23" s="36">
        <f t="shared" si="2"/>
        <v>0</v>
      </c>
      <c r="J23" s="43">
        <v>0.46</v>
      </c>
      <c r="K23" s="43">
        <f t="shared" si="0"/>
        <v>1.1960000000000002</v>
      </c>
    </row>
    <row r="24" spans="1:11" ht="12.75">
      <c r="A24" s="31">
        <v>1982</v>
      </c>
      <c r="B24" s="117">
        <v>233.322</v>
      </c>
      <c r="C24" s="35"/>
      <c r="D24" s="36"/>
      <c r="E24" s="36"/>
      <c r="F24" s="36">
        <f t="shared" si="1"/>
        <v>0</v>
      </c>
      <c r="G24" s="36"/>
      <c r="H24" s="36"/>
      <c r="I24" s="36">
        <f t="shared" si="2"/>
        <v>0</v>
      </c>
      <c r="J24" s="43">
        <v>0.42</v>
      </c>
      <c r="K24" s="43">
        <f t="shared" si="0"/>
        <v>1.092</v>
      </c>
    </row>
    <row r="25" spans="1:11" ht="12.75">
      <c r="A25" s="31">
        <v>1983</v>
      </c>
      <c r="B25" s="117">
        <v>235.385</v>
      </c>
      <c r="C25" s="35"/>
      <c r="D25" s="36"/>
      <c r="E25" s="36"/>
      <c r="F25" s="36">
        <f t="shared" si="1"/>
        <v>0</v>
      </c>
      <c r="G25" s="36"/>
      <c r="H25" s="36"/>
      <c r="I25" s="36">
        <f t="shared" si="2"/>
        <v>0</v>
      </c>
      <c r="J25" s="43">
        <v>0.47</v>
      </c>
      <c r="K25" s="43">
        <f t="shared" si="0"/>
        <v>1.222</v>
      </c>
    </row>
    <row r="26" spans="1:11" ht="12.75">
      <c r="A26" s="31">
        <v>1984</v>
      </c>
      <c r="B26" s="117">
        <v>237.468</v>
      </c>
      <c r="C26" s="35"/>
      <c r="D26" s="36"/>
      <c r="E26" s="36"/>
      <c r="F26" s="36">
        <f t="shared" si="1"/>
        <v>0</v>
      </c>
      <c r="G26" s="36"/>
      <c r="H26" s="36"/>
      <c r="I26" s="36">
        <f t="shared" si="2"/>
        <v>0</v>
      </c>
      <c r="J26" s="43">
        <v>0.48</v>
      </c>
      <c r="K26" s="43">
        <f t="shared" si="0"/>
        <v>1.248</v>
      </c>
    </row>
    <row r="27" spans="1:11" ht="12.75">
      <c r="A27" s="32">
        <v>1985</v>
      </c>
      <c r="B27" s="116">
        <v>239.638</v>
      </c>
      <c r="C27" s="33"/>
      <c r="D27" s="34"/>
      <c r="E27" s="34"/>
      <c r="F27" s="34">
        <f t="shared" si="1"/>
        <v>0</v>
      </c>
      <c r="G27" s="34"/>
      <c r="H27" s="34"/>
      <c r="I27" s="34">
        <f t="shared" si="2"/>
        <v>0</v>
      </c>
      <c r="J27" s="42">
        <v>0.49</v>
      </c>
      <c r="K27" s="42">
        <f t="shared" si="0"/>
        <v>1.274</v>
      </c>
    </row>
    <row r="28" spans="1:11" ht="12.75">
      <c r="A28" s="31">
        <v>1986</v>
      </c>
      <c r="B28" s="117">
        <v>241.784</v>
      </c>
      <c r="C28" s="35"/>
      <c r="D28" s="36"/>
      <c r="E28" s="36"/>
      <c r="F28" s="36">
        <f t="shared" si="1"/>
        <v>0</v>
      </c>
      <c r="G28" s="36"/>
      <c r="H28" s="36"/>
      <c r="I28" s="36">
        <f t="shared" si="2"/>
        <v>0</v>
      </c>
      <c r="J28" s="43">
        <v>0.46</v>
      </c>
      <c r="K28" s="43">
        <f t="shared" si="0"/>
        <v>1.1960000000000002</v>
      </c>
    </row>
    <row r="29" spans="1:11" ht="12.75">
      <c r="A29" s="31">
        <v>1987</v>
      </c>
      <c r="B29" s="117">
        <v>243.981</v>
      </c>
      <c r="C29" s="35"/>
      <c r="D29" s="36"/>
      <c r="E29" s="36"/>
      <c r="F29" s="36">
        <f t="shared" si="1"/>
        <v>0</v>
      </c>
      <c r="G29" s="36"/>
      <c r="H29" s="36"/>
      <c r="I29" s="36">
        <f t="shared" si="2"/>
        <v>0</v>
      </c>
      <c r="J29" s="43">
        <v>0.64</v>
      </c>
      <c r="K29" s="43">
        <f t="shared" si="0"/>
        <v>1.6640000000000001</v>
      </c>
    </row>
    <row r="30" spans="1:11" ht="12.75">
      <c r="A30" s="31">
        <v>1988</v>
      </c>
      <c r="B30" s="117">
        <v>246.224</v>
      </c>
      <c r="C30" s="35"/>
      <c r="D30" s="36"/>
      <c r="E30" s="36"/>
      <c r="F30" s="36">
        <f t="shared" si="1"/>
        <v>0</v>
      </c>
      <c r="G30" s="36"/>
      <c r="H30" s="36"/>
      <c r="I30" s="36">
        <f t="shared" si="2"/>
        <v>0</v>
      </c>
      <c r="J30" s="43">
        <v>0.6</v>
      </c>
      <c r="K30" s="43">
        <f t="shared" si="0"/>
        <v>1.56</v>
      </c>
    </row>
    <row r="31" spans="1:11" ht="12.75">
      <c r="A31" s="31">
        <v>1989</v>
      </c>
      <c r="B31" s="117">
        <v>248.659</v>
      </c>
      <c r="C31" s="35"/>
      <c r="D31" s="36"/>
      <c r="E31" s="36"/>
      <c r="F31" s="36">
        <f t="shared" si="1"/>
        <v>0</v>
      </c>
      <c r="G31" s="36"/>
      <c r="H31" s="36"/>
      <c r="I31" s="36">
        <f t="shared" si="2"/>
        <v>0</v>
      </c>
      <c r="J31" s="43">
        <v>0.74</v>
      </c>
      <c r="K31" s="43">
        <f t="shared" si="0"/>
        <v>1.924</v>
      </c>
    </row>
    <row r="32" spans="1:11" ht="12.75">
      <c r="A32" s="32">
        <v>1990</v>
      </c>
      <c r="B32" s="116">
        <v>251.373</v>
      </c>
      <c r="C32" s="33"/>
      <c r="D32" s="33"/>
      <c r="E32" s="33"/>
      <c r="F32" s="34">
        <f t="shared" si="1"/>
        <v>0</v>
      </c>
      <c r="G32" s="34"/>
      <c r="H32" s="34"/>
      <c r="I32" s="34">
        <f t="shared" si="2"/>
        <v>0</v>
      </c>
      <c r="J32" s="42">
        <v>0.63</v>
      </c>
      <c r="K32" s="42">
        <f t="shared" si="0"/>
        <v>1.6380000000000001</v>
      </c>
    </row>
    <row r="33" spans="1:11" ht="12.75">
      <c r="A33" s="31">
        <v>1991</v>
      </c>
      <c r="B33" s="117">
        <v>254.025</v>
      </c>
      <c r="C33" s="65">
        <v>316.4</v>
      </c>
      <c r="D33" s="65">
        <v>1.8</v>
      </c>
      <c r="E33" s="65">
        <v>67.93</v>
      </c>
      <c r="F33" s="66">
        <f t="shared" si="1"/>
        <v>386.13</v>
      </c>
      <c r="G33" s="65">
        <v>155.3</v>
      </c>
      <c r="H33" s="65">
        <v>69.1</v>
      </c>
      <c r="I33" s="66">
        <f t="shared" si="2"/>
        <v>161.73</v>
      </c>
      <c r="J33" s="66">
        <f aca="true" t="shared" si="3" ref="J33:J42">IF(I33=0,0,IF(B33=0,0,I33/B33))</f>
        <v>0.6366696191319752</v>
      </c>
      <c r="K33" s="66">
        <f t="shared" si="0"/>
        <v>1.6553410097431356</v>
      </c>
    </row>
    <row r="34" spans="1:11" ht="12.75">
      <c r="A34" s="31">
        <v>1992</v>
      </c>
      <c r="B34" s="117">
        <v>256.83</v>
      </c>
      <c r="C34" s="65">
        <v>313.5</v>
      </c>
      <c r="D34" s="65">
        <v>5</v>
      </c>
      <c r="E34" s="65">
        <v>69.1</v>
      </c>
      <c r="F34" s="66">
        <f t="shared" si="1"/>
        <v>387.6</v>
      </c>
      <c r="G34" s="65">
        <v>151.5</v>
      </c>
      <c r="H34" s="65">
        <v>99.68</v>
      </c>
      <c r="I34" s="66">
        <f t="shared" si="2"/>
        <v>136.42000000000002</v>
      </c>
      <c r="J34" s="66">
        <f t="shared" si="3"/>
        <v>0.5311684772028191</v>
      </c>
      <c r="K34" s="66">
        <f t="shared" si="0"/>
        <v>1.3810380407273297</v>
      </c>
    </row>
    <row r="35" spans="1:11" ht="12.75">
      <c r="A35" s="31">
        <v>1993</v>
      </c>
      <c r="B35" s="117">
        <v>259.413</v>
      </c>
      <c r="C35" s="65">
        <v>187.7</v>
      </c>
      <c r="D35" s="65">
        <v>7.3</v>
      </c>
      <c r="E35" s="65">
        <v>99.68</v>
      </c>
      <c r="F35" s="66">
        <f t="shared" si="1"/>
        <v>294.68</v>
      </c>
      <c r="G35" s="65">
        <v>129.3</v>
      </c>
      <c r="H35" s="65">
        <v>52.1</v>
      </c>
      <c r="I35" s="66">
        <f t="shared" si="2"/>
        <v>113.28</v>
      </c>
      <c r="J35" s="66">
        <f t="shared" si="3"/>
        <v>0.43667819268887836</v>
      </c>
      <c r="K35" s="66">
        <f t="shared" si="0"/>
        <v>1.1353633009910837</v>
      </c>
    </row>
    <row r="36" spans="1:11" ht="12.75">
      <c r="A36" s="31">
        <v>1994</v>
      </c>
      <c r="B36" s="117">
        <v>261.868</v>
      </c>
      <c r="C36" s="65">
        <v>342.5</v>
      </c>
      <c r="D36" s="65">
        <v>1.1</v>
      </c>
      <c r="E36" s="65">
        <v>52.1</v>
      </c>
      <c r="F36" s="66">
        <f t="shared" si="1"/>
        <v>395.70000000000005</v>
      </c>
      <c r="G36" s="65">
        <v>148.8</v>
      </c>
      <c r="H36" s="65">
        <v>111.42</v>
      </c>
      <c r="I36" s="66">
        <f t="shared" si="2"/>
        <v>135.48000000000002</v>
      </c>
      <c r="J36" s="66">
        <f t="shared" si="3"/>
        <v>0.5173598912429164</v>
      </c>
      <c r="K36" s="66">
        <f t="shared" si="0"/>
        <v>1.3451357172315825</v>
      </c>
    </row>
    <row r="37" spans="1:11" ht="12.75">
      <c r="A37" s="32">
        <v>1995</v>
      </c>
      <c r="B37" s="116">
        <v>264.291</v>
      </c>
      <c r="C37" s="67">
        <v>309.5</v>
      </c>
      <c r="D37" s="67">
        <v>0.6</v>
      </c>
      <c r="E37" s="67">
        <v>111.42</v>
      </c>
      <c r="F37" s="68">
        <f t="shared" si="1"/>
        <v>421.52000000000004</v>
      </c>
      <c r="G37" s="67">
        <v>142.4</v>
      </c>
      <c r="H37" s="67">
        <v>144.85</v>
      </c>
      <c r="I37" s="68">
        <f t="shared" si="2"/>
        <v>134.27000000000004</v>
      </c>
      <c r="J37" s="68">
        <f t="shared" si="3"/>
        <v>0.5080384878788913</v>
      </c>
      <c r="K37" s="68">
        <f t="shared" si="0"/>
        <v>1.3209000684851173</v>
      </c>
    </row>
    <row r="38" spans="1:11" ht="12.75">
      <c r="A38" s="31">
        <v>1996</v>
      </c>
      <c r="B38" s="117">
        <v>266.768</v>
      </c>
      <c r="C38" s="65">
        <v>399.1</v>
      </c>
      <c r="D38" s="65">
        <v>1</v>
      </c>
      <c r="E38" s="65">
        <v>144.85</v>
      </c>
      <c r="F38" s="66">
        <f t="shared" si="1"/>
        <v>544.95</v>
      </c>
      <c r="G38" s="65">
        <v>150.3</v>
      </c>
      <c r="H38" s="65">
        <v>215.01</v>
      </c>
      <c r="I38" s="66">
        <f t="shared" si="2"/>
        <v>179.64000000000004</v>
      </c>
      <c r="J38" s="66">
        <f t="shared" si="3"/>
        <v>0.6733941102381098</v>
      </c>
      <c r="K38" s="66">
        <f t="shared" si="0"/>
        <v>1.7508246866190855</v>
      </c>
    </row>
    <row r="39" spans="1:11" ht="12.75">
      <c r="A39" s="31">
        <v>1997</v>
      </c>
      <c r="B39" s="117">
        <v>269.328</v>
      </c>
      <c r="C39" s="65">
        <v>370.1</v>
      </c>
      <c r="D39" s="69">
        <v>0.4</v>
      </c>
      <c r="E39" s="69">
        <v>215.01</v>
      </c>
      <c r="F39" s="66">
        <f t="shared" si="1"/>
        <v>585.51</v>
      </c>
      <c r="G39" s="69">
        <v>160.8</v>
      </c>
      <c r="H39" s="69">
        <v>281.55</v>
      </c>
      <c r="I39" s="66">
        <f t="shared" si="2"/>
        <v>143.15999999999997</v>
      </c>
      <c r="J39" s="66">
        <f t="shared" si="3"/>
        <v>0.5315451791124576</v>
      </c>
      <c r="K39" s="66">
        <f t="shared" si="0"/>
        <v>1.3820174656923898</v>
      </c>
    </row>
    <row r="40" spans="1:11" ht="12.75">
      <c r="A40" s="31">
        <v>1998</v>
      </c>
      <c r="B40" s="117">
        <v>271.883</v>
      </c>
      <c r="C40" s="65">
        <v>151.5</v>
      </c>
      <c r="D40" s="65">
        <v>1.4</v>
      </c>
      <c r="E40" s="65">
        <v>281.55</v>
      </c>
      <c r="F40" s="66">
        <f t="shared" si="1"/>
        <v>434.45000000000005</v>
      </c>
      <c r="G40" s="65">
        <v>164.1</v>
      </c>
      <c r="H40" s="65">
        <v>118.21</v>
      </c>
      <c r="I40" s="66">
        <f t="shared" si="2"/>
        <v>152.14000000000004</v>
      </c>
      <c r="J40" s="66">
        <f t="shared" si="3"/>
        <v>0.5595789365278449</v>
      </c>
      <c r="K40" s="66">
        <f t="shared" si="0"/>
        <v>1.4549052349723968</v>
      </c>
    </row>
    <row r="41" spans="1:11" ht="12.75">
      <c r="A41" s="31">
        <v>1999</v>
      </c>
      <c r="B41" s="117">
        <v>0</v>
      </c>
      <c r="C41" s="65">
        <v>306.9</v>
      </c>
      <c r="D41" s="65">
        <v>1.2</v>
      </c>
      <c r="E41" s="65">
        <v>118.21</v>
      </c>
      <c r="F41" s="66">
        <f t="shared" si="1"/>
        <v>426.30999999999995</v>
      </c>
      <c r="G41" s="65">
        <v>152.1</v>
      </c>
      <c r="H41" s="65">
        <v>204.92</v>
      </c>
      <c r="I41" s="66">
        <f t="shared" si="2"/>
        <v>69.28999999999996</v>
      </c>
      <c r="J41" s="66">
        <f t="shared" si="3"/>
        <v>0</v>
      </c>
      <c r="K41" s="66">
        <f t="shared" si="0"/>
        <v>0</v>
      </c>
    </row>
    <row r="42" spans="1:11" ht="12.75">
      <c r="A42" s="31">
        <v>2000</v>
      </c>
      <c r="B42" s="117">
        <v>0</v>
      </c>
      <c r="C42" s="35"/>
      <c r="D42" s="35"/>
      <c r="E42" s="35"/>
      <c r="F42" s="36">
        <f t="shared" si="1"/>
        <v>0</v>
      </c>
      <c r="G42" s="35"/>
      <c r="H42" s="35"/>
      <c r="I42" s="36">
        <f t="shared" si="2"/>
        <v>0</v>
      </c>
      <c r="J42" s="43">
        <f t="shared" si="3"/>
        <v>0</v>
      </c>
      <c r="K42" s="43">
        <v>0</v>
      </c>
    </row>
    <row r="43" spans="1:11" ht="4.5" customHeight="1">
      <c r="A43" s="37"/>
      <c r="B43" s="38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12.75">
      <c r="A44" s="39" t="s">
        <v>0</v>
      </c>
      <c r="B44" s="40"/>
      <c r="C44" s="40"/>
      <c r="K44" s="4"/>
    </row>
    <row r="45" spans="1:11" ht="12.75">
      <c r="A45" s="15" t="s">
        <v>35</v>
      </c>
      <c r="B45" s="41"/>
      <c r="K45" s="4"/>
    </row>
    <row r="46" spans="1:11" ht="6" customHeight="1">
      <c r="A46" s="15"/>
      <c r="B46" s="41"/>
      <c r="K46" s="4"/>
    </row>
    <row r="47" spans="1:11" ht="12.75">
      <c r="A47" s="9" t="s">
        <v>23</v>
      </c>
      <c r="B47" s="41"/>
      <c r="K47" s="4"/>
    </row>
  </sheetData>
  <printOptions headings="1" horizontalCentered="1"/>
  <pageMargins left="0.75" right="0.75" top="0.699305555555556" bottom="0.449305556" header="0" footer="0"/>
  <pageSetup fitToHeight="1" fitToWidth="1" horizontalDpi="300" verticalDpi="3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U47"/>
  <sheetViews>
    <sheetView showZeros="0" showOutlineSymbols="0" workbookViewId="0" topLeftCell="A1">
      <selection activeCell="B12" sqref="B12:B42"/>
    </sheetView>
  </sheetViews>
  <sheetFormatPr defaultColWidth="9.140625" defaultRowHeight="12.75"/>
  <cols>
    <col min="1" max="1" width="6.421875" style="4" customWidth="1"/>
    <col min="2" max="8" width="14.7109375" style="4" customWidth="1"/>
    <col min="9" max="9" width="14.7109375" style="63" customWidth="1"/>
    <col min="10" max="16384" width="9.140625" style="63" customWidth="1"/>
  </cols>
  <sheetData>
    <row r="1" spans="2:9" ht="12" customHeight="1">
      <c r="B1" s="63"/>
      <c r="C1" s="5"/>
      <c r="D1" s="6"/>
      <c r="E1" s="5"/>
      <c r="F1" s="63"/>
      <c r="G1" s="63"/>
      <c r="H1" s="63"/>
      <c r="I1" s="7">
        <f ca="1">NOW()</f>
        <v>36536.643326157406</v>
      </c>
    </row>
    <row r="2" spans="2:9" ht="15.75">
      <c r="B2" s="8" t="s">
        <v>57</v>
      </c>
      <c r="C2" s="9"/>
      <c r="D2" s="9"/>
      <c r="E2" s="6"/>
      <c r="F2" s="6"/>
      <c r="G2" s="5" t="s">
        <v>34</v>
      </c>
      <c r="H2" s="10"/>
      <c r="I2" s="10"/>
    </row>
    <row r="3" spans="1:9" ht="12.75">
      <c r="A3" s="11"/>
      <c r="B3" s="17" t="s">
        <v>1</v>
      </c>
      <c r="C3" s="12" t="s">
        <v>5</v>
      </c>
      <c r="D3" s="13"/>
      <c r="E3" s="13"/>
      <c r="F3" s="12" t="s">
        <v>10</v>
      </c>
      <c r="G3" s="13"/>
      <c r="H3" s="14"/>
      <c r="I3" s="14"/>
    </row>
    <row r="4" spans="1:9" ht="12.75">
      <c r="A4" s="15"/>
      <c r="B4" s="16" t="s">
        <v>2</v>
      </c>
      <c r="C4" s="17"/>
      <c r="D4" s="17"/>
      <c r="E4" s="17"/>
      <c r="F4" s="17"/>
      <c r="G4" s="18" t="s">
        <v>13</v>
      </c>
      <c r="H4" s="19"/>
      <c r="I4" s="19"/>
    </row>
    <row r="5" spans="1:9" ht="12.75">
      <c r="A5" s="20" t="s">
        <v>22</v>
      </c>
      <c r="B5" s="16" t="s">
        <v>3</v>
      </c>
      <c r="C5" s="21"/>
      <c r="D5" s="22"/>
      <c r="E5" s="22" t="s">
        <v>7</v>
      </c>
      <c r="F5" s="22"/>
      <c r="G5" s="23"/>
      <c r="H5" s="24" t="s">
        <v>15</v>
      </c>
      <c r="I5" s="19"/>
    </row>
    <row r="6" spans="1:9" ht="12.75">
      <c r="A6" s="25"/>
      <c r="B6" s="21" t="s">
        <v>26</v>
      </c>
      <c r="C6" s="22" t="s">
        <v>12</v>
      </c>
      <c r="D6" s="22" t="s">
        <v>6</v>
      </c>
      <c r="E6" s="22" t="s">
        <v>8</v>
      </c>
      <c r="F6" s="22" t="s">
        <v>11</v>
      </c>
      <c r="G6" s="23" t="s">
        <v>7</v>
      </c>
      <c r="H6" s="23" t="s">
        <v>37</v>
      </c>
      <c r="I6" s="23" t="s">
        <v>38</v>
      </c>
    </row>
    <row r="7" spans="1:9" ht="10.5" customHeight="1">
      <c r="A7" s="26"/>
      <c r="B7" s="18" t="s">
        <v>32</v>
      </c>
      <c r="C7" s="27"/>
      <c r="D7" s="27"/>
      <c r="E7" s="28" t="s">
        <v>9</v>
      </c>
      <c r="F7" s="27"/>
      <c r="G7" s="29" t="s">
        <v>14</v>
      </c>
      <c r="H7" s="30" t="s">
        <v>36</v>
      </c>
      <c r="I7" s="71" t="s">
        <v>45</v>
      </c>
    </row>
    <row r="8" ht="4.5" customHeight="1">
      <c r="I8" s="4"/>
    </row>
    <row r="9" ht="4.5" customHeight="1">
      <c r="I9" s="4"/>
    </row>
    <row r="10" spans="2:9" ht="12.75">
      <c r="B10" s="31" t="s">
        <v>4</v>
      </c>
      <c r="C10" s="6" t="s">
        <v>24</v>
      </c>
      <c r="D10" s="6"/>
      <c r="E10" s="6"/>
      <c r="F10" s="6"/>
      <c r="G10" s="6"/>
      <c r="H10" s="10" t="s">
        <v>16</v>
      </c>
      <c r="I10" s="6"/>
    </row>
    <row r="11" ht="4.5" customHeight="1">
      <c r="I11" s="4"/>
    </row>
    <row r="12" spans="1:10" s="64" customFormat="1" ht="12.75">
      <c r="A12" s="32">
        <v>1970</v>
      </c>
      <c r="B12" s="116">
        <v>206.46599999999998</v>
      </c>
      <c r="C12" s="33">
        <v>392.72166400000015</v>
      </c>
      <c r="D12" s="34">
        <v>1.8</v>
      </c>
      <c r="E12" s="34">
        <f aca="true" t="shared" si="0" ref="E12:E42">C12+D12</f>
        <v>394.52166400000016</v>
      </c>
      <c r="F12" s="34">
        <v>136.72719199999997</v>
      </c>
      <c r="G12" s="34">
        <f aca="true" t="shared" si="1" ref="G12:G42">E12-F12</f>
        <v>257.79447200000016</v>
      </c>
      <c r="H12" s="42">
        <f aca="true" t="shared" si="2" ref="H12:H36">IF(G12=0,0,IF(B12=0,0,G12/B12))</f>
        <v>1.24860496159174</v>
      </c>
      <c r="I12" s="42">
        <v>5.734145021663295</v>
      </c>
      <c r="J12" s="102"/>
    </row>
    <row r="13" spans="1:10" ht="12.75">
      <c r="A13" s="31">
        <v>1971</v>
      </c>
      <c r="B13" s="117">
        <v>208.917</v>
      </c>
      <c r="C13" s="35">
        <v>425.44694800000013</v>
      </c>
      <c r="D13" s="36">
        <v>6.8</v>
      </c>
      <c r="E13" s="36">
        <f t="shared" si="0"/>
        <v>432.24694800000015</v>
      </c>
      <c r="F13" s="36">
        <v>152.322629</v>
      </c>
      <c r="G13" s="36">
        <f t="shared" si="1"/>
        <v>279.92431900000014</v>
      </c>
      <c r="H13" s="43">
        <f t="shared" si="2"/>
        <v>1.3398829152247071</v>
      </c>
      <c r="I13" s="43">
        <v>6.6119841723300254</v>
      </c>
      <c r="J13" s="102"/>
    </row>
    <row r="14" spans="1:10" ht="12.75">
      <c r="A14" s="31">
        <v>1972</v>
      </c>
      <c r="B14" s="117">
        <v>210.985</v>
      </c>
      <c r="C14" s="35">
        <v>239.05069000000003</v>
      </c>
      <c r="D14" s="36">
        <v>14.5</v>
      </c>
      <c r="E14" s="36">
        <f t="shared" si="0"/>
        <v>253.55069000000003</v>
      </c>
      <c r="F14" s="36">
        <v>51.83496</v>
      </c>
      <c r="G14" s="36">
        <f t="shared" si="1"/>
        <v>201.71573000000004</v>
      </c>
      <c r="H14" s="43">
        <f t="shared" si="2"/>
        <v>0.9560666872052517</v>
      </c>
      <c r="I14" s="43">
        <v>4.222459236537035</v>
      </c>
      <c r="J14" s="102"/>
    </row>
    <row r="15" spans="1:10" ht="12.75">
      <c r="A15" s="31">
        <v>1973</v>
      </c>
      <c r="B15" s="117">
        <v>212.932</v>
      </c>
      <c r="C15" s="35">
        <v>370.6425320000001</v>
      </c>
      <c r="D15" s="36">
        <v>4.4</v>
      </c>
      <c r="E15" s="36">
        <f t="shared" si="0"/>
        <v>375.04253200000005</v>
      </c>
      <c r="F15" s="36">
        <v>96.28180900000001</v>
      </c>
      <c r="G15" s="36">
        <f t="shared" si="1"/>
        <v>278.76072300000004</v>
      </c>
      <c r="H15" s="43">
        <f t="shared" si="2"/>
        <v>1.3091537345255766</v>
      </c>
      <c r="I15" s="43">
        <v>6.304979628681652</v>
      </c>
      <c r="J15" s="102"/>
    </row>
    <row r="16" spans="1:10" ht="12.75">
      <c r="A16" s="31">
        <v>1974</v>
      </c>
      <c r="B16" s="117">
        <v>214.931</v>
      </c>
      <c r="C16" s="35">
        <v>403.250284</v>
      </c>
      <c r="D16" s="36">
        <v>0.5</v>
      </c>
      <c r="E16" s="36">
        <f t="shared" si="0"/>
        <v>403.750284</v>
      </c>
      <c r="F16" s="36">
        <v>105.746461</v>
      </c>
      <c r="G16" s="36">
        <f t="shared" si="1"/>
        <v>298.003823</v>
      </c>
      <c r="H16" s="43">
        <f t="shared" si="2"/>
        <v>1.3865092657643616</v>
      </c>
      <c r="I16" s="43">
        <v>6.362712222117118</v>
      </c>
      <c r="J16" s="102"/>
    </row>
    <row r="17" spans="1:255" ht="12.75">
      <c r="A17" s="32">
        <v>1975</v>
      </c>
      <c r="B17" s="116">
        <v>217.095</v>
      </c>
      <c r="C17" s="33">
        <v>416.550018</v>
      </c>
      <c r="D17" s="34">
        <v>0.6</v>
      </c>
      <c r="E17" s="34">
        <f t="shared" si="0"/>
        <v>417.15001800000005</v>
      </c>
      <c r="F17" s="34">
        <v>136.554454</v>
      </c>
      <c r="G17" s="34">
        <f t="shared" si="1"/>
        <v>280.5955640000001</v>
      </c>
      <c r="H17" s="42">
        <f t="shared" si="2"/>
        <v>1.2925012736359662</v>
      </c>
      <c r="I17" s="42">
        <v>6.3172754963727575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3" ht="12.75">
      <c r="A18" s="31">
        <v>1976</v>
      </c>
      <c r="B18" s="117">
        <v>219.179</v>
      </c>
      <c r="C18" s="35">
        <v>343.202216</v>
      </c>
      <c r="D18" s="36">
        <v>27</v>
      </c>
      <c r="E18" s="36">
        <f t="shared" si="0"/>
        <v>370.202216</v>
      </c>
      <c r="F18" s="36">
        <v>90.5342</v>
      </c>
      <c r="G18" s="36">
        <f t="shared" si="1"/>
        <v>279.668016</v>
      </c>
      <c r="H18" s="43">
        <f t="shared" si="2"/>
        <v>1.2759799798338345</v>
      </c>
      <c r="I18" s="43">
        <v>9.623790984937749</v>
      </c>
      <c r="J18" s="10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2.75">
      <c r="A19" s="31">
        <v>1977</v>
      </c>
      <c r="B19" s="117">
        <v>221.47699999999998</v>
      </c>
      <c r="C19" s="35">
        <v>387.66447200000005</v>
      </c>
      <c r="D19" s="36">
        <v>3.3</v>
      </c>
      <c r="E19" s="36">
        <f t="shared" si="0"/>
        <v>390.96447200000006</v>
      </c>
      <c r="F19" s="36">
        <v>113.57525199999998</v>
      </c>
      <c r="G19" s="36">
        <f t="shared" si="1"/>
        <v>277.3892200000001</v>
      </c>
      <c r="H19" s="43">
        <f t="shared" si="2"/>
        <v>1.2524515863949761</v>
      </c>
      <c r="I19" s="43">
        <v>6.226587710442654</v>
      </c>
      <c r="J19" s="10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2.75">
      <c r="A20" s="31">
        <v>1978</v>
      </c>
      <c r="B20" s="117">
        <v>223.865</v>
      </c>
      <c r="C20" s="35">
        <v>265.41944800000005</v>
      </c>
      <c r="D20" s="36">
        <v>32.4</v>
      </c>
      <c r="E20" s="36">
        <f t="shared" si="0"/>
        <v>297.819448</v>
      </c>
      <c r="F20" s="36">
        <v>51.443</v>
      </c>
      <c r="G20" s="36">
        <f t="shared" si="1"/>
        <v>246.37644800000004</v>
      </c>
      <c r="H20" s="43">
        <f t="shared" si="2"/>
        <v>1.1005581399504167</v>
      </c>
      <c r="I20" s="43">
        <v>5.2548834604599675</v>
      </c>
      <c r="J20" s="10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2.75">
      <c r="A21" s="31">
        <v>1979</v>
      </c>
      <c r="B21" s="117">
        <v>226.451</v>
      </c>
      <c r="C21" s="35">
        <v>438.405714</v>
      </c>
      <c r="D21" s="36">
        <v>4.5</v>
      </c>
      <c r="E21" s="36">
        <f t="shared" si="0"/>
        <v>442.905714</v>
      </c>
      <c r="F21" s="36">
        <v>145.639</v>
      </c>
      <c r="G21" s="36">
        <f t="shared" si="1"/>
        <v>297.266714</v>
      </c>
      <c r="H21" s="43">
        <f t="shared" si="2"/>
        <v>1.3127198113499168</v>
      </c>
      <c r="I21" s="43">
        <v>6.691547662091416</v>
      </c>
      <c r="J21" s="10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5" ht="12.75">
      <c r="A22" s="32">
        <v>1980</v>
      </c>
      <c r="B22" s="116">
        <v>228.937</v>
      </c>
      <c r="C22" s="33">
        <v>481.11504300000007</v>
      </c>
      <c r="D22" s="34">
        <v>0</v>
      </c>
      <c r="E22" s="34">
        <f t="shared" si="0"/>
        <v>481.11504300000007</v>
      </c>
      <c r="F22" s="34">
        <v>145.955</v>
      </c>
      <c r="G22" s="34">
        <f t="shared" si="1"/>
        <v>335.1600430000001</v>
      </c>
      <c r="H22" s="42">
        <f t="shared" si="2"/>
        <v>1.4639837291481939</v>
      </c>
      <c r="I22" s="42">
        <v>8.452144905839946</v>
      </c>
      <c r="J22" s="102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3" ht="12.75">
      <c r="A23" s="31">
        <v>1981</v>
      </c>
      <c r="B23" s="117">
        <v>231.157</v>
      </c>
      <c r="C23" s="35">
        <v>481.35248600000006</v>
      </c>
      <c r="D23" s="36">
        <v>1.1</v>
      </c>
      <c r="E23" s="36">
        <f t="shared" si="0"/>
        <v>482.4524860000001</v>
      </c>
      <c r="F23" s="36">
        <v>131.125</v>
      </c>
      <c r="G23" s="36">
        <f t="shared" si="1"/>
        <v>351.3274860000001</v>
      </c>
      <c r="H23" s="43">
        <f t="shared" si="2"/>
        <v>1.5198652257989163</v>
      </c>
      <c r="I23" s="43">
        <v>6.535148105006157</v>
      </c>
      <c r="J23" s="10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2.75">
      <c r="A24" s="31">
        <v>1982</v>
      </c>
      <c r="B24" s="117">
        <v>233.322</v>
      </c>
      <c r="C24" s="35">
        <v>465.897325</v>
      </c>
      <c r="D24" s="36">
        <v>10.8</v>
      </c>
      <c r="E24" s="36">
        <f t="shared" si="0"/>
        <v>476.69732500000003</v>
      </c>
      <c r="F24" s="36">
        <v>122.325</v>
      </c>
      <c r="G24" s="36">
        <f t="shared" si="1"/>
        <v>354.37232500000005</v>
      </c>
      <c r="H24" s="43">
        <f t="shared" si="2"/>
        <v>1.5188123065977492</v>
      </c>
      <c r="I24" s="43">
        <v>8.728225415503912</v>
      </c>
      <c r="J24" s="10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2.75">
      <c r="A25" s="31">
        <v>1983</v>
      </c>
      <c r="B25" s="117">
        <v>235.385</v>
      </c>
      <c r="C25" s="35">
        <v>482.8506029999999</v>
      </c>
      <c r="D25" s="36">
        <v>6.5</v>
      </c>
      <c r="E25" s="36">
        <f t="shared" si="0"/>
        <v>489.3506029999999</v>
      </c>
      <c r="F25" s="36">
        <v>117.158</v>
      </c>
      <c r="G25" s="36">
        <f t="shared" si="1"/>
        <v>372.1926029999999</v>
      </c>
      <c r="H25" s="43">
        <f t="shared" si="2"/>
        <v>1.58120782122905</v>
      </c>
      <c r="I25" s="43">
        <v>7.796033099905439</v>
      </c>
      <c r="J25" s="10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2.75">
      <c r="A26" s="31">
        <v>1984</v>
      </c>
      <c r="B26" s="117">
        <v>237.468</v>
      </c>
      <c r="C26" s="35">
        <v>587.2938899999999</v>
      </c>
      <c r="D26" s="36">
        <v>1.5</v>
      </c>
      <c r="E26" s="36">
        <f t="shared" si="0"/>
        <v>588.7938899999999</v>
      </c>
      <c r="F26" s="36">
        <v>137.269</v>
      </c>
      <c r="G26" s="36">
        <f t="shared" si="1"/>
        <v>451.5248899999999</v>
      </c>
      <c r="H26" s="43">
        <f t="shared" si="2"/>
        <v>1.9014136220459175</v>
      </c>
      <c r="I26" s="43">
        <v>8.67819366755653</v>
      </c>
      <c r="J26" s="10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5" ht="12.75">
      <c r="A27" s="32">
        <v>1985</v>
      </c>
      <c r="B27" s="116">
        <v>239.638</v>
      </c>
      <c r="C27" s="33">
        <v>619.155201</v>
      </c>
      <c r="D27" s="34">
        <v>7.472</v>
      </c>
      <c r="E27" s="34">
        <f t="shared" si="0"/>
        <v>626.627201</v>
      </c>
      <c r="F27" s="34">
        <v>166.349</v>
      </c>
      <c r="G27" s="34">
        <f t="shared" si="1"/>
        <v>460.278201</v>
      </c>
      <c r="H27" s="42">
        <f t="shared" si="2"/>
        <v>1.9207229279162739</v>
      </c>
      <c r="I27" s="42">
        <v>9.374699335767144</v>
      </c>
      <c r="J27" s="102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3" ht="12.75">
      <c r="A28" s="31">
        <v>1986</v>
      </c>
      <c r="B28" s="117">
        <v>241.784</v>
      </c>
      <c r="C28" s="35">
        <v>615.295249</v>
      </c>
      <c r="D28" s="36">
        <v>12.314</v>
      </c>
      <c r="E28" s="36">
        <f t="shared" si="0"/>
        <v>627.609249</v>
      </c>
      <c r="F28" s="36">
        <v>185.625</v>
      </c>
      <c r="G28" s="36">
        <f t="shared" si="1"/>
        <v>441.984249</v>
      </c>
      <c r="H28" s="43">
        <f t="shared" si="2"/>
        <v>1.828012808953446</v>
      </c>
      <c r="I28" s="43">
        <v>8.321174428527566</v>
      </c>
      <c r="J28" s="10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>
      <c r="A29" s="31">
        <v>1987</v>
      </c>
      <c r="B29" s="117">
        <v>243.981</v>
      </c>
      <c r="C29" s="35">
        <v>666.254105</v>
      </c>
      <c r="D29" s="36">
        <v>17.786</v>
      </c>
      <c r="E29" s="36">
        <f t="shared" si="0"/>
        <v>684.040105</v>
      </c>
      <c r="F29" s="36">
        <v>225.321</v>
      </c>
      <c r="G29" s="36">
        <f t="shared" si="1"/>
        <v>458.719105</v>
      </c>
      <c r="H29" s="43">
        <f t="shared" si="2"/>
        <v>1.8801427365245655</v>
      </c>
      <c r="I29" s="43">
        <v>8.024513124339888</v>
      </c>
      <c r="J29" s="10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2.75">
      <c r="A30" s="31">
        <v>1988</v>
      </c>
      <c r="B30" s="117">
        <v>246.224</v>
      </c>
      <c r="C30" s="35">
        <v>711.5434697999999</v>
      </c>
      <c r="D30" s="36">
        <v>21.764</v>
      </c>
      <c r="E30" s="36">
        <f t="shared" si="0"/>
        <v>733.3074697999999</v>
      </c>
      <c r="F30" s="36">
        <v>222.558</v>
      </c>
      <c r="G30" s="36">
        <f t="shared" si="1"/>
        <v>510.74946979999993</v>
      </c>
      <c r="H30" s="43">
        <f t="shared" si="2"/>
        <v>2.0743285374293325</v>
      </c>
      <c r="I30" s="43">
        <v>10.849812752937797</v>
      </c>
      <c r="J30" s="10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2.75">
      <c r="A31" s="31">
        <v>1989</v>
      </c>
      <c r="B31" s="117">
        <v>248.659</v>
      </c>
      <c r="C31" s="35">
        <v>687.2268400000002</v>
      </c>
      <c r="D31" s="36">
        <v>23.736</v>
      </c>
      <c r="E31" s="36">
        <f t="shared" si="0"/>
        <v>710.9628400000001</v>
      </c>
      <c r="F31" s="36">
        <v>233.228</v>
      </c>
      <c r="G31" s="36">
        <f t="shared" si="1"/>
        <v>477.73484000000013</v>
      </c>
      <c r="H31" s="43">
        <f t="shared" si="2"/>
        <v>1.9212449177387512</v>
      </c>
      <c r="I31" s="43">
        <v>8.819820618964929</v>
      </c>
      <c r="J31" s="10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5" ht="12.75">
      <c r="A32" s="32">
        <v>1990</v>
      </c>
      <c r="B32" s="116">
        <v>251.373</v>
      </c>
      <c r="C32" s="33">
        <v>722.9914990000001</v>
      </c>
      <c r="D32" s="33">
        <v>23.384</v>
      </c>
      <c r="E32" s="34">
        <f t="shared" si="0"/>
        <v>746.3754990000001</v>
      </c>
      <c r="F32" s="34">
        <v>294.547</v>
      </c>
      <c r="G32" s="34">
        <f t="shared" si="1"/>
        <v>451.8284990000001</v>
      </c>
      <c r="H32" s="42">
        <f t="shared" si="2"/>
        <v>1.7974424421079436</v>
      </c>
      <c r="I32" s="42">
        <v>8.358754435081096</v>
      </c>
      <c r="J32" s="102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3" ht="12.75">
      <c r="A33" s="31">
        <v>1991</v>
      </c>
      <c r="B33" s="117">
        <v>254.025</v>
      </c>
      <c r="C33" s="65">
        <v>712.48962</v>
      </c>
      <c r="D33" s="65">
        <v>18.092</v>
      </c>
      <c r="E33" s="66">
        <f t="shared" si="0"/>
        <v>730.5816199999999</v>
      </c>
      <c r="F33" s="65">
        <v>279.271</v>
      </c>
      <c r="G33" s="66">
        <f t="shared" si="1"/>
        <v>451.3106199999999</v>
      </c>
      <c r="H33" s="66">
        <f t="shared" si="2"/>
        <v>1.7766385985631332</v>
      </c>
      <c r="I33" s="66">
        <v>8.515771694162622</v>
      </c>
      <c r="J33" s="10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2.75">
      <c r="A34" s="31">
        <v>1992</v>
      </c>
      <c r="B34" s="117">
        <v>256.83</v>
      </c>
      <c r="C34" s="65">
        <v>678.5091</v>
      </c>
      <c r="D34" s="65">
        <v>14.771</v>
      </c>
      <c r="E34" s="66">
        <f t="shared" si="0"/>
        <v>693.2801</v>
      </c>
      <c r="F34" s="65">
        <v>277.536</v>
      </c>
      <c r="G34" s="66">
        <f t="shared" si="1"/>
        <v>415.74409999999995</v>
      </c>
      <c r="H34" s="66">
        <f t="shared" si="2"/>
        <v>1.6187520928240469</v>
      </c>
      <c r="I34" s="66">
        <v>6.885523902036365</v>
      </c>
      <c r="J34" s="10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2.75">
      <c r="A35" s="31">
        <v>1993</v>
      </c>
      <c r="B35" s="117">
        <v>259.413</v>
      </c>
      <c r="C35" s="65">
        <v>743.3855076000001</v>
      </c>
      <c r="D35" s="65">
        <v>15.33</v>
      </c>
      <c r="E35" s="66">
        <f t="shared" si="0"/>
        <v>758.7155076000001</v>
      </c>
      <c r="F35" s="65">
        <v>275.81</v>
      </c>
      <c r="G35" s="66">
        <f t="shared" si="1"/>
        <v>482.90550760000013</v>
      </c>
      <c r="H35" s="66">
        <f t="shared" si="2"/>
        <v>1.8615316410511429</v>
      </c>
      <c r="I35" s="66">
        <v>8.545696073940661</v>
      </c>
      <c r="J35" s="10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2.75">
      <c r="A36" s="31">
        <v>1994</v>
      </c>
      <c r="B36" s="117">
        <v>261.868</v>
      </c>
      <c r="C36" s="65">
        <v>697.6645614</v>
      </c>
      <c r="D36" s="65">
        <v>22.371</v>
      </c>
      <c r="E36" s="66">
        <f t="shared" si="0"/>
        <v>720.0355614</v>
      </c>
      <c r="F36" s="65">
        <v>266.475</v>
      </c>
      <c r="G36" s="66">
        <f t="shared" si="1"/>
        <v>453.5605614</v>
      </c>
      <c r="H36" s="66">
        <f t="shared" si="2"/>
        <v>1.7320198015794217</v>
      </c>
      <c r="I36" s="66">
        <v>8.235234550569675</v>
      </c>
      <c r="J36" s="10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5" ht="12.75">
      <c r="A37" s="32">
        <v>1995</v>
      </c>
      <c r="B37" s="116">
        <v>264.291</v>
      </c>
      <c r="C37" s="67">
        <v>678.5508044</v>
      </c>
      <c r="D37" s="67">
        <v>26.515</v>
      </c>
      <c r="E37" s="68">
        <f t="shared" si="0"/>
        <v>705.0658043999999</v>
      </c>
      <c r="F37" s="67">
        <v>261.522</v>
      </c>
      <c r="G37" s="68">
        <f t="shared" si="1"/>
        <v>443.54380439999994</v>
      </c>
      <c r="H37" s="68">
        <f aca="true" t="shared" si="3" ref="H37:H42">IF(G37=0,0,IF(B37=0,0,G37/B37))</f>
        <v>1.6782402896806927</v>
      </c>
      <c r="I37" s="68">
        <v>8.96515962747426</v>
      </c>
      <c r="J37" s="102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3" ht="12.75">
      <c r="A38" s="31">
        <v>1996</v>
      </c>
      <c r="B38" s="117">
        <v>266.768</v>
      </c>
      <c r="C38" s="65">
        <v>659.6307468000001</v>
      </c>
      <c r="D38" s="65">
        <v>25.959</v>
      </c>
      <c r="E38" s="66">
        <f t="shared" si="0"/>
        <v>685.5897468000001</v>
      </c>
      <c r="F38" s="65">
        <v>259.74</v>
      </c>
      <c r="G38" s="66">
        <f t="shared" si="1"/>
        <v>425.84974680000005</v>
      </c>
      <c r="H38" s="66">
        <f t="shared" si="3"/>
        <v>1.5963299451208544</v>
      </c>
      <c r="I38" s="66">
        <v>7.130997424448272</v>
      </c>
      <c r="J38" s="10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2.75">
      <c r="A39" s="31">
        <v>1997</v>
      </c>
      <c r="B39" s="117">
        <v>269.328</v>
      </c>
      <c r="C39" s="65">
        <v>674.7252284</v>
      </c>
      <c r="D39" s="69">
        <v>24.665</v>
      </c>
      <c r="E39" s="66">
        <f t="shared" si="0"/>
        <v>699.3902284</v>
      </c>
      <c r="F39" s="69">
        <v>265.909</v>
      </c>
      <c r="G39" s="66">
        <f t="shared" si="1"/>
        <v>433.48122839999996</v>
      </c>
      <c r="H39" s="66">
        <f t="shared" si="3"/>
        <v>1.609491877561932</v>
      </c>
      <c r="I39" s="66">
        <v>7.064792169423612</v>
      </c>
      <c r="J39" s="10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2.75">
      <c r="A40" s="31">
        <v>1998</v>
      </c>
      <c r="B40" s="117">
        <v>271.883</v>
      </c>
      <c r="C40" s="65">
        <v>640.3455442000001</v>
      </c>
      <c r="D40" s="65">
        <v>54.562332000000005</v>
      </c>
      <c r="E40" s="66">
        <f t="shared" si="0"/>
        <v>694.9078762</v>
      </c>
      <c r="F40" s="65">
        <v>244.02514700000003</v>
      </c>
      <c r="G40" s="66">
        <f t="shared" si="1"/>
        <v>450.88272919999997</v>
      </c>
      <c r="H40" s="66">
        <f t="shared" si="3"/>
        <v>1.6583704358124634</v>
      </c>
      <c r="I40" s="66">
        <v>8.837480928001154</v>
      </c>
      <c r="J40" s="10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5">
      <c r="A41" s="31">
        <v>1999</v>
      </c>
      <c r="B41" s="117">
        <v>0</v>
      </c>
      <c r="C41" s="65">
        <v>658.2338398</v>
      </c>
      <c r="D41" s="65">
        <v>35.39236433333334</v>
      </c>
      <c r="E41" s="66">
        <f t="shared" si="0"/>
        <v>693.6262041333334</v>
      </c>
      <c r="F41" s="65">
        <v>247.2332883333333</v>
      </c>
      <c r="G41" s="66">
        <f t="shared" si="1"/>
        <v>446.39291580000014</v>
      </c>
      <c r="H41" s="66">
        <f t="shared" si="3"/>
        <v>0</v>
      </c>
      <c r="I41" s="66"/>
      <c r="J41" s="10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2.75">
      <c r="A42" s="31">
        <v>2000</v>
      </c>
      <c r="B42" s="117">
        <v>0</v>
      </c>
      <c r="C42" s="35"/>
      <c r="D42" s="35"/>
      <c r="E42" s="36">
        <f t="shared" si="0"/>
        <v>0</v>
      </c>
      <c r="F42" s="35"/>
      <c r="G42" s="36">
        <f t="shared" si="1"/>
        <v>0</v>
      </c>
      <c r="H42" s="43">
        <f t="shared" si="3"/>
        <v>0</v>
      </c>
      <c r="I42" s="43">
        <f>H42*1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9" ht="4.5" customHeight="1">
      <c r="A43" s="37"/>
      <c r="B43" s="38"/>
      <c r="C43" s="37"/>
      <c r="D43" s="37"/>
      <c r="E43" s="37"/>
      <c r="F43" s="37"/>
      <c r="G43" s="37"/>
      <c r="H43" s="37"/>
      <c r="I43" s="37"/>
    </row>
    <row r="44" spans="1:9" ht="12.75">
      <c r="A44" s="39" t="s">
        <v>0</v>
      </c>
      <c r="B44" s="40"/>
      <c r="C44" s="40"/>
      <c r="I44" s="4"/>
    </row>
    <row r="45" spans="1:9" ht="12.75">
      <c r="A45" s="15" t="s">
        <v>35</v>
      </c>
      <c r="B45" s="41"/>
      <c r="I45" s="4"/>
    </row>
    <row r="46" spans="1:9" ht="6" customHeight="1">
      <c r="A46" s="15"/>
      <c r="B46" s="41"/>
      <c r="I46" s="4"/>
    </row>
    <row r="47" spans="1:9" ht="12.75">
      <c r="A47" s="9" t="s">
        <v>23</v>
      </c>
      <c r="B47" s="41"/>
      <c r="I47" s="4"/>
    </row>
  </sheetData>
  <printOptions headings="1" horizontalCentered="1"/>
  <pageMargins left="0.75" right="0.75" top="0.699305555555556" bottom="0.449305556" header="0" footer="0"/>
  <pageSetup fitToHeight="1" fitToWidth="1" horizontalDpi="300" verticalDpi="3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B9" sqref="B9:B39"/>
    </sheetView>
  </sheetViews>
  <sheetFormatPr defaultColWidth="9.140625" defaultRowHeight="12.75"/>
  <cols>
    <col min="1" max="1" width="9.140625" style="44" customWidth="1"/>
    <col min="2" max="2" width="12.421875" style="44" customWidth="1"/>
    <col min="3" max="11" width="9.7109375" style="44" customWidth="1"/>
    <col min="12" max="16384" width="9.140625" style="44" customWidth="1"/>
  </cols>
  <sheetData>
    <row r="1" spans="1:11" ht="14.25" customHeight="1">
      <c r="A1" s="54" t="s">
        <v>58</v>
      </c>
      <c r="B1" s="54"/>
      <c r="C1" s="54"/>
      <c r="D1" s="46"/>
      <c r="E1" s="46"/>
      <c r="F1" s="46"/>
      <c r="G1" s="46"/>
      <c r="H1" s="46"/>
      <c r="I1" s="46"/>
      <c r="J1" s="46"/>
      <c r="K1" s="46"/>
    </row>
    <row r="2" spans="1:11" ht="11.25">
      <c r="A2" s="61"/>
      <c r="B2" s="76" t="s">
        <v>66</v>
      </c>
      <c r="C2" s="48"/>
      <c r="D2" s="48"/>
      <c r="E2" s="48"/>
      <c r="F2" s="48"/>
      <c r="G2" s="48"/>
      <c r="H2" s="48"/>
      <c r="I2" s="48"/>
      <c r="J2" s="48"/>
      <c r="K2" s="49"/>
    </row>
    <row r="3" spans="1:11" ht="11.25">
      <c r="A3" s="62" t="s">
        <v>64</v>
      </c>
      <c r="B3" s="76" t="s">
        <v>3</v>
      </c>
      <c r="C3" s="50" t="s">
        <v>27</v>
      </c>
      <c r="D3" s="50" t="s">
        <v>28</v>
      </c>
      <c r="E3" s="57" t="s">
        <v>59</v>
      </c>
      <c r="F3" s="50" t="s">
        <v>60</v>
      </c>
      <c r="G3" s="50" t="s">
        <v>30</v>
      </c>
      <c r="H3" s="50" t="s">
        <v>31</v>
      </c>
      <c r="I3" s="57" t="s">
        <v>62</v>
      </c>
      <c r="J3" s="50" t="s">
        <v>61</v>
      </c>
      <c r="K3" s="58" t="s">
        <v>63</v>
      </c>
    </row>
    <row r="4" spans="1:11" ht="11.25">
      <c r="A4" s="62" t="s">
        <v>67</v>
      </c>
      <c r="B4" s="75" t="s">
        <v>26</v>
      </c>
      <c r="C4" s="50"/>
      <c r="D4" s="50"/>
      <c r="E4" s="57"/>
      <c r="F4" s="50"/>
      <c r="G4" s="50"/>
      <c r="H4" s="50"/>
      <c r="I4" s="57"/>
      <c r="J4" s="50"/>
      <c r="K4" s="58"/>
    </row>
    <row r="5" spans="1:11" ht="11.25">
      <c r="A5" s="53"/>
      <c r="B5" s="77" t="s">
        <v>32</v>
      </c>
      <c r="C5" s="51"/>
      <c r="D5" s="51"/>
      <c r="E5" s="51"/>
      <c r="F5" s="51"/>
      <c r="G5" s="51"/>
      <c r="H5" s="51"/>
      <c r="I5" s="51"/>
      <c r="J5" s="51"/>
      <c r="K5" s="52"/>
    </row>
    <row r="6" ht="6.75" customHeight="1"/>
    <row r="7" spans="3:12" ht="11.25">
      <c r="C7" s="47" t="s">
        <v>18</v>
      </c>
      <c r="D7" s="47"/>
      <c r="E7" s="47"/>
      <c r="F7" s="47"/>
      <c r="G7" s="47"/>
      <c r="H7" s="47"/>
      <c r="I7" s="47"/>
      <c r="J7" s="47"/>
      <c r="K7" s="47"/>
      <c r="L7" s="45" t="s">
        <v>25</v>
      </c>
    </row>
    <row r="8" ht="5.25" customHeight="1">
      <c r="I8" s="78"/>
    </row>
    <row r="9" spans="1:12" s="46" customFormat="1" ht="11.25">
      <c r="A9" s="59">
        <v>1970</v>
      </c>
      <c r="B9" s="116">
        <v>206.46599999999998</v>
      </c>
      <c r="C9" s="73">
        <f>Apples!H12</f>
        <v>0.11244568112909632</v>
      </c>
      <c r="D9" s="73">
        <f>Apricots!H12</f>
        <v>0.06</v>
      </c>
      <c r="E9" s="73">
        <f>Dates!H12</f>
        <v>0.26</v>
      </c>
      <c r="F9" s="73">
        <f>Figs!H12</f>
        <v>0.22</v>
      </c>
      <c r="G9" s="73">
        <f>Peaches!H12</f>
        <v>0.02</v>
      </c>
      <c r="H9" s="73">
        <f>Pears!H12</f>
        <v>0.01</v>
      </c>
      <c r="I9" s="73">
        <f>Prunes!J12</f>
        <v>0.69</v>
      </c>
      <c r="J9" s="73">
        <f>Raisins!H12</f>
        <v>1.24860496159174</v>
      </c>
      <c r="K9" s="73">
        <f>SUM(C9:J9)</f>
        <v>2.621050642720836</v>
      </c>
      <c r="L9" s="60"/>
    </row>
    <row r="10" spans="1:11" ht="11.25">
      <c r="A10" s="55">
        <v>1971</v>
      </c>
      <c r="B10" s="117">
        <v>208.917</v>
      </c>
      <c r="C10" s="74">
        <f>Apples!H13</f>
        <v>0.06036922318432679</v>
      </c>
      <c r="D10" s="74">
        <f>Apricots!H13</f>
        <v>0.04</v>
      </c>
      <c r="E10" s="74">
        <f>Dates!H13</f>
        <v>0.26</v>
      </c>
      <c r="F10" s="74">
        <f>Figs!H13</f>
        <v>0.2</v>
      </c>
      <c r="G10" s="74">
        <f>Peaches!H13</f>
        <v>0.02</v>
      </c>
      <c r="H10" s="74">
        <f>Pears!H13</f>
        <v>0.01</v>
      </c>
      <c r="I10" s="74">
        <f>Prunes!J13</f>
        <v>0.58</v>
      </c>
      <c r="J10" s="74">
        <f>Raisins!H13</f>
        <v>1.3398829152247071</v>
      </c>
      <c r="K10" s="74">
        <f aca="true" t="shared" si="0" ref="K10:K39">SUM(C10:J10)</f>
        <v>2.510252138409034</v>
      </c>
    </row>
    <row r="11" spans="1:11" ht="11.25">
      <c r="A11" s="55">
        <v>1972</v>
      </c>
      <c r="B11" s="117">
        <v>210.985</v>
      </c>
      <c r="C11" s="74">
        <f>Apples!H14</f>
        <v>0.07971355309619166</v>
      </c>
      <c r="D11" s="74">
        <f>Apricots!H14</f>
        <v>0.04</v>
      </c>
      <c r="E11" s="74">
        <f>Dates!H14</f>
        <v>0.25</v>
      </c>
      <c r="F11" s="74">
        <f>Figs!H14</f>
        <v>0.13</v>
      </c>
      <c r="G11" s="74">
        <f>Peaches!H14</f>
        <v>0.02</v>
      </c>
      <c r="H11" s="74">
        <f>Pears!H14</f>
        <v>0.01</v>
      </c>
      <c r="I11" s="74">
        <f>Prunes!J14</f>
        <v>0.49</v>
      </c>
      <c r="J11" s="74">
        <f>Raisins!H14</f>
        <v>0.9560666872052517</v>
      </c>
      <c r="K11" s="74">
        <f t="shared" si="0"/>
        <v>1.9757802403014435</v>
      </c>
    </row>
    <row r="12" spans="1:11" ht="11.25">
      <c r="A12" s="55">
        <v>1973</v>
      </c>
      <c r="B12" s="117">
        <v>212.932</v>
      </c>
      <c r="C12" s="74">
        <f>Apples!H15</f>
        <v>0.14013505250502506</v>
      </c>
      <c r="D12" s="74">
        <f>Apricots!H15</f>
        <v>0.05</v>
      </c>
      <c r="E12" s="74">
        <f>Dates!H15</f>
        <v>0.33</v>
      </c>
      <c r="F12" s="74">
        <f>Figs!H15</f>
        <v>0.18</v>
      </c>
      <c r="G12" s="74">
        <f>Peaches!H15</f>
        <v>0.01</v>
      </c>
      <c r="H12" s="74">
        <f>Pears!H15</f>
        <v>0.01</v>
      </c>
      <c r="I12" s="74">
        <f>Prunes!J15</f>
        <v>0.55</v>
      </c>
      <c r="J12" s="74">
        <f>Raisins!H15</f>
        <v>1.3091537345255766</v>
      </c>
      <c r="K12" s="74">
        <f t="shared" si="0"/>
        <v>2.5792887870306016</v>
      </c>
    </row>
    <row r="13" spans="1:11" ht="11.25">
      <c r="A13" s="55">
        <v>1974</v>
      </c>
      <c r="B13" s="117">
        <v>214.931</v>
      </c>
      <c r="C13" s="74">
        <f>Apples!H16</f>
        <v>0.11319264322038235</v>
      </c>
      <c r="D13" s="74">
        <f>Apricots!H16</f>
        <v>0.03</v>
      </c>
      <c r="E13" s="74">
        <f>Dates!H16</f>
        <v>0.26</v>
      </c>
      <c r="F13" s="74">
        <f>Figs!H16</f>
        <v>0.16</v>
      </c>
      <c r="G13" s="74">
        <f>Peaches!H16</f>
        <v>0.01</v>
      </c>
      <c r="H13" s="74">
        <f>Pears!H16</f>
        <v>0.01</v>
      </c>
      <c r="I13" s="74">
        <f>Prunes!J16</f>
        <v>0.51</v>
      </c>
      <c r="J13" s="74">
        <f>Raisins!H16</f>
        <v>1.3865092657643616</v>
      </c>
      <c r="K13" s="74">
        <f t="shared" si="0"/>
        <v>2.479701908984744</v>
      </c>
    </row>
    <row r="14" spans="1:11" s="46" customFormat="1" ht="11.25">
      <c r="A14" s="59">
        <v>1975</v>
      </c>
      <c r="B14" s="116">
        <v>217.095</v>
      </c>
      <c r="C14" s="73">
        <f>Apples!H17</f>
        <v>0.1298734425021304</v>
      </c>
      <c r="D14" s="73">
        <f>Apricots!H17</f>
        <v>0.05</v>
      </c>
      <c r="E14" s="73">
        <f>Dates!H17</f>
        <v>0.34</v>
      </c>
      <c r="F14" s="73">
        <f>Figs!H17</f>
        <v>0.16</v>
      </c>
      <c r="G14" s="73">
        <f>Peaches!H17</f>
        <v>0.02</v>
      </c>
      <c r="H14" s="73">
        <f>Pears!H17</f>
        <v>0.01</v>
      </c>
      <c r="I14" s="73">
        <f>Prunes!J17</f>
        <v>0.6</v>
      </c>
      <c r="J14" s="73">
        <f>Raisins!H17</f>
        <v>1.2925012736359662</v>
      </c>
      <c r="K14" s="73">
        <f t="shared" si="0"/>
        <v>2.6023747161380966</v>
      </c>
    </row>
    <row r="15" spans="1:11" ht="11.25">
      <c r="A15" s="55">
        <v>1976</v>
      </c>
      <c r="B15" s="117">
        <v>219.179</v>
      </c>
      <c r="C15" s="74">
        <f>Apples!H18</f>
        <v>0.1340056529138284</v>
      </c>
      <c r="D15" s="74">
        <f>Apricots!H18</f>
        <v>0.06</v>
      </c>
      <c r="E15" s="74">
        <f>Dates!H18</f>
        <v>0.33</v>
      </c>
      <c r="F15" s="74">
        <f>Figs!H18</f>
        <v>0.17</v>
      </c>
      <c r="G15" s="74">
        <f>Peaches!H18</f>
        <v>0.02</v>
      </c>
      <c r="H15" s="74">
        <f>Pears!H18</f>
        <v>0.01</v>
      </c>
      <c r="I15" s="74">
        <f>Prunes!J18</f>
        <v>0.53</v>
      </c>
      <c r="J15" s="74">
        <f>Raisins!H18</f>
        <v>1.2759799798338345</v>
      </c>
      <c r="K15" s="74">
        <f t="shared" si="0"/>
        <v>2.529985632747663</v>
      </c>
    </row>
    <row r="16" spans="1:11" ht="11.25">
      <c r="A16" s="55">
        <v>1977</v>
      </c>
      <c r="B16" s="117">
        <v>221.47699999999998</v>
      </c>
      <c r="C16" s="74">
        <f>Apples!H19</f>
        <v>0.1242193139693964</v>
      </c>
      <c r="D16" s="74">
        <f>Apricots!H19</f>
        <v>0.06</v>
      </c>
      <c r="E16" s="74">
        <f>Dates!H19</f>
        <v>0.36</v>
      </c>
      <c r="F16" s="74">
        <f>Figs!H19</f>
        <v>0.16</v>
      </c>
      <c r="G16" s="74">
        <f>Peaches!H19</f>
        <v>0.02</v>
      </c>
      <c r="H16" s="74">
        <f>Pears!H19</f>
        <v>0.01</v>
      </c>
      <c r="I16" s="74">
        <f>Prunes!J19</f>
        <v>0.49</v>
      </c>
      <c r="J16" s="74">
        <f>Raisins!H19</f>
        <v>1.2524515863949761</v>
      </c>
      <c r="K16" s="74">
        <f t="shared" si="0"/>
        <v>2.4766709003643728</v>
      </c>
    </row>
    <row r="17" spans="1:11" ht="11.25">
      <c r="A17" s="55">
        <v>1978</v>
      </c>
      <c r="B17" s="117">
        <v>223.865</v>
      </c>
      <c r="C17" s="74">
        <f>Apples!H20</f>
        <v>0.1236130167735019</v>
      </c>
      <c r="D17" s="74">
        <f>Apricots!H20</f>
        <v>0.04</v>
      </c>
      <c r="E17" s="74">
        <f>Dates!H20</f>
        <v>0.34</v>
      </c>
      <c r="F17" s="74">
        <f>Figs!H20</f>
        <v>0.17</v>
      </c>
      <c r="G17" s="74">
        <f>Peaches!H20</f>
        <v>0.01</v>
      </c>
      <c r="H17" s="74">
        <f>Pears!H20</f>
        <v>0.01</v>
      </c>
      <c r="I17" s="74">
        <f>Prunes!J20</f>
        <v>0.43</v>
      </c>
      <c r="J17" s="74">
        <f>Raisins!H20</f>
        <v>1.1005581399504167</v>
      </c>
      <c r="K17" s="74">
        <f t="shared" si="0"/>
        <v>2.2241711567239184</v>
      </c>
    </row>
    <row r="18" spans="1:11" ht="11.25">
      <c r="A18" s="55">
        <v>1979</v>
      </c>
      <c r="B18" s="117">
        <v>226.451</v>
      </c>
      <c r="C18" s="74">
        <f>Apples!H21</f>
        <v>0.1381273741339186</v>
      </c>
      <c r="D18" s="74">
        <f>Apricots!H21</f>
        <v>0.06</v>
      </c>
      <c r="E18" s="74">
        <f>Dates!H21</f>
        <v>0.26</v>
      </c>
      <c r="F18" s="74">
        <f>Figs!H21</f>
        <v>0.17</v>
      </c>
      <c r="G18" s="74">
        <f>Peaches!H21</f>
        <v>0.01</v>
      </c>
      <c r="H18" s="74">
        <f>Pears!H21</f>
        <v>0.01</v>
      </c>
      <c r="I18" s="74">
        <f>Prunes!J21</f>
        <v>0.38</v>
      </c>
      <c r="J18" s="74">
        <f>Raisins!H21</f>
        <v>1.3127198113499168</v>
      </c>
      <c r="K18" s="74">
        <f t="shared" si="0"/>
        <v>2.3408471854838355</v>
      </c>
    </row>
    <row r="19" spans="1:11" s="46" customFormat="1" ht="11.25">
      <c r="A19" s="59">
        <v>1980</v>
      </c>
      <c r="B19" s="116">
        <v>228.937</v>
      </c>
      <c r="C19" s="73">
        <f>Apples!H22</f>
        <v>0.1022190821055574</v>
      </c>
      <c r="D19" s="73">
        <f>Apricots!H22</f>
        <v>0.03</v>
      </c>
      <c r="E19" s="73">
        <f>Dates!H22</f>
        <v>0.14</v>
      </c>
      <c r="F19" s="73">
        <f>Figs!H22</f>
        <v>0.13</v>
      </c>
      <c r="G19" s="73">
        <f>Peaches!H22</f>
        <v>0.01</v>
      </c>
      <c r="H19" s="73">
        <f>Pears!H22</f>
        <v>0.01</v>
      </c>
      <c r="I19" s="73">
        <f>Prunes!J22</f>
        <v>0.43</v>
      </c>
      <c r="J19" s="73">
        <f>Raisins!H22</f>
        <v>1.4639837291481939</v>
      </c>
      <c r="K19" s="73">
        <f t="shared" si="0"/>
        <v>2.3162028112537514</v>
      </c>
    </row>
    <row r="20" spans="1:11" ht="11.25">
      <c r="A20" s="55">
        <v>1981</v>
      </c>
      <c r="B20" s="117">
        <v>231.157</v>
      </c>
      <c r="C20" s="74">
        <f>Apples!H23</f>
        <v>0.10221689587596308</v>
      </c>
      <c r="D20" s="74">
        <f>Apricots!H23</f>
        <v>0.05</v>
      </c>
      <c r="E20" s="74">
        <f>Dates!H23</f>
        <v>0.18</v>
      </c>
      <c r="F20" s="74">
        <f>Figs!H23</f>
        <v>0.14</v>
      </c>
      <c r="G20" s="74">
        <f>Peaches!H23</f>
        <v>0.02</v>
      </c>
      <c r="H20" s="74">
        <f>Pears!H23</f>
        <v>0.01</v>
      </c>
      <c r="I20" s="74">
        <f>Prunes!J23</f>
        <v>0.46</v>
      </c>
      <c r="J20" s="74">
        <f>Raisins!H23</f>
        <v>1.5198652257989163</v>
      </c>
      <c r="K20" s="74">
        <f t="shared" si="0"/>
        <v>2.482082121674879</v>
      </c>
    </row>
    <row r="21" spans="1:11" ht="11.25">
      <c r="A21" s="55">
        <v>1982</v>
      </c>
      <c r="B21" s="117">
        <v>233.322</v>
      </c>
      <c r="C21" s="74">
        <f>Apples!H24</f>
        <v>0.10682114845578214</v>
      </c>
      <c r="D21" s="74">
        <f>Apricots!H24</f>
        <v>0.08</v>
      </c>
      <c r="E21" s="74">
        <f>Dates!H24</f>
        <v>0.26</v>
      </c>
      <c r="F21" s="74">
        <f>Figs!H24</f>
        <v>0.14</v>
      </c>
      <c r="G21" s="74">
        <f>Peaches!H24</f>
        <v>0.02</v>
      </c>
      <c r="H21" s="74">
        <f>Pears!H24</f>
        <v>0.01</v>
      </c>
      <c r="I21" s="74">
        <f>Prunes!J24</f>
        <v>0.42</v>
      </c>
      <c r="J21" s="74">
        <f>Raisins!H24</f>
        <v>1.5188123065977492</v>
      </c>
      <c r="K21" s="74">
        <f t="shared" si="0"/>
        <v>2.555633455053531</v>
      </c>
    </row>
    <row r="22" spans="1:11" ht="11.25">
      <c r="A22" s="55">
        <v>1983</v>
      </c>
      <c r="B22" s="117">
        <v>235.385</v>
      </c>
      <c r="C22" s="74">
        <f>Apples!H25</f>
        <v>0.15113807166981752</v>
      </c>
      <c r="D22" s="74">
        <f>Apricots!H25</f>
        <v>0.09</v>
      </c>
      <c r="E22" s="74">
        <f>Dates!H25</f>
        <v>0.25</v>
      </c>
      <c r="F22" s="74">
        <f>Figs!H25</f>
        <v>0.14</v>
      </c>
      <c r="G22" s="74">
        <f>Peaches!H25</f>
        <v>0.04</v>
      </c>
      <c r="H22" s="74">
        <f>Pears!H25</f>
        <v>0.01</v>
      </c>
      <c r="I22" s="74">
        <f>Prunes!J25</f>
        <v>0.47</v>
      </c>
      <c r="J22" s="74">
        <f>Raisins!H25</f>
        <v>1.58120782122905</v>
      </c>
      <c r="K22" s="74">
        <f t="shared" si="0"/>
        <v>2.7323458928988673</v>
      </c>
    </row>
    <row r="23" spans="1:11" ht="11.25">
      <c r="A23" s="55">
        <v>1984</v>
      </c>
      <c r="B23" s="117">
        <v>237.468</v>
      </c>
      <c r="C23" s="74">
        <f>Apples!H26</f>
        <v>0.15772127612983647</v>
      </c>
      <c r="D23" s="74">
        <f>Apricots!H26</f>
        <v>0.09</v>
      </c>
      <c r="E23" s="74">
        <f>Dates!H26</f>
        <v>0.32</v>
      </c>
      <c r="F23" s="74">
        <f>Figs!H26</f>
        <v>0.13</v>
      </c>
      <c r="G23" s="74">
        <f>Peaches!H26</f>
        <v>0.04</v>
      </c>
      <c r="H23" s="74">
        <f>Pears!H26</f>
        <v>0.01</v>
      </c>
      <c r="I23" s="74">
        <f>Prunes!J26</f>
        <v>0.48</v>
      </c>
      <c r="J23" s="74">
        <f>Raisins!H26</f>
        <v>1.9014136220459175</v>
      </c>
      <c r="K23" s="74">
        <f t="shared" si="0"/>
        <v>3.129134898175754</v>
      </c>
    </row>
    <row r="24" spans="1:11" s="46" customFormat="1" ht="11.25">
      <c r="A24" s="59">
        <v>1985</v>
      </c>
      <c r="B24" s="116">
        <v>239.638</v>
      </c>
      <c r="C24" s="73">
        <f>Apples!H27</f>
        <v>0.14406761448518182</v>
      </c>
      <c r="D24" s="73">
        <f>Apricots!H27</f>
        <v>0.03</v>
      </c>
      <c r="E24" s="73">
        <f>Dates!H27</f>
        <v>0.24</v>
      </c>
      <c r="F24" s="73">
        <f>Figs!H27</f>
        <v>0.13</v>
      </c>
      <c r="G24" s="73">
        <f>Peaches!H27</f>
        <v>0.02</v>
      </c>
      <c r="H24" s="73">
        <f>Pears!H27</f>
        <v>0.01</v>
      </c>
      <c r="I24" s="73">
        <f>Prunes!J27</f>
        <v>0.49</v>
      </c>
      <c r="J24" s="73">
        <f>Raisins!H27</f>
        <v>1.9207229279162739</v>
      </c>
      <c r="K24" s="73">
        <f t="shared" si="0"/>
        <v>2.9847905424014556</v>
      </c>
    </row>
    <row r="25" spans="1:11" ht="11.25">
      <c r="A25" s="55">
        <v>1986</v>
      </c>
      <c r="B25" s="117">
        <v>241.784</v>
      </c>
      <c r="C25" s="74">
        <f>Apples!H28</f>
        <v>0.10376211825430963</v>
      </c>
      <c r="D25" s="74">
        <f>Apricots!H28</f>
        <v>0.08</v>
      </c>
      <c r="E25" s="74">
        <f>Dates!H28</f>
        <v>0.15</v>
      </c>
      <c r="F25" s="74">
        <f>Figs!H28</f>
        <v>0.14</v>
      </c>
      <c r="G25" s="74">
        <f>Peaches!H28</f>
        <v>0.01</v>
      </c>
      <c r="H25" s="74">
        <f>Pears!H28</f>
        <v>0.01</v>
      </c>
      <c r="I25" s="74">
        <f>Prunes!J28</f>
        <v>0.46</v>
      </c>
      <c r="J25" s="74">
        <f>Raisins!H28</f>
        <v>1.828012808953446</v>
      </c>
      <c r="K25" s="74">
        <f t="shared" si="0"/>
        <v>2.7817749272077554</v>
      </c>
    </row>
    <row r="26" spans="1:11" ht="11.25">
      <c r="A26" s="55">
        <v>1987</v>
      </c>
      <c r="B26" s="117">
        <v>243.981</v>
      </c>
      <c r="C26" s="74">
        <f>Apples!H29</f>
        <v>0.15067740520778258</v>
      </c>
      <c r="D26" s="74">
        <f>Apricots!H29</f>
        <v>0.05</v>
      </c>
      <c r="E26" s="74">
        <f>Dates!H29</f>
        <v>0.17</v>
      </c>
      <c r="F26" s="74">
        <f>Figs!H29</f>
        <v>0.18</v>
      </c>
      <c r="G26" s="74">
        <f>Peaches!H29</f>
        <v>0.02</v>
      </c>
      <c r="H26" s="74">
        <f>Pears!H29</f>
        <v>0.01</v>
      </c>
      <c r="I26" s="74">
        <f>Prunes!J29</f>
        <v>0.64</v>
      </c>
      <c r="J26" s="74">
        <f>Raisins!H29</f>
        <v>1.8801427365245655</v>
      </c>
      <c r="K26" s="74">
        <f t="shared" si="0"/>
        <v>3.100820141732348</v>
      </c>
    </row>
    <row r="27" spans="1:11" ht="11.25">
      <c r="A27" s="55">
        <v>1988</v>
      </c>
      <c r="B27" s="117">
        <v>246.224</v>
      </c>
      <c r="C27" s="74">
        <f>Apples!H30</f>
        <v>0.15102413249723828</v>
      </c>
      <c r="D27" s="74">
        <f>Apricots!H30</f>
        <v>0.08</v>
      </c>
      <c r="E27" s="74">
        <f>Dates!H30</f>
        <v>0.23</v>
      </c>
      <c r="F27" s="74">
        <f>Figs!H30</f>
        <v>0.15</v>
      </c>
      <c r="G27" s="74">
        <f>Peaches!H30</f>
        <v>0.02</v>
      </c>
      <c r="H27" s="74">
        <f>Pears!H30</f>
        <v>0.01</v>
      </c>
      <c r="I27" s="74">
        <f>Prunes!J30</f>
        <v>0.6</v>
      </c>
      <c r="J27" s="74">
        <f>Raisins!H30</f>
        <v>2.0743285374293325</v>
      </c>
      <c r="K27" s="74">
        <f t="shared" si="0"/>
        <v>3.315352669926571</v>
      </c>
    </row>
    <row r="28" spans="1:11" ht="11.25">
      <c r="A28" s="55">
        <v>1989</v>
      </c>
      <c r="B28" s="117">
        <v>248.659</v>
      </c>
      <c r="C28" s="74">
        <f>Apples!H31</f>
        <v>0.138213376551824</v>
      </c>
      <c r="D28" s="74">
        <f>Apricots!H31</f>
        <v>0.1</v>
      </c>
      <c r="E28" s="74">
        <f>Dates!H31</f>
        <v>0.23</v>
      </c>
      <c r="F28" s="74">
        <f>Figs!H31</f>
        <v>0.16</v>
      </c>
      <c r="G28" s="74">
        <f>Peaches!H31</f>
        <v>0.01</v>
      </c>
      <c r="H28" s="74">
        <f>Pears!H31</f>
        <v>0.01</v>
      </c>
      <c r="I28" s="74">
        <f>Prunes!J31</f>
        <v>0.74</v>
      </c>
      <c r="J28" s="74">
        <f>Raisins!H31</f>
        <v>1.9212449177387512</v>
      </c>
      <c r="K28" s="74">
        <f t="shared" si="0"/>
        <v>3.3094582942905753</v>
      </c>
    </row>
    <row r="29" spans="1:11" s="46" customFormat="1" ht="11.25">
      <c r="A29" s="59">
        <v>1990</v>
      </c>
      <c r="B29" s="116">
        <v>251.373</v>
      </c>
      <c r="C29" s="73">
        <f>Apples!H32</f>
        <v>0.0952548603071929</v>
      </c>
      <c r="D29" s="73">
        <f>Apricots!H32</f>
        <v>0.07</v>
      </c>
      <c r="E29" s="73">
        <f>Dates!H32</f>
        <v>0.23</v>
      </c>
      <c r="F29" s="73">
        <f>Figs!H32</f>
        <v>0.2</v>
      </c>
      <c r="G29" s="73">
        <f>Peaches!H32</f>
        <v>0.01</v>
      </c>
      <c r="H29" s="73">
        <f>Pears!H32</f>
        <v>0.01</v>
      </c>
      <c r="I29" s="73">
        <f>Prunes!J32</f>
        <v>0.63</v>
      </c>
      <c r="J29" s="73">
        <f>Raisins!H32</f>
        <v>1.7974424421079436</v>
      </c>
      <c r="K29" s="73">
        <f t="shared" si="0"/>
        <v>3.042697302415137</v>
      </c>
    </row>
    <row r="30" spans="1:11" ht="11.25">
      <c r="A30" s="55">
        <v>1991</v>
      </c>
      <c r="B30" s="117">
        <v>254.025</v>
      </c>
      <c r="C30" s="74">
        <f>Apples!H33</f>
        <v>0.09913197519929139</v>
      </c>
      <c r="D30" s="74">
        <f>Apricots!H33</f>
        <v>0.08148804251550044</v>
      </c>
      <c r="E30" s="74">
        <f>Dates!H33</f>
        <v>0.22084440507824032</v>
      </c>
      <c r="F30" s="74">
        <f>Figs!H33</f>
        <v>0.15470918216710955</v>
      </c>
      <c r="G30" s="74">
        <f>Peaches!H33</f>
        <v>0.01755732703474067</v>
      </c>
      <c r="H30" s="74">
        <f>Pears!H33</f>
        <v>0.011416199192992815</v>
      </c>
      <c r="I30" s="74">
        <f>Prunes!J33</f>
        <v>0.6366696191319752</v>
      </c>
      <c r="J30" s="74">
        <f>Raisins!H33</f>
        <v>1.7766385985631332</v>
      </c>
      <c r="K30" s="74">
        <f t="shared" si="0"/>
        <v>2.9984553488829837</v>
      </c>
    </row>
    <row r="31" spans="1:11" ht="11.25">
      <c r="A31" s="55">
        <v>1992</v>
      </c>
      <c r="B31" s="117">
        <v>256.83</v>
      </c>
      <c r="C31" s="74">
        <f>Apples!H34</f>
        <v>0.1508624381886851</v>
      </c>
      <c r="D31" s="74">
        <f>Apricots!H34</f>
        <v>0.09811937857726902</v>
      </c>
      <c r="E31" s="74">
        <f>Dates!H34</f>
        <v>0.16119612194837055</v>
      </c>
      <c r="F31" s="74">
        <f>Figs!H34</f>
        <v>0.15691313320095004</v>
      </c>
      <c r="G31" s="74">
        <f>Peaches!H34</f>
        <v>0.016392166024218356</v>
      </c>
      <c r="H31" s="74">
        <f>Pears!H34</f>
        <v>0.011680878402055835</v>
      </c>
      <c r="I31" s="74">
        <f>Prunes!J34</f>
        <v>0.5311684772028191</v>
      </c>
      <c r="J31" s="74">
        <f>Raisins!H34</f>
        <v>1.6187520928240469</v>
      </c>
      <c r="K31" s="74">
        <f t="shared" si="0"/>
        <v>2.745084686368415</v>
      </c>
    </row>
    <row r="32" spans="1:11" ht="11.25">
      <c r="A32" s="55">
        <v>1993</v>
      </c>
      <c r="B32" s="117">
        <v>259.413</v>
      </c>
      <c r="C32" s="74">
        <f>Apples!H35</f>
        <v>0.18218824808317238</v>
      </c>
      <c r="D32" s="74">
        <f>Apricots!H35</f>
        <v>0.09043494350707174</v>
      </c>
      <c r="E32" s="74">
        <f>Dates!H35</f>
        <v>0.21317358806227904</v>
      </c>
      <c r="F32" s="74">
        <f>Figs!H35</f>
        <v>0.20816227405719837</v>
      </c>
      <c r="G32" s="74">
        <f>Peaches!H35</f>
        <v>0.014532810614734033</v>
      </c>
      <c r="H32" s="74">
        <f>Pears!H35</f>
        <v>0.011564570780955465</v>
      </c>
      <c r="I32" s="74">
        <f>Prunes!J35</f>
        <v>0.43667819268887836</v>
      </c>
      <c r="J32" s="74">
        <f>Raisins!H35</f>
        <v>1.8615316410511429</v>
      </c>
      <c r="K32" s="74">
        <f t="shared" si="0"/>
        <v>3.0182662688454323</v>
      </c>
    </row>
    <row r="33" spans="1:11" ht="11.25">
      <c r="A33" s="55">
        <v>1994</v>
      </c>
      <c r="B33" s="117">
        <v>261.868</v>
      </c>
      <c r="C33" s="74">
        <f>Apples!H36</f>
        <v>0.1939717720378206</v>
      </c>
      <c r="D33" s="74">
        <f>Apricots!H36</f>
        <v>0.147402508133869</v>
      </c>
      <c r="E33" s="74">
        <f>Dates!H36</f>
        <v>0.1489299952647899</v>
      </c>
      <c r="F33" s="74">
        <f>Figs!H36</f>
        <v>0.20697450623978492</v>
      </c>
      <c r="G33" s="74">
        <f>Peaches!H36</f>
        <v>0.011341591947087845</v>
      </c>
      <c r="H33" s="74">
        <f>Pears!H36</f>
        <v>0.009928666350985993</v>
      </c>
      <c r="I33" s="74">
        <f>Prunes!J36</f>
        <v>0.5173598912429164</v>
      </c>
      <c r="J33" s="74">
        <f>Raisins!H36</f>
        <v>1.7320198015794217</v>
      </c>
      <c r="K33" s="74">
        <f t="shared" si="0"/>
        <v>2.9679287327966763</v>
      </c>
    </row>
    <row r="34" spans="1:11" s="46" customFormat="1" ht="11.25">
      <c r="A34" s="59">
        <v>1995</v>
      </c>
      <c r="B34" s="116">
        <v>264.291</v>
      </c>
      <c r="C34" s="73">
        <f>Apples!H37</f>
        <v>0.15336314895323716</v>
      </c>
      <c r="D34" s="73">
        <f>Apricots!H37</f>
        <v>0.12168405280543039</v>
      </c>
      <c r="E34" s="73">
        <f>Dates!H37</f>
        <v>0.17102360655489593</v>
      </c>
      <c r="F34" s="73">
        <f>Figs!H37</f>
        <v>0.12183540112981522</v>
      </c>
      <c r="G34" s="73">
        <f>Peaches!H37</f>
        <v>0.013545675032445298</v>
      </c>
      <c r="H34" s="73">
        <f>Pears!H37</f>
        <v>0.006053932975394547</v>
      </c>
      <c r="I34" s="73">
        <f>Prunes!J37</f>
        <v>0.5080384878788913</v>
      </c>
      <c r="J34" s="73">
        <f>Raisins!H37</f>
        <v>1.6782402896806927</v>
      </c>
      <c r="K34" s="73">
        <f t="shared" si="0"/>
        <v>2.7737845950108024</v>
      </c>
    </row>
    <row r="35" spans="1:11" ht="11.25">
      <c r="A35" s="55">
        <v>1996</v>
      </c>
      <c r="B35" s="117">
        <v>266.768</v>
      </c>
      <c r="C35" s="74">
        <f>Apples!H38</f>
        <v>0.15706531518023156</v>
      </c>
      <c r="D35" s="74">
        <f>Apricots!H38</f>
        <v>0.09836262220356265</v>
      </c>
      <c r="E35" s="74">
        <f>Dates!H38</f>
        <v>0.1615636058297847</v>
      </c>
      <c r="F35" s="74">
        <f>Figs!H38</f>
        <v>0.11695555688838244</v>
      </c>
      <c r="G35" s="74">
        <f>Peaches!H38</f>
        <v>0.01773076231032208</v>
      </c>
      <c r="H35" s="74">
        <f>Pears!H38</f>
        <v>0.005248005757812032</v>
      </c>
      <c r="I35" s="74">
        <f>Prunes!J38</f>
        <v>0.6733941102381098</v>
      </c>
      <c r="J35" s="74">
        <f>Raisins!H38</f>
        <v>1.5963299451208544</v>
      </c>
      <c r="K35" s="74">
        <f t="shared" si="0"/>
        <v>2.8266499235290596</v>
      </c>
    </row>
    <row r="36" spans="1:11" ht="11.25">
      <c r="A36" s="55">
        <v>1997</v>
      </c>
      <c r="B36" s="117">
        <v>269.328</v>
      </c>
      <c r="C36" s="74">
        <f>Apples!H39</f>
        <v>0.12065956751618845</v>
      </c>
      <c r="D36" s="74">
        <f>Apricots!H39</f>
        <v>0.1113140854274342</v>
      </c>
      <c r="E36" s="74">
        <f>Dates!H39</f>
        <v>0.14888908691261216</v>
      </c>
      <c r="F36" s="74">
        <f>Figs!H39</f>
        <v>0.16336957167468663</v>
      </c>
      <c r="G36" s="74">
        <f>Peaches!H39</f>
        <v>0.021015267629061963</v>
      </c>
      <c r="H36" s="74">
        <f>Pears!H39</f>
        <v>0.0059407116972613324</v>
      </c>
      <c r="I36" s="74">
        <f>Prunes!J39</f>
        <v>0.5315451791124576</v>
      </c>
      <c r="J36" s="74">
        <f>Raisins!H39</f>
        <v>1.609491877561932</v>
      </c>
      <c r="K36" s="74">
        <f t="shared" si="0"/>
        <v>2.7122253475316342</v>
      </c>
    </row>
    <row r="37" spans="1:11" ht="11.25">
      <c r="A37" s="55">
        <v>1998</v>
      </c>
      <c r="B37" s="117">
        <v>271.883</v>
      </c>
      <c r="C37" s="74">
        <f>Apples!H40</f>
        <v>0.1443887481012053</v>
      </c>
      <c r="D37" s="74">
        <f>Apricots!H40</f>
        <v>0.12100793355965618</v>
      </c>
      <c r="E37" s="74">
        <f>Dates!H40</f>
        <v>0.17875336082064713</v>
      </c>
      <c r="F37" s="74">
        <f>Figs!H40</f>
        <v>0.1313064810966482</v>
      </c>
      <c r="G37" s="74">
        <f>Peaches!H40</f>
        <v>0.019677581901038313</v>
      </c>
      <c r="H37" s="74">
        <f>Pears!H40</f>
        <v>0.008091715921922298</v>
      </c>
      <c r="I37" s="74">
        <f>Prunes!J40</f>
        <v>0.5595789365278449</v>
      </c>
      <c r="J37" s="74">
        <f>Raisins!H40</f>
        <v>1.6583704358124634</v>
      </c>
      <c r="K37" s="74">
        <f t="shared" si="0"/>
        <v>2.821175193741426</v>
      </c>
    </row>
    <row r="38" spans="1:11" ht="11.25">
      <c r="A38" s="55">
        <v>1999</v>
      </c>
      <c r="B38" s="117">
        <v>0</v>
      </c>
      <c r="C38" s="74">
        <f>Apples!H41</f>
        <v>0</v>
      </c>
      <c r="D38" s="74">
        <f>Apricots!H41</f>
        <v>0</v>
      </c>
      <c r="E38" s="74">
        <f>Dates!H41</f>
        <v>0</v>
      </c>
      <c r="F38" s="74">
        <f>Figs!H41</f>
        <v>0</v>
      </c>
      <c r="G38" s="74">
        <f>Peaches!H41</f>
        <v>0</v>
      </c>
      <c r="H38" s="74">
        <f>Pears!H41</f>
        <v>0</v>
      </c>
      <c r="I38" s="74">
        <f>Prunes!J41</f>
        <v>0</v>
      </c>
      <c r="J38" s="74">
        <f>Raisins!H41</f>
        <v>0</v>
      </c>
      <c r="K38" s="74">
        <f t="shared" si="0"/>
        <v>0</v>
      </c>
    </row>
    <row r="39" spans="1:11" ht="11.25">
      <c r="A39" s="55">
        <v>2000</v>
      </c>
      <c r="B39" s="117">
        <v>0</v>
      </c>
      <c r="C39" s="74">
        <f>Apples!H42</f>
        <v>0</v>
      </c>
      <c r="D39" s="74">
        <f>Apricots!H42</f>
        <v>0</v>
      </c>
      <c r="E39" s="74">
        <f>Dates!H42</f>
        <v>0</v>
      </c>
      <c r="F39" s="74">
        <f>Figs!H42</f>
        <v>0</v>
      </c>
      <c r="G39" s="74">
        <f>Peaches!H42</f>
        <v>0</v>
      </c>
      <c r="H39" s="74">
        <f>Pears!H42</f>
        <v>0</v>
      </c>
      <c r="I39" s="74">
        <f>Prunes!J42</f>
        <v>0</v>
      </c>
      <c r="J39" s="74">
        <f>Raisins!H42</f>
        <v>0</v>
      </c>
      <c r="K39" s="74">
        <f t="shared" si="0"/>
        <v>0</v>
      </c>
    </row>
    <row r="40" spans="1:2" s="46" customFormat="1" ht="6" customHeight="1">
      <c r="A40" s="59"/>
      <c r="B40" s="59"/>
    </row>
    <row r="41" spans="1:2" ht="11.25">
      <c r="A41" s="56" t="s">
        <v>29</v>
      </c>
      <c r="B41" s="56"/>
    </row>
    <row r="42" spans="1:2" ht="11.25">
      <c r="A42" s="55" t="s">
        <v>72</v>
      </c>
      <c r="B42" s="45"/>
    </row>
    <row r="43" spans="1:2" ht="11.25">
      <c r="A43" s="55" t="s">
        <v>65</v>
      </c>
      <c r="B43" s="55"/>
    </row>
    <row r="44" spans="1:2" ht="6" customHeight="1">
      <c r="A44" s="45"/>
      <c r="B44" s="45"/>
    </row>
    <row r="45" spans="1:2" ht="11.25">
      <c r="A45" s="55" t="s">
        <v>23</v>
      </c>
      <c r="B45" s="55"/>
    </row>
    <row r="46" spans="1:2" ht="11.25">
      <c r="A46" s="55"/>
      <c r="B46" s="55"/>
    </row>
    <row r="47" spans="1:2" ht="11.25">
      <c r="A47" s="55"/>
      <c r="B47" s="55"/>
    </row>
    <row r="48" spans="1:2" ht="11.25">
      <c r="A48" s="55"/>
      <c r="B48" s="55"/>
    </row>
    <row r="49" spans="1:2" ht="11.25">
      <c r="A49" s="55"/>
      <c r="B49" s="55"/>
    </row>
    <row r="50" spans="1:2" ht="11.25">
      <c r="A50" s="55"/>
      <c r="B50" s="55"/>
    </row>
    <row r="51" spans="1:2" ht="11.25">
      <c r="A51" s="55"/>
      <c r="B51" s="55"/>
    </row>
    <row r="52" spans="1:2" ht="11.25">
      <c r="A52" s="55"/>
      <c r="B52" s="55"/>
    </row>
    <row r="53" spans="1:2" ht="11.25">
      <c r="A53" s="55"/>
      <c r="B53" s="55"/>
    </row>
    <row r="54" spans="1:2" ht="11.25">
      <c r="A54" s="55"/>
      <c r="B54" s="55"/>
    </row>
    <row r="55" spans="1:2" ht="11.25">
      <c r="A55" s="55"/>
      <c r="B55" s="55"/>
    </row>
    <row r="56" spans="1:2" ht="11.25">
      <c r="A56" s="55"/>
      <c r="B56" s="55"/>
    </row>
    <row r="57" spans="1:2" ht="11.25">
      <c r="A57" s="55"/>
      <c r="B57" s="55"/>
    </row>
    <row r="58" spans="1:2" ht="11.25">
      <c r="A58" s="55"/>
      <c r="B58" s="55"/>
    </row>
    <row r="59" spans="1:2" ht="11.25">
      <c r="A59" s="55"/>
      <c r="B59" s="55"/>
    </row>
    <row r="60" spans="1:2" ht="11.25">
      <c r="A60" s="55"/>
      <c r="B60" s="55"/>
    </row>
    <row r="61" spans="1:2" ht="11.25">
      <c r="A61" s="55"/>
      <c r="B61" s="55"/>
    </row>
    <row r="62" spans="1:2" ht="11.25">
      <c r="A62" s="55"/>
      <c r="B62" s="55"/>
    </row>
    <row r="63" spans="1:2" ht="11.25">
      <c r="A63" s="55"/>
      <c r="B63" s="55"/>
    </row>
    <row r="64" spans="1:2" ht="11.25">
      <c r="A64" s="55"/>
      <c r="B64" s="55"/>
    </row>
    <row r="65" spans="1:2" ht="11.25">
      <c r="A65" s="55"/>
      <c r="B65" s="55"/>
    </row>
    <row r="66" spans="1:2" ht="11.25">
      <c r="A66" s="55"/>
      <c r="B66" s="55"/>
    </row>
    <row r="67" spans="1:2" ht="11.25">
      <c r="A67" s="55"/>
      <c r="B67" s="55"/>
    </row>
    <row r="68" spans="1:2" ht="11.25">
      <c r="A68" s="55"/>
      <c r="B68" s="55"/>
    </row>
    <row r="69" spans="1:2" ht="11.25">
      <c r="A69" s="55"/>
      <c r="B69" s="55"/>
    </row>
    <row r="70" spans="1:2" ht="11.25">
      <c r="A70" s="55"/>
      <c r="B70" s="55"/>
    </row>
    <row r="71" spans="1:2" ht="11.25">
      <c r="A71" s="55"/>
      <c r="B71" s="55"/>
    </row>
    <row r="72" spans="1:2" ht="11.25">
      <c r="A72" s="55"/>
      <c r="B72" s="55"/>
    </row>
    <row r="73" spans="1:2" ht="11.25">
      <c r="A73" s="55"/>
      <c r="B73" s="55"/>
    </row>
    <row r="74" spans="1:2" ht="11.25">
      <c r="A74" s="55"/>
      <c r="B74" s="55"/>
    </row>
    <row r="75" spans="1:2" ht="11.25">
      <c r="A75" s="55"/>
      <c r="B75" s="55"/>
    </row>
    <row r="76" spans="1:2" ht="11.25">
      <c r="A76" s="55"/>
      <c r="B76" s="55"/>
    </row>
    <row r="77" spans="1:2" ht="11.25">
      <c r="A77" s="55"/>
      <c r="B77" s="55"/>
    </row>
    <row r="78" spans="1:2" ht="11.25">
      <c r="A78" s="55"/>
      <c r="B78" s="55"/>
    </row>
    <row r="79" spans="1:2" ht="11.25">
      <c r="A79" s="55"/>
      <c r="B79" s="55"/>
    </row>
    <row r="80" spans="1:2" ht="11.25">
      <c r="A80" s="55"/>
      <c r="B80" s="55"/>
    </row>
    <row r="81" spans="1:2" ht="11.25">
      <c r="A81" s="55"/>
      <c r="B81" s="55"/>
    </row>
    <row r="82" spans="1:2" ht="11.25">
      <c r="A82" s="55"/>
      <c r="B82" s="55"/>
    </row>
  </sheetData>
  <printOptions headings="1"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Jane Allshouse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Dried Fruit:  Per capita consumption</dc:title>
  <dc:subject>Per capita consumption of dried fruit, by commodity</dc:subject>
  <dc:creator>Jane Allshouse</dc:creator>
  <cp:keywords>Food, consumption, dried fruit, apples, apricots, dates, figs, peaches, pears, prunes, raisins</cp:keywords>
  <dc:description/>
  <cp:lastModifiedBy>Jane Allshouse</cp:lastModifiedBy>
  <cp:lastPrinted>1999-12-27T14:08:48Z</cp:lastPrinted>
  <dcterms:created xsi:type="dcterms:W3CDTF">1999-06-07T18:26:09Z</dcterms:created>
  <cp:category>Food consumption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