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strength chart" sheetId="1" r:id="rId1"/>
    <sheet name="nonlin chart" sheetId="2" r:id="rId2"/>
    <sheet name="excitation" sheetId="3" r:id="rId3"/>
    <sheet name="remnant" sheetId="4" r:id="rId4"/>
    <sheet name="shape" sheetId="5" r:id="rId5"/>
    <sheet name="shape chart" sheetId="6" r:id="rId6"/>
    <sheet name="attributes" sheetId="7" r:id="rId7"/>
  </sheets>
  <definedNames>
    <definedName name="l_eff">'attributes'!$B$4</definedName>
    <definedName name="n_turns">'attributes'!$B$5</definedName>
    <definedName name="r_ap">'attributes'!$B$3</definedName>
    <definedName name="rem">'remnant'!$C$12</definedName>
    <definedName name="tf">'attributes'!$B$7</definedName>
  </definedNames>
  <calcPr fullCalcOnLoad="1"/>
</workbook>
</file>

<file path=xl/sharedStrings.xml><?xml version="1.0" encoding="utf-8"?>
<sst xmlns="http://schemas.openxmlformats.org/spreadsheetml/2006/main" count="84" uniqueCount="55">
  <si>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</si>
  <si>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</si>
  <si>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</si>
  <si>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</si>
  <si>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</si>
  <si>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</si>
  <si>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</si>
  <si>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expected TF</t>
  </si>
  <si>
    <t>!Apr</t>
  </si>
  <si>
    <t>Excitation</t>
  </si>
  <si>
    <t>data</t>
  </si>
  <si>
    <t>red_run_sn</t>
  </si>
  <si>
    <t>=</t>
  </si>
  <si>
    <t>!red_pnt_num</t>
  </si>
  <si>
    <t>current</t>
  </si>
  <si>
    <t>cur_dev</t>
  </si>
  <si>
    <t>delta_int(Bdl)</t>
  </si>
  <si>
    <t>delta_int(Bdl)_sd</t>
  </si>
  <si>
    <t>----------</t>
  </si>
  <si>
    <t>---------------</t>
  </si>
  <si>
    <t>error</t>
  </si>
  <si>
    <t>B(0) avg</t>
  </si>
  <si>
    <t>T-m</t>
  </si>
  <si>
    <t>B(180) avg</t>
  </si>
  <si>
    <t>B_rem</t>
  </si>
  <si>
    <t>B0</t>
  </si>
  <si>
    <t>T</t>
  </si>
  <si>
    <t>strength+remnant</t>
  </si>
  <si>
    <t>calc linear part</t>
  </si>
  <si>
    <t>meas-calc</t>
  </si>
  <si>
    <t>Reduced</t>
  </si>
  <si>
    <t>Run,</t>
  </si>
  <si>
    <t>normalized</t>
  </si>
  <si>
    <t>scan</t>
  </si>
  <si>
    <t>run</t>
  </si>
  <si>
    <t>!</t>
  </si>
  <si>
    <t>Start</t>
  </si>
  <si>
    <t>of</t>
  </si>
  <si>
    <t>Report</t>
  </si>
  <si>
    <t>!Excitation</t>
  </si>
  <si>
    <t>(normalization)</t>
  </si>
  <si>
    <t>data:</t>
  </si>
  <si>
    <t>pnt_num</t>
  </si>
  <si>
    <t>cur_ex</t>
  </si>
  <si>
    <t>bdl_ex</t>
  </si>
  <si>
    <t>bdl_ex_sd</t>
  </si>
  <si>
    <t>-------</t>
  </si>
  <si>
    <t>Scan</t>
  </si>
  <si>
    <t>Points:</t>
  </si>
  <si>
    <t>x</t>
  </si>
  <si>
    <t>bdl</t>
  </si>
  <si>
    <t>bdl_sd</t>
  </si>
  <si>
    <t>shape</t>
  </si>
  <si>
    <t>shape_sd</t>
  </si>
  <si>
    <t>!---------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</si>
</sst>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E+00"/>
    <numFmt numFmtId="168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EDBB021-1 excitation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-0.03</c:v>
                </c:pt>
                <c:pt idx="1">
                  <c:v>52.93</c:v>
                </c:pt>
                <c:pt idx="2">
                  <c:v>102.72</c:v>
                </c:pt>
                <c:pt idx="3">
                  <c:v>202.55</c:v>
                </c:pt>
                <c:pt idx="4">
                  <c:v>302.26</c:v>
                </c:pt>
                <c:pt idx="5">
                  <c:v>401.9</c:v>
                </c:pt>
                <c:pt idx="6">
                  <c:v>501.75</c:v>
                </c:pt>
                <c:pt idx="7">
                  <c:v>601.44</c:v>
                </c:pt>
                <c:pt idx="8">
                  <c:v>701.27</c:v>
                </c:pt>
                <c:pt idx="9">
                  <c:v>801</c:v>
                </c:pt>
                <c:pt idx="10">
                  <c:v>900.72</c:v>
                </c:pt>
                <c:pt idx="11">
                  <c:v>1000.51</c:v>
                </c:pt>
                <c:pt idx="12">
                  <c:v>1100.23</c:v>
                </c:pt>
                <c:pt idx="13">
                  <c:v>1199.96</c:v>
                </c:pt>
                <c:pt idx="14">
                  <c:v>1299.8</c:v>
                </c:pt>
                <c:pt idx="15">
                  <c:v>1399.53</c:v>
                </c:pt>
                <c:pt idx="16">
                  <c:v>1449.43</c:v>
                </c:pt>
                <c:pt idx="17">
                  <c:v>1499.23</c:v>
                </c:pt>
                <c:pt idx="18">
                  <c:v>1549.15</c:v>
                </c:pt>
                <c:pt idx="19">
                  <c:v>1599.01</c:v>
                </c:pt>
                <c:pt idx="20">
                  <c:v>1698.69</c:v>
                </c:pt>
                <c:pt idx="21">
                  <c:v>1599.01</c:v>
                </c:pt>
                <c:pt idx="22">
                  <c:v>1499.25</c:v>
                </c:pt>
                <c:pt idx="23">
                  <c:v>1399.57</c:v>
                </c:pt>
                <c:pt idx="24">
                  <c:v>1200</c:v>
                </c:pt>
                <c:pt idx="25">
                  <c:v>1000.55</c:v>
                </c:pt>
                <c:pt idx="26">
                  <c:v>601.44</c:v>
                </c:pt>
                <c:pt idx="27">
                  <c:v>401.89</c:v>
                </c:pt>
                <c:pt idx="28">
                  <c:v>202.53</c:v>
                </c:pt>
                <c:pt idx="29">
                  <c:v>102.7</c:v>
                </c:pt>
                <c:pt idx="30">
                  <c:v>52.91</c:v>
                </c:pt>
                <c:pt idx="31">
                  <c:v>-0.03</c:v>
                </c:pt>
              </c:numCache>
            </c:numRef>
          </c:xVal>
          <c:yVal>
            <c:numRef>
              <c:f>excitation!$F$3:$F$34</c:f>
              <c:numCache>
                <c:ptCount val="32"/>
                <c:pt idx="0">
                  <c:v>0.005413340886806667</c:v>
                </c:pt>
                <c:pt idx="1">
                  <c:v>0.17078938831666665</c:v>
                </c:pt>
                <c:pt idx="2">
                  <c:v>0.32806138831666665</c:v>
                </c:pt>
                <c:pt idx="3">
                  <c:v>0.6466573883166667</c:v>
                </c:pt>
                <c:pt idx="4">
                  <c:v>0.9655183883166667</c:v>
                </c:pt>
                <c:pt idx="5">
                  <c:v>1.2839673883166667</c:v>
                </c:pt>
                <c:pt idx="6">
                  <c:v>1.6025373883166667</c:v>
                </c:pt>
                <c:pt idx="7">
                  <c:v>1.9196103883166666</c:v>
                </c:pt>
                <c:pt idx="8">
                  <c:v>2.235830388316667</c:v>
                </c:pt>
                <c:pt idx="9">
                  <c:v>2.550789388316667</c:v>
                </c:pt>
                <c:pt idx="10">
                  <c:v>2.8640983883166666</c:v>
                </c:pt>
                <c:pt idx="11">
                  <c:v>3.1743053883166668</c:v>
                </c:pt>
                <c:pt idx="12">
                  <c:v>3.4756943883166667</c:v>
                </c:pt>
                <c:pt idx="13">
                  <c:v>3.7474503883166665</c:v>
                </c:pt>
                <c:pt idx="14">
                  <c:v>3.970898388316667</c:v>
                </c:pt>
                <c:pt idx="15">
                  <c:v>4.161413388316666</c:v>
                </c:pt>
                <c:pt idx="16">
                  <c:v>4.248847388316666</c:v>
                </c:pt>
                <c:pt idx="17">
                  <c:v>4.331788388316666</c:v>
                </c:pt>
                <c:pt idx="18">
                  <c:v>4.411298388316666</c:v>
                </c:pt>
                <c:pt idx="19">
                  <c:v>4.4874993883166665</c:v>
                </c:pt>
                <c:pt idx="20">
                  <c:v>4.631102388316667</c:v>
                </c:pt>
                <c:pt idx="21">
                  <c:v>4.4906703883166665</c:v>
                </c:pt>
                <c:pt idx="22">
                  <c:v>4.337636388316667</c:v>
                </c:pt>
                <c:pt idx="23">
                  <c:v>4.170380388316667</c:v>
                </c:pt>
                <c:pt idx="24">
                  <c:v>3.767589388316667</c:v>
                </c:pt>
                <c:pt idx="25">
                  <c:v>3.1908943883166665</c:v>
                </c:pt>
                <c:pt idx="26">
                  <c:v>1.9297543883166668</c:v>
                </c:pt>
                <c:pt idx="27">
                  <c:v>1.2920863883166667</c:v>
                </c:pt>
                <c:pt idx="28">
                  <c:v>0.6539093883166667</c:v>
                </c:pt>
                <c:pt idx="29">
                  <c:v>0.33405138831666664</c:v>
                </c:pt>
                <c:pt idx="30">
                  <c:v>0.17481438831666665</c:v>
                </c:pt>
                <c:pt idx="31">
                  <c:v>0.005413435746526666</c:v>
                </c:pt>
              </c:numCache>
            </c:numRef>
          </c:yVal>
          <c:smooth val="1"/>
        </c:ser>
        <c:axId val="60747159"/>
        <c:axId val="9853520"/>
      </c:scatterChart>
      <c:valAx>
        <c:axId val="6074715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53520"/>
        <c:crosses val="autoZero"/>
        <c:crossBetween val="midCat"/>
        <c:dispUnits/>
      </c:valAx>
      <c:valAx>
        <c:axId val="9853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747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EDBB021-1,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-0.03</c:v>
                </c:pt>
                <c:pt idx="1">
                  <c:v>52.93</c:v>
                </c:pt>
                <c:pt idx="2">
                  <c:v>102.72</c:v>
                </c:pt>
                <c:pt idx="3">
                  <c:v>202.55</c:v>
                </c:pt>
                <c:pt idx="4">
                  <c:v>302.26</c:v>
                </c:pt>
                <c:pt idx="5">
                  <c:v>401.9</c:v>
                </c:pt>
                <c:pt idx="6">
                  <c:v>501.75</c:v>
                </c:pt>
                <c:pt idx="7">
                  <c:v>601.44</c:v>
                </c:pt>
                <c:pt idx="8">
                  <c:v>701.27</c:v>
                </c:pt>
                <c:pt idx="9">
                  <c:v>801</c:v>
                </c:pt>
                <c:pt idx="10">
                  <c:v>900.72</c:v>
                </c:pt>
                <c:pt idx="11">
                  <c:v>1000.51</c:v>
                </c:pt>
                <c:pt idx="12">
                  <c:v>1100.23</c:v>
                </c:pt>
                <c:pt idx="13">
                  <c:v>1199.96</c:v>
                </c:pt>
                <c:pt idx="14">
                  <c:v>1299.8</c:v>
                </c:pt>
                <c:pt idx="15">
                  <c:v>1399.53</c:v>
                </c:pt>
                <c:pt idx="16">
                  <c:v>1449.43</c:v>
                </c:pt>
                <c:pt idx="17">
                  <c:v>1499.23</c:v>
                </c:pt>
                <c:pt idx="18">
                  <c:v>1549.15</c:v>
                </c:pt>
                <c:pt idx="19">
                  <c:v>1599.01</c:v>
                </c:pt>
                <c:pt idx="20">
                  <c:v>1698.69</c:v>
                </c:pt>
                <c:pt idx="21">
                  <c:v>1599.01</c:v>
                </c:pt>
                <c:pt idx="22">
                  <c:v>1499.25</c:v>
                </c:pt>
                <c:pt idx="23">
                  <c:v>1399.57</c:v>
                </c:pt>
                <c:pt idx="24">
                  <c:v>1200</c:v>
                </c:pt>
                <c:pt idx="25">
                  <c:v>1000.55</c:v>
                </c:pt>
                <c:pt idx="26">
                  <c:v>601.44</c:v>
                </c:pt>
                <c:pt idx="27">
                  <c:v>401.89</c:v>
                </c:pt>
                <c:pt idx="28">
                  <c:v>202.53</c:v>
                </c:pt>
                <c:pt idx="29">
                  <c:v>102.7</c:v>
                </c:pt>
                <c:pt idx="30">
                  <c:v>52.91</c:v>
                </c:pt>
                <c:pt idx="31">
                  <c:v>-0.03</c:v>
                </c:pt>
              </c:numCache>
            </c:numRef>
          </c:xVal>
          <c:yVal>
            <c:numRef>
              <c:f>excitation!$H$3:$H$34</c:f>
              <c:numCache>
                <c:ptCount val="32"/>
                <c:pt idx="0">
                  <c:v>0.005509046365405627</c:v>
                </c:pt>
                <c:pt idx="1">
                  <c:v>0.0019330222419025045</c:v>
                </c:pt>
                <c:pt idx="2">
                  <c:v>0.0003658295938294698</c:v>
                </c:pt>
                <c:pt idx="3">
                  <c:v>0.00048589864269210636</c:v>
                </c:pt>
                <c:pt idx="4">
                  <c:v>0.0012537896059504616</c:v>
                </c:pt>
                <c:pt idx="5">
                  <c:v>0.001832993352606449</c:v>
                </c:pt>
                <c:pt idx="6">
                  <c:v>0.001863258749069674</c:v>
                </c:pt>
                <c:pt idx="7">
                  <c:v>0.0009069533647272365</c:v>
                </c:pt>
                <c:pt idx="8">
                  <c:v>-0.0013489775864097275</c:v>
                </c:pt>
                <c:pt idx="9">
                  <c:v>-0.0045468902755509966</c:v>
                </c:pt>
                <c:pt idx="10">
                  <c:v>-0.009362901138492141</c:v>
                </c:pt>
                <c:pt idx="11">
                  <c:v>-0.017504224784830935</c:v>
                </c:pt>
                <c:pt idx="12">
                  <c:v>-0.034240235647772455</c:v>
                </c:pt>
                <c:pt idx="13">
                  <c:v>-0.08064114833691338</c:v>
                </c:pt>
                <c:pt idx="14">
                  <c:v>-0.17570098111425025</c:v>
                </c:pt>
                <c:pt idx="15">
                  <c:v>-0.3033428938033911</c:v>
                </c:pt>
                <c:pt idx="16">
                  <c:v>-0.3750990065396609</c:v>
                </c:pt>
                <c:pt idx="17">
                  <c:v>-0.45102910101393334</c:v>
                </c:pt>
                <c:pt idx="18">
                  <c:v>-0.530773017402602</c:v>
                </c:pt>
                <c:pt idx="19">
                  <c:v>-0.6136345228340723</c:v>
                </c:pt>
                <c:pt idx="20">
                  <c:v>-0.7880289263922142</c:v>
                </c:pt>
                <c:pt idx="21">
                  <c:v>-0.6104635228340722</c:v>
                </c:pt>
                <c:pt idx="22">
                  <c:v>-0.4452449046663327</c:v>
                </c:pt>
                <c:pt idx="23">
                  <c:v>-0.29450350110818935</c:v>
                </c:pt>
                <c:pt idx="24">
                  <c:v>-0.06062975564171147</c:v>
                </c:pt>
                <c:pt idx="25">
                  <c:v>-0.0010428320896296306</c:v>
                </c:pt>
                <c:pt idx="26">
                  <c:v>0.01105095336472739</c:v>
                </c:pt>
                <c:pt idx="27">
                  <c:v>0.009983895178806046</c:v>
                </c:pt>
                <c:pt idx="28">
                  <c:v>0.007801702295091362</c:v>
                </c:pt>
                <c:pt idx="29">
                  <c:v>0.00641963324622874</c:v>
                </c:pt>
                <c:pt idx="30">
                  <c:v>0.0060218258943018355</c:v>
                </c:pt>
                <c:pt idx="31">
                  <c:v>0.005509141225125626</c:v>
                </c:pt>
              </c:numCache>
            </c:numRef>
          </c:yVal>
          <c:smooth val="1"/>
        </c:ser>
        <c:axId val="21572817"/>
        <c:axId val="59937626"/>
      </c:scatterChart>
      <c:valAx>
        <c:axId val="2157281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37626"/>
        <c:crosses val="autoZero"/>
        <c:crossBetween val="midCat"/>
        <c:dispUnits/>
      </c:valAx>
      <c:valAx>
        <c:axId val="59937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15728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EDBB021-1, field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shape!$F$11:$F$31</c:f>
                <c:numCache>
                  <c:ptCount val="21"/>
                  <c:pt idx="0">
                    <c:v>3.387011E-05</c:v>
                  </c:pt>
                  <c:pt idx="1">
                    <c:v>3.965351E-05</c:v>
                  </c:pt>
                  <c:pt idx="2">
                    <c:v>5.290053E-05</c:v>
                  </c:pt>
                  <c:pt idx="3">
                    <c:v>4.222477E-05</c:v>
                  </c:pt>
                  <c:pt idx="4">
                    <c:v>4.082742E-05</c:v>
                  </c:pt>
                  <c:pt idx="5">
                    <c:v>6.178494E-05</c:v>
                  </c:pt>
                  <c:pt idx="6">
                    <c:v>6.240628E-05</c:v>
                  </c:pt>
                  <c:pt idx="7">
                    <c:v>2.769236E-05</c:v>
                  </c:pt>
                  <c:pt idx="8">
                    <c:v>2.324489E-05</c:v>
                  </c:pt>
                  <c:pt idx="9">
                    <c:v>4.537237E-05</c:v>
                  </c:pt>
                  <c:pt idx="10">
                    <c:v>2.512635E-05</c:v>
                  </c:pt>
                  <c:pt idx="11">
                    <c:v>2.815263E-05</c:v>
                  </c:pt>
                  <c:pt idx="12">
                    <c:v>2.982458E-05</c:v>
                  </c:pt>
                  <c:pt idx="13">
                    <c:v>2.594427E-05</c:v>
                  </c:pt>
                  <c:pt idx="14">
                    <c:v>3.387788E-05</c:v>
                  </c:pt>
                  <c:pt idx="15">
                    <c:v>2.276669E-05</c:v>
                  </c:pt>
                  <c:pt idx="16">
                    <c:v>1.847017E-05</c:v>
                  </c:pt>
                  <c:pt idx="17">
                    <c:v>2.21744E-05</c:v>
                  </c:pt>
                  <c:pt idx="18">
                    <c:v>4.541217E-05</c:v>
                  </c:pt>
                  <c:pt idx="19">
                    <c:v>4.989566E-05</c:v>
                  </c:pt>
                  <c:pt idx="20">
                    <c:v>3.502171E-05</c:v>
                  </c:pt>
                </c:numCache>
              </c:numRef>
            </c:plus>
            <c:minus>
              <c:numRef>
                <c:f>shape!$F$11:$F$31</c:f>
                <c:numCache>
                  <c:ptCount val="21"/>
                  <c:pt idx="0">
                    <c:v>3.387011E-05</c:v>
                  </c:pt>
                  <c:pt idx="1">
                    <c:v>3.965351E-05</c:v>
                  </c:pt>
                  <c:pt idx="2">
                    <c:v>5.290053E-05</c:v>
                  </c:pt>
                  <c:pt idx="3">
                    <c:v>4.222477E-05</c:v>
                  </c:pt>
                  <c:pt idx="4">
                    <c:v>4.082742E-05</c:v>
                  </c:pt>
                  <c:pt idx="5">
                    <c:v>6.178494E-05</c:v>
                  </c:pt>
                  <c:pt idx="6">
                    <c:v>6.240628E-05</c:v>
                  </c:pt>
                  <c:pt idx="7">
                    <c:v>2.769236E-05</c:v>
                  </c:pt>
                  <c:pt idx="8">
                    <c:v>2.324489E-05</c:v>
                  </c:pt>
                  <c:pt idx="9">
                    <c:v>4.537237E-05</c:v>
                  </c:pt>
                  <c:pt idx="10">
                    <c:v>2.512635E-05</c:v>
                  </c:pt>
                  <c:pt idx="11">
                    <c:v>2.815263E-05</c:v>
                  </c:pt>
                  <c:pt idx="12">
                    <c:v>2.982458E-05</c:v>
                  </c:pt>
                  <c:pt idx="13">
                    <c:v>2.594427E-05</c:v>
                  </c:pt>
                  <c:pt idx="14">
                    <c:v>3.387788E-05</c:v>
                  </c:pt>
                  <c:pt idx="15">
                    <c:v>2.276669E-05</c:v>
                  </c:pt>
                  <c:pt idx="16">
                    <c:v>1.847017E-05</c:v>
                  </c:pt>
                  <c:pt idx="17">
                    <c:v>2.21744E-05</c:v>
                  </c:pt>
                  <c:pt idx="18">
                    <c:v>4.541217E-05</c:v>
                  </c:pt>
                  <c:pt idx="19">
                    <c:v>4.989566E-05</c:v>
                  </c:pt>
                  <c:pt idx="20">
                    <c:v>3.502171E-05</c:v>
                  </c:pt>
                </c:numCache>
              </c:numRef>
            </c:minus>
            <c:noEndCap val="0"/>
          </c:errBars>
          <c:xVal>
            <c:numRef>
              <c:f>shape!$B$11:$B$31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shape!$E$11:$E$31</c:f>
              <c:numCache>
                <c:ptCount val="21"/>
                <c:pt idx="0">
                  <c:v>-0.001011707</c:v>
                </c:pt>
                <c:pt idx="1">
                  <c:v>-0.0004859259</c:v>
                </c:pt>
                <c:pt idx="2">
                  <c:v>-0.000222952</c:v>
                </c:pt>
                <c:pt idx="3">
                  <c:v>-0.0001753544</c:v>
                </c:pt>
                <c:pt idx="4">
                  <c:v>-0.0001289451</c:v>
                </c:pt>
                <c:pt idx="5">
                  <c:v>-8.665183E-05</c:v>
                </c:pt>
                <c:pt idx="6">
                  <c:v>-5.21599E-05</c:v>
                </c:pt>
                <c:pt idx="7">
                  <c:v>-3.863117E-05</c:v>
                </c:pt>
                <c:pt idx="8">
                  <c:v>2.051777E-05</c:v>
                </c:pt>
                <c:pt idx="9">
                  <c:v>2.257013E-05</c:v>
                </c:pt>
                <c:pt idx="10">
                  <c:v>-2.022685E-17</c:v>
                </c:pt>
                <c:pt idx="11">
                  <c:v>-4.527837E-06</c:v>
                </c:pt>
                <c:pt idx="12">
                  <c:v>-4.281018E-07</c:v>
                </c:pt>
                <c:pt idx="13">
                  <c:v>-1.426117E-05</c:v>
                </c:pt>
                <c:pt idx="14">
                  <c:v>-2.145944E-05</c:v>
                </c:pt>
                <c:pt idx="15">
                  <c:v>-6.614919E-05</c:v>
                </c:pt>
                <c:pt idx="16">
                  <c:v>-8.729256E-05</c:v>
                </c:pt>
                <c:pt idx="17">
                  <c:v>-0.0001387378</c:v>
                </c:pt>
                <c:pt idx="18">
                  <c:v>-0.0002699256</c:v>
                </c:pt>
                <c:pt idx="19">
                  <c:v>-0.0004732518</c:v>
                </c:pt>
                <c:pt idx="20">
                  <c:v>-0.00102863</c:v>
                </c:pt>
              </c:numCache>
            </c:numRef>
          </c:yVal>
          <c:smooth val="1"/>
        </c:ser>
        <c:axId val="2567723"/>
        <c:axId val="23109508"/>
      </c:scatterChart>
      <c:valAx>
        <c:axId val="2567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09508"/>
        <c:crosses val="autoZero"/>
        <c:crossBetween val="midCat"/>
        <c:dispUnits/>
      </c:valAx>
      <c:valAx>
        <c:axId val="23109508"/>
        <c:scaling>
          <c:orientation val="minMax"/>
          <c:min val="-0.00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7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J2" sqref="J2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4.8515625" style="0" bestFit="1" customWidth="1"/>
    <col min="6" max="6" width="15.57421875" style="0" bestFit="1" customWidth="1"/>
    <col min="7" max="7" width="13.140625" style="0" bestFit="1" customWidth="1"/>
    <col min="8" max="8" width="9.57421875" style="0" bestFit="1" customWidth="1"/>
  </cols>
  <sheetData>
    <row r="1" spans="1:8" ht="12.75">
      <c r="A1" t="s">
        <v>8</v>
      </c>
      <c r="B1">
        <v>2</v>
      </c>
      <c r="C1">
        <v>2001</v>
      </c>
      <c r="D1" t="s">
        <v>9</v>
      </c>
      <c r="E1" t="s">
        <v>10</v>
      </c>
      <c r="F1" t="s">
        <v>11</v>
      </c>
      <c r="G1" t="s">
        <v>12</v>
      </c>
      <c r="H1">
        <v>3811902</v>
      </c>
    </row>
    <row r="2" spans="1:8" ht="12.7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27</v>
      </c>
      <c r="G2" t="s">
        <v>28</v>
      </c>
      <c r="H2" t="s">
        <v>29</v>
      </c>
    </row>
    <row r="3" spans="1:8" ht="12.75">
      <c r="A3">
        <v>1</v>
      </c>
      <c r="B3">
        <v>-0.03</v>
      </c>
      <c r="C3">
        <v>0</v>
      </c>
      <c r="D3" s="2">
        <v>-4.742986E-08</v>
      </c>
      <c r="E3" s="2">
        <v>1.876116E-05</v>
      </c>
      <c r="F3" s="2">
        <f>D3+rem</f>
        <v>0.005413340886806667</v>
      </c>
      <c r="G3" s="2">
        <f>B3*tf</f>
        <v>-9.570547859895946E-05</v>
      </c>
      <c r="H3" s="2">
        <f>F3-G3</f>
        <v>0.005509046365405627</v>
      </c>
    </row>
    <row r="4" spans="1:8" ht="12.75">
      <c r="A4">
        <v>2</v>
      </c>
      <c r="B4">
        <v>52.93</v>
      </c>
      <c r="C4">
        <v>0</v>
      </c>
      <c r="D4">
        <v>0.165376</v>
      </c>
      <c r="E4" s="2">
        <v>2.26791E-05</v>
      </c>
      <c r="F4" s="2">
        <f aca="true" t="shared" si="0" ref="F4:F34">D4+rem</f>
        <v>0.17078938831666665</v>
      </c>
      <c r="G4" s="2">
        <f aca="true" t="shared" si="1" ref="G4:G34">B4*tf</f>
        <v>0.16885636607476415</v>
      </c>
      <c r="H4" s="2">
        <f aca="true" t="shared" si="2" ref="H4:H34">F4-G4</f>
        <v>0.0019330222419025045</v>
      </c>
    </row>
    <row r="5" spans="1:8" ht="12.75">
      <c r="A5">
        <v>3</v>
      </c>
      <c r="B5">
        <v>102.72</v>
      </c>
      <c r="C5">
        <v>0</v>
      </c>
      <c r="D5">
        <v>0.322648</v>
      </c>
      <c r="E5" s="2">
        <v>4.178179E-05</v>
      </c>
      <c r="F5" s="2">
        <f t="shared" si="0"/>
        <v>0.32806138831666665</v>
      </c>
      <c r="G5" s="2">
        <f t="shared" si="1"/>
        <v>0.3276955587228372</v>
      </c>
      <c r="H5" s="2">
        <f t="shared" si="2"/>
        <v>0.0003658295938294698</v>
      </c>
    </row>
    <row r="6" spans="1:8" ht="12.75">
      <c r="A6">
        <v>4</v>
      </c>
      <c r="B6">
        <v>202.55</v>
      </c>
      <c r="C6">
        <v>0</v>
      </c>
      <c r="D6">
        <v>0.641244</v>
      </c>
      <c r="E6" s="2">
        <v>5.62972E-05</v>
      </c>
      <c r="F6" s="2">
        <f t="shared" si="0"/>
        <v>0.6466573883166667</v>
      </c>
      <c r="G6" s="2">
        <f t="shared" si="1"/>
        <v>0.6461714896739746</v>
      </c>
      <c r="H6" s="2">
        <f t="shared" si="2"/>
        <v>0.00048589864269210636</v>
      </c>
    </row>
    <row r="7" spans="1:8" ht="12.75">
      <c r="A7">
        <v>5</v>
      </c>
      <c r="B7">
        <v>302.26</v>
      </c>
      <c r="C7">
        <v>0</v>
      </c>
      <c r="D7">
        <v>0.960105</v>
      </c>
      <c r="E7" s="2">
        <v>5.228553E-05</v>
      </c>
      <c r="F7" s="2">
        <f t="shared" si="0"/>
        <v>0.9655183883166667</v>
      </c>
      <c r="G7" s="2">
        <f t="shared" si="1"/>
        <v>0.9642645987107162</v>
      </c>
      <c r="H7" s="2">
        <f t="shared" si="2"/>
        <v>0.0012537896059504616</v>
      </c>
    </row>
    <row r="8" spans="1:8" ht="12.75">
      <c r="A8">
        <v>6</v>
      </c>
      <c r="B8">
        <v>401.9</v>
      </c>
      <c r="C8">
        <v>0</v>
      </c>
      <c r="D8">
        <v>1.278554</v>
      </c>
      <c r="E8" s="2">
        <v>4.400115E-05</v>
      </c>
      <c r="F8" s="2">
        <f t="shared" si="0"/>
        <v>1.2839673883166667</v>
      </c>
      <c r="G8" s="2">
        <f t="shared" si="1"/>
        <v>1.2821343949640602</v>
      </c>
      <c r="H8" s="2">
        <f t="shared" si="2"/>
        <v>0.001832993352606449</v>
      </c>
    </row>
    <row r="9" spans="1:8" ht="12.75">
      <c r="A9">
        <v>7</v>
      </c>
      <c r="B9">
        <v>501.75</v>
      </c>
      <c r="C9">
        <v>0</v>
      </c>
      <c r="D9">
        <v>1.597124</v>
      </c>
      <c r="E9" s="2">
        <v>0.0001714587</v>
      </c>
      <c r="F9" s="2">
        <f t="shared" si="0"/>
        <v>1.6025373883166667</v>
      </c>
      <c r="G9" s="2">
        <f t="shared" si="1"/>
        <v>1.600674129567597</v>
      </c>
      <c r="H9" s="2">
        <f t="shared" si="2"/>
        <v>0.001863258749069674</v>
      </c>
    </row>
    <row r="10" spans="1:8" ht="12.75">
      <c r="A10">
        <v>8</v>
      </c>
      <c r="B10">
        <v>601.44</v>
      </c>
      <c r="C10">
        <v>0</v>
      </c>
      <c r="D10">
        <v>1.914197</v>
      </c>
      <c r="E10" s="2">
        <v>0.000164164</v>
      </c>
      <c r="F10" s="2">
        <f t="shared" si="0"/>
        <v>1.9196103883166666</v>
      </c>
      <c r="G10" s="2">
        <f t="shared" si="1"/>
        <v>1.9187034349519394</v>
      </c>
      <c r="H10" s="2">
        <f t="shared" si="2"/>
        <v>0.0009069533647272365</v>
      </c>
    </row>
    <row r="11" spans="1:8" ht="12.75">
      <c r="A11">
        <v>9</v>
      </c>
      <c r="B11">
        <v>701.27</v>
      </c>
      <c r="C11">
        <v>0</v>
      </c>
      <c r="D11">
        <v>2.230417</v>
      </c>
      <c r="E11" s="2">
        <v>0.0001350384</v>
      </c>
      <c r="F11" s="2">
        <f t="shared" si="0"/>
        <v>2.235830388316667</v>
      </c>
      <c r="G11" s="2">
        <f t="shared" si="1"/>
        <v>2.2371793659030765</v>
      </c>
      <c r="H11" s="2">
        <f t="shared" si="2"/>
        <v>-0.0013489775864097275</v>
      </c>
    </row>
    <row r="12" spans="1:8" ht="12.75">
      <c r="A12">
        <v>10</v>
      </c>
      <c r="B12">
        <v>801</v>
      </c>
      <c r="C12">
        <v>0</v>
      </c>
      <c r="D12">
        <v>2.545376</v>
      </c>
      <c r="E12" s="2">
        <v>0.0001221489</v>
      </c>
      <c r="F12" s="2">
        <f t="shared" si="0"/>
        <v>2.550789388316667</v>
      </c>
      <c r="G12" s="2">
        <f t="shared" si="1"/>
        <v>2.555336278592218</v>
      </c>
      <c r="H12" s="2">
        <f t="shared" si="2"/>
        <v>-0.0045468902755509966</v>
      </c>
    </row>
    <row r="13" spans="1:8" ht="12.75">
      <c r="A13">
        <v>11</v>
      </c>
      <c r="B13">
        <v>900.72</v>
      </c>
      <c r="C13">
        <v>0</v>
      </c>
      <c r="D13">
        <v>2.858685</v>
      </c>
      <c r="E13" s="2">
        <v>6.604991E-05</v>
      </c>
      <c r="F13" s="2">
        <f t="shared" si="0"/>
        <v>2.8640983883166666</v>
      </c>
      <c r="G13" s="2">
        <f t="shared" si="1"/>
        <v>2.8734612894551588</v>
      </c>
      <c r="H13" s="2">
        <f t="shared" si="2"/>
        <v>-0.009362901138492141</v>
      </c>
    </row>
    <row r="14" spans="1:8" ht="12.75">
      <c r="A14">
        <v>12</v>
      </c>
      <c r="B14">
        <v>1000.51</v>
      </c>
      <c r="C14">
        <v>0</v>
      </c>
      <c r="D14">
        <v>3.168892</v>
      </c>
      <c r="E14" s="2">
        <v>0.0001359567</v>
      </c>
      <c r="F14" s="2">
        <f t="shared" si="0"/>
        <v>3.1743053883166668</v>
      </c>
      <c r="G14" s="2">
        <f t="shared" si="1"/>
        <v>3.1918096131014977</v>
      </c>
      <c r="H14" s="2">
        <f t="shared" si="2"/>
        <v>-0.017504224784830935</v>
      </c>
    </row>
    <row r="15" spans="1:8" ht="12.75">
      <c r="A15">
        <v>13</v>
      </c>
      <c r="B15">
        <v>1100.23</v>
      </c>
      <c r="C15">
        <v>0</v>
      </c>
      <c r="D15">
        <v>3.470281</v>
      </c>
      <c r="E15" s="2">
        <v>8.887672E-05</v>
      </c>
      <c r="F15" s="2">
        <f t="shared" si="0"/>
        <v>3.4756943883166667</v>
      </c>
      <c r="G15" s="2">
        <f t="shared" si="1"/>
        <v>3.509934623964439</v>
      </c>
      <c r="H15" s="2">
        <f t="shared" si="2"/>
        <v>-0.034240235647772455</v>
      </c>
    </row>
    <row r="16" spans="1:8" ht="12.75">
      <c r="A16">
        <v>14</v>
      </c>
      <c r="B16">
        <v>1199.96</v>
      </c>
      <c r="C16">
        <v>0</v>
      </c>
      <c r="D16">
        <v>3.742037</v>
      </c>
      <c r="E16" s="2">
        <v>0.000114079</v>
      </c>
      <c r="F16" s="2">
        <f t="shared" si="0"/>
        <v>3.7474503883166665</v>
      </c>
      <c r="G16" s="2">
        <f t="shared" si="1"/>
        <v>3.82809153665358</v>
      </c>
      <c r="H16" s="2">
        <f t="shared" si="2"/>
        <v>-0.08064114833691338</v>
      </c>
    </row>
    <row r="17" spans="1:8" ht="12.75">
      <c r="A17">
        <v>15</v>
      </c>
      <c r="B17">
        <v>1299.8</v>
      </c>
      <c r="C17">
        <v>0</v>
      </c>
      <c r="D17">
        <v>3.965485</v>
      </c>
      <c r="E17" s="2">
        <v>0.0001570188</v>
      </c>
      <c r="F17" s="2">
        <f t="shared" si="0"/>
        <v>3.970898388316667</v>
      </c>
      <c r="G17" s="2">
        <f t="shared" si="1"/>
        <v>4.146599369430917</v>
      </c>
      <c r="H17" s="2">
        <f t="shared" si="2"/>
        <v>-0.17570098111425025</v>
      </c>
    </row>
    <row r="18" spans="1:8" ht="12.75">
      <c r="A18">
        <v>16</v>
      </c>
      <c r="B18">
        <v>1399.53</v>
      </c>
      <c r="C18">
        <v>0</v>
      </c>
      <c r="D18">
        <v>4.156</v>
      </c>
      <c r="E18" s="2">
        <v>0.0001192831</v>
      </c>
      <c r="F18" s="2">
        <f t="shared" si="0"/>
        <v>4.161413388316666</v>
      </c>
      <c r="G18" s="2">
        <f t="shared" si="1"/>
        <v>4.4647562821200575</v>
      </c>
      <c r="H18" s="2">
        <f t="shared" si="2"/>
        <v>-0.3033428938033911</v>
      </c>
    </row>
    <row r="19" spans="1:8" ht="12.75">
      <c r="A19">
        <v>17</v>
      </c>
      <c r="B19">
        <v>1449.43</v>
      </c>
      <c r="C19">
        <v>0</v>
      </c>
      <c r="D19">
        <v>4.243434</v>
      </c>
      <c r="E19" s="2">
        <v>0.0001354632</v>
      </c>
      <c r="F19" s="2">
        <f t="shared" si="0"/>
        <v>4.248847388316666</v>
      </c>
      <c r="G19" s="2">
        <f t="shared" si="1"/>
        <v>4.623946394856327</v>
      </c>
      <c r="H19" s="2">
        <f t="shared" si="2"/>
        <v>-0.3750990065396609</v>
      </c>
    </row>
    <row r="20" spans="1:8" ht="12.75">
      <c r="A20">
        <v>18</v>
      </c>
      <c r="B20">
        <v>1499.23</v>
      </c>
      <c r="C20">
        <v>0</v>
      </c>
      <c r="D20">
        <v>4.326375</v>
      </c>
      <c r="E20" s="2">
        <v>5.677561E-05</v>
      </c>
      <c r="F20" s="2">
        <f t="shared" si="0"/>
        <v>4.331788388316666</v>
      </c>
      <c r="G20" s="2">
        <f t="shared" si="1"/>
        <v>4.7828174893306</v>
      </c>
      <c r="H20" s="2">
        <f t="shared" si="2"/>
        <v>-0.45102910101393334</v>
      </c>
    </row>
    <row r="21" spans="1:8" ht="12.75">
      <c r="A21">
        <v>19</v>
      </c>
      <c r="B21">
        <v>1549.15</v>
      </c>
      <c r="C21">
        <v>0.01</v>
      </c>
      <c r="D21">
        <v>4.405885</v>
      </c>
      <c r="E21" s="2">
        <v>6.485976E-05</v>
      </c>
      <c r="F21" s="2">
        <f t="shared" si="0"/>
        <v>4.411298388316666</v>
      </c>
      <c r="G21" s="2">
        <f t="shared" si="1"/>
        <v>4.942071405719268</v>
      </c>
      <c r="H21" s="2">
        <f t="shared" si="2"/>
        <v>-0.530773017402602</v>
      </c>
    </row>
    <row r="22" spans="1:8" ht="12.75">
      <c r="A22">
        <v>20</v>
      </c>
      <c r="B22">
        <v>1599.01</v>
      </c>
      <c r="C22">
        <v>0.01</v>
      </c>
      <c r="D22">
        <v>4.482086</v>
      </c>
      <c r="E22" s="2">
        <v>7.066271E-05</v>
      </c>
      <c r="F22" s="2">
        <f t="shared" si="0"/>
        <v>4.4874993883166665</v>
      </c>
      <c r="G22" s="2">
        <f t="shared" si="1"/>
        <v>5.101133911150739</v>
      </c>
      <c r="H22" s="2">
        <f t="shared" si="2"/>
        <v>-0.6136345228340723</v>
      </c>
    </row>
    <row r="23" spans="1:8" ht="12.75">
      <c r="A23">
        <v>21</v>
      </c>
      <c r="B23">
        <v>1698.69</v>
      </c>
      <c r="C23">
        <v>0</v>
      </c>
      <c r="D23">
        <v>4.625689</v>
      </c>
      <c r="E23" s="2">
        <v>5.830254E-05</v>
      </c>
      <c r="F23" s="2">
        <f t="shared" si="0"/>
        <v>4.631102388316667</v>
      </c>
      <c r="G23" s="2">
        <f t="shared" si="1"/>
        <v>5.419131314708881</v>
      </c>
      <c r="H23" s="2">
        <f t="shared" si="2"/>
        <v>-0.7880289263922142</v>
      </c>
    </row>
    <row r="24" spans="1:8" ht="12.75">
      <c r="A24">
        <v>22</v>
      </c>
      <c r="B24">
        <v>1599.01</v>
      </c>
      <c r="C24">
        <v>0</v>
      </c>
      <c r="D24">
        <v>4.485257</v>
      </c>
      <c r="E24" s="2">
        <v>0.0001238515</v>
      </c>
      <c r="F24" s="2">
        <f t="shared" si="0"/>
        <v>4.4906703883166665</v>
      </c>
      <c r="G24" s="2">
        <f t="shared" si="1"/>
        <v>5.101133911150739</v>
      </c>
      <c r="H24" s="2">
        <f t="shared" si="2"/>
        <v>-0.6104635228340722</v>
      </c>
    </row>
    <row r="25" spans="1:8" ht="12.75">
      <c r="A25">
        <v>23</v>
      </c>
      <c r="B25">
        <v>1499.25</v>
      </c>
      <c r="C25">
        <v>0.01</v>
      </c>
      <c r="D25">
        <v>4.332223</v>
      </c>
      <c r="E25" s="2">
        <v>0.0002592024</v>
      </c>
      <c r="F25" s="2">
        <f t="shared" si="0"/>
        <v>4.337636388316667</v>
      </c>
      <c r="G25" s="2">
        <f t="shared" si="1"/>
        <v>4.782881292982999</v>
      </c>
      <c r="H25" s="2">
        <f t="shared" si="2"/>
        <v>-0.4452449046663327</v>
      </c>
    </row>
    <row r="26" spans="1:8" ht="12.75">
      <c r="A26">
        <v>24</v>
      </c>
      <c r="B26">
        <v>1399.57</v>
      </c>
      <c r="C26">
        <v>0</v>
      </c>
      <c r="D26">
        <v>4.164967</v>
      </c>
      <c r="E26" s="2">
        <v>0.00027055</v>
      </c>
      <c r="F26" s="2">
        <f t="shared" si="0"/>
        <v>4.170380388316667</v>
      </c>
      <c r="G26" s="2">
        <f t="shared" si="1"/>
        <v>4.464883889424856</v>
      </c>
      <c r="H26" s="2">
        <f t="shared" si="2"/>
        <v>-0.29450350110818935</v>
      </c>
    </row>
    <row r="27" spans="1:8" ht="12.75">
      <c r="A27">
        <v>25</v>
      </c>
      <c r="B27">
        <v>1200</v>
      </c>
      <c r="C27">
        <v>0</v>
      </c>
      <c r="D27">
        <v>3.762176</v>
      </c>
      <c r="E27" s="2">
        <v>5.974297E-05</v>
      </c>
      <c r="F27" s="2">
        <f t="shared" si="0"/>
        <v>3.767589388316667</v>
      </c>
      <c r="G27" s="2">
        <f t="shared" si="1"/>
        <v>3.8282191439583784</v>
      </c>
      <c r="H27" s="2">
        <f t="shared" si="2"/>
        <v>-0.06062975564171147</v>
      </c>
    </row>
    <row r="28" spans="1:8" ht="12.75">
      <c r="A28">
        <v>26</v>
      </c>
      <c r="B28">
        <v>1000.55</v>
      </c>
      <c r="C28">
        <v>0</v>
      </c>
      <c r="D28">
        <v>3.185481</v>
      </c>
      <c r="E28" s="2">
        <v>3.403505E-05</v>
      </c>
      <c r="F28" s="2">
        <f t="shared" si="0"/>
        <v>3.1908943883166665</v>
      </c>
      <c r="G28" s="2">
        <f t="shared" si="1"/>
        <v>3.191937220406296</v>
      </c>
      <c r="H28" s="2">
        <f t="shared" si="2"/>
        <v>-0.0010428320896296306</v>
      </c>
    </row>
    <row r="29" spans="1:8" ht="12.75">
      <c r="A29">
        <v>27</v>
      </c>
      <c r="B29">
        <v>601.44</v>
      </c>
      <c r="C29">
        <v>0</v>
      </c>
      <c r="D29">
        <v>1.924341</v>
      </c>
      <c r="E29" s="2">
        <v>0.0001181296</v>
      </c>
      <c r="F29" s="2">
        <f t="shared" si="0"/>
        <v>1.9297543883166668</v>
      </c>
      <c r="G29" s="2">
        <f t="shared" si="1"/>
        <v>1.9187034349519394</v>
      </c>
      <c r="H29" s="2">
        <f t="shared" si="2"/>
        <v>0.01105095336472739</v>
      </c>
    </row>
    <row r="30" spans="1:8" ht="12.75">
      <c r="A30">
        <v>28</v>
      </c>
      <c r="B30">
        <v>401.89</v>
      </c>
      <c r="C30">
        <v>0</v>
      </c>
      <c r="D30">
        <v>1.286673</v>
      </c>
      <c r="E30" s="2">
        <v>4.633629E-05</v>
      </c>
      <c r="F30" s="2">
        <f t="shared" si="0"/>
        <v>1.2920863883166667</v>
      </c>
      <c r="G30" s="2">
        <f t="shared" si="1"/>
        <v>1.2821024931378606</v>
      </c>
      <c r="H30" s="2">
        <f t="shared" si="2"/>
        <v>0.009983895178806046</v>
      </c>
    </row>
    <row r="31" spans="1:8" ht="12.75">
      <c r="A31">
        <v>29</v>
      </c>
      <c r="B31">
        <v>202.53</v>
      </c>
      <c r="C31">
        <v>0</v>
      </c>
      <c r="D31">
        <v>0.648496</v>
      </c>
      <c r="E31" s="2">
        <v>4.905921E-05</v>
      </c>
      <c r="F31" s="2">
        <f t="shared" si="0"/>
        <v>0.6539093883166667</v>
      </c>
      <c r="G31" s="2">
        <f t="shared" si="1"/>
        <v>0.6461076860215753</v>
      </c>
      <c r="H31" s="2">
        <f t="shared" si="2"/>
        <v>0.007801702295091362</v>
      </c>
    </row>
    <row r="32" spans="1:8" ht="12.75">
      <c r="A32">
        <v>30</v>
      </c>
      <c r="B32">
        <v>102.7</v>
      </c>
      <c r="C32">
        <v>0</v>
      </c>
      <c r="D32">
        <v>0.328638</v>
      </c>
      <c r="E32" s="2">
        <v>4.162981E-05</v>
      </c>
      <c r="F32" s="2">
        <f t="shared" si="0"/>
        <v>0.33405138831666664</v>
      </c>
      <c r="G32" s="2">
        <f t="shared" si="1"/>
        <v>0.3276317550704379</v>
      </c>
      <c r="H32" s="2">
        <f t="shared" si="2"/>
        <v>0.00641963324622874</v>
      </c>
    </row>
    <row r="33" spans="1:8" ht="12.75">
      <c r="A33">
        <v>31</v>
      </c>
      <c r="B33">
        <v>52.91</v>
      </c>
      <c r="C33">
        <v>0</v>
      </c>
      <c r="D33">
        <v>0.169401</v>
      </c>
      <c r="E33" s="2">
        <v>3.705482E-05</v>
      </c>
      <c r="F33" s="2">
        <f t="shared" si="0"/>
        <v>0.17481438831666665</v>
      </c>
      <c r="G33" s="2">
        <f t="shared" si="1"/>
        <v>0.16879256242236482</v>
      </c>
      <c r="H33" s="2">
        <f t="shared" si="2"/>
        <v>0.0060218258943018355</v>
      </c>
    </row>
    <row r="34" spans="1:8" ht="12.75">
      <c r="A34">
        <v>32</v>
      </c>
      <c r="B34">
        <v>-0.03</v>
      </c>
      <c r="C34">
        <v>0</v>
      </c>
      <c r="D34" s="2">
        <v>4.742986E-08</v>
      </c>
      <c r="E34" s="2">
        <v>2.904276E-06</v>
      </c>
      <c r="F34" s="2">
        <f t="shared" si="0"/>
        <v>0.005413435746526666</v>
      </c>
      <c r="G34" s="2">
        <f t="shared" si="1"/>
        <v>-9.570547859895946E-05</v>
      </c>
      <c r="H34" s="2">
        <f t="shared" si="2"/>
        <v>0.005509141225125626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21" sqref="H21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4.8515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8</v>
      </c>
      <c r="B1">
        <v>2</v>
      </c>
      <c r="C1">
        <v>2001</v>
      </c>
      <c r="D1" t="s">
        <v>9</v>
      </c>
      <c r="E1" t="s">
        <v>10</v>
      </c>
      <c r="F1" t="s">
        <v>11</v>
      </c>
      <c r="G1" t="s">
        <v>12</v>
      </c>
      <c r="H1">
        <v>3811966</v>
      </c>
    </row>
    <row r="2" spans="1:5" ht="12.75">
      <c r="A2" t="s">
        <v>13</v>
      </c>
      <c r="B2" t="s">
        <v>14</v>
      </c>
      <c r="C2" t="s">
        <v>15</v>
      </c>
      <c r="D2" t="s">
        <v>16</v>
      </c>
      <c r="E2" t="s">
        <v>17</v>
      </c>
    </row>
    <row r="3" spans="1:5" ht="12.75">
      <c r="A3">
        <v>1</v>
      </c>
      <c r="B3">
        <v>-0.05</v>
      </c>
      <c r="C3">
        <v>0</v>
      </c>
      <c r="D3" s="2">
        <v>-3.541006E-09</v>
      </c>
      <c r="E3" s="2">
        <v>1.520529E-05</v>
      </c>
    </row>
    <row r="4" spans="1:5" ht="12.75">
      <c r="A4">
        <v>2</v>
      </c>
      <c r="B4">
        <v>-0.04</v>
      </c>
      <c r="C4">
        <v>0</v>
      </c>
      <c r="D4">
        <v>-0.010468</v>
      </c>
      <c r="E4" s="2">
        <v>3.371741E-06</v>
      </c>
    </row>
    <row r="5" spans="1:5" ht="12.75">
      <c r="A5">
        <v>3</v>
      </c>
      <c r="B5">
        <v>-0.04</v>
      </c>
      <c r="C5">
        <v>0</v>
      </c>
      <c r="D5" s="2">
        <v>0.0004883299</v>
      </c>
      <c r="E5" s="2">
        <v>1.622411E-05</v>
      </c>
    </row>
    <row r="6" spans="1:5" ht="12.75">
      <c r="A6">
        <v>4</v>
      </c>
      <c r="B6">
        <v>-0.05</v>
      </c>
      <c r="C6">
        <v>0</v>
      </c>
      <c r="D6">
        <v>-0.01086</v>
      </c>
      <c r="E6" s="2">
        <v>7.39794E-06</v>
      </c>
    </row>
    <row r="7" spans="1:5" ht="12.75">
      <c r="A7">
        <v>5</v>
      </c>
      <c r="B7">
        <v>-0.04</v>
      </c>
      <c r="C7">
        <v>0</v>
      </c>
      <c r="D7" s="2">
        <v>3.541006E-09</v>
      </c>
      <c r="E7" s="2">
        <v>2.083123E-05</v>
      </c>
    </row>
    <row r="9" ht="12.75">
      <c r="E9" s="3" t="s">
        <v>20</v>
      </c>
    </row>
    <row r="10" spans="2:5" ht="12.75">
      <c r="B10" t="s">
        <v>21</v>
      </c>
      <c r="C10" s="4">
        <f>AVERAGE(D3,D5,D7)</f>
        <v>0.00016277663333333334</v>
      </c>
      <c r="D10" t="s">
        <v>22</v>
      </c>
      <c r="E10" s="4">
        <f>STDEV(D3,D5)</f>
        <v>0.0003453038876155035</v>
      </c>
    </row>
    <row r="11" spans="2:5" ht="12.75">
      <c r="B11" t="s">
        <v>23</v>
      </c>
      <c r="C11" s="4">
        <f>AVERAGE(D4,D6)</f>
        <v>-0.010664</v>
      </c>
      <c r="D11" t="s">
        <v>22</v>
      </c>
      <c r="E11" s="4">
        <f>STDEV(D4,D6)</f>
        <v>0.00027718585822515083</v>
      </c>
    </row>
    <row r="12" spans="2:5" ht="12.75">
      <c r="B12" t="s">
        <v>24</v>
      </c>
      <c r="C12" s="4">
        <f>(C10-C11)/2</f>
        <v>0.005413388316666667</v>
      </c>
      <c r="D12" t="s">
        <v>22</v>
      </c>
      <c r="E12" s="4">
        <f>0.5*SQRT(E10^2+E11^2)</f>
        <v>0.00022139714022678436</v>
      </c>
    </row>
    <row r="13" spans="2:4" ht="12.75">
      <c r="B13" t="s">
        <v>25</v>
      </c>
      <c r="C13" s="4">
        <f>C12/l_eff</f>
        <v>0.0017909707922539094</v>
      </c>
      <c r="D13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t="s">
        <v>8</v>
      </c>
      <c r="B1">
        <v>2</v>
      </c>
      <c r="C1">
        <v>2001</v>
      </c>
      <c r="D1" t="s">
        <v>30</v>
      </c>
      <c r="E1" t="s">
        <v>31</v>
      </c>
      <c r="F1" t="s">
        <v>32</v>
      </c>
      <c r="G1" t="s">
        <v>33</v>
      </c>
      <c r="H1" t="s">
        <v>10</v>
      </c>
      <c r="I1" t="s">
        <v>33</v>
      </c>
      <c r="J1" t="s">
        <v>34</v>
      </c>
      <c r="K1" t="s">
        <v>12</v>
      </c>
      <c r="L1">
        <v>3811937</v>
      </c>
    </row>
    <row r="2" spans="1:4" ht="12.75">
      <c r="A2" t="s">
        <v>35</v>
      </c>
      <c r="B2" t="s">
        <v>36</v>
      </c>
      <c r="C2" t="s">
        <v>37</v>
      </c>
      <c r="D2" t="s">
        <v>38</v>
      </c>
    </row>
    <row r="3" spans="1:6" ht="12.75">
      <c r="A3" t="s">
        <v>39</v>
      </c>
      <c r="B3" t="s">
        <v>40</v>
      </c>
      <c r="C3" t="s">
        <v>41</v>
      </c>
      <c r="D3" t="s">
        <v>11</v>
      </c>
      <c r="E3" t="s">
        <v>12</v>
      </c>
      <c r="F3">
        <v>3811902</v>
      </c>
    </row>
    <row r="4" spans="1:5" ht="12.75">
      <c r="A4" t="s">
        <v>35</v>
      </c>
      <c r="B4" t="s">
        <v>42</v>
      </c>
      <c r="C4" t="s">
        <v>43</v>
      </c>
      <c r="D4" t="s">
        <v>44</v>
      </c>
      <c r="E4" t="s">
        <v>45</v>
      </c>
    </row>
    <row r="5" spans="1:5" ht="12.75">
      <c r="A5" t="s">
        <v>35</v>
      </c>
      <c r="B5" t="s">
        <v>46</v>
      </c>
      <c r="C5" t="s">
        <v>18</v>
      </c>
      <c r="D5" t="s">
        <v>3</v>
      </c>
      <c r="E5" t="s">
        <v>19</v>
      </c>
    </row>
    <row r="6" spans="1:5" ht="12.75">
      <c r="A6" t="s">
        <v>35</v>
      </c>
      <c r="B6">
        <v>18</v>
      </c>
      <c r="C6">
        <v>1499.23</v>
      </c>
      <c r="D6" s="2">
        <v>4.326375</v>
      </c>
      <c r="E6" s="2">
        <v>5.677561E-05</v>
      </c>
    </row>
    <row r="7" ht="12.75">
      <c r="A7" t="s">
        <v>35</v>
      </c>
    </row>
    <row r="8" spans="1:3" ht="12.75">
      <c r="A8" t="s">
        <v>35</v>
      </c>
      <c r="B8" t="s">
        <v>47</v>
      </c>
      <c r="C8" t="s">
        <v>48</v>
      </c>
    </row>
    <row r="9" spans="1:6" ht="12.75">
      <c r="A9" t="s">
        <v>35</v>
      </c>
      <c r="B9" t="s">
        <v>49</v>
      </c>
      <c r="C9" t="s">
        <v>50</v>
      </c>
      <c r="D9" t="s">
        <v>51</v>
      </c>
      <c r="E9" t="s">
        <v>52</v>
      </c>
      <c r="F9" t="s">
        <v>53</v>
      </c>
    </row>
    <row r="10" spans="1:5" ht="12.75">
      <c r="A10" t="s">
        <v>54</v>
      </c>
      <c r="B10" t="s">
        <v>3</v>
      </c>
      <c r="C10" t="s">
        <v>3</v>
      </c>
      <c r="D10" t="s">
        <v>3</v>
      </c>
      <c r="E10" t="s">
        <v>3</v>
      </c>
    </row>
    <row r="11" spans="2:6" ht="12.75">
      <c r="B11">
        <v>-1</v>
      </c>
      <c r="C11" s="2">
        <v>-0.004377025</v>
      </c>
      <c r="D11" s="2">
        <v>0.0001465348</v>
      </c>
      <c r="E11" s="2">
        <v>-0.001011707</v>
      </c>
      <c r="F11" s="2">
        <v>3.387011E-05</v>
      </c>
    </row>
    <row r="12" spans="2:6" ht="12.75">
      <c r="B12">
        <v>-0.9</v>
      </c>
      <c r="C12" s="2">
        <v>-0.002102298</v>
      </c>
      <c r="D12" s="2">
        <v>0.000171556</v>
      </c>
      <c r="E12" s="2">
        <v>-0.0004859259</v>
      </c>
      <c r="F12" s="2">
        <v>3.965351E-05</v>
      </c>
    </row>
    <row r="13" spans="2:6" ht="12.75">
      <c r="B13">
        <v>-0.8</v>
      </c>
      <c r="C13" s="2">
        <v>-0.0009645739</v>
      </c>
      <c r="D13" s="2">
        <v>0.0002288675</v>
      </c>
      <c r="E13" s="2">
        <v>-0.000222952</v>
      </c>
      <c r="F13" s="2">
        <v>5.290053E-05</v>
      </c>
    </row>
    <row r="14" spans="2:6" ht="12.75">
      <c r="B14">
        <v>-0.7</v>
      </c>
      <c r="C14" s="2">
        <v>-0.0007586488</v>
      </c>
      <c r="D14" s="2">
        <v>0.0001826802</v>
      </c>
      <c r="E14" s="2">
        <v>-0.0001753544</v>
      </c>
      <c r="F14" s="2">
        <v>4.222477E-05</v>
      </c>
    </row>
    <row r="15" spans="2:6" ht="12.75">
      <c r="B15">
        <v>-0.6</v>
      </c>
      <c r="C15" s="2">
        <v>-0.0005578649</v>
      </c>
      <c r="D15" s="2">
        <v>0.0001766347</v>
      </c>
      <c r="E15" s="2">
        <v>-0.0001289451</v>
      </c>
      <c r="F15" s="2">
        <v>4.082742E-05</v>
      </c>
    </row>
    <row r="16" spans="2:6" ht="12.75">
      <c r="B16">
        <v>-0.5</v>
      </c>
      <c r="C16" s="2">
        <v>-0.0003748883</v>
      </c>
      <c r="D16" s="2">
        <v>0.0002673048</v>
      </c>
      <c r="E16" s="2">
        <v>-8.665183E-05</v>
      </c>
      <c r="F16" s="2">
        <v>6.178494E-05</v>
      </c>
    </row>
    <row r="17" spans="2:6" ht="12.75">
      <c r="B17">
        <v>-0.4</v>
      </c>
      <c r="C17" s="2">
        <v>-0.0002256633</v>
      </c>
      <c r="D17" s="2">
        <v>0.000269993</v>
      </c>
      <c r="E17" s="2">
        <v>-5.21599E-05</v>
      </c>
      <c r="F17" s="2">
        <v>6.240628E-05</v>
      </c>
    </row>
    <row r="18" spans="2:6" ht="12.75">
      <c r="B18">
        <v>-0.3</v>
      </c>
      <c r="C18" s="2">
        <v>-0.0001671329</v>
      </c>
      <c r="D18" s="2">
        <v>0.0001198075</v>
      </c>
      <c r="E18" s="2">
        <v>-3.863117E-05</v>
      </c>
      <c r="F18" s="2">
        <v>2.769236E-05</v>
      </c>
    </row>
    <row r="19" spans="2:6" ht="12.75">
      <c r="B19">
        <v>-0.2</v>
      </c>
      <c r="C19" s="2">
        <v>8.876757E-05</v>
      </c>
      <c r="D19" s="2">
        <v>0.0001005661</v>
      </c>
      <c r="E19" s="2">
        <v>2.051777E-05</v>
      </c>
      <c r="F19" s="2">
        <v>2.324489E-05</v>
      </c>
    </row>
    <row r="20" spans="2:6" ht="12.75">
      <c r="B20">
        <v>-0.1</v>
      </c>
      <c r="C20" s="2">
        <v>9.764684E-05</v>
      </c>
      <c r="D20" s="2">
        <v>0.0001962979</v>
      </c>
      <c r="E20" s="2">
        <v>2.257013E-05</v>
      </c>
      <c r="F20" s="2">
        <v>4.537237E-05</v>
      </c>
    </row>
    <row r="21" spans="2:6" ht="12.75">
      <c r="B21">
        <v>0</v>
      </c>
      <c r="C21" s="2">
        <v>-8.750894E-17</v>
      </c>
      <c r="D21" s="2">
        <v>0.000108706</v>
      </c>
      <c r="E21" s="2">
        <v>-2.022685E-17</v>
      </c>
      <c r="F21" s="2">
        <v>2.512635E-05</v>
      </c>
    </row>
    <row r="22" spans="2:6" ht="12.75">
      <c r="B22">
        <v>0.1</v>
      </c>
      <c r="C22" s="2">
        <v>-1.958912E-05</v>
      </c>
      <c r="D22" s="2">
        <v>0.0001217988</v>
      </c>
      <c r="E22" s="2">
        <v>-4.527837E-06</v>
      </c>
      <c r="F22" s="2">
        <v>2.815263E-05</v>
      </c>
    </row>
    <row r="23" spans="2:6" ht="12.75">
      <c r="B23">
        <v>0.2</v>
      </c>
      <c r="C23" s="2">
        <v>-1.852129E-06</v>
      </c>
      <c r="D23" s="2">
        <v>0.0001290323</v>
      </c>
      <c r="E23" s="2">
        <v>-4.281018E-07</v>
      </c>
      <c r="F23" s="2">
        <v>2.982458E-05</v>
      </c>
    </row>
    <row r="24" spans="2:6" ht="12.75">
      <c r="B24">
        <v>0.3</v>
      </c>
      <c r="C24" s="2">
        <v>-6.169919E-05</v>
      </c>
      <c r="D24" s="2">
        <v>0.0001122446</v>
      </c>
      <c r="E24" s="2">
        <v>-1.426117E-05</v>
      </c>
      <c r="F24" s="2">
        <v>2.594427E-05</v>
      </c>
    </row>
    <row r="25" spans="2:6" ht="12.75">
      <c r="B25">
        <v>0.4</v>
      </c>
      <c r="C25" s="2">
        <v>-9.28416E-05</v>
      </c>
      <c r="D25" s="2">
        <v>0.0001465684</v>
      </c>
      <c r="E25" s="2">
        <v>-2.145944E-05</v>
      </c>
      <c r="F25" s="2">
        <v>3.387788E-05</v>
      </c>
    </row>
    <row r="26" spans="2:6" ht="12.75">
      <c r="B26">
        <v>0.5</v>
      </c>
      <c r="C26" s="2">
        <v>-0.0002861862</v>
      </c>
      <c r="D26" s="2">
        <v>9.849723E-05</v>
      </c>
      <c r="E26" s="2">
        <v>-6.614919E-05</v>
      </c>
      <c r="F26" s="2">
        <v>2.276669E-05</v>
      </c>
    </row>
    <row r="27" spans="2:6" ht="12.75">
      <c r="B27">
        <v>0.6</v>
      </c>
      <c r="C27" s="2">
        <v>-0.0003776603</v>
      </c>
      <c r="D27" s="2">
        <v>7.990887E-05</v>
      </c>
      <c r="E27" s="2">
        <v>-8.729256E-05</v>
      </c>
      <c r="F27" s="2">
        <v>1.847017E-05</v>
      </c>
    </row>
    <row r="28" spans="2:6" ht="12.75">
      <c r="B28">
        <v>0.7</v>
      </c>
      <c r="C28" s="2">
        <v>-0.0006002317</v>
      </c>
      <c r="D28" s="2">
        <v>9.593476E-05</v>
      </c>
      <c r="E28" s="2">
        <v>-0.0001387378</v>
      </c>
      <c r="F28" s="2">
        <v>2.21744E-05</v>
      </c>
    </row>
    <row r="29" spans="2:6" ht="12.75">
      <c r="B29">
        <v>0.8</v>
      </c>
      <c r="C29" s="2">
        <v>-0.001167799</v>
      </c>
      <c r="D29" s="2">
        <v>0.0001964701</v>
      </c>
      <c r="E29" s="2">
        <v>-0.0002699256</v>
      </c>
      <c r="F29" s="2">
        <v>4.541217E-05</v>
      </c>
    </row>
    <row r="30" spans="2:6" ht="12.75">
      <c r="B30">
        <v>0.9</v>
      </c>
      <c r="C30" s="2">
        <v>-0.002047465</v>
      </c>
      <c r="D30" s="2">
        <v>0.0002158673</v>
      </c>
      <c r="E30" s="2">
        <v>-0.0004732518</v>
      </c>
      <c r="F30" s="2">
        <v>4.989566E-05</v>
      </c>
    </row>
    <row r="31" spans="2:6" ht="12.75">
      <c r="B31">
        <v>1</v>
      </c>
      <c r="C31" s="2">
        <v>-0.00445024</v>
      </c>
      <c r="D31" s="2">
        <v>0.000151517</v>
      </c>
      <c r="E31" s="2">
        <v>-0.00102863</v>
      </c>
      <c r="F31" s="2">
        <v>3.502171E-05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>
        <v>0.01905</v>
      </c>
    </row>
    <row r="4" spans="1:2" ht="12.75">
      <c r="A4" t="s">
        <v>5</v>
      </c>
      <c r="B4">
        <v>3.0226</v>
      </c>
    </row>
    <row r="5" spans="1:2" ht="12.75">
      <c r="A5" t="s">
        <v>6</v>
      </c>
      <c r="B5">
        <v>32</v>
      </c>
    </row>
    <row r="7" spans="1:2" ht="12.75">
      <c r="A7" t="s">
        <v>7</v>
      </c>
      <c r="B7" s="1">
        <f>4*PI()*0.0000001*n_turns*l_eff/(2*r_ap)</f>
        <v>0.0031901826199653154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2001-04-02T20:32:32Z</dcterms:created>
  <dcterms:modified xsi:type="dcterms:W3CDTF">2002-02-12T20:24:13Z</dcterms:modified>
  <cp:category/>
  <cp:version/>
  <cp:contentType/>
  <cp:contentStatus/>
</cp:coreProperties>
</file>