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0" windowWidth="14850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<sst xmlns="http://schemas.openxmlformats.org/spreadsheetml/2006/main" count="69" uniqueCount="43">
  <si>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Cable Type</t>
  </si>
  <si>
    <t>Date:</t>
  </si>
  <si>
    <t>Work by:</t>
  </si>
  <si>
    <r>
      <t>Piston Area (mm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= </t>
    </r>
  </si>
  <si>
    <t>Boat Base Width</t>
  </si>
  <si>
    <r>
      <t>Boat Contact Area (mm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= </t>
    </r>
  </si>
  <si>
    <t>Boat Base Length</t>
  </si>
  <si>
    <t>Gauge Block Height (h)</t>
  </si>
  <si>
    <t>Gauge Equivalent Pressure (Psi)</t>
  </si>
  <si>
    <t>A</t>
  </si>
  <si>
    <t>B</t>
  </si>
  <si>
    <t>Avg</t>
  </si>
  <si>
    <t>Bare Cable Stack</t>
  </si>
  <si>
    <t>Insulation Thickness (mm)</t>
  </si>
  <si>
    <t>Coil Size (mm)</t>
  </si>
  <si>
    <t>Number of Turns</t>
  </si>
  <si>
    <t>All measurements are in metric.  Fill in all the yellow shaded cells.</t>
  </si>
  <si>
    <t>Summary</t>
  </si>
  <si>
    <t>ksi</t>
  </si>
  <si>
    <t>Bare</t>
  </si>
  <si>
    <t>Insulated</t>
  </si>
  <si>
    <t>Insulation</t>
  </si>
  <si>
    <t>Coil Size</t>
  </si>
  <si>
    <t>Ins</t>
  </si>
  <si>
    <t>HH / NL</t>
  </si>
  <si>
    <t>Measurement Load (ksi)</t>
  </si>
  <si>
    <t>Measurement Load (kPa)</t>
  </si>
  <si>
    <t>1 pound per square inch = 6.89475729 kilopascals</t>
  </si>
  <si>
    <t>kPa</t>
  </si>
  <si>
    <t>Cal Gage</t>
  </si>
  <si>
    <t>Cal Gage Thickness (mm)  / 10</t>
  </si>
  <si>
    <t>Gage Zero</t>
  </si>
  <si>
    <t>LQ-983R</t>
  </si>
  <si>
    <t>Ins ID#1</t>
  </si>
  <si>
    <t>Ins ID#2</t>
  </si>
  <si>
    <t>Fii-282-1271-1-003 " Older TQ Sample used on cable"</t>
  </si>
  <si>
    <t>FII-282-1421-1-002   "NEW Sample"</t>
  </si>
  <si>
    <t>Insulated Cable Stack Ins ID#1</t>
  </si>
  <si>
    <t>Insulated Cable Stack Ins ID#2</t>
  </si>
  <si>
    <t xml:space="preserve">Rev </t>
  </si>
  <si>
    <t>9/08/2008 H.H.</t>
  </si>
  <si>
    <t>Bare Cable Thickness (mm) / 10</t>
  </si>
  <si>
    <t>Insulated Cable Thickness (mm) /10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</si>
</sst>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5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5.5"/>
      <name val="Arial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24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2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1" xfId="0" applyBorder="1" applyAlignment="1">
      <alignment/>
    </xf>
    <xf numFmtId="0" fontId="1" fillId="3" borderId="4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2" xfId="0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4" borderId="2" xfId="0" applyFont="1" applyFill="1" applyBorder="1" applyAlignment="1">
      <alignment/>
    </xf>
    <xf numFmtId="164" fontId="0" fillId="4" borderId="2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5" borderId="11" xfId="0" applyFill="1" applyBorder="1" applyAlignment="1">
      <alignment/>
    </xf>
    <xf numFmtId="0" fontId="0" fillId="5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2" borderId="17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16" fillId="2" borderId="19" xfId="0" applyFont="1" applyFill="1" applyBorder="1" applyAlignment="1">
      <alignment/>
    </xf>
    <xf numFmtId="0" fontId="16" fillId="2" borderId="20" xfId="0" applyFont="1" applyFill="1" applyBorder="1" applyAlignment="1">
      <alignment/>
    </xf>
    <xf numFmtId="14" fontId="0" fillId="2" borderId="21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4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9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HQ-977R - Alternated Low ksi remeasure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25"/>
          <c:w val="0.8882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Sheet1!$E$29</c:f>
              <c:strCache>
                <c:ptCount val="1"/>
                <c:pt idx="0">
                  <c:v>Cal Gage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Sheet1!$D$30:$D$36</c:f>
              <c:numCache>
                <c:ptCount val="7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</c:numCache>
            </c:numRef>
          </c:xVal>
          <c:yVal>
            <c:numRef>
              <c:f>Sheet1!$E$30:$E$36</c:f>
              <c:numCache>
                <c:ptCount val="7"/>
                <c:pt idx="0">
                  <c:v>1.6636</c:v>
                </c:pt>
                <c:pt idx="1">
                  <c:v>1.6636</c:v>
                </c:pt>
                <c:pt idx="2">
                  <c:v>1.6636</c:v>
                </c:pt>
                <c:pt idx="3">
                  <c:v>1.6636</c:v>
                </c:pt>
                <c:pt idx="4">
                  <c:v>1.6636</c:v>
                </c:pt>
                <c:pt idx="5">
                  <c:v>1.6636</c:v>
                </c:pt>
                <c:pt idx="6">
                  <c:v>1.6636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Sheet1!$F$29</c:f>
              <c:strCache>
                <c:ptCount val="1"/>
                <c:pt idx="0">
                  <c:v>Bare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Sheet1!$D$30:$D$36</c:f>
              <c:numCache>
                <c:ptCount val="7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</c:numCache>
            </c:numRef>
          </c:xVal>
          <c:yVal>
            <c:numRef>
              <c:f>Sheet1!$F$30:$F$36</c:f>
              <c:numCache>
                <c:ptCount val="7"/>
                <c:pt idx="0">
                  <c:v>1.2751</c:v>
                </c:pt>
                <c:pt idx="1">
                  <c:v>1.2726</c:v>
                </c:pt>
                <c:pt idx="2">
                  <c:v>1.2706</c:v>
                </c:pt>
                <c:pt idx="3">
                  <c:v>1.2691</c:v>
                </c:pt>
                <c:pt idx="4">
                  <c:v>1.2651</c:v>
                </c:pt>
                <c:pt idx="5">
                  <c:v>1.2671</c:v>
                </c:pt>
                <c:pt idx="6">
                  <c:v>1.2661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Sheet1!$G$29</c:f>
              <c:strCache>
                <c:ptCount val="1"/>
                <c:pt idx="0">
                  <c:v>Insulated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Sheet1!$D$30:$D$36</c:f>
              <c:numCache>
                <c:ptCount val="7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</c:numCache>
            </c:numRef>
          </c:xVal>
          <c:yVal>
            <c:numRef>
              <c:f>Sheet1!$G$30:$G$36</c:f>
              <c:numCache>
                <c:ptCount val="7"/>
                <c:pt idx="0">
                  <c:v>1.4766</c:v>
                </c:pt>
                <c:pt idx="1">
                  <c:v>1.4606</c:v>
                </c:pt>
                <c:pt idx="2">
                  <c:v>1.4506000000000001</c:v>
                </c:pt>
                <c:pt idx="3">
                  <c:v>1.4481</c:v>
                </c:pt>
                <c:pt idx="4">
                  <c:v>1.4441</c:v>
                </c:pt>
                <c:pt idx="5">
                  <c:v>1.4416</c:v>
                </c:pt>
                <c:pt idx="6">
                  <c:v>1.4390999999999998</c:v>
                </c:pt>
              </c:numCache>
            </c:numRef>
          </c:yVal>
          <c:smooth val="0"/>
        </c:ser>
        <c:axId val="13410363"/>
        <c:axId val="52671620"/>
      </c:scatterChart>
      <c:valAx>
        <c:axId val="1341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ksi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71620"/>
        <c:crosses val="autoZero"/>
        <c:crossBetween val="midCat"/>
        <c:dispUnits/>
      </c:valAx>
      <c:valAx>
        <c:axId val="52671620"/>
        <c:scaling>
          <c:orientation val="minMax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(10-Stack / 10) Thickness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410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75"/>
          <c:y val="0.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HQ-977R - Alternated Low ksi remeasure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675"/>
          <c:w val="0.889"/>
          <c:h val="0.82225"/>
        </c:manualLayout>
      </c:layout>
      <c:scatterChart>
        <c:scatterStyle val="lineMarker"/>
        <c:varyColors val="0"/>
        <c:ser>
          <c:idx val="3"/>
          <c:order val="0"/>
          <c:tx>
            <c:v>Insulation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-0.0072x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+ 0.0231x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- 0.0286x + 0.1131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Sheet1!$D$30:$D$36</c:f>
              <c:numCache>
                <c:ptCount val="7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</c:numCache>
            </c:numRef>
          </c:xVal>
          <c:yVal>
            <c:numRef>
              <c:f>Sheet1!$H$30:$H$36</c:f>
              <c:numCache>
                <c:ptCount val="7"/>
                <c:pt idx="0">
                  <c:v>0.10075</c:v>
                </c:pt>
                <c:pt idx="1">
                  <c:v>0.09399999999999997</c:v>
                </c:pt>
                <c:pt idx="2">
                  <c:v>0.09000000000000008</c:v>
                </c:pt>
                <c:pt idx="3">
                  <c:v>0.08950000000000002</c:v>
                </c:pt>
                <c:pt idx="4">
                  <c:v>0.08950000000000002</c:v>
                </c:pt>
                <c:pt idx="5">
                  <c:v>0.08725000000000005</c:v>
                </c:pt>
                <c:pt idx="6">
                  <c:v>0.08649999999999991</c:v>
                </c:pt>
              </c:numCache>
            </c:numRef>
          </c:yVal>
          <c:smooth val="0"/>
        </c:ser>
        <c:axId val="57262565"/>
        <c:axId val="63203486"/>
      </c:scatterChart>
      <c:valAx>
        <c:axId val="5726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3486"/>
        <c:crosses val="autoZero"/>
        <c:crossBetween val="midCat"/>
        <c:dispUnits/>
        <c:majorUnit val="0.2"/>
      </c:valAx>
      <c:valAx>
        <c:axId val="6320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(10-Stack / 10) Thickness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625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4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24</xdr:row>
      <xdr:rowOff>28575</xdr:rowOff>
    </xdr:from>
    <xdr:to>
      <xdr:col>22</xdr:col>
      <xdr:colOff>161925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11001375" y="4810125"/>
        <a:ext cx="3914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23</xdr:row>
      <xdr:rowOff>190500</xdr:rowOff>
    </xdr:from>
    <xdr:to>
      <xdr:col>15</xdr:col>
      <xdr:colOff>314325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7058025" y="4772025"/>
        <a:ext cx="3771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65" zoomScaleNormal="65" workbookViewId="0" topLeftCell="A1">
      <selection activeCell="A26" sqref="A26"/>
    </sheetView>
  </sheetViews>
  <sheetFormatPr defaultColWidth="9.140625" defaultRowHeight="12.75"/>
  <cols>
    <col min="1" max="1" width="35.00390625" style="19" customWidth="1"/>
    <col min="2" max="2" width="9.421875" style="19" customWidth="1"/>
    <col min="3" max="3" width="8.7109375" style="19" customWidth="1"/>
    <col min="4" max="6" width="8.7109375" style="20" customWidth="1"/>
    <col min="7" max="16" width="8.7109375" style="0" customWidth="1"/>
  </cols>
  <sheetData>
    <row r="1" spans="1:16" ht="15.75" customHeight="1" thickBot="1">
      <c r="A1" s="77" t="s">
        <v>0</v>
      </c>
      <c r="B1" s="79" t="s">
        <v>32</v>
      </c>
      <c r="C1" s="79"/>
      <c r="D1" s="79"/>
      <c r="E1" s="79"/>
      <c r="F1" s="80"/>
      <c r="G1" s="1"/>
      <c r="H1" s="1"/>
      <c r="I1" s="1"/>
      <c r="J1" s="1"/>
      <c r="K1" s="1"/>
      <c r="L1" s="2" t="s">
        <v>1</v>
      </c>
      <c r="M1" s="83">
        <v>39693</v>
      </c>
      <c r="N1" s="84"/>
      <c r="O1" s="1"/>
      <c r="P1" s="1"/>
    </row>
    <row r="2" spans="1:16" ht="13.5" customHeight="1" thickBot="1">
      <c r="A2" s="78"/>
      <c r="B2" s="81"/>
      <c r="C2" s="81"/>
      <c r="D2" s="81"/>
      <c r="E2" s="81"/>
      <c r="F2" s="82"/>
      <c r="G2" s="1"/>
      <c r="H2" s="1"/>
      <c r="I2" s="1"/>
      <c r="J2" s="1"/>
      <c r="K2" s="1"/>
      <c r="L2" s="89" t="s">
        <v>39</v>
      </c>
      <c r="M2" s="89" t="s">
        <v>40</v>
      </c>
      <c r="N2" s="89"/>
      <c r="O2" s="1"/>
      <c r="P2" s="1"/>
    </row>
    <row r="3" spans="1:16" ht="15.75" thickBot="1">
      <c r="A3" s="3"/>
      <c r="B3" s="3"/>
      <c r="C3" s="3"/>
      <c r="D3" s="4"/>
      <c r="E3" s="4"/>
      <c r="F3" s="4"/>
      <c r="G3" s="1"/>
      <c r="H3" s="1"/>
      <c r="I3" s="1"/>
      <c r="J3" s="1"/>
      <c r="K3" s="1"/>
      <c r="L3" s="76" t="s">
        <v>2</v>
      </c>
      <c r="M3" s="85"/>
      <c r="N3" s="86" t="s">
        <v>24</v>
      </c>
      <c r="O3" s="87"/>
      <c r="P3" s="84"/>
    </row>
    <row r="4" spans="1:16" ht="19.5" thickBot="1">
      <c r="A4" s="5" t="s">
        <v>3</v>
      </c>
      <c r="B4" s="6">
        <v>1385.158</v>
      </c>
      <c r="C4" s="3"/>
      <c r="D4" s="4"/>
      <c r="E4" s="4"/>
      <c r="G4" s="1"/>
      <c r="H4" s="4"/>
      <c r="I4" s="1"/>
      <c r="J4" s="1"/>
      <c r="K4" s="1"/>
      <c r="L4" s="1"/>
      <c r="M4" s="1"/>
      <c r="N4" s="1"/>
      <c r="O4" s="1"/>
      <c r="P4" s="1"/>
    </row>
    <row r="5" spans="1:16" ht="15.75" thickBot="1">
      <c r="A5" s="3"/>
      <c r="B5" s="4"/>
      <c r="C5" s="3"/>
      <c r="D5" s="75" t="s">
        <v>4</v>
      </c>
      <c r="E5" s="75"/>
      <c r="F5" s="76"/>
      <c r="G5" s="24">
        <v>11.52</v>
      </c>
      <c r="H5" s="1" t="s">
        <v>23</v>
      </c>
      <c r="I5" s="1"/>
      <c r="J5" s="1"/>
      <c r="K5" s="1"/>
      <c r="L5" s="1" t="s">
        <v>33</v>
      </c>
      <c r="M5" s="1" t="s">
        <v>36</v>
      </c>
      <c r="N5" s="1"/>
      <c r="O5" s="1"/>
      <c r="P5" s="1"/>
    </row>
    <row r="6" spans="1:16" ht="18.75" thickBot="1">
      <c r="A6" s="5" t="s">
        <v>5</v>
      </c>
      <c r="B6" s="9">
        <f>SUM(G5*G7)</f>
        <v>576</v>
      </c>
      <c r="C6" s="3"/>
      <c r="D6" s="4"/>
      <c r="E6" s="4"/>
      <c r="F6" s="4"/>
      <c r="G6" s="1"/>
      <c r="H6" s="1"/>
      <c r="I6" s="1"/>
      <c r="J6" s="1"/>
      <c r="K6" s="1"/>
      <c r="L6" s="55" t="s">
        <v>34</v>
      </c>
      <c r="M6" s="55" t="s">
        <v>35</v>
      </c>
      <c r="N6" s="1"/>
      <c r="O6" s="1"/>
      <c r="P6" s="1"/>
    </row>
    <row r="7" spans="1:16" ht="15.75" thickBot="1">
      <c r="A7" s="3"/>
      <c r="B7" s="4"/>
      <c r="C7" s="3"/>
      <c r="D7" s="75" t="s">
        <v>6</v>
      </c>
      <c r="E7" s="75"/>
      <c r="F7" s="76"/>
      <c r="G7" s="8">
        <v>50</v>
      </c>
      <c r="H7" s="1"/>
      <c r="I7" s="1"/>
      <c r="J7" s="1"/>
      <c r="K7" s="1"/>
      <c r="L7" s="1"/>
      <c r="M7" s="1"/>
      <c r="N7" s="1"/>
      <c r="O7" s="1"/>
      <c r="P7" s="1"/>
    </row>
    <row r="8" spans="1:16" ht="16.5" thickBot="1">
      <c r="A8" s="10" t="s">
        <v>7</v>
      </c>
      <c r="B8" s="90">
        <v>16.636</v>
      </c>
      <c r="C8" s="3"/>
      <c r="D8" s="26" t="s">
        <v>27</v>
      </c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3"/>
      <c r="B9" s="4"/>
      <c r="C9" s="3"/>
      <c r="D9" s="4"/>
      <c r="E9" s="4"/>
      <c r="F9" s="4"/>
      <c r="G9" s="1"/>
      <c r="H9" s="1"/>
      <c r="I9" s="1"/>
      <c r="J9" s="1"/>
      <c r="K9" s="1"/>
      <c r="M9" s="1"/>
      <c r="N9" s="1"/>
      <c r="O9" s="51" t="s">
        <v>31</v>
      </c>
      <c r="P9" s="1"/>
    </row>
    <row r="10" spans="1:22" ht="15.75">
      <c r="A10" s="27" t="s">
        <v>26</v>
      </c>
      <c r="B10" s="28"/>
      <c r="C10" s="29">
        <f>1000*B11*6.895</f>
        <v>1379</v>
      </c>
      <c r="D10" s="30" t="s">
        <v>28</v>
      </c>
      <c r="E10" s="28"/>
      <c r="F10" s="29">
        <f>1000*E11*6.895</f>
        <v>2758</v>
      </c>
      <c r="G10" s="30" t="s">
        <v>28</v>
      </c>
      <c r="H10" s="31"/>
      <c r="I10" s="29">
        <f>1000*H11*6.895</f>
        <v>4137</v>
      </c>
      <c r="J10" s="30" t="s">
        <v>28</v>
      </c>
      <c r="K10" s="31"/>
      <c r="L10" s="29">
        <f>1000*K11*6.895</f>
        <v>5516</v>
      </c>
      <c r="M10" s="30" t="s">
        <v>28</v>
      </c>
      <c r="N10" s="31"/>
      <c r="O10" s="29">
        <f>1000*N11*6.895</f>
        <v>6895</v>
      </c>
      <c r="P10" s="30" t="s">
        <v>28</v>
      </c>
      <c r="Q10" s="31"/>
      <c r="R10" s="29">
        <f>1000*Q11*6.895</f>
        <v>8274</v>
      </c>
      <c r="S10" s="30" t="s">
        <v>28</v>
      </c>
      <c r="T10" s="31"/>
      <c r="U10" s="29">
        <f>1000*T11*6.895</f>
        <v>9653</v>
      </c>
      <c r="V10" s="30" t="s">
        <v>28</v>
      </c>
    </row>
    <row r="11" spans="1:22" s="13" customFormat="1" ht="15.75">
      <c r="A11" s="27" t="s">
        <v>25</v>
      </c>
      <c r="B11" s="69">
        <v>0.2</v>
      </c>
      <c r="C11" s="70"/>
      <c r="D11" s="70"/>
      <c r="E11" s="69">
        <v>0.4</v>
      </c>
      <c r="F11" s="70"/>
      <c r="G11" s="70"/>
      <c r="H11" s="69">
        <v>0.6</v>
      </c>
      <c r="I11" s="70"/>
      <c r="J11" s="70"/>
      <c r="K11" s="69">
        <v>0.8</v>
      </c>
      <c r="L11" s="70"/>
      <c r="M11" s="70"/>
      <c r="N11" s="69">
        <v>1</v>
      </c>
      <c r="O11" s="69"/>
      <c r="P11" s="71"/>
      <c r="Q11" s="69">
        <v>1.2</v>
      </c>
      <c r="R11" s="69"/>
      <c r="S11" s="71"/>
      <c r="T11" s="69">
        <v>1.4</v>
      </c>
      <c r="U11" s="69"/>
      <c r="V11" s="71"/>
    </row>
    <row r="12" spans="1:22" s="13" customFormat="1" ht="15">
      <c r="A12" s="12" t="s">
        <v>8</v>
      </c>
      <c r="B12" s="72">
        <f>B11*1000*$B$6/$B$4</f>
        <v>83.1674076170372</v>
      </c>
      <c r="C12" s="73"/>
      <c r="D12" s="73"/>
      <c r="E12" s="72">
        <f>E11*1000*$B$6/$B$4</f>
        <v>166.3348152340744</v>
      </c>
      <c r="F12" s="73"/>
      <c r="G12" s="73"/>
      <c r="H12" s="72">
        <f>H11*1000*$B$6/$B$4</f>
        <v>249.50222285111158</v>
      </c>
      <c r="I12" s="73"/>
      <c r="J12" s="73"/>
      <c r="K12" s="72">
        <f>K11*1000*$B$6/$B$4</f>
        <v>332.6696304681488</v>
      </c>
      <c r="L12" s="73"/>
      <c r="M12" s="73"/>
      <c r="N12" s="72">
        <f>N11*1000*$B$6/$B$4</f>
        <v>415.83703808518595</v>
      </c>
      <c r="O12" s="72"/>
      <c r="P12" s="74"/>
      <c r="Q12" s="72">
        <f>Q11*1000*$B$6/$B$4</f>
        <v>499.00444570222317</v>
      </c>
      <c r="R12" s="72"/>
      <c r="S12" s="74"/>
      <c r="T12" s="72">
        <f>T11*1000*$B$6/$B$4</f>
        <v>582.1718533192603</v>
      </c>
      <c r="U12" s="72"/>
      <c r="V12" s="74"/>
    </row>
    <row r="13" spans="1:22" ht="15.75">
      <c r="A13" s="5"/>
      <c r="B13" s="14" t="s">
        <v>9</v>
      </c>
      <c r="C13" s="14" t="s">
        <v>10</v>
      </c>
      <c r="D13" s="14" t="s">
        <v>11</v>
      </c>
      <c r="E13" s="14" t="s">
        <v>9</v>
      </c>
      <c r="F13" s="14" t="s">
        <v>10</v>
      </c>
      <c r="G13" s="14" t="s">
        <v>11</v>
      </c>
      <c r="H13" s="14" t="s">
        <v>9</v>
      </c>
      <c r="I13" s="14" t="s">
        <v>10</v>
      </c>
      <c r="J13" s="14" t="s">
        <v>11</v>
      </c>
      <c r="K13" s="14" t="s">
        <v>9</v>
      </c>
      <c r="L13" s="14" t="s">
        <v>10</v>
      </c>
      <c r="M13" s="14" t="s">
        <v>11</v>
      </c>
      <c r="N13" s="14" t="s">
        <v>9</v>
      </c>
      <c r="O13" s="14" t="s">
        <v>10</v>
      </c>
      <c r="P13" s="14" t="s">
        <v>11</v>
      </c>
      <c r="Q13" s="14" t="s">
        <v>9</v>
      </c>
      <c r="R13" s="14" t="s">
        <v>10</v>
      </c>
      <c r="S13" s="14" t="s">
        <v>11</v>
      </c>
      <c r="T13" s="14" t="s">
        <v>9</v>
      </c>
      <c r="U13" s="14" t="s">
        <v>10</v>
      </c>
      <c r="V13" s="14" t="s">
        <v>11</v>
      </c>
    </row>
    <row r="14" spans="1:22" s="50" customFormat="1" ht="15.75">
      <c r="A14" s="48" t="s">
        <v>29</v>
      </c>
      <c r="B14" s="49">
        <v>0</v>
      </c>
      <c r="C14" s="49">
        <v>0</v>
      </c>
      <c r="D14" s="9">
        <f>(B14+C14)/2</f>
        <v>0</v>
      </c>
      <c r="E14" s="49">
        <v>0</v>
      </c>
      <c r="F14" s="49">
        <v>0</v>
      </c>
      <c r="G14" s="9">
        <f>(E14+F14)/2</f>
        <v>0</v>
      </c>
      <c r="H14" s="49">
        <v>0</v>
      </c>
      <c r="I14" s="49">
        <v>0</v>
      </c>
      <c r="J14" s="9">
        <f>(H14+I14)/2</f>
        <v>0</v>
      </c>
      <c r="K14" s="49">
        <v>0</v>
      </c>
      <c r="L14" s="49">
        <v>0</v>
      </c>
      <c r="M14" s="9">
        <f>(K14+L14)/2</f>
        <v>0</v>
      </c>
      <c r="N14" s="49">
        <v>0</v>
      </c>
      <c r="O14" s="49">
        <v>0</v>
      </c>
      <c r="P14" s="9">
        <f>(N14+O14)/2</f>
        <v>0</v>
      </c>
      <c r="Q14" s="49">
        <v>0</v>
      </c>
      <c r="R14" s="49">
        <v>0</v>
      </c>
      <c r="S14" s="9">
        <f>(Q14+R14)/2</f>
        <v>0</v>
      </c>
      <c r="T14" s="49">
        <v>0</v>
      </c>
      <c r="U14" s="49">
        <v>0</v>
      </c>
      <c r="V14" s="9">
        <f>(T14+U14)/2</f>
        <v>0</v>
      </c>
    </row>
    <row r="15" spans="1:22" ht="15">
      <c r="A15" s="10" t="s">
        <v>12</v>
      </c>
      <c r="B15" s="36">
        <v>-3.91</v>
      </c>
      <c r="C15" s="56">
        <v>-3.86</v>
      </c>
      <c r="D15" s="7">
        <f>(B15+C15)/2</f>
        <v>-3.885</v>
      </c>
      <c r="E15" s="57">
        <v>-3.95</v>
      </c>
      <c r="F15" s="56">
        <v>-3.87</v>
      </c>
      <c r="G15" s="7">
        <f>(E15+F15)/2</f>
        <v>-3.91</v>
      </c>
      <c r="H15" s="57">
        <v>-3.98</v>
      </c>
      <c r="I15" s="37">
        <v>-3.88</v>
      </c>
      <c r="J15" s="33">
        <f>(H15+I15)/2</f>
        <v>-3.9299999999999997</v>
      </c>
      <c r="K15" s="36">
        <v>-4</v>
      </c>
      <c r="L15" s="37">
        <v>-3.89</v>
      </c>
      <c r="M15" s="33">
        <f>(K15+L15)/2</f>
        <v>-3.9450000000000003</v>
      </c>
      <c r="N15" s="36">
        <v>-4.07</v>
      </c>
      <c r="O15" s="37">
        <v>-3.9</v>
      </c>
      <c r="P15" s="34">
        <f>(N15+O15)/2</f>
        <v>-3.9850000000000003</v>
      </c>
      <c r="Q15" s="36">
        <v>-4.02</v>
      </c>
      <c r="R15" s="37">
        <v>-3.91</v>
      </c>
      <c r="S15" s="34">
        <f>(Q15+R15)/2</f>
        <v>-3.965</v>
      </c>
      <c r="T15" s="36">
        <v>-4.03</v>
      </c>
      <c r="U15" s="37">
        <v>-3.92</v>
      </c>
      <c r="V15" s="34">
        <f>(T15+U15)/2</f>
        <v>-3.975</v>
      </c>
    </row>
    <row r="16" spans="1:22" ht="15">
      <c r="A16" s="10" t="s">
        <v>37</v>
      </c>
      <c r="B16" s="58">
        <v>-1.96</v>
      </c>
      <c r="C16" s="59">
        <v>-1.78</v>
      </c>
      <c r="D16" s="60">
        <f>(B16+C16)/2</f>
        <v>-1.87</v>
      </c>
      <c r="E16" s="61">
        <v>-2.18</v>
      </c>
      <c r="F16" s="59">
        <v>-1.88</v>
      </c>
      <c r="G16" s="60">
        <f>(E16+F16)/2</f>
        <v>-2.0300000000000002</v>
      </c>
      <c r="H16" s="61">
        <v>-2.28</v>
      </c>
      <c r="I16" s="62">
        <v>-1.98</v>
      </c>
      <c r="J16" s="63">
        <f>(H16+I16)/2</f>
        <v>-2.13</v>
      </c>
      <c r="K16" s="58">
        <v>-2.34</v>
      </c>
      <c r="L16" s="62">
        <v>-1.97</v>
      </c>
      <c r="M16" s="63">
        <f>(K16+L16)/2</f>
        <v>-2.155</v>
      </c>
      <c r="N16" s="58">
        <v>-2.39</v>
      </c>
      <c r="O16" s="62">
        <v>-2</v>
      </c>
      <c r="P16" s="64">
        <f>(N16+O16)/2</f>
        <v>-2.1950000000000003</v>
      </c>
      <c r="Q16" s="58">
        <v>-2.42</v>
      </c>
      <c r="R16" s="62">
        <v>-2.02</v>
      </c>
      <c r="S16" s="64">
        <f>(Q16+R16)/2</f>
        <v>-2.2199999999999998</v>
      </c>
      <c r="T16" s="58">
        <v>-2.45</v>
      </c>
      <c r="U16" s="62">
        <v>-2.04</v>
      </c>
      <c r="V16" s="64">
        <f>(T16+U16)/2</f>
        <v>-2.245</v>
      </c>
    </row>
    <row r="17" spans="1:22" s="54" customFormat="1" ht="15">
      <c r="A17" s="15" t="s">
        <v>38</v>
      </c>
      <c r="B17" s="65">
        <v>-1.82</v>
      </c>
      <c r="C17" s="65">
        <v>-1.84</v>
      </c>
      <c r="D17" s="7">
        <f>(B17+C17)/2</f>
        <v>-1.83</v>
      </c>
      <c r="E17" s="66">
        <v>-1.99</v>
      </c>
      <c r="F17" s="66">
        <v>-2.01</v>
      </c>
      <c r="G17" s="7">
        <f>(E17+F17)/2</f>
        <v>-2</v>
      </c>
      <c r="H17" s="67">
        <v>-2.07</v>
      </c>
      <c r="I17" s="67">
        <v>-2.09</v>
      </c>
      <c r="J17" s="7">
        <f>(H17+I17)/2</f>
        <v>-2.08</v>
      </c>
      <c r="K17" s="67">
        <v>-2.12</v>
      </c>
      <c r="L17" s="67">
        <v>-2.13</v>
      </c>
      <c r="M17" s="7">
        <f>(K17+L17)/2</f>
        <v>-2.125</v>
      </c>
      <c r="N17" s="67">
        <v>-2.15</v>
      </c>
      <c r="O17" s="67">
        <v>-2.18</v>
      </c>
      <c r="P17" s="7">
        <f>(N17+O17)/2</f>
        <v>-2.165</v>
      </c>
      <c r="Q17" s="67">
        <v>-2.19</v>
      </c>
      <c r="R17" s="67">
        <v>-2.2</v>
      </c>
      <c r="S17" s="7">
        <f>(Q17+R17)/2</f>
        <v>-2.1950000000000003</v>
      </c>
      <c r="T17" s="67">
        <v>-2.21</v>
      </c>
      <c r="U17" s="67">
        <v>-2.22</v>
      </c>
      <c r="V17" s="7">
        <f>(T17+U17)/2</f>
        <v>-2.215</v>
      </c>
    </row>
    <row r="18" spans="1:22" s="54" customFormat="1" ht="15">
      <c r="A18" s="15"/>
      <c r="B18" s="65"/>
      <c r="C18" s="65"/>
      <c r="D18" s="7"/>
      <c r="E18" s="66"/>
      <c r="F18" s="66"/>
      <c r="G18" s="7"/>
      <c r="H18" s="67"/>
      <c r="I18" s="67"/>
      <c r="J18" s="7"/>
      <c r="K18" s="67"/>
      <c r="L18" s="67"/>
      <c r="M18" s="7"/>
      <c r="N18" s="67"/>
      <c r="O18" s="67"/>
      <c r="P18" s="7"/>
      <c r="Q18" s="67"/>
      <c r="R18" s="67"/>
      <c r="S18" s="7"/>
      <c r="T18" s="67"/>
      <c r="U18" s="67"/>
      <c r="V18" s="7"/>
    </row>
    <row r="19" spans="1:22" ht="15">
      <c r="A19" s="46" t="s">
        <v>30</v>
      </c>
      <c r="B19" s="5"/>
      <c r="C19" s="5"/>
      <c r="D19" s="16">
        <f>($B$8+D14)/10</f>
        <v>1.6636</v>
      </c>
      <c r="E19" s="22"/>
      <c r="F19" s="22"/>
      <c r="G19" s="16">
        <f>($B$8+G14)/10</f>
        <v>1.6636</v>
      </c>
      <c r="H19" s="45"/>
      <c r="I19" s="45"/>
      <c r="J19" s="16">
        <f>($B$8+J14)/10</f>
        <v>1.6636</v>
      </c>
      <c r="K19" s="45"/>
      <c r="L19" s="45"/>
      <c r="M19" s="16">
        <f>($B$8+M14)/10</f>
        <v>1.6636</v>
      </c>
      <c r="N19" s="45"/>
      <c r="O19" s="45"/>
      <c r="P19" s="16">
        <f>($B$8+P14)/10</f>
        <v>1.6636</v>
      </c>
      <c r="Q19" s="45"/>
      <c r="R19" s="45"/>
      <c r="S19" s="16">
        <f>($B$8+S14)/10</f>
        <v>1.6636</v>
      </c>
      <c r="T19" s="45"/>
      <c r="U19" s="45"/>
      <c r="V19" s="16">
        <f>($B$8+V14)/10</f>
        <v>1.6636</v>
      </c>
    </row>
    <row r="20" spans="1:22" ht="15">
      <c r="A20" s="43" t="s">
        <v>41</v>
      </c>
      <c r="B20" s="5"/>
      <c r="C20" s="5"/>
      <c r="D20" s="16">
        <f>($B$8+D15)/10</f>
        <v>1.2751</v>
      </c>
      <c r="E20" s="16"/>
      <c r="F20" s="16"/>
      <c r="G20" s="16">
        <f>($B$8+G15)/10</f>
        <v>1.2726</v>
      </c>
      <c r="H20" s="17"/>
      <c r="I20" s="17"/>
      <c r="J20" s="16">
        <f>($B$8+J15)/10</f>
        <v>1.2706</v>
      </c>
      <c r="K20" s="17"/>
      <c r="L20" s="17"/>
      <c r="M20" s="16">
        <f>($B$8+M15)/10</f>
        <v>1.2691</v>
      </c>
      <c r="N20" s="17"/>
      <c r="O20" s="17"/>
      <c r="P20" s="16">
        <f>($B$8+P15)/10</f>
        <v>1.2651</v>
      </c>
      <c r="Q20" s="17"/>
      <c r="R20" s="17"/>
      <c r="S20" s="16">
        <f>($B$8+S15)/10</f>
        <v>1.2671</v>
      </c>
      <c r="T20" s="17"/>
      <c r="U20" s="17"/>
      <c r="V20" s="16">
        <f>($B$8+V15)/10</f>
        <v>1.2661</v>
      </c>
    </row>
    <row r="21" spans="1:22" ht="15">
      <c r="A21" s="44" t="s">
        <v>42</v>
      </c>
      <c r="B21" s="5"/>
      <c r="C21" s="5"/>
      <c r="D21" s="16">
        <f>($B$8+D16)/10</f>
        <v>1.4766</v>
      </c>
      <c r="E21" s="16"/>
      <c r="F21" s="16"/>
      <c r="G21" s="16">
        <f>($B$8+G16)/10</f>
        <v>1.4606</v>
      </c>
      <c r="H21" s="17"/>
      <c r="I21" s="17"/>
      <c r="J21" s="16">
        <f>($B$8+J16)/10</f>
        <v>1.4506000000000001</v>
      </c>
      <c r="K21" s="17"/>
      <c r="L21" s="17"/>
      <c r="M21" s="16">
        <f>($B$8+M16)/10</f>
        <v>1.4481</v>
      </c>
      <c r="N21" s="17"/>
      <c r="O21" s="17"/>
      <c r="P21" s="16">
        <f>($B$8+P16)/10</f>
        <v>1.4441</v>
      </c>
      <c r="Q21" s="17"/>
      <c r="R21" s="17"/>
      <c r="S21" s="16">
        <f>($B$8+S16)/10</f>
        <v>1.4416</v>
      </c>
      <c r="T21" s="17"/>
      <c r="U21" s="17"/>
      <c r="V21" s="16">
        <f>($B$8+V16)/10</f>
        <v>1.4390999999999998</v>
      </c>
    </row>
    <row r="22" spans="1:22" ht="15">
      <c r="A22" s="5" t="s">
        <v>13</v>
      </c>
      <c r="B22" s="5"/>
      <c r="C22" s="5"/>
      <c r="D22" s="16">
        <f>(D21-D20)/2</f>
        <v>0.10075</v>
      </c>
      <c r="E22" s="16"/>
      <c r="F22" s="16"/>
      <c r="G22" s="16">
        <f>(G21-G20)/2</f>
        <v>0.09399999999999997</v>
      </c>
      <c r="H22" s="17"/>
      <c r="I22" s="17"/>
      <c r="J22" s="16">
        <f>(J21-J20)/2</f>
        <v>0.09000000000000008</v>
      </c>
      <c r="K22" s="17"/>
      <c r="L22" s="17"/>
      <c r="M22" s="16">
        <f>(M21-M20)/2</f>
        <v>0.08950000000000002</v>
      </c>
      <c r="N22" s="17"/>
      <c r="O22" s="17"/>
      <c r="P22" s="16">
        <f>(P21-P20)/2</f>
        <v>0.08950000000000002</v>
      </c>
      <c r="Q22" s="17"/>
      <c r="R22" s="17"/>
      <c r="S22" s="16">
        <f>(S21-S20)/2</f>
        <v>0.08725000000000005</v>
      </c>
      <c r="T22" s="17"/>
      <c r="U22" s="17"/>
      <c r="V22" s="16">
        <f>(V21-V20)/2</f>
        <v>0.08649999999999991</v>
      </c>
    </row>
    <row r="23" spans="1:22" ht="15.75" thickBot="1">
      <c r="A23" s="5" t="s">
        <v>14</v>
      </c>
      <c r="B23" s="18"/>
      <c r="C23" s="5"/>
      <c r="D23" s="16">
        <f>D21*$B$24</f>
        <v>0</v>
      </c>
      <c r="E23" s="16"/>
      <c r="F23" s="16"/>
      <c r="G23" s="16">
        <f>G21*$B$24</f>
        <v>0</v>
      </c>
      <c r="H23" s="17"/>
      <c r="I23" s="17"/>
      <c r="J23" s="16">
        <f>J21*$B$24</f>
        <v>0</v>
      </c>
      <c r="K23" s="17"/>
      <c r="L23" s="17"/>
      <c r="M23" s="16">
        <f>M21*$B$24</f>
        <v>0</v>
      </c>
      <c r="N23" s="17"/>
      <c r="O23" s="17"/>
      <c r="P23" s="16">
        <f>P21*$B$24</f>
        <v>0</v>
      </c>
      <c r="Q23" s="17"/>
      <c r="R23" s="17"/>
      <c r="S23" s="16">
        <f>S21*$B$24</f>
        <v>0</v>
      </c>
      <c r="T23" s="17"/>
      <c r="U23" s="17"/>
      <c r="V23" s="16">
        <f>V21*$B$24</f>
        <v>0</v>
      </c>
    </row>
    <row r="24" spans="1:16" ht="15.75" thickBot="1">
      <c r="A24" s="10" t="s">
        <v>15</v>
      </c>
      <c r="B24" s="11">
        <v>0</v>
      </c>
      <c r="C24" s="3"/>
      <c r="D24" s="4"/>
      <c r="E24" s="4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8" t="s">
        <v>16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>
      <c r="A26" s="88"/>
      <c r="B26" s="88"/>
      <c r="C26" s="8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6" s="1" customFormat="1" ht="15.75">
      <c r="A28" s="3"/>
      <c r="C28" s="32" t="s">
        <v>17</v>
      </c>
      <c r="D28" s="25"/>
      <c r="E28" s="4"/>
      <c r="F28" s="4"/>
    </row>
    <row r="29" spans="3:9" ht="15">
      <c r="C29" s="5" t="s">
        <v>28</v>
      </c>
      <c r="D29" s="21" t="s">
        <v>18</v>
      </c>
      <c r="E29" s="35" t="s">
        <v>29</v>
      </c>
      <c r="F29" s="38" t="s">
        <v>19</v>
      </c>
      <c r="G29" s="40" t="s">
        <v>20</v>
      </c>
      <c r="H29" s="22" t="s">
        <v>21</v>
      </c>
      <c r="I29" s="22" t="s">
        <v>22</v>
      </c>
    </row>
    <row r="30" spans="3:9" ht="15">
      <c r="C30" s="5">
        <f>C10</f>
        <v>1379</v>
      </c>
      <c r="D30" s="7">
        <f>B11</f>
        <v>0.2</v>
      </c>
      <c r="E30" s="47">
        <f>D19</f>
        <v>1.6636</v>
      </c>
      <c r="F30" s="39">
        <f>D20</f>
        <v>1.2751</v>
      </c>
      <c r="G30" s="41">
        <f>D21</f>
        <v>1.4766</v>
      </c>
      <c r="H30" s="53">
        <f>D22</f>
        <v>0.10075</v>
      </c>
      <c r="I30" s="23">
        <f>D23</f>
        <v>0</v>
      </c>
    </row>
    <row r="31" spans="3:9" ht="15">
      <c r="C31" s="5">
        <f>F10</f>
        <v>2758</v>
      </c>
      <c r="D31" s="7">
        <f>E11</f>
        <v>0.4</v>
      </c>
      <c r="E31" s="47">
        <f>G19</f>
        <v>1.6636</v>
      </c>
      <c r="F31" s="39">
        <f>G20</f>
        <v>1.2726</v>
      </c>
      <c r="G31" s="41">
        <f>G21</f>
        <v>1.4606</v>
      </c>
      <c r="H31" s="53">
        <f>G22</f>
        <v>0.09399999999999997</v>
      </c>
      <c r="I31" s="23">
        <f>G23</f>
        <v>0</v>
      </c>
    </row>
    <row r="32" spans="3:9" ht="15">
      <c r="C32" s="5">
        <f>I10</f>
        <v>4137</v>
      </c>
      <c r="D32" s="7">
        <f>H11</f>
        <v>0.6</v>
      </c>
      <c r="E32" s="47">
        <f>J19</f>
        <v>1.6636</v>
      </c>
      <c r="F32" s="39">
        <f>J20</f>
        <v>1.2706</v>
      </c>
      <c r="G32" s="41">
        <f>J21</f>
        <v>1.4506000000000001</v>
      </c>
      <c r="H32" s="53">
        <f>J22</f>
        <v>0.09000000000000008</v>
      </c>
      <c r="I32" s="23">
        <f>J23</f>
        <v>0</v>
      </c>
    </row>
    <row r="33" spans="3:9" ht="15">
      <c r="C33" s="5">
        <f>L10</f>
        <v>5516</v>
      </c>
      <c r="D33" s="7">
        <f>K11</f>
        <v>0.8</v>
      </c>
      <c r="E33" s="47">
        <f>M19</f>
        <v>1.6636</v>
      </c>
      <c r="F33" s="39">
        <f>M20</f>
        <v>1.2691</v>
      </c>
      <c r="G33" s="41">
        <f>M21</f>
        <v>1.4481</v>
      </c>
      <c r="H33" s="53">
        <f>M22</f>
        <v>0.08950000000000002</v>
      </c>
      <c r="I33" s="23">
        <f>M23</f>
        <v>0</v>
      </c>
    </row>
    <row r="34" spans="3:9" ht="15">
      <c r="C34" s="5">
        <f>O10</f>
        <v>6895</v>
      </c>
      <c r="D34" s="7">
        <f>N11</f>
        <v>1</v>
      </c>
      <c r="E34" s="47">
        <f>P19</f>
        <v>1.6636</v>
      </c>
      <c r="F34" s="39">
        <f>P20</f>
        <v>1.2651</v>
      </c>
      <c r="G34" s="41">
        <f>P21</f>
        <v>1.4441</v>
      </c>
      <c r="H34" s="53">
        <f>P22</f>
        <v>0.08950000000000002</v>
      </c>
      <c r="I34" s="23">
        <f>P23</f>
        <v>0</v>
      </c>
    </row>
    <row r="35" spans="3:9" ht="15">
      <c r="C35" s="5">
        <f>R10</f>
        <v>8274</v>
      </c>
      <c r="D35" s="7">
        <f>Q11</f>
        <v>1.2</v>
      </c>
      <c r="E35" s="47">
        <f>S19</f>
        <v>1.6636</v>
      </c>
      <c r="F35" s="39">
        <f>S20</f>
        <v>1.2671</v>
      </c>
      <c r="G35" s="42">
        <f>S21</f>
        <v>1.4416</v>
      </c>
      <c r="H35" s="53">
        <f>S22</f>
        <v>0.08725000000000005</v>
      </c>
      <c r="I35" s="23">
        <f>S25</f>
        <v>0</v>
      </c>
    </row>
    <row r="36" spans="3:9" ht="15">
      <c r="C36" s="5">
        <f>U10</f>
        <v>9653</v>
      </c>
      <c r="D36" s="7">
        <f>T11</f>
        <v>1.4</v>
      </c>
      <c r="E36" s="47">
        <f>V19</f>
        <v>1.6636</v>
      </c>
      <c r="F36" s="39">
        <f>V20</f>
        <v>1.2661</v>
      </c>
      <c r="G36" s="42">
        <f>V21</f>
        <v>1.4390999999999998</v>
      </c>
      <c r="H36" s="53">
        <f>V22</f>
        <v>0.08649999999999991</v>
      </c>
      <c r="I36" s="23">
        <f>V25</f>
        <v>0</v>
      </c>
    </row>
  </sheetData>
  <mergeCells count="22">
    <mergeCell ref="Q11:S11"/>
    <mergeCell ref="Q12:S12"/>
    <mergeCell ref="T11:V11"/>
    <mergeCell ref="T12:V12"/>
    <mergeCell ref="A1:A2"/>
    <mergeCell ref="B1:F2"/>
    <mergeCell ref="M1:N1"/>
    <mergeCell ref="L3:M3"/>
    <mergeCell ref="N3:P3"/>
    <mergeCell ref="D5:F5"/>
    <mergeCell ref="D7:F7"/>
    <mergeCell ref="B11:D11"/>
    <mergeCell ref="E11:G11"/>
    <mergeCell ref="A25:P25"/>
    <mergeCell ref="H11:J11"/>
    <mergeCell ref="K11:M11"/>
    <mergeCell ref="N11:P11"/>
    <mergeCell ref="B12:D12"/>
    <mergeCell ref="E12:G12"/>
    <mergeCell ref="H12:J12"/>
    <mergeCell ref="K12:M12"/>
    <mergeCell ref="N12:P12"/>
  </mergeCells>
  <printOptions/>
  <pageMargins left="0.17" right="0.17" top="1" bottom="1" header="0.5" footer="0.5"/>
  <pageSetup fitToHeight="1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Higley</dc:creator>
  <cp:keywords/>
  <dc:description/>
  <cp:lastModifiedBy>Supercon</cp:lastModifiedBy>
  <cp:lastPrinted>2008-03-26T21:03:31Z</cp:lastPrinted>
  <dcterms:created xsi:type="dcterms:W3CDTF">2007-04-03T18:40:17Z</dcterms:created>
  <dcterms:modified xsi:type="dcterms:W3CDTF">2008-09-08T22:05:47Z</dcterms:modified>
  <cp:category/>
  <cp:version/>
  <cp:contentType/>
  <cp:contentStatus/>
</cp:coreProperties>
</file>