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MT RLIS" sheetId="1" r:id="rId1"/>
  </sheets>
  <definedNames/>
  <calcPr fullCalcOnLoad="1"/>
</workbook>
</file>

<file path=xl/sharedStrings.xml><?xml version="1.0" encoding="utf-8"?>
<sst xmlns="http://schemas.openxmlformats.org/spreadsheetml/2006/main" count="276" uniqueCount="95">
  <si>
    <t>FISCAL YEAR 2003 SPREADSHEET FOR SMALL, RURAL SCHOOL ACHIEVEMENT PROGRAM AND RURAL LOW-INCOME SCHOOL PROGRAM</t>
  </si>
  <si>
    <t>Montana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</si>
  <si>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</si>
  <si>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</si>
  <si>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</si>
  <si>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</si>
  <si>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</si>
  <si>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</si>
  <si>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</si>
  <si>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</si>
  <si>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</si>
  <si>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</si>
  <si>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</si>
  <si>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</si>
  <si>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</si>
  <si>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</si>
  <si>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</si>
  <si>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</si>
  <si>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</si>
  <si>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</si>
  <si>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</si>
  <si>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2002 Title II, Part A allocation amount</t>
  </si>
  <si>
    <t>FY 2002 Title II, Part D formula allocation amount</t>
  </si>
  <si>
    <t>FY 2002 Title IV, Part A allocation amount</t>
  </si>
  <si>
    <t>FY 2002 Title V allocation amount</t>
  </si>
  <si>
    <t>SRSA rural eligible</t>
  </si>
  <si>
    <t>SRSA small eligible</t>
  </si>
  <si>
    <t>should be SRSA rural eligible</t>
  </si>
  <si>
    <t>should be SRSA small eligible</t>
  </si>
  <si>
    <t>Incorrectly identified as SRSA rural eligible</t>
  </si>
  <si>
    <t>Incorrectly identified as SRSA small eligible</t>
  </si>
  <si>
    <t>SRSA eligible</t>
  </si>
  <si>
    <t>State misidentified SRSA eligible</t>
  </si>
  <si>
    <t>State misidentified not eligible</t>
  </si>
  <si>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</si>
  <si>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</si>
  <si>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</si>
  <si>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</si>
  <si>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</si>
  <si>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</si>
  <si>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</si>
  <si>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 xml:space="preserve"> </t>
  </si>
  <si>
    <t>YES</t>
  </si>
  <si>
    <t>NO</t>
  </si>
  <si>
    <t>PO BOX 610</t>
  </si>
  <si>
    <t>BROWNING</t>
  </si>
  <si>
    <t>HARDIN</t>
  </si>
  <si>
    <t>MILES CITY</t>
  </si>
  <si>
    <t>HAVRE</t>
  </si>
  <si>
    <t>COLUMBIA FALLS</t>
  </si>
  <si>
    <t>WOLF POINT</t>
  </si>
  <si>
    <t>DRAWER R</t>
  </si>
  <si>
    <t>RONAN</t>
  </si>
  <si>
    <t>POLSON</t>
  </si>
  <si>
    <t>CUT BANK ELEM</t>
  </si>
  <si>
    <t>101 3RD AVENUE SE</t>
  </si>
  <si>
    <t>CUT BANK</t>
  </si>
  <si>
    <t>ANACONDA ELEM</t>
  </si>
  <si>
    <t>PO BOX 1281</t>
  </si>
  <si>
    <t>ANACONDA</t>
  </si>
  <si>
    <t>6,N</t>
  </si>
  <si>
    <t>BROWNING ELEM</t>
  </si>
  <si>
    <t>6,7</t>
  </si>
  <si>
    <t>BUTTE ELEM</t>
  </si>
  <si>
    <t>111 NORTH MONTANA</t>
  </si>
  <si>
    <t>BUTTE</t>
  </si>
  <si>
    <t>7,N</t>
  </si>
  <si>
    <t>COLUMBIA FALLS ELEM</t>
  </si>
  <si>
    <t>PO BOX 1259</t>
  </si>
  <si>
    <t>COLUMBIA FALLS H S</t>
  </si>
  <si>
    <t>CORVALLIS K-12 SCHOOLS</t>
  </si>
  <si>
    <t>PO BOX 700</t>
  </si>
  <si>
    <t>CORVALLIS</t>
  </si>
  <si>
    <t>HAMILTON K-12 SCHOOLS</t>
  </si>
  <si>
    <t>217 DALY AVENUE</t>
  </si>
  <si>
    <t>HAMILTON</t>
  </si>
  <si>
    <t>HARDIN ELEM</t>
  </si>
  <si>
    <t>ROUTE 1 BOX 1001</t>
  </si>
  <si>
    <t>HARDIN H S</t>
  </si>
  <si>
    <t>HAVRE ELEM</t>
  </si>
  <si>
    <t>BOX 7791</t>
  </si>
  <si>
    <t>LIBBY K-12 SCHOOLS</t>
  </si>
  <si>
    <t>724 LOUISIANA AVE</t>
  </si>
  <si>
    <t>LIBBY</t>
  </si>
  <si>
    <t>6,7,N</t>
  </si>
  <si>
    <t>MILES CITY ELEM</t>
  </si>
  <si>
    <t>1604 MAIN STREET</t>
  </si>
  <si>
    <t>POLSON ELEM</t>
  </si>
  <si>
    <t>111 4TH AVENUE EAST</t>
  </si>
  <si>
    <t>RONAN ELEM</t>
  </si>
  <si>
    <t>WOLF POINT ELEM</t>
  </si>
  <si>
    <t>220 4TH AVENUE SOUTH</t>
  </si>
  <si>
    <t>WOLF POINT H S</t>
  </si>
  <si>
    <t>LEAs eligible for the Rural and Low-Income School Program</t>
  </si>
  <si>
    <t>ALLOCATION FORMULA:
Each State will receive an amount equal to its share of the total number of students in ADA in all eligible districts nationally.  
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</si>
</sst>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textRotation="75" wrapText="1"/>
    </xf>
    <xf numFmtId="0" fontId="3" fillId="3" borderId="1" xfId="0" applyFont="1" applyFill="1" applyBorder="1" applyAlignment="1">
      <alignment horizontal="left" textRotation="75" wrapText="1"/>
    </xf>
    <xf numFmtId="0" fontId="3" fillId="0" borderId="1" xfId="0" applyFont="1" applyFill="1" applyBorder="1" applyAlignment="1">
      <alignment horizontal="left" textRotation="75" wrapText="1"/>
    </xf>
    <xf numFmtId="14" fontId="3" fillId="0" borderId="1" xfId="0" applyNumberFormat="1" applyFont="1" applyFill="1" applyBorder="1" applyAlignment="1">
      <alignment horizontal="left" textRotation="75" wrapText="1"/>
    </xf>
    <xf numFmtId="171" fontId="3" fillId="2" borderId="1" xfId="0" applyNumberFormat="1" applyFont="1" applyFill="1" applyBorder="1" applyAlignment="1">
      <alignment horizontal="left" textRotation="75" wrapText="1"/>
    </xf>
    <xf numFmtId="0" fontId="3" fillId="0" borderId="1" xfId="0" applyFont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right" textRotation="75" wrapText="1"/>
      <protection locked="0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1" fontId="3" fillId="0" borderId="4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Q10" sqref="AQ10"/>
    </sheetView>
  </sheetViews>
  <sheetFormatPr defaultColWidth="9.140625" defaultRowHeight="12.75"/>
  <cols>
    <col min="1" max="1" width="9.28125" style="0" bestFit="1" customWidth="1"/>
    <col min="2" max="2" width="9.421875" style="0" bestFit="1" customWidth="1"/>
    <col min="3" max="3" width="25.8515625" style="0" bestFit="1" customWidth="1"/>
    <col min="4" max="4" width="30.421875" style="0" hidden="1" customWidth="1"/>
    <col min="5" max="5" width="17.140625" style="0" bestFit="1" customWidth="1"/>
    <col min="6" max="6" width="10.421875" style="0" hidden="1" customWidth="1"/>
    <col min="7" max="7" width="7.421875" style="0" hidden="1" customWidth="1"/>
    <col min="8" max="8" width="11.7109375" style="0" hidden="1" customWidth="1"/>
    <col min="9" max="9" width="5.421875" style="0" bestFit="1" customWidth="1"/>
    <col min="10" max="12" width="6.57421875" style="0" hidden="1" customWidth="1"/>
    <col min="13" max="13" width="5.140625" style="0" bestFit="1" customWidth="1"/>
    <col min="14" max="15" width="6.57421875" style="0" hidden="1" customWidth="1"/>
    <col min="16" max="16" width="7.140625" style="0" customWidth="1"/>
    <col min="17" max="21" width="6.57421875" style="0" customWidth="1"/>
    <col min="22" max="22" width="7.00390625" style="0" hidden="1" customWidth="1"/>
    <col min="23" max="23" width="6.57421875" style="0" hidden="1" customWidth="1"/>
    <col min="24" max="25" width="7.00390625" style="0" hidden="1" customWidth="1"/>
    <col min="26" max="29" width="4.00390625" style="0" hidden="1" customWidth="1"/>
    <col min="30" max="31" width="6.57421875" style="0" hidden="1" customWidth="1"/>
    <col min="32" max="32" width="6.28125" style="0" hidden="1" customWidth="1"/>
    <col min="33" max="34" width="5.7109375" style="0" hidden="1" customWidth="1"/>
    <col min="35" max="36" width="4.00390625" style="0" hidden="1" customWidth="1"/>
    <col min="37" max="37" width="5.28125" style="0" hidden="1" customWidth="1"/>
    <col min="38" max="38" width="6.28125" style="0" hidden="1" customWidth="1"/>
    <col min="39" max="39" width="5.140625" style="0" hidden="1" customWidth="1"/>
    <col min="40" max="41" width="4.00390625" style="0" hidden="1" customWidth="1"/>
  </cols>
  <sheetData>
    <row r="1" spans="1:21" ht="12.75" customHeight="1">
      <c r="A1" s="1" t="s">
        <v>0</v>
      </c>
      <c r="B1" s="2"/>
      <c r="G1" s="3"/>
      <c r="I1" s="4"/>
      <c r="O1" s="5"/>
      <c r="P1" s="6"/>
      <c r="U1" s="5"/>
    </row>
    <row r="2" spans="1:21" ht="12.75" customHeight="1">
      <c r="A2" s="1" t="s">
        <v>1</v>
      </c>
      <c r="B2" s="2"/>
      <c r="G2" s="3"/>
      <c r="I2" s="4"/>
      <c r="O2" s="5"/>
      <c r="P2" s="6"/>
      <c r="U2" s="5"/>
    </row>
    <row r="3" spans="1:21" ht="12.75" customHeight="1">
      <c r="A3" s="1" t="s">
        <v>93</v>
      </c>
      <c r="B3" s="2"/>
      <c r="G3" s="3"/>
      <c r="I3" s="4"/>
      <c r="O3" s="5"/>
      <c r="P3" s="6"/>
      <c r="U3" s="5"/>
    </row>
    <row r="4" spans="1:21" ht="12.75" customHeight="1">
      <c r="A4" s="42" t="s">
        <v>94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2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6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6" ht="12.75">
      <c r="A9" s="7"/>
      <c r="B9" s="8"/>
      <c r="C9" s="9"/>
      <c r="D9" s="9"/>
      <c r="E9" s="9"/>
      <c r="F9" s="9"/>
      <c r="G9" s="10"/>
      <c r="H9" s="9"/>
      <c r="I9" s="11"/>
      <c r="J9" s="9"/>
      <c r="K9" s="9"/>
      <c r="L9" s="9"/>
      <c r="M9" s="9"/>
      <c r="N9" s="12"/>
      <c r="O9" s="12"/>
      <c r="P9" s="13"/>
      <c r="Q9" s="9"/>
      <c r="R9" s="12"/>
      <c r="S9" s="9"/>
      <c r="T9" s="12"/>
      <c r="U9" s="12"/>
      <c r="V9" s="9"/>
      <c r="W9" s="9"/>
      <c r="X9" s="9"/>
      <c r="Y9" s="9"/>
      <c r="Z9" s="9"/>
    </row>
    <row r="10" spans="1:41" ht="196.5" customHeight="1">
      <c r="A10" s="39" t="s">
        <v>2</v>
      </c>
      <c r="B10" s="40" t="s">
        <v>3</v>
      </c>
      <c r="C10" s="41" t="s">
        <v>4</v>
      </c>
      <c r="D10" s="14" t="s">
        <v>5</v>
      </c>
      <c r="E10" s="14" t="s">
        <v>6</v>
      </c>
      <c r="F10" s="14" t="s">
        <v>7</v>
      </c>
      <c r="G10" s="15" t="s">
        <v>8</v>
      </c>
      <c r="H10" s="14" t="s">
        <v>9</v>
      </c>
      <c r="I10" s="16" t="s">
        <v>10</v>
      </c>
      <c r="J10" s="16" t="s">
        <v>11</v>
      </c>
      <c r="K10" s="17" t="s">
        <v>12</v>
      </c>
      <c r="L10" s="18" t="s">
        <v>13</v>
      </c>
      <c r="M10" s="19" t="s">
        <v>14</v>
      </c>
      <c r="N10" s="18" t="s">
        <v>15</v>
      </c>
      <c r="O10" s="18" t="s">
        <v>16</v>
      </c>
      <c r="P10" s="20" t="s">
        <v>17</v>
      </c>
      <c r="Q10" s="16" t="s">
        <v>18</v>
      </c>
      <c r="R10" s="17" t="s">
        <v>12</v>
      </c>
      <c r="S10" s="16" t="s">
        <v>19</v>
      </c>
      <c r="T10" s="17" t="s">
        <v>12</v>
      </c>
      <c r="U10" s="18" t="s">
        <v>20</v>
      </c>
      <c r="V10" s="21" t="s">
        <v>21</v>
      </c>
      <c r="W10" s="21" t="s">
        <v>22</v>
      </c>
      <c r="X10" s="21" t="s">
        <v>23</v>
      </c>
      <c r="Y10" s="21" t="s">
        <v>24</v>
      </c>
      <c r="Z10" s="22" t="s">
        <v>25</v>
      </c>
      <c r="AA10" s="22" t="s">
        <v>26</v>
      </c>
      <c r="AB10" s="22" t="s">
        <v>27</v>
      </c>
      <c r="AC10" s="22" t="s">
        <v>28</v>
      </c>
      <c r="AD10" s="22" t="s">
        <v>29</v>
      </c>
      <c r="AE10" s="22" t="s">
        <v>30</v>
      </c>
      <c r="AF10" s="23" t="s">
        <v>31</v>
      </c>
      <c r="AG10" s="23" t="s">
        <v>32</v>
      </c>
      <c r="AH10" s="23" t="s">
        <v>33</v>
      </c>
      <c r="AI10" s="22" t="s">
        <v>34</v>
      </c>
      <c r="AJ10" s="22" t="s">
        <v>35</v>
      </c>
      <c r="AK10" s="22" t="s">
        <v>36</v>
      </c>
      <c r="AL10" s="22" t="s">
        <v>37</v>
      </c>
      <c r="AM10" s="22" t="s">
        <v>38</v>
      </c>
      <c r="AN10" s="22" t="s">
        <v>39</v>
      </c>
      <c r="AO10" s="22" t="s">
        <v>40</v>
      </c>
    </row>
    <row r="11" spans="1:34" s="33" customFormat="1" ht="13.5" thickBot="1">
      <c r="A11" s="24">
        <v>1</v>
      </c>
      <c r="B11" s="25">
        <v>2</v>
      </c>
      <c r="C11" s="26">
        <v>3</v>
      </c>
      <c r="D11" s="26"/>
      <c r="E11" s="26"/>
      <c r="F11" s="26"/>
      <c r="G11" s="27"/>
      <c r="H11" s="26"/>
      <c r="I11" s="28">
        <v>4</v>
      </c>
      <c r="J11" s="29">
        <v>5</v>
      </c>
      <c r="K11" s="29">
        <v>6</v>
      </c>
      <c r="L11" s="29">
        <v>7</v>
      </c>
      <c r="M11" s="29">
        <v>8</v>
      </c>
      <c r="N11" s="30">
        <v>9</v>
      </c>
      <c r="O11" s="30">
        <v>10</v>
      </c>
      <c r="P11" s="31">
        <v>11</v>
      </c>
      <c r="Q11" s="29">
        <v>12</v>
      </c>
      <c r="R11" s="32">
        <v>13</v>
      </c>
      <c r="S11" s="29">
        <v>14</v>
      </c>
      <c r="T11" s="32">
        <v>15</v>
      </c>
      <c r="U11" s="30">
        <v>16</v>
      </c>
      <c r="V11" s="29">
        <v>17</v>
      </c>
      <c r="W11" s="29">
        <v>18</v>
      </c>
      <c r="X11" s="29">
        <v>19</v>
      </c>
      <c r="Y11" s="29">
        <v>20</v>
      </c>
      <c r="Z11" s="26"/>
      <c r="AF11" s="34"/>
      <c r="AG11" s="34"/>
      <c r="AH11" s="34"/>
    </row>
    <row r="12" spans="1:41" ht="12.75">
      <c r="A12">
        <v>3002010</v>
      </c>
      <c r="B12">
        <v>236</v>
      </c>
      <c r="C12" t="s">
        <v>57</v>
      </c>
      <c r="D12" t="s">
        <v>58</v>
      </c>
      <c r="E12" t="s">
        <v>59</v>
      </c>
      <c r="F12" s="35">
        <v>59711</v>
      </c>
      <c r="G12" s="3" t="s">
        <v>41</v>
      </c>
      <c r="H12">
        <v>4065638277</v>
      </c>
      <c r="I12" s="4" t="s">
        <v>60</v>
      </c>
      <c r="J12" s="4" t="s">
        <v>43</v>
      </c>
      <c r="K12" t="s">
        <v>43</v>
      </c>
      <c r="L12" s="36"/>
      <c r="M12" s="36">
        <v>875</v>
      </c>
      <c r="N12" s="36" t="s">
        <v>43</v>
      </c>
      <c r="O12" s="36" t="s">
        <v>43</v>
      </c>
      <c r="P12" s="37">
        <v>22.410714286</v>
      </c>
      <c r="Q12" t="s">
        <v>42</v>
      </c>
      <c r="R12" t="s">
        <v>43</v>
      </c>
      <c r="S12" t="s">
        <v>42</v>
      </c>
      <c r="T12" t="s">
        <v>43</v>
      </c>
      <c r="U12" s="36" t="s">
        <v>42</v>
      </c>
      <c r="V12" s="36">
        <v>108070</v>
      </c>
      <c r="W12" s="36">
        <v>13740</v>
      </c>
      <c r="X12" s="36">
        <v>13479</v>
      </c>
      <c r="Y12" s="36">
        <v>10624</v>
      </c>
      <c r="Z12">
        <f aca="true" t="shared" si="0" ref="Z12:Z28">IF(OR(J12="YES",L12="YES"),1,0)</f>
        <v>0</v>
      </c>
      <c r="AA12">
        <f aca="true" t="shared" si="1" ref="AA12:AA28">IF(OR(M12&lt;600,N12="YES"),1,0)</f>
        <v>0</v>
      </c>
      <c r="AB12">
        <f aca="true" t="shared" si="2" ref="AB12:AB28">IF(AND(OR(J12="YES",L12="YES"),(Z12=0)),"Trouble",0)</f>
        <v>0</v>
      </c>
      <c r="AC12">
        <f aca="true" t="shared" si="3" ref="AC12:AC28">IF(AND(OR(M12&lt;600,N12="YES"),(AA12=0)),"Trouble",0)</f>
        <v>0</v>
      </c>
      <c r="AD12">
        <f aca="true" t="shared" si="4" ref="AD12:AD28">IF(AND(AND(J12="NO",L12="NO"),(O12="YES")),"Trouble",0)</f>
        <v>0</v>
      </c>
      <c r="AE12">
        <f aca="true" t="shared" si="5" ref="AE12:AE28">IF(AND(AND(M12&gt;=600,N12="NO"),(O12="YES")),"Trouble",0)</f>
        <v>0</v>
      </c>
      <c r="AF12" s="38">
        <f aca="true" t="shared" si="6" ref="AF12:AF28">IF(AND(Z12=1,AA12=1),"SRSA",0)</f>
        <v>0</v>
      </c>
      <c r="AG12" s="38">
        <f aca="true" t="shared" si="7" ref="AG12:AG28">IF(AND(AF12=0,O12="YES"),"Trouble",0)</f>
        <v>0</v>
      </c>
      <c r="AH12" s="38">
        <f aca="true" t="shared" si="8" ref="AH12:AH28">IF(AND(AF12="SRSA",O12="NO"),"Trouble",0)</f>
        <v>0</v>
      </c>
      <c r="AI12">
        <f aca="true" t="shared" si="9" ref="AI12:AI28">IF(S12="YES",1,0)</f>
        <v>1</v>
      </c>
      <c r="AJ12">
        <f aca="true" t="shared" si="10" ref="AJ12:AJ28">IF(P12&gt;=20,1,0)</f>
        <v>1</v>
      </c>
      <c r="AK12" t="str">
        <f aca="true" t="shared" si="11" ref="AK12:AK28">IF(AND(AI12=1,AJ12=1),"Initial",0)</f>
        <v>Initial</v>
      </c>
      <c r="AL12">
        <f aca="true" t="shared" si="12" ref="AL12:AL28">IF(AND(AF12="SRSA",AK12="Initial"),"SRSA",0)</f>
        <v>0</v>
      </c>
      <c r="AM12" t="str">
        <f aca="true" t="shared" si="13" ref="AM12:AM28">IF(AND(AK12="Initial",AL12=0),"RLIS",0)</f>
        <v>RLIS</v>
      </c>
      <c r="AN12">
        <f aca="true" t="shared" si="14" ref="AN12:AN28">IF(AND(AM12=0,U12="YES"),"Trouble",0)</f>
        <v>0</v>
      </c>
      <c r="AO12">
        <f aca="true" t="shared" si="15" ref="AO12:AO28">IF(AND(U12="NO",AM12="RLIS"),"Trouble",0)</f>
        <v>0</v>
      </c>
    </row>
    <row r="13" spans="1:41" ht="12.75">
      <c r="A13">
        <v>3005140</v>
      </c>
      <c r="B13">
        <v>400</v>
      </c>
      <c r="C13" t="s">
        <v>61</v>
      </c>
      <c r="D13" t="s">
        <v>44</v>
      </c>
      <c r="E13" t="s">
        <v>45</v>
      </c>
      <c r="F13" s="35">
        <v>59417</v>
      </c>
      <c r="G13" s="3" t="s">
        <v>41</v>
      </c>
      <c r="H13">
        <v>4063382715</v>
      </c>
      <c r="I13" s="4" t="s">
        <v>62</v>
      </c>
      <c r="J13" s="4" t="s">
        <v>43</v>
      </c>
      <c r="K13" t="s">
        <v>43</v>
      </c>
      <c r="L13" s="36"/>
      <c r="M13" s="36">
        <v>1256</v>
      </c>
      <c r="N13" s="36" t="s">
        <v>42</v>
      </c>
      <c r="O13" s="36" t="s">
        <v>43</v>
      </c>
      <c r="P13" s="37">
        <v>37.37745098</v>
      </c>
      <c r="Q13" t="s">
        <v>42</v>
      </c>
      <c r="R13" t="s">
        <v>43</v>
      </c>
      <c r="S13" t="s">
        <v>42</v>
      </c>
      <c r="T13" t="s">
        <v>43</v>
      </c>
      <c r="U13" s="36" t="s">
        <v>42</v>
      </c>
      <c r="V13" s="36">
        <v>304991</v>
      </c>
      <c r="W13" s="36">
        <v>44748</v>
      </c>
      <c r="X13" s="36">
        <v>32567</v>
      </c>
      <c r="Y13" s="36">
        <v>18386</v>
      </c>
      <c r="Z13">
        <f t="shared" si="0"/>
        <v>0</v>
      </c>
      <c r="AA13">
        <f t="shared" si="1"/>
        <v>1</v>
      </c>
      <c r="AB13">
        <f t="shared" si="2"/>
        <v>0</v>
      </c>
      <c r="AC13">
        <f t="shared" si="3"/>
        <v>0</v>
      </c>
      <c r="AD13">
        <f t="shared" si="4"/>
        <v>0</v>
      </c>
      <c r="AE13">
        <f t="shared" si="5"/>
        <v>0</v>
      </c>
      <c r="AF13" s="38">
        <f t="shared" si="6"/>
        <v>0</v>
      </c>
      <c r="AG13" s="38">
        <f t="shared" si="7"/>
        <v>0</v>
      </c>
      <c r="AH13" s="38">
        <f t="shared" si="8"/>
        <v>0</v>
      </c>
      <c r="AI13">
        <f t="shared" si="9"/>
        <v>1</v>
      </c>
      <c r="AJ13">
        <f t="shared" si="10"/>
        <v>1</v>
      </c>
      <c r="AK13" t="str">
        <f t="shared" si="11"/>
        <v>Initial</v>
      </c>
      <c r="AL13">
        <f t="shared" si="12"/>
        <v>0</v>
      </c>
      <c r="AM13" t="str">
        <f t="shared" si="13"/>
        <v>RLIS</v>
      </c>
      <c r="AN13">
        <f t="shared" si="14"/>
        <v>0</v>
      </c>
      <c r="AO13">
        <f t="shared" si="15"/>
        <v>0</v>
      </c>
    </row>
    <row r="14" spans="1:41" ht="12.75">
      <c r="A14">
        <v>3005280</v>
      </c>
      <c r="B14">
        <v>840</v>
      </c>
      <c r="C14" t="s">
        <v>63</v>
      </c>
      <c r="D14" t="s">
        <v>64</v>
      </c>
      <c r="E14" t="s">
        <v>65</v>
      </c>
      <c r="F14" s="35">
        <v>59701</v>
      </c>
      <c r="G14" s="3" t="s">
        <v>41</v>
      </c>
      <c r="H14">
        <v>4065332505</v>
      </c>
      <c r="I14" s="4" t="s">
        <v>66</v>
      </c>
      <c r="J14" s="4" t="s">
        <v>42</v>
      </c>
      <c r="K14" t="s">
        <v>43</v>
      </c>
      <c r="L14" s="36"/>
      <c r="M14" s="36">
        <v>3213</v>
      </c>
      <c r="N14" s="36" t="s">
        <v>43</v>
      </c>
      <c r="O14" s="36" t="s">
        <v>43</v>
      </c>
      <c r="P14" s="37">
        <v>20.647295063</v>
      </c>
      <c r="Q14" t="s">
        <v>42</v>
      </c>
      <c r="R14" t="s">
        <v>43</v>
      </c>
      <c r="S14" t="s">
        <v>42</v>
      </c>
      <c r="T14" t="s">
        <v>43</v>
      </c>
      <c r="U14" s="36" t="s">
        <v>42</v>
      </c>
      <c r="V14" s="36">
        <v>350574</v>
      </c>
      <c r="W14" s="36">
        <v>40572</v>
      </c>
      <c r="X14" s="36">
        <v>44562</v>
      </c>
      <c r="Y14" s="36">
        <v>38698</v>
      </c>
      <c r="Z14">
        <f t="shared" si="0"/>
        <v>1</v>
      </c>
      <c r="AA14">
        <f t="shared" si="1"/>
        <v>0</v>
      </c>
      <c r="AB14">
        <f t="shared" si="2"/>
        <v>0</v>
      </c>
      <c r="AC14">
        <f t="shared" si="3"/>
        <v>0</v>
      </c>
      <c r="AD14">
        <f t="shared" si="4"/>
        <v>0</v>
      </c>
      <c r="AE14">
        <f t="shared" si="5"/>
        <v>0</v>
      </c>
      <c r="AF14" s="38">
        <f t="shared" si="6"/>
        <v>0</v>
      </c>
      <c r="AG14" s="38">
        <f t="shared" si="7"/>
        <v>0</v>
      </c>
      <c r="AH14" s="38">
        <f t="shared" si="8"/>
        <v>0</v>
      </c>
      <c r="AI14">
        <f t="shared" si="9"/>
        <v>1</v>
      </c>
      <c r="AJ14">
        <f t="shared" si="10"/>
        <v>1</v>
      </c>
      <c r="AK14" t="str">
        <f t="shared" si="11"/>
        <v>Initial</v>
      </c>
      <c r="AL14">
        <f t="shared" si="12"/>
        <v>0</v>
      </c>
      <c r="AM14" t="str">
        <f t="shared" si="13"/>
        <v>RLIS</v>
      </c>
      <c r="AN14">
        <f t="shared" si="14"/>
        <v>0</v>
      </c>
      <c r="AO14">
        <f t="shared" si="15"/>
        <v>0</v>
      </c>
    </row>
    <row r="15" spans="1:41" ht="12.75">
      <c r="A15">
        <v>3007110</v>
      </c>
      <c r="B15">
        <v>312</v>
      </c>
      <c r="C15" t="s">
        <v>67</v>
      </c>
      <c r="D15" t="s">
        <v>68</v>
      </c>
      <c r="E15" t="s">
        <v>49</v>
      </c>
      <c r="F15" s="35">
        <v>59912</v>
      </c>
      <c r="G15" s="3" t="s">
        <v>41</v>
      </c>
      <c r="H15">
        <v>4068926553</v>
      </c>
      <c r="I15" s="4" t="s">
        <v>62</v>
      </c>
      <c r="J15" s="4" t="s">
        <v>43</v>
      </c>
      <c r="K15" t="s">
        <v>43</v>
      </c>
      <c r="L15" s="36" t="s">
        <v>41</v>
      </c>
      <c r="M15" s="36">
        <v>1577</v>
      </c>
      <c r="N15" s="36" t="s">
        <v>43</v>
      </c>
      <c r="O15" s="36" t="s">
        <v>43</v>
      </c>
      <c r="P15" s="37">
        <v>22.239342578</v>
      </c>
      <c r="Q15" t="s">
        <v>42</v>
      </c>
      <c r="R15" t="s">
        <v>43</v>
      </c>
      <c r="S15" t="s">
        <v>42</v>
      </c>
      <c r="T15" t="s">
        <v>43</v>
      </c>
      <c r="U15" s="36" t="s">
        <v>42</v>
      </c>
      <c r="V15" s="36">
        <v>179176</v>
      </c>
      <c r="W15" s="36">
        <v>21771</v>
      </c>
      <c r="X15" s="36">
        <v>22629</v>
      </c>
      <c r="Y15" s="36">
        <v>17952</v>
      </c>
      <c r="Z15">
        <f t="shared" si="0"/>
        <v>0</v>
      </c>
      <c r="AA15">
        <f t="shared" si="1"/>
        <v>0</v>
      </c>
      <c r="AB15">
        <f t="shared" si="2"/>
        <v>0</v>
      </c>
      <c r="AC15">
        <f t="shared" si="3"/>
        <v>0</v>
      </c>
      <c r="AD15">
        <f t="shared" si="4"/>
        <v>0</v>
      </c>
      <c r="AE15">
        <f t="shared" si="5"/>
        <v>0</v>
      </c>
      <c r="AF15" s="38">
        <f t="shared" si="6"/>
        <v>0</v>
      </c>
      <c r="AG15" s="38">
        <f t="shared" si="7"/>
        <v>0</v>
      </c>
      <c r="AH15" s="38">
        <f t="shared" si="8"/>
        <v>0</v>
      </c>
      <c r="AI15">
        <f t="shared" si="9"/>
        <v>1</v>
      </c>
      <c r="AJ15">
        <f t="shared" si="10"/>
        <v>1</v>
      </c>
      <c r="AK15" t="str">
        <f t="shared" si="11"/>
        <v>Initial</v>
      </c>
      <c r="AL15">
        <f t="shared" si="12"/>
        <v>0</v>
      </c>
      <c r="AM15" t="str">
        <f t="shared" si="13"/>
        <v>RLIS</v>
      </c>
      <c r="AN15">
        <f t="shared" si="14"/>
        <v>0</v>
      </c>
      <c r="AO15">
        <f t="shared" si="15"/>
        <v>0</v>
      </c>
    </row>
    <row r="16" spans="1:41" ht="12.75">
      <c r="A16">
        <v>3007140</v>
      </c>
      <c r="B16">
        <v>313</v>
      </c>
      <c r="C16" t="s">
        <v>69</v>
      </c>
      <c r="D16" t="s">
        <v>68</v>
      </c>
      <c r="E16" t="s">
        <v>49</v>
      </c>
      <c r="F16" s="35">
        <v>59912</v>
      </c>
      <c r="G16" s="3" t="s">
        <v>41</v>
      </c>
      <c r="H16">
        <v>4068926553</v>
      </c>
      <c r="I16" s="4" t="s">
        <v>62</v>
      </c>
      <c r="J16" s="4" t="s">
        <v>43</v>
      </c>
      <c r="K16" t="s">
        <v>43</v>
      </c>
      <c r="L16" s="36" t="s">
        <v>41</v>
      </c>
      <c r="M16" s="36">
        <v>828</v>
      </c>
      <c r="N16" s="36" t="s">
        <v>43</v>
      </c>
      <c r="O16" s="36" t="s">
        <v>43</v>
      </c>
      <c r="P16" s="37">
        <v>21.052631579</v>
      </c>
      <c r="Q16" t="s">
        <v>42</v>
      </c>
      <c r="R16" t="s">
        <v>42</v>
      </c>
      <c r="S16" t="s">
        <v>42</v>
      </c>
      <c r="T16" t="s">
        <v>43</v>
      </c>
      <c r="U16" s="36" t="s">
        <v>42</v>
      </c>
      <c r="V16" s="36">
        <v>31524</v>
      </c>
      <c r="W16" s="36">
        <v>1805</v>
      </c>
      <c r="X16" s="36">
        <v>5151</v>
      </c>
      <c r="Y16" s="36">
        <v>7664</v>
      </c>
      <c r="Z16">
        <f t="shared" si="0"/>
        <v>0</v>
      </c>
      <c r="AA16">
        <f t="shared" si="1"/>
        <v>0</v>
      </c>
      <c r="AB16">
        <f t="shared" si="2"/>
        <v>0</v>
      </c>
      <c r="AC16">
        <f t="shared" si="3"/>
        <v>0</v>
      </c>
      <c r="AD16">
        <f t="shared" si="4"/>
        <v>0</v>
      </c>
      <c r="AE16">
        <f t="shared" si="5"/>
        <v>0</v>
      </c>
      <c r="AF16" s="38">
        <f t="shared" si="6"/>
        <v>0</v>
      </c>
      <c r="AG16" s="38">
        <f t="shared" si="7"/>
        <v>0</v>
      </c>
      <c r="AH16" s="38">
        <f t="shared" si="8"/>
        <v>0</v>
      </c>
      <c r="AI16">
        <f t="shared" si="9"/>
        <v>1</v>
      </c>
      <c r="AJ16">
        <f t="shared" si="10"/>
        <v>1</v>
      </c>
      <c r="AK16" t="str">
        <f t="shared" si="11"/>
        <v>Initial</v>
      </c>
      <c r="AL16">
        <f t="shared" si="12"/>
        <v>0</v>
      </c>
      <c r="AM16" t="str">
        <f t="shared" si="13"/>
        <v>RLIS</v>
      </c>
      <c r="AN16">
        <f t="shared" si="14"/>
        <v>0</v>
      </c>
      <c r="AO16">
        <f t="shared" si="15"/>
        <v>0</v>
      </c>
    </row>
    <row r="17" spans="1:41" ht="12.75">
      <c r="A17">
        <v>3007410</v>
      </c>
      <c r="B17">
        <v>731</v>
      </c>
      <c r="C17" t="s">
        <v>70</v>
      </c>
      <c r="D17" t="s">
        <v>71</v>
      </c>
      <c r="E17" t="s">
        <v>72</v>
      </c>
      <c r="F17" s="35">
        <v>59828</v>
      </c>
      <c r="G17" s="3" t="s">
        <v>41</v>
      </c>
      <c r="H17">
        <v>4069614211</v>
      </c>
      <c r="I17" s="4">
        <v>7</v>
      </c>
      <c r="J17" s="4" t="s">
        <v>42</v>
      </c>
      <c r="K17" t="s">
        <v>43</v>
      </c>
      <c r="L17" s="36"/>
      <c r="M17" s="36">
        <v>1292</v>
      </c>
      <c r="N17" s="36" t="s">
        <v>43</v>
      </c>
      <c r="O17" s="36" t="s">
        <v>43</v>
      </c>
      <c r="P17" s="37">
        <v>23.287671233</v>
      </c>
      <c r="Q17" t="s">
        <v>42</v>
      </c>
      <c r="R17" t="s">
        <v>43</v>
      </c>
      <c r="S17" t="s">
        <v>42</v>
      </c>
      <c r="T17" t="s">
        <v>43</v>
      </c>
      <c r="U17" s="36" t="s">
        <v>42</v>
      </c>
      <c r="V17" s="36">
        <v>149985</v>
      </c>
      <c r="W17" s="36">
        <v>19985</v>
      </c>
      <c r="X17" s="36">
        <v>19309</v>
      </c>
      <c r="Y17" s="36">
        <v>15616</v>
      </c>
      <c r="Z17">
        <f t="shared" si="0"/>
        <v>1</v>
      </c>
      <c r="AA17">
        <f t="shared" si="1"/>
        <v>0</v>
      </c>
      <c r="AB17">
        <f t="shared" si="2"/>
        <v>0</v>
      </c>
      <c r="AC17">
        <f t="shared" si="3"/>
        <v>0</v>
      </c>
      <c r="AD17">
        <f t="shared" si="4"/>
        <v>0</v>
      </c>
      <c r="AE17">
        <f t="shared" si="5"/>
        <v>0</v>
      </c>
      <c r="AF17" s="38">
        <f t="shared" si="6"/>
        <v>0</v>
      </c>
      <c r="AG17" s="38">
        <f t="shared" si="7"/>
        <v>0</v>
      </c>
      <c r="AH17" s="38">
        <f t="shared" si="8"/>
        <v>0</v>
      </c>
      <c r="AI17">
        <f t="shared" si="9"/>
        <v>1</v>
      </c>
      <c r="AJ17">
        <f t="shared" si="10"/>
        <v>1</v>
      </c>
      <c r="AK17" t="str">
        <f t="shared" si="11"/>
        <v>Initial</v>
      </c>
      <c r="AL17">
        <f t="shared" si="12"/>
        <v>0</v>
      </c>
      <c r="AM17" t="str">
        <f t="shared" si="13"/>
        <v>RLIS</v>
      </c>
      <c r="AN17">
        <f t="shared" si="14"/>
        <v>0</v>
      </c>
      <c r="AO17">
        <f t="shared" si="15"/>
        <v>0</v>
      </c>
    </row>
    <row r="18" spans="1:41" ht="12.75">
      <c r="A18">
        <v>3000003</v>
      </c>
      <c r="B18">
        <v>402</v>
      </c>
      <c r="C18" t="s">
        <v>54</v>
      </c>
      <c r="D18" t="s">
        <v>55</v>
      </c>
      <c r="E18" t="s">
        <v>56</v>
      </c>
      <c r="F18" s="35">
        <v>59427</v>
      </c>
      <c r="G18" s="3" t="s">
        <v>41</v>
      </c>
      <c r="H18">
        <v>4068732229</v>
      </c>
      <c r="I18" s="4">
        <v>6</v>
      </c>
      <c r="J18" s="4" t="s">
        <v>43</v>
      </c>
      <c r="K18" t="s">
        <v>43</v>
      </c>
      <c r="L18" s="36" t="s">
        <v>41</v>
      </c>
      <c r="M18" s="36">
        <v>591</v>
      </c>
      <c r="N18" s="36" t="s">
        <v>42</v>
      </c>
      <c r="O18" s="36" t="s">
        <v>43</v>
      </c>
      <c r="P18" s="37">
        <v>25.935483871</v>
      </c>
      <c r="Q18" t="s">
        <v>42</v>
      </c>
      <c r="R18" t="s">
        <v>42</v>
      </c>
      <c r="S18" t="s">
        <v>42</v>
      </c>
      <c r="T18" t="s">
        <v>43</v>
      </c>
      <c r="U18" s="36" t="s">
        <v>42</v>
      </c>
      <c r="V18" s="36">
        <v>47910</v>
      </c>
      <c r="W18" s="36">
        <v>4623</v>
      </c>
      <c r="X18" s="36">
        <v>6845</v>
      </c>
      <c r="Y18" s="36">
        <v>6427</v>
      </c>
      <c r="Z18">
        <f t="shared" si="0"/>
        <v>0</v>
      </c>
      <c r="AA18">
        <f t="shared" si="1"/>
        <v>1</v>
      </c>
      <c r="AB18">
        <f t="shared" si="2"/>
        <v>0</v>
      </c>
      <c r="AC18">
        <f t="shared" si="3"/>
        <v>0</v>
      </c>
      <c r="AD18">
        <f t="shared" si="4"/>
        <v>0</v>
      </c>
      <c r="AE18">
        <f t="shared" si="5"/>
        <v>0</v>
      </c>
      <c r="AF18" s="38">
        <f t="shared" si="6"/>
        <v>0</v>
      </c>
      <c r="AG18" s="38">
        <f t="shared" si="7"/>
        <v>0</v>
      </c>
      <c r="AH18" s="38">
        <f t="shared" si="8"/>
        <v>0</v>
      </c>
      <c r="AI18">
        <f t="shared" si="9"/>
        <v>1</v>
      </c>
      <c r="AJ18">
        <f t="shared" si="10"/>
        <v>1</v>
      </c>
      <c r="AK18" t="str">
        <f t="shared" si="11"/>
        <v>Initial</v>
      </c>
      <c r="AL18">
        <f t="shared" si="12"/>
        <v>0</v>
      </c>
      <c r="AM18" t="str">
        <f t="shared" si="13"/>
        <v>RLIS</v>
      </c>
      <c r="AN18">
        <f t="shared" si="14"/>
        <v>0</v>
      </c>
      <c r="AO18">
        <f t="shared" si="15"/>
        <v>0</v>
      </c>
    </row>
    <row r="19" spans="1:41" ht="12.75">
      <c r="A19">
        <v>3013260</v>
      </c>
      <c r="B19">
        <v>735</v>
      </c>
      <c r="C19" t="s">
        <v>73</v>
      </c>
      <c r="D19" t="s">
        <v>74</v>
      </c>
      <c r="E19" t="s">
        <v>75</v>
      </c>
      <c r="F19" s="35">
        <v>59840</v>
      </c>
      <c r="G19" s="3" t="s">
        <v>41</v>
      </c>
      <c r="H19">
        <v>4063632280</v>
      </c>
      <c r="I19" s="4" t="s">
        <v>62</v>
      </c>
      <c r="J19" s="4" t="s">
        <v>43</v>
      </c>
      <c r="K19" t="s">
        <v>43</v>
      </c>
      <c r="L19" s="36"/>
      <c r="M19" s="36">
        <v>1535</v>
      </c>
      <c r="N19" s="36" t="s">
        <v>43</v>
      </c>
      <c r="O19" s="36" t="s">
        <v>43</v>
      </c>
      <c r="P19" s="37">
        <v>22.280701754</v>
      </c>
      <c r="Q19" t="s">
        <v>42</v>
      </c>
      <c r="R19" t="s">
        <v>42</v>
      </c>
      <c r="S19" t="s">
        <v>42</v>
      </c>
      <c r="T19" t="s">
        <v>43</v>
      </c>
      <c r="U19" s="36" t="s">
        <v>42</v>
      </c>
      <c r="V19" s="36">
        <v>115862</v>
      </c>
      <c r="W19" s="36">
        <v>12809</v>
      </c>
      <c r="X19" s="36">
        <v>16357</v>
      </c>
      <c r="Y19" s="36">
        <v>15771</v>
      </c>
      <c r="Z19">
        <f t="shared" si="0"/>
        <v>0</v>
      </c>
      <c r="AA19">
        <f t="shared" si="1"/>
        <v>0</v>
      </c>
      <c r="AB19">
        <f t="shared" si="2"/>
        <v>0</v>
      </c>
      <c r="AC19">
        <f t="shared" si="3"/>
        <v>0</v>
      </c>
      <c r="AD19">
        <f t="shared" si="4"/>
        <v>0</v>
      </c>
      <c r="AE19">
        <f t="shared" si="5"/>
        <v>0</v>
      </c>
      <c r="AF19" s="38">
        <f t="shared" si="6"/>
        <v>0</v>
      </c>
      <c r="AG19" s="38">
        <f t="shared" si="7"/>
        <v>0</v>
      </c>
      <c r="AH19" s="38">
        <f t="shared" si="8"/>
        <v>0</v>
      </c>
      <c r="AI19">
        <f t="shared" si="9"/>
        <v>1</v>
      </c>
      <c r="AJ19">
        <f t="shared" si="10"/>
        <v>1</v>
      </c>
      <c r="AK19" t="str">
        <f t="shared" si="11"/>
        <v>Initial</v>
      </c>
      <c r="AL19">
        <f t="shared" si="12"/>
        <v>0</v>
      </c>
      <c r="AM19" t="str">
        <f t="shared" si="13"/>
        <v>RLIS</v>
      </c>
      <c r="AN19">
        <f t="shared" si="14"/>
        <v>0</v>
      </c>
      <c r="AO19">
        <f t="shared" si="15"/>
        <v>0</v>
      </c>
    </row>
    <row r="20" spans="1:41" ht="12.75">
      <c r="A20">
        <v>3013310</v>
      </c>
      <c r="B20">
        <v>23</v>
      </c>
      <c r="C20" t="s">
        <v>76</v>
      </c>
      <c r="D20" t="s">
        <v>77</v>
      </c>
      <c r="E20" t="s">
        <v>46</v>
      </c>
      <c r="F20" s="35">
        <v>59034</v>
      </c>
      <c r="G20" s="3">
        <v>9707</v>
      </c>
      <c r="H20">
        <v>4066651304</v>
      </c>
      <c r="I20" s="4" t="s">
        <v>62</v>
      </c>
      <c r="J20" s="4" t="s">
        <v>43</v>
      </c>
      <c r="K20" t="s">
        <v>43</v>
      </c>
      <c r="L20" s="36"/>
      <c r="M20" s="36">
        <v>1096</v>
      </c>
      <c r="N20" s="36" t="s">
        <v>42</v>
      </c>
      <c r="O20" s="36" t="s">
        <v>43</v>
      </c>
      <c r="P20" s="37">
        <v>29.832935561</v>
      </c>
      <c r="Q20" t="s">
        <v>42</v>
      </c>
      <c r="R20" t="s">
        <v>43</v>
      </c>
      <c r="S20" t="s">
        <v>42</v>
      </c>
      <c r="T20" t="s">
        <v>43</v>
      </c>
      <c r="U20" s="36" t="s">
        <v>42</v>
      </c>
      <c r="V20" s="36">
        <v>195701</v>
      </c>
      <c r="W20" s="36">
        <v>23859</v>
      </c>
      <c r="X20" s="36">
        <v>23128</v>
      </c>
      <c r="Y20" s="36">
        <v>14288</v>
      </c>
      <c r="Z20">
        <f t="shared" si="0"/>
        <v>0</v>
      </c>
      <c r="AA20">
        <f t="shared" si="1"/>
        <v>1</v>
      </c>
      <c r="AB20">
        <f t="shared" si="2"/>
        <v>0</v>
      </c>
      <c r="AC20">
        <f t="shared" si="3"/>
        <v>0</v>
      </c>
      <c r="AD20">
        <f t="shared" si="4"/>
        <v>0</v>
      </c>
      <c r="AE20">
        <f t="shared" si="5"/>
        <v>0</v>
      </c>
      <c r="AF20" s="38">
        <f t="shared" si="6"/>
        <v>0</v>
      </c>
      <c r="AG20" s="38">
        <f t="shared" si="7"/>
        <v>0</v>
      </c>
      <c r="AH20" s="38">
        <f t="shared" si="8"/>
        <v>0</v>
      </c>
      <c r="AI20">
        <f t="shared" si="9"/>
        <v>1</v>
      </c>
      <c r="AJ20">
        <f t="shared" si="10"/>
        <v>1</v>
      </c>
      <c r="AK20" t="str">
        <f t="shared" si="11"/>
        <v>Initial</v>
      </c>
      <c r="AL20">
        <f t="shared" si="12"/>
        <v>0</v>
      </c>
      <c r="AM20" t="str">
        <f t="shared" si="13"/>
        <v>RLIS</v>
      </c>
      <c r="AN20">
        <f t="shared" si="14"/>
        <v>0</v>
      </c>
      <c r="AO20">
        <f t="shared" si="15"/>
        <v>0</v>
      </c>
    </row>
    <row r="21" spans="1:41" ht="12.75">
      <c r="A21">
        <v>3013340</v>
      </c>
      <c r="B21">
        <v>1189</v>
      </c>
      <c r="C21" t="s">
        <v>78</v>
      </c>
      <c r="D21" t="s">
        <v>77</v>
      </c>
      <c r="E21" t="s">
        <v>46</v>
      </c>
      <c r="F21" s="35">
        <v>59034</v>
      </c>
      <c r="G21" s="3">
        <v>9707</v>
      </c>
      <c r="H21">
        <v>4066651304</v>
      </c>
      <c r="I21" s="4">
        <v>6</v>
      </c>
      <c r="J21" s="4" t="s">
        <v>43</v>
      </c>
      <c r="K21" t="s">
        <v>43</v>
      </c>
      <c r="L21" s="36"/>
      <c r="M21" s="36">
        <v>447</v>
      </c>
      <c r="N21" s="36" t="s">
        <v>42</v>
      </c>
      <c r="O21" s="36" t="s">
        <v>43</v>
      </c>
      <c r="P21" s="37">
        <v>21.896551724</v>
      </c>
      <c r="Q21" t="s">
        <v>42</v>
      </c>
      <c r="R21" t="s">
        <v>43</v>
      </c>
      <c r="S21" t="s">
        <v>42</v>
      </c>
      <c r="T21" t="s">
        <v>43</v>
      </c>
      <c r="U21" s="36" t="s">
        <v>42</v>
      </c>
      <c r="V21" s="36">
        <v>43793</v>
      </c>
      <c r="W21" s="36">
        <v>5913</v>
      </c>
      <c r="X21" s="36">
        <v>6801</v>
      </c>
      <c r="Y21" s="36">
        <v>4615</v>
      </c>
      <c r="Z21">
        <f t="shared" si="0"/>
        <v>0</v>
      </c>
      <c r="AA21">
        <f t="shared" si="1"/>
        <v>1</v>
      </c>
      <c r="AB21">
        <f t="shared" si="2"/>
        <v>0</v>
      </c>
      <c r="AC21">
        <f t="shared" si="3"/>
        <v>0</v>
      </c>
      <c r="AD21">
        <f t="shared" si="4"/>
        <v>0</v>
      </c>
      <c r="AE21">
        <f t="shared" si="5"/>
        <v>0</v>
      </c>
      <c r="AF21" s="38">
        <f t="shared" si="6"/>
        <v>0</v>
      </c>
      <c r="AG21" s="38">
        <f t="shared" si="7"/>
        <v>0</v>
      </c>
      <c r="AH21" s="38">
        <f t="shared" si="8"/>
        <v>0</v>
      </c>
      <c r="AI21">
        <f t="shared" si="9"/>
        <v>1</v>
      </c>
      <c r="AJ21">
        <f t="shared" si="10"/>
        <v>1</v>
      </c>
      <c r="AK21" t="str">
        <f t="shared" si="11"/>
        <v>Initial</v>
      </c>
      <c r="AL21">
        <f t="shared" si="12"/>
        <v>0</v>
      </c>
      <c r="AM21" t="str">
        <f t="shared" si="13"/>
        <v>RLIS</v>
      </c>
      <c r="AN21">
        <f t="shared" si="14"/>
        <v>0</v>
      </c>
      <c r="AO21">
        <f t="shared" si="15"/>
        <v>0</v>
      </c>
    </row>
    <row r="22" spans="1:41" ht="12.75">
      <c r="A22">
        <v>3013560</v>
      </c>
      <c r="B22">
        <v>427</v>
      </c>
      <c r="C22" t="s">
        <v>79</v>
      </c>
      <c r="D22" t="s">
        <v>80</v>
      </c>
      <c r="E22" t="s">
        <v>48</v>
      </c>
      <c r="F22" s="35">
        <v>59501</v>
      </c>
      <c r="G22" s="3" t="s">
        <v>41</v>
      </c>
      <c r="H22">
        <v>4062654356</v>
      </c>
      <c r="I22" s="4" t="s">
        <v>60</v>
      </c>
      <c r="J22" s="4" t="s">
        <v>43</v>
      </c>
      <c r="K22" t="s">
        <v>43</v>
      </c>
      <c r="L22" s="36"/>
      <c r="M22" s="36">
        <v>1218</v>
      </c>
      <c r="N22" s="36" t="s">
        <v>42</v>
      </c>
      <c r="O22" s="36" t="s">
        <v>43</v>
      </c>
      <c r="P22" s="37">
        <v>21.468926554</v>
      </c>
      <c r="Q22" t="s">
        <v>42</v>
      </c>
      <c r="R22" t="s">
        <v>42</v>
      </c>
      <c r="S22" t="s">
        <v>42</v>
      </c>
      <c r="T22" t="s">
        <v>43</v>
      </c>
      <c r="U22" s="36" t="s">
        <v>42</v>
      </c>
      <c r="V22" s="36">
        <v>158625</v>
      </c>
      <c r="W22" s="36">
        <v>17576</v>
      </c>
      <c r="X22" s="36">
        <v>19318</v>
      </c>
      <c r="Y22" s="36">
        <v>17099</v>
      </c>
      <c r="Z22">
        <f t="shared" si="0"/>
        <v>0</v>
      </c>
      <c r="AA22">
        <f t="shared" si="1"/>
        <v>1</v>
      </c>
      <c r="AB22">
        <f t="shared" si="2"/>
        <v>0</v>
      </c>
      <c r="AC22">
        <f t="shared" si="3"/>
        <v>0</v>
      </c>
      <c r="AD22">
        <f t="shared" si="4"/>
        <v>0</v>
      </c>
      <c r="AE22">
        <f t="shared" si="5"/>
        <v>0</v>
      </c>
      <c r="AF22" s="38">
        <f t="shared" si="6"/>
        <v>0</v>
      </c>
      <c r="AG22" s="38">
        <f t="shared" si="7"/>
        <v>0</v>
      </c>
      <c r="AH22" s="38">
        <f t="shared" si="8"/>
        <v>0</v>
      </c>
      <c r="AI22">
        <f t="shared" si="9"/>
        <v>1</v>
      </c>
      <c r="AJ22">
        <f t="shared" si="10"/>
        <v>1</v>
      </c>
      <c r="AK22" t="str">
        <f t="shared" si="11"/>
        <v>Initial</v>
      </c>
      <c r="AL22">
        <f t="shared" si="12"/>
        <v>0</v>
      </c>
      <c r="AM22" t="str">
        <f t="shared" si="13"/>
        <v>RLIS</v>
      </c>
      <c r="AN22">
        <f t="shared" si="14"/>
        <v>0</v>
      </c>
      <c r="AO22">
        <f t="shared" si="15"/>
        <v>0</v>
      </c>
    </row>
    <row r="23" spans="1:41" ht="12.75">
      <c r="A23">
        <v>3016530</v>
      </c>
      <c r="B23">
        <v>522</v>
      </c>
      <c r="C23" t="s">
        <v>81</v>
      </c>
      <c r="D23" t="s">
        <v>82</v>
      </c>
      <c r="E23" t="s">
        <v>83</v>
      </c>
      <c r="F23" s="35">
        <v>59923</v>
      </c>
      <c r="G23" s="3" t="s">
        <v>41</v>
      </c>
      <c r="H23">
        <v>4062938813</v>
      </c>
      <c r="I23" s="4" t="s">
        <v>84</v>
      </c>
      <c r="J23" s="4" t="s">
        <v>43</v>
      </c>
      <c r="K23" t="s">
        <v>43</v>
      </c>
      <c r="L23" s="36"/>
      <c r="M23" s="36">
        <v>1604</v>
      </c>
      <c r="N23" s="36" t="s">
        <v>42</v>
      </c>
      <c r="O23" s="36" t="s">
        <v>43</v>
      </c>
      <c r="P23" s="37">
        <v>22.795908427</v>
      </c>
      <c r="Q23" t="s">
        <v>42</v>
      </c>
      <c r="R23" t="s">
        <v>43</v>
      </c>
      <c r="S23" t="s">
        <v>42</v>
      </c>
      <c r="T23" t="s">
        <v>43</v>
      </c>
      <c r="U23" s="36" t="s">
        <v>42</v>
      </c>
      <c r="V23" s="36">
        <v>167689</v>
      </c>
      <c r="W23" s="36">
        <v>19751</v>
      </c>
      <c r="X23" s="36">
        <v>21167</v>
      </c>
      <c r="Y23" s="36">
        <v>17993</v>
      </c>
      <c r="Z23">
        <f t="shared" si="0"/>
        <v>0</v>
      </c>
      <c r="AA23">
        <f t="shared" si="1"/>
        <v>1</v>
      </c>
      <c r="AB23">
        <f t="shared" si="2"/>
        <v>0</v>
      </c>
      <c r="AC23">
        <f t="shared" si="3"/>
        <v>0</v>
      </c>
      <c r="AD23">
        <f t="shared" si="4"/>
        <v>0</v>
      </c>
      <c r="AE23">
        <f t="shared" si="5"/>
        <v>0</v>
      </c>
      <c r="AF23" s="38">
        <f t="shared" si="6"/>
        <v>0</v>
      </c>
      <c r="AG23" s="38">
        <f t="shared" si="7"/>
        <v>0</v>
      </c>
      <c r="AH23" s="38">
        <f t="shared" si="8"/>
        <v>0</v>
      </c>
      <c r="AI23">
        <f t="shared" si="9"/>
        <v>1</v>
      </c>
      <c r="AJ23">
        <f t="shared" si="10"/>
        <v>1</v>
      </c>
      <c r="AK23" t="str">
        <f t="shared" si="11"/>
        <v>Initial</v>
      </c>
      <c r="AL23">
        <f t="shared" si="12"/>
        <v>0</v>
      </c>
      <c r="AM23" t="str">
        <f t="shared" si="13"/>
        <v>RLIS</v>
      </c>
      <c r="AN23">
        <f t="shared" si="14"/>
        <v>0</v>
      </c>
      <c r="AO23">
        <f t="shared" si="15"/>
        <v>0</v>
      </c>
    </row>
    <row r="24" spans="1:41" ht="12.75">
      <c r="A24">
        <v>3018410</v>
      </c>
      <c r="B24">
        <v>172</v>
      </c>
      <c r="C24" t="s">
        <v>85</v>
      </c>
      <c r="D24" t="s">
        <v>86</v>
      </c>
      <c r="E24" t="s">
        <v>47</v>
      </c>
      <c r="F24" s="35">
        <v>59301</v>
      </c>
      <c r="G24" s="3" t="s">
        <v>41</v>
      </c>
      <c r="H24">
        <v>4062323840</v>
      </c>
      <c r="I24" s="4">
        <v>6</v>
      </c>
      <c r="J24" s="4" t="s">
        <v>43</v>
      </c>
      <c r="K24" t="s">
        <v>43</v>
      </c>
      <c r="L24" s="36"/>
      <c r="M24" s="36">
        <v>1058</v>
      </c>
      <c r="N24" s="36" t="s">
        <v>42</v>
      </c>
      <c r="O24" s="36" t="s">
        <v>43</v>
      </c>
      <c r="P24" s="37">
        <v>21.237585943</v>
      </c>
      <c r="Q24" t="s">
        <v>42</v>
      </c>
      <c r="R24" t="s">
        <v>43</v>
      </c>
      <c r="S24" t="s">
        <v>42</v>
      </c>
      <c r="T24" t="s">
        <v>43</v>
      </c>
      <c r="U24" s="36" t="s">
        <v>42</v>
      </c>
      <c r="V24" s="36">
        <v>119843</v>
      </c>
      <c r="W24" s="36">
        <v>14171</v>
      </c>
      <c r="X24" s="36">
        <v>14993</v>
      </c>
      <c r="Y24" s="36">
        <v>12681</v>
      </c>
      <c r="Z24">
        <f t="shared" si="0"/>
        <v>0</v>
      </c>
      <c r="AA24">
        <f t="shared" si="1"/>
        <v>1</v>
      </c>
      <c r="AB24">
        <f t="shared" si="2"/>
        <v>0</v>
      </c>
      <c r="AC24">
        <f t="shared" si="3"/>
        <v>0</v>
      </c>
      <c r="AD24">
        <f t="shared" si="4"/>
        <v>0</v>
      </c>
      <c r="AE24">
        <f t="shared" si="5"/>
        <v>0</v>
      </c>
      <c r="AF24" s="38">
        <f t="shared" si="6"/>
        <v>0</v>
      </c>
      <c r="AG24" s="38">
        <f t="shared" si="7"/>
        <v>0</v>
      </c>
      <c r="AH24" s="38">
        <f t="shared" si="8"/>
        <v>0</v>
      </c>
      <c r="AI24">
        <f t="shared" si="9"/>
        <v>1</v>
      </c>
      <c r="AJ24">
        <f t="shared" si="10"/>
        <v>1</v>
      </c>
      <c r="AK24" t="str">
        <f t="shared" si="11"/>
        <v>Initial</v>
      </c>
      <c r="AL24">
        <f t="shared" si="12"/>
        <v>0</v>
      </c>
      <c r="AM24" t="str">
        <f t="shared" si="13"/>
        <v>RLIS</v>
      </c>
      <c r="AN24">
        <f t="shared" si="14"/>
        <v>0</v>
      </c>
      <c r="AO24">
        <f t="shared" si="15"/>
        <v>0</v>
      </c>
    </row>
    <row r="25" spans="1:41" ht="12.75">
      <c r="A25">
        <v>3021060</v>
      </c>
      <c r="B25">
        <v>477</v>
      </c>
      <c r="C25" t="s">
        <v>87</v>
      </c>
      <c r="D25" t="s">
        <v>88</v>
      </c>
      <c r="E25" t="s">
        <v>53</v>
      </c>
      <c r="F25" s="35">
        <v>59860</v>
      </c>
      <c r="G25" s="3" t="s">
        <v>41</v>
      </c>
      <c r="H25">
        <v>4068836355</v>
      </c>
      <c r="I25" s="4">
        <v>6</v>
      </c>
      <c r="J25" s="4" t="s">
        <v>43</v>
      </c>
      <c r="K25" t="s">
        <v>43</v>
      </c>
      <c r="L25" s="36"/>
      <c r="M25" s="36">
        <v>1098</v>
      </c>
      <c r="N25" s="36" t="s">
        <v>43</v>
      </c>
      <c r="O25" s="36" t="s">
        <v>43</v>
      </c>
      <c r="P25" s="37">
        <v>20.212765957</v>
      </c>
      <c r="Q25" t="s">
        <v>42</v>
      </c>
      <c r="R25" t="s">
        <v>43</v>
      </c>
      <c r="S25" t="s">
        <v>42</v>
      </c>
      <c r="T25" t="s">
        <v>43</v>
      </c>
      <c r="U25" s="36" t="s">
        <v>42</v>
      </c>
      <c r="V25" s="36">
        <v>119410</v>
      </c>
      <c r="W25" s="36">
        <v>14241</v>
      </c>
      <c r="X25" s="36">
        <v>14725</v>
      </c>
      <c r="Y25" s="36">
        <v>12066</v>
      </c>
      <c r="Z25">
        <f t="shared" si="0"/>
        <v>0</v>
      </c>
      <c r="AA25">
        <f t="shared" si="1"/>
        <v>0</v>
      </c>
      <c r="AB25">
        <f t="shared" si="2"/>
        <v>0</v>
      </c>
      <c r="AC25">
        <f t="shared" si="3"/>
        <v>0</v>
      </c>
      <c r="AD25">
        <f t="shared" si="4"/>
        <v>0</v>
      </c>
      <c r="AE25">
        <f t="shared" si="5"/>
        <v>0</v>
      </c>
      <c r="AF25" s="38">
        <f t="shared" si="6"/>
        <v>0</v>
      </c>
      <c r="AG25" s="38">
        <f t="shared" si="7"/>
        <v>0</v>
      </c>
      <c r="AH25" s="38">
        <f t="shared" si="8"/>
        <v>0</v>
      </c>
      <c r="AI25">
        <f t="shared" si="9"/>
        <v>1</v>
      </c>
      <c r="AJ25">
        <f t="shared" si="10"/>
        <v>1</v>
      </c>
      <c r="AK25" t="str">
        <f t="shared" si="11"/>
        <v>Initial</v>
      </c>
      <c r="AL25">
        <f t="shared" si="12"/>
        <v>0</v>
      </c>
      <c r="AM25" t="str">
        <f t="shared" si="13"/>
        <v>RLIS</v>
      </c>
      <c r="AN25">
        <f t="shared" si="14"/>
        <v>0</v>
      </c>
      <c r="AO25">
        <f t="shared" si="15"/>
        <v>0</v>
      </c>
    </row>
    <row r="26" spans="1:41" ht="12.75">
      <c r="A26">
        <v>3022790</v>
      </c>
      <c r="B26">
        <v>1199</v>
      </c>
      <c r="C26" t="s">
        <v>89</v>
      </c>
      <c r="D26" t="s">
        <v>51</v>
      </c>
      <c r="E26" t="s">
        <v>52</v>
      </c>
      <c r="F26" s="35">
        <v>59864</v>
      </c>
      <c r="G26" s="3" t="s">
        <v>41</v>
      </c>
      <c r="H26">
        <v>4066763390</v>
      </c>
      <c r="I26" s="4">
        <v>7</v>
      </c>
      <c r="J26" s="4" t="s">
        <v>42</v>
      </c>
      <c r="K26" t="s">
        <v>43</v>
      </c>
      <c r="L26" s="36"/>
      <c r="M26" s="36">
        <v>948</v>
      </c>
      <c r="N26" s="36" t="s">
        <v>43</v>
      </c>
      <c r="O26" s="36" t="s">
        <v>43</v>
      </c>
      <c r="P26" s="37">
        <v>28.373168851</v>
      </c>
      <c r="Q26" t="s">
        <v>42</v>
      </c>
      <c r="R26" t="s">
        <v>43</v>
      </c>
      <c r="S26" t="s">
        <v>42</v>
      </c>
      <c r="T26" t="s">
        <v>43</v>
      </c>
      <c r="U26" s="36" t="s">
        <v>42</v>
      </c>
      <c r="V26" s="36">
        <v>155777</v>
      </c>
      <c r="W26" s="36">
        <v>21010</v>
      </c>
      <c r="X26" s="36">
        <v>18586</v>
      </c>
      <c r="Y26" s="36">
        <v>12566</v>
      </c>
      <c r="Z26">
        <f t="shared" si="0"/>
        <v>1</v>
      </c>
      <c r="AA26">
        <f t="shared" si="1"/>
        <v>0</v>
      </c>
      <c r="AB26">
        <f t="shared" si="2"/>
        <v>0</v>
      </c>
      <c r="AC26">
        <f t="shared" si="3"/>
        <v>0</v>
      </c>
      <c r="AD26">
        <f t="shared" si="4"/>
        <v>0</v>
      </c>
      <c r="AE26">
        <f t="shared" si="5"/>
        <v>0</v>
      </c>
      <c r="AF26" s="38">
        <f t="shared" si="6"/>
        <v>0</v>
      </c>
      <c r="AG26" s="38">
        <f t="shared" si="7"/>
        <v>0</v>
      </c>
      <c r="AH26" s="38">
        <f t="shared" si="8"/>
        <v>0</v>
      </c>
      <c r="AI26">
        <f t="shared" si="9"/>
        <v>1</v>
      </c>
      <c r="AJ26">
        <f t="shared" si="10"/>
        <v>1</v>
      </c>
      <c r="AK26" t="str">
        <f t="shared" si="11"/>
        <v>Initial</v>
      </c>
      <c r="AL26">
        <f t="shared" si="12"/>
        <v>0</v>
      </c>
      <c r="AM26" t="str">
        <f t="shared" si="13"/>
        <v>RLIS</v>
      </c>
      <c r="AN26">
        <f t="shared" si="14"/>
        <v>0</v>
      </c>
      <c r="AO26">
        <f t="shared" si="15"/>
        <v>0</v>
      </c>
    </row>
    <row r="27" spans="1:41" ht="12.75">
      <c r="A27">
        <v>3028590</v>
      </c>
      <c r="B27">
        <v>780</v>
      </c>
      <c r="C27" t="s">
        <v>90</v>
      </c>
      <c r="D27" t="s">
        <v>91</v>
      </c>
      <c r="E27" t="s">
        <v>50</v>
      </c>
      <c r="F27" s="35">
        <v>59201</v>
      </c>
      <c r="G27" s="3" t="s">
        <v>41</v>
      </c>
      <c r="H27">
        <v>4066532361</v>
      </c>
      <c r="I27" s="4">
        <v>6</v>
      </c>
      <c r="J27" s="4" t="s">
        <v>43</v>
      </c>
      <c r="K27" t="s">
        <v>43</v>
      </c>
      <c r="L27" s="36"/>
      <c r="M27" s="36">
        <v>598</v>
      </c>
      <c r="N27" s="36" t="s">
        <v>42</v>
      </c>
      <c r="O27" s="36" t="s">
        <v>43</v>
      </c>
      <c r="P27" s="37">
        <v>33.648648649</v>
      </c>
      <c r="Q27" t="s">
        <v>42</v>
      </c>
      <c r="R27" t="s">
        <v>43</v>
      </c>
      <c r="S27" t="s">
        <v>42</v>
      </c>
      <c r="T27" t="s">
        <v>43</v>
      </c>
      <c r="U27" s="36" t="s">
        <v>42</v>
      </c>
      <c r="V27" s="36">
        <v>108765</v>
      </c>
      <c r="W27" s="36">
        <v>16275</v>
      </c>
      <c r="X27" s="36">
        <v>12682</v>
      </c>
      <c r="Y27" s="36">
        <v>7836</v>
      </c>
      <c r="Z27">
        <f t="shared" si="0"/>
        <v>0</v>
      </c>
      <c r="AA27">
        <f t="shared" si="1"/>
        <v>1</v>
      </c>
      <c r="AB27">
        <f t="shared" si="2"/>
        <v>0</v>
      </c>
      <c r="AC27">
        <f t="shared" si="3"/>
        <v>0</v>
      </c>
      <c r="AD27">
        <f t="shared" si="4"/>
        <v>0</v>
      </c>
      <c r="AE27">
        <f t="shared" si="5"/>
        <v>0</v>
      </c>
      <c r="AF27" s="38">
        <f t="shared" si="6"/>
        <v>0</v>
      </c>
      <c r="AG27" s="38">
        <f t="shared" si="7"/>
        <v>0</v>
      </c>
      <c r="AH27" s="38">
        <f t="shared" si="8"/>
        <v>0</v>
      </c>
      <c r="AI27">
        <f t="shared" si="9"/>
        <v>1</v>
      </c>
      <c r="AJ27">
        <f t="shared" si="10"/>
        <v>1</v>
      </c>
      <c r="AK27" t="str">
        <f t="shared" si="11"/>
        <v>Initial</v>
      </c>
      <c r="AL27">
        <f t="shared" si="12"/>
        <v>0</v>
      </c>
      <c r="AM27" t="str">
        <f t="shared" si="13"/>
        <v>RLIS</v>
      </c>
      <c r="AN27">
        <f t="shared" si="14"/>
        <v>0</v>
      </c>
      <c r="AO27">
        <f t="shared" si="15"/>
        <v>0</v>
      </c>
    </row>
    <row r="28" spans="1:41" ht="12.75">
      <c r="A28">
        <v>3028620</v>
      </c>
      <c r="B28">
        <v>781</v>
      </c>
      <c r="C28" t="s">
        <v>92</v>
      </c>
      <c r="D28" t="s">
        <v>91</v>
      </c>
      <c r="E28" t="s">
        <v>50</v>
      </c>
      <c r="F28" s="35">
        <v>59201</v>
      </c>
      <c r="G28" s="3" t="s">
        <v>41</v>
      </c>
      <c r="H28">
        <v>4066532361</v>
      </c>
      <c r="I28" s="4">
        <v>6</v>
      </c>
      <c r="J28" s="4" t="s">
        <v>43</v>
      </c>
      <c r="K28" t="s">
        <v>43</v>
      </c>
      <c r="L28" s="36"/>
      <c r="M28" s="36">
        <v>321</v>
      </c>
      <c r="N28" s="36" t="s">
        <v>42</v>
      </c>
      <c r="O28" s="36" t="s">
        <v>43</v>
      </c>
      <c r="P28" s="37">
        <v>24.615384615</v>
      </c>
      <c r="Q28" t="s">
        <v>42</v>
      </c>
      <c r="R28" t="s">
        <v>43</v>
      </c>
      <c r="S28" t="s">
        <v>42</v>
      </c>
      <c r="T28" t="s">
        <v>43</v>
      </c>
      <c r="U28" s="36" t="s">
        <v>42</v>
      </c>
      <c r="V28" s="36">
        <v>25302</v>
      </c>
      <c r="W28" s="36">
        <v>3188</v>
      </c>
      <c r="X28" s="36">
        <v>3638</v>
      </c>
      <c r="Y28" s="36">
        <v>3197</v>
      </c>
      <c r="Z28">
        <f t="shared" si="0"/>
        <v>0</v>
      </c>
      <c r="AA28">
        <f t="shared" si="1"/>
        <v>1</v>
      </c>
      <c r="AB28">
        <f t="shared" si="2"/>
        <v>0</v>
      </c>
      <c r="AC28">
        <f t="shared" si="3"/>
        <v>0</v>
      </c>
      <c r="AD28">
        <f t="shared" si="4"/>
        <v>0</v>
      </c>
      <c r="AE28">
        <f t="shared" si="5"/>
        <v>0</v>
      </c>
      <c r="AF28" s="38">
        <f t="shared" si="6"/>
        <v>0</v>
      </c>
      <c r="AG28" s="38">
        <f t="shared" si="7"/>
        <v>0</v>
      </c>
      <c r="AH28" s="38">
        <f t="shared" si="8"/>
        <v>0</v>
      </c>
      <c r="AI28">
        <f t="shared" si="9"/>
        <v>1</v>
      </c>
      <c r="AJ28">
        <f t="shared" si="10"/>
        <v>1</v>
      </c>
      <c r="AK28" t="str">
        <f t="shared" si="11"/>
        <v>Initial</v>
      </c>
      <c r="AL28">
        <f t="shared" si="12"/>
        <v>0</v>
      </c>
      <c r="AM28" t="str">
        <f t="shared" si="13"/>
        <v>RLIS</v>
      </c>
      <c r="AN28">
        <f t="shared" si="14"/>
        <v>0</v>
      </c>
      <c r="AO28">
        <f t="shared" si="15"/>
        <v>0</v>
      </c>
    </row>
  </sheetData>
  <mergeCells count="1">
    <mergeCell ref="A4:U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  Rural Low Income (xls)</dc:title>
  <dc:subject/>
  <dc:creator/>
  <cp:keywords/>
  <dc:description/>
  <cp:lastModifiedBy>Nelly Gruhlke</cp:lastModifiedBy>
  <dcterms:created xsi:type="dcterms:W3CDTF">2003-06-03T19:43:00Z</dcterms:created>
  <dcterms:modified xsi:type="dcterms:W3CDTF">2003-07-09T14:23:19Z</dcterms:modified>
  <cp:category/>
  <cp:version/>
  <cp:contentType/>
  <cp:contentStatus/>
</cp:coreProperties>
</file>