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45" windowWidth="11850" windowHeight="8790" tabRatio="779" activeTab="5"/>
  </bookViews>
  <sheets>
    <sheet name="SAFE Signature Page" sheetId="1" r:id="rId1"/>
    <sheet name="Estab. Introduced Grass SW" sheetId="2" r:id="rId2"/>
    <sheet name="Estab. Native Grass SW" sheetId="3" r:id="rId3"/>
    <sheet name="Rare Decl Habitat SW" sheetId="4" r:id="rId4"/>
    <sheet name="Grass Already Estab. SW" sheetId="5" r:id="rId5"/>
    <sheet name="Cost List" sheetId="6" r:id="rId6"/>
  </sheets>
  <definedNames>
    <definedName name="acres">'SAFE Signature Page'!$K$12</definedName>
    <definedName name="county">'SAFE Signature Page'!$D$12</definedName>
    <definedName name="name">'SAFE Signature Page'!$A$12</definedName>
    <definedName name="no">'SAFE Signature Page'!$I$12</definedName>
    <definedName name="_xlnm.Print_Area" localSheetId="1">'Estab. Introduced Grass SW'!$A$1:$N$33</definedName>
    <definedName name="_xlnm.Print_Area" localSheetId="2">'Estab. Native Grass SW'!$A$1:$N$33</definedName>
    <definedName name="_xlnm.Print_Area" localSheetId="4">'Grass Already Estab. SW'!$A$1:$N$24</definedName>
    <definedName name="_xlnm.Print_Area" localSheetId="3">'Rare Decl Habitat SW'!$A$1:$N$33</definedName>
    <definedName name="_xlnm.Print_Area" localSheetId="0">'SAFE Signature Page'!$A$1:$N$42</definedName>
  </definedNames>
  <calcPr fullCalcOnLoad="1"/>
</workbook>
</file>

<file path=xl/sharedStrings.xml><?xml version="1.0" encoding="utf-8"?>
<sst xmlns="http://schemas.openxmlformats.org/spreadsheetml/2006/main" count="361" uniqueCount="136">
  <si>
    <t>U.S. Department of Agriculture</t>
  </si>
  <si>
    <t>NRCS-LTP-11B</t>
  </si>
  <si>
    <t>Page</t>
  </si>
  <si>
    <t>Natural Resources Conservation Service</t>
  </si>
  <si>
    <t>4-95</t>
  </si>
  <si>
    <t>____of____</t>
  </si>
  <si>
    <r>
      <t xml:space="preserve">                                                      </t>
    </r>
    <r>
      <rPr>
        <b/>
        <sz val="16"/>
        <rFont val="Times New Roman"/>
        <family val="1"/>
      </rPr>
      <t>CONSERVATION PLAN</t>
    </r>
  </si>
  <si>
    <t>FORM APPROVED                        OMB NUMBER 0578-0013</t>
  </si>
  <si>
    <t xml:space="preserve"> </t>
  </si>
  <si>
    <t>SCHEDULE OF OPERATIONS</t>
  </si>
  <si>
    <t xml:space="preserve">NOTE: </t>
  </si>
  <si>
    <t>1. Name:</t>
  </si>
  <si>
    <t>2. County:</t>
  </si>
  <si>
    <t>3. State:</t>
  </si>
  <si>
    <t xml:space="preserve">4. Contract No.:                                                </t>
  </si>
  <si>
    <t>5. Total acres under contract:</t>
  </si>
  <si>
    <t>WI</t>
  </si>
  <si>
    <t>ITEM                 NO.</t>
  </si>
  <si>
    <t>FIELD</t>
  </si>
  <si>
    <t>PLANNED                                                      CONSERVATION TREATMENT</t>
  </si>
  <si>
    <t>ESTIMATED AMOUNT (UNITS)</t>
  </si>
  <si>
    <t>COST BASIS                    $</t>
  </si>
  <si>
    <t>COST SHARE RATE %</t>
  </si>
  <si>
    <t>COMPLETION SCHEDULE AND ESTIMATED COST SHARE BY FY YEAR</t>
  </si>
  <si>
    <t>REF. NO.</t>
  </si>
  <si>
    <t>(For Noncost-Share Items Show Units)</t>
  </si>
  <si>
    <t>Total Cost-Share by Year:</t>
  </si>
  <si>
    <t xml:space="preserve">Total Contract Cost Share: </t>
  </si>
  <si>
    <t>NOTES:</t>
  </si>
  <si>
    <t>A. All Items numbered in column 6 must be carried out as a part of this contract to prevent violation.</t>
  </si>
  <si>
    <t>B. When established, the conservation practices listed in Column 8 must be maintained by the participant at no cost to the government</t>
  </si>
  <si>
    <t>C. Enter total cost per unit in column 10 unless the method of cost-share is flat rate.  When flat rate, enter the amount per unit to be paid the participant</t>
  </si>
  <si>
    <t>D. All cost share rates in column 11 are based on average cost (AC) with the following exceptions.</t>
  </si>
  <si>
    <t xml:space="preserve">     AA = Actual costs not to exceed average cost</t>
  </si>
  <si>
    <t xml:space="preserve">     FR = Flat Rate</t>
  </si>
  <si>
    <t xml:space="preserve">     NC = Non cost-shared. </t>
  </si>
  <si>
    <t xml:space="preserve">     AM = Actual cost no to exceed a specified maximum</t>
  </si>
  <si>
    <t>E. Modifications will be referenced by number in column 13.</t>
  </si>
  <si>
    <t>F. By signing, the participant acknowledges receipt of this conservation plan including the NRCS-LTP-11 or NRCS-LTP-11A and agrees to comply with</t>
  </si>
  <si>
    <t xml:space="preserve">     the terms and conditions hereof.</t>
  </si>
  <si>
    <t>14. CERTIFICATION OF PARTICIPANTS</t>
  </si>
  <si>
    <t>SIGNATURE</t>
  </si>
  <si>
    <t>DATE</t>
  </si>
  <si>
    <t>15. REVIEWING OFFICIALS SIGNATURE</t>
  </si>
  <si>
    <t>DISTRICT CONSERVATIONIST - TECHNICAL ADEQUACY CERTIFICATION</t>
  </si>
  <si>
    <t>APPROVED BY OTHER ADMINISTERING AGENCY</t>
  </si>
  <si>
    <t>SEE REVERSE SIDE</t>
  </si>
  <si>
    <t>NONDISCRIMINATION STATEMENT</t>
  </si>
  <si>
    <r>
      <t>APPROVED BY</t>
    </r>
    <r>
      <rPr>
        <sz val="6"/>
        <rFont val="Small Fonts"/>
        <family val="2"/>
      </rPr>
      <t xml:space="preserve"> (Signature of District Representative)</t>
    </r>
  </si>
  <si>
    <t>NRCS-CPA-11</t>
  </si>
  <si>
    <t>PAGE ______OF _____</t>
  </si>
  <si>
    <t>CONSERVATION PLAN</t>
  </si>
  <si>
    <t>SCHEDULE OF OPERATIONS for the SAFE Program</t>
  </si>
  <si>
    <t>1. Name</t>
  </si>
  <si>
    <t>4. Contract No:</t>
  </si>
  <si>
    <t>6. Tract:</t>
  </si>
  <si>
    <t>Wisconsin</t>
  </si>
  <si>
    <t>ITEM NO.</t>
  </si>
  <si>
    <t>PLANNED CONSERVATION TREATMENT</t>
  </si>
  <si>
    <t>ESTIMATED AMOUNTS</t>
  </si>
  <si>
    <t>UNITS</t>
  </si>
  <si>
    <t>COST BASIS     $</t>
  </si>
  <si>
    <t>COMPLETION SCHEDULE AND ESTIMATED COST SHARE BY YEAR                      (For Non-cost-Share Items Show Units)</t>
  </si>
  <si>
    <t>AC</t>
  </si>
  <si>
    <t>CRBA    Temporary Seeding</t>
  </si>
  <si>
    <t>CRAA    Laboratory Soil Analysis Fee</t>
  </si>
  <si>
    <t>CRAB    Lime and Fertilizer as required by soil test</t>
  </si>
  <si>
    <t>CRAC    Seedbed Preparation (plowing, disking, mowing, herbicide or burning)</t>
  </si>
  <si>
    <t>CRAD    Seeding Operation (grain drill, no-till, native grass grain drill, air seeder or broadcast) &gt;3 ac.</t>
  </si>
  <si>
    <t>CRAN    Weed/Insect Control - Grass</t>
  </si>
  <si>
    <t>Totals:</t>
  </si>
  <si>
    <r>
      <t xml:space="preserve">CRAO    Seeding Operation (grain drill, no-till, native grass grain drill, air seeder or broadcast) </t>
    </r>
    <r>
      <rPr>
        <u val="single"/>
        <sz val="11"/>
        <rFont val="Arial"/>
        <family val="0"/>
      </rPr>
      <t>&lt;</t>
    </r>
    <r>
      <rPr>
        <sz val="11"/>
        <rFont val="Arial"/>
        <family val="0"/>
      </rPr>
      <t>3 ac.</t>
    </r>
  </si>
  <si>
    <t>Component</t>
  </si>
  <si>
    <t>Unit_Type</t>
  </si>
  <si>
    <t>Unit_Cost</t>
  </si>
  <si>
    <t>Share_Rate</t>
  </si>
  <si>
    <t>Calculation</t>
  </si>
  <si>
    <t>CRCF</t>
  </si>
  <si>
    <t>Ac</t>
  </si>
  <si>
    <t>CRBA</t>
  </si>
  <si>
    <t>CRAA</t>
  </si>
  <si>
    <t>CRAB</t>
  </si>
  <si>
    <t>CRAC</t>
  </si>
  <si>
    <t>CRAD</t>
  </si>
  <si>
    <t>CRAL</t>
  </si>
  <si>
    <t>CRAO</t>
  </si>
  <si>
    <t>CRAN</t>
  </si>
  <si>
    <t>CRAR</t>
  </si>
  <si>
    <t>CRAS</t>
  </si>
  <si>
    <t>CRAV</t>
  </si>
  <si>
    <t>CRDF</t>
  </si>
  <si>
    <t xml:space="preserve">The following statements are made in accordance with the Privacy Act of 1974 (5 U.S.C. 522a).  The authorities for requesting the information to be supplied on this form are: 16 U.S.C. 590a-(Soil and Water Conservation); 16 U.S.C. 590(b) (Agriculture Conservation); 16 U.S. C. 590p(b) (Great Plains); 30 U.S. C. 1236 et seq. (Rural Abondoned Mine Reclamation); 33 U.S. C. 1288 et seq. (Rural Clean Water); The Food Security Act of 1985; Public Law 99-198; and the regulations promulgated thereunder.  The information requested is necessary for the development and implementation of a conservation, reclamation or water quality plan as the basis for satisfying the program eligibility and compliance requirements, and for providing technical assistance and/or cost-sharing under the previously mentioned authorities.  Furnishing this information is voluntary; however, failure to furnish correct, complete information will result in withholding or withdrawal of such technical or financial assistance.  The information may be furnished to other USDA agencies, the Internal Revenue Service, the Department of Justice, or other State or Federal law enforcement agencies, or in response to orders of a court, magistrate, or administrative tribunal. </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</si>
  <si>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Persons with disabilities who require alternative means for communication of program information (Braille, large print, audiotape, etc.) should contact USDA's TARGET Center at (202) 720-2600 (voice and TDD).</t>
  </si>
  <si>
    <t>To file a complaint of discrimination, write USDA, Director, Office of Civil Rights, Room 326-W, Whitten Building, 14th and Independence Avenue, SW, Washington D.C. 20250-9410, or call (202) 720-5964 (voice or TDD).  USDA is an equal opportunity provider and employer.</t>
  </si>
  <si>
    <t>CRAE    CP38E Seed</t>
  </si>
  <si>
    <t xml:space="preserve">CRAM    Companion Crop    </t>
  </si>
  <si>
    <t>Choose 6th/7th Year Required Management</t>
  </si>
  <si>
    <t>Choose 11th/12th Year Required Management</t>
  </si>
  <si>
    <t>CRDG    Herbicide and interseeding introduced mix</t>
  </si>
  <si>
    <t>CRAF    CP38E Seed</t>
  </si>
  <si>
    <t>CRAR    Mowing native mix</t>
  </si>
  <si>
    <t>CRAL    CP38E Seed</t>
  </si>
  <si>
    <t>CRBI    Seeding Firebreak</t>
  </si>
  <si>
    <t>Choose 1st/2nd Year Required Management</t>
  </si>
  <si>
    <t>CRAR    Mowing native warm season mix</t>
  </si>
  <si>
    <t>CRAX    Disking and interseeding introduced mix</t>
  </si>
  <si>
    <t>CRAE</t>
  </si>
  <si>
    <t>CRAF</t>
  </si>
  <si>
    <t>CRAK</t>
  </si>
  <si>
    <t>CRAM</t>
  </si>
  <si>
    <t>CRAX</t>
  </si>
  <si>
    <t>CRAY</t>
  </si>
  <si>
    <t>CRAZ</t>
  </si>
  <si>
    <t>CRBD</t>
  </si>
  <si>
    <t>100 Trees</t>
  </si>
  <si>
    <t>CRBE</t>
  </si>
  <si>
    <t>CRBF</t>
  </si>
  <si>
    <t>CRBG</t>
  </si>
  <si>
    <t>CRBI</t>
  </si>
  <si>
    <t>CRDG</t>
  </si>
  <si>
    <t>CRAW    Disking and inter-seeding introduced mix</t>
  </si>
  <si>
    <t>CRAM    Companion Crop</t>
  </si>
  <si>
    <t>CRAW    Disking and interseeding cool season mix</t>
  </si>
  <si>
    <t>CRAW</t>
  </si>
  <si>
    <t>CRAY    *Burning and interseeding introduced mix</t>
  </si>
  <si>
    <t>*The NRCS client must provide a written burn plan that meets the minimum requirements of NRCS 338 Standard before completing a prescribed burn. The NRCS client acknowledges that he/she may be liable for damages or accidents caused by smoke or fire. All prescribed burns will be completed in accordance with all federal, state, and local regulations. All necessary permits will be obtained.</t>
  </si>
  <si>
    <t>CRAS    *Prescribed burning native mix</t>
  </si>
  <si>
    <t xml:space="preserve">CRAZ    *Burning and interseeding native mix    </t>
  </si>
  <si>
    <t>CRAS    *Burning native mix</t>
  </si>
  <si>
    <t>CRAZ    *Burning and interseeding native warm mix</t>
  </si>
  <si>
    <t>CRAS   *Burning native mix</t>
  </si>
  <si>
    <t>CRAS    *Burning native warm season mix</t>
  </si>
  <si>
    <r>
      <t xml:space="preserve">CP38E Establishing Introduced Grasses, Southwest Wisconsin Grassland Conservation Area SAFE.  </t>
    </r>
    <r>
      <rPr>
        <sz val="11"/>
        <rFont val="Arial"/>
        <family val="2"/>
      </rPr>
      <t>These fields will be seeded to permanent introduced grasses or permanent introduced grasses and legumes according to Wisconsin Job Sheet 134. To establish the seeding, control weeds and brush as needed by spraying, burning, or mowing until the seeding is certified as established (may require up to 3 years of intensive management). Once the seeding is established, the entire contract acreage and type of permanent cover will be maintained as required by Job Sheet 397.  CRP rules do not allow disturbance of cover including maintenance or required management during the primary nesting season recorded in the CRP contract (May 15 through August 1).  Spot clipping or spot spraying may be done during the primary nesting season with prior approval from the local FSA Service Agency (FSA) County Committee.  The CRP cover will not be harvested, and will be protected from grazing by livestock for the duration of the contract. The CP38E cover requires a management practice as specified on the CRP contract. See attached Required Management Job Sheet _____ for details.</t>
    </r>
  </si>
  <si>
    <r>
      <t xml:space="preserve">CP38E Establishing Native Grasses, Southwest Wisconsin Grassland Conservation Area SAFE.  </t>
    </r>
    <r>
      <rPr>
        <sz val="11"/>
        <rFont val="Arial"/>
        <family val="2"/>
      </rPr>
      <t>These fields will be seeded to permanent warm season grasses or warm season grasses and forbs according to Wisconsin Job Sheet 135. To establish the seeding, control weeds and brush as needed by spraying, burning, or mowing until the seeding is certified as established (may require up to 3 years of intensive management). Once the seeding is established, the entire contract acreage and type of permanent cover will be maintained as required by Job Sheet 397.  CRP rules do not allow disturbance of cover including maintenance or required management during the primary nesting season recorded in the CRP contract (May 15 through August 1).  Spot clipping or spot spraying may be done during the primary nesting season with prior approval from the local FSA Service Agency (FSA) County Committee.  The CRP cover will be protected from grazing by livestock for the duration of the contract. The CP38E cover requires a management practice as specified on the CRP contract. See attached Required Management Job Sheet _____ for details.</t>
    </r>
  </si>
  <si>
    <r>
      <t xml:space="preserve">CP38E Rare and Declining Habitat Restoration, Southwest Wisconsin Grassland Conservation Area SAFE.  </t>
    </r>
    <r>
      <rPr>
        <sz val="11"/>
        <rFont val="Arial"/>
        <family val="2"/>
      </rPr>
      <t>These fields will be seeded to permanent native grasses and forbs/legumes according to Wisconsin Job Sheet 135. To establish the seeding, control weeds and brush as needed by spraying, burning, or mowing until the seeding is certified as established (may require up to 3 years of intensive management). Once the seeding is established, the entire contract acreage and type of permanent cover will be maintained as required by Job Sheet 397.  CRP rules do not allow disturbance of cover including maintenance or required management during the primary nesting season recorded in the CRP contract (May 15 through August 1).  Spot clipping or spot spraying may be done during the primary nesting season with prior approval from the local FSA Service Agency (FSA) County Committee.  Managed and emergency haying and grazing is NOT authorized for this practice. The CP38E cover requires a management practice as specified on the CRP contract. See attached Required Management Job Sheet _____ for details.</t>
    </r>
  </si>
  <si>
    <r>
      <t xml:space="preserve">CP38E Grass Already Established, Southwest Wisconsin Grassland Conservation Area SAFE.   </t>
    </r>
    <r>
      <rPr>
        <sz val="11"/>
        <rFont val="Arial"/>
        <family val="2"/>
      </rPr>
      <t xml:space="preserve">These fields will be maintained in existing vegetation according to Wisconsin Job Sheet 397.  CRP rules do not allow disturbance of cover including maintenance or required management during the primary nesting season recorded in the CRP contract (May 15 through August 1).  Spot clipping or spot spraying may be done during the primary nesting season with prior approval from the local FSA Service Agency (FSA) County Committee.  Managed and emergency haying and grazing is NOT authorized for this practice.  The CP38E cover requires management practices as specified on the CRP contract. See attached Required Management Job Sheet _____ for details.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</si>
</sst>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0.0"/>
    <numFmt numFmtId="167" formatCode="#,##0.0"/>
    <numFmt numFmtId="168" formatCode="&quot;$&quot;#,##0.0"/>
    <numFmt numFmtId="169" formatCode="#,##0.000"/>
    <numFmt numFmtId="170" formatCode="0.0%"/>
  </numFmts>
  <fonts count="25">
    <font>
      <sz val="10"/>
      <name val="Arial"/>
      <family val="0"/>
    </font>
    <font>
      <u val="single"/>
      <sz val="10"/>
      <color indexed="36"/>
      <name val="Arial"/>
      <family val="0"/>
    </font>
    <font>
      <u val="single"/>
      <sz val="10"/>
      <color indexed="12"/>
      <name val="Arial"/>
      <family val="0"/>
    </font>
    <font>
      <sz val="8"/>
      <name val="Times New Roman"/>
      <family val="1"/>
    </font>
    <font>
      <b/>
      <sz val="16"/>
      <name val="Times New Roman"/>
      <family val="1"/>
    </font>
    <font>
      <b/>
      <sz val="10"/>
      <name val="Times New Roman"/>
      <family val="1"/>
    </font>
    <font>
      <b/>
      <sz val="4"/>
      <name val="Small Fonts"/>
      <family val="2"/>
    </font>
    <font>
      <b/>
      <sz val="16"/>
      <name val="SlideWrite Roman"/>
      <family val="1"/>
    </font>
    <font>
      <b/>
      <sz val="12"/>
      <name val="Times New Roman"/>
      <family val="1"/>
    </font>
    <font>
      <sz val="10"/>
      <name val="Times New Roman"/>
      <family val="1"/>
    </font>
    <font>
      <i/>
      <sz val="9"/>
      <name val="MS Serif"/>
      <family val="1"/>
    </font>
    <font>
      <sz val="9"/>
      <name val="Arial"/>
      <family val="0"/>
    </font>
    <font>
      <i/>
      <sz val="10"/>
      <name val="Arial"/>
      <family val="2"/>
    </font>
    <font>
      <sz val="8"/>
      <name val="Arial"/>
      <family val="2"/>
    </font>
    <font>
      <sz val="12"/>
      <name val="Arial"/>
      <family val="0"/>
    </font>
    <font>
      <vertAlign val="subscript"/>
      <sz val="8"/>
      <name val="Arial"/>
      <family val="2"/>
    </font>
    <font>
      <vertAlign val="subscript"/>
      <sz val="8"/>
      <name val="Times New Roman"/>
      <family val="1"/>
    </font>
    <font>
      <sz val="6"/>
      <name val="Arial Narrow"/>
      <family val="2"/>
    </font>
    <font>
      <sz val="6"/>
      <name val="Small Fonts"/>
      <family val="2"/>
    </font>
    <font>
      <sz val="10"/>
      <name val="Arial Narrow"/>
      <family val="2"/>
    </font>
    <font>
      <sz val="11"/>
      <name val="Arial"/>
      <family val="0"/>
    </font>
    <font>
      <u val="single"/>
      <sz val="11"/>
      <name val="Arial"/>
      <family val="0"/>
    </font>
    <font>
      <b/>
      <sz val="11"/>
      <name val="Arial"/>
      <family val="0"/>
    </font>
    <font>
      <b/>
      <sz val="10"/>
      <name val="Arial"/>
      <family val="2"/>
    </font>
    <font>
      <sz val="12"/>
      <color indexed="8"/>
      <name val="Times New Roman"/>
      <family val="1"/>
    </font>
  </fonts>
  <fills count="6">
    <fill>
      <patternFill/>
    </fill>
    <fill>
      <patternFill patternType="gray125"/>
    </fill>
    <fill>
      <patternFill patternType="solid">
        <fgColor indexed="22"/>
        <bgColor indexed="64"/>
      </patternFill>
    </fill>
    <fill>
      <patternFill patternType="mediumGray">
        <bgColor indexed="41"/>
      </patternFill>
    </fill>
    <fill>
      <patternFill patternType="solid">
        <fgColor indexed="41"/>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0">
    <xf numFmtId="0" fontId="0" fillId="0" borderId="0" xfId="0" applyAlignment="1">
      <alignment/>
    </xf>
    <xf numFmtId="0" fontId="3" fillId="0" borderId="0" xfId="0" applyFont="1" applyBorder="1" applyAlignment="1">
      <alignment horizontal="left"/>
    </xf>
    <xf numFmtId="0" fontId="0" fillId="0" borderId="0" xfId="0" applyBorder="1" applyAlignment="1">
      <alignment horizontal="center"/>
    </xf>
    <xf numFmtId="0" fontId="3" fillId="0" borderId="0" xfId="0" applyFont="1" applyBorder="1" applyAlignment="1">
      <alignment vertical="top" wrapText="1"/>
    </xf>
    <xf numFmtId="0" fontId="3" fillId="0" borderId="0" xfId="0" applyFont="1" applyBorder="1" applyAlignment="1" quotePrefix="1">
      <alignment horizontal="center" vertical="top" wrapText="1"/>
    </xf>
    <xf numFmtId="0" fontId="0" fillId="0" borderId="0" xfId="0" applyBorder="1" applyAlignment="1" applyProtection="1">
      <alignment horizontal="center"/>
      <protection locked="0"/>
    </xf>
    <xf numFmtId="0" fontId="6" fillId="0" borderId="0" xfId="0" applyFont="1" applyBorder="1" applyAlignment="1">
      <alignment vertical="top" wrapText="1"/>
    </xf>
    <xf numFmtId="0" fontId="3" fillId="0" borderId="0" xfId="0" applyFont="1" applyBorder="1" applyAlignment="1">
      <alignment vertical="top"/>
    </xf>
    <xf numFmtId="0" fontId="8" fillId="0" borderId="0" xfId="0" applyFont="1" applyBorder="1" applyAlignment="1">
      <alignment horizontal="center" vertical="top" wrapText="1"/>
    </xf>
    <xf numFmtId="0" fontId="9" fillId="0" borderId="0" xfId="0" applyFont="1" applyBorder="1" applyAlignment="1">
      <alignment vertical="top" wrapText="1"/>
    </xf>
    <xf numFmtId="0" fontId="0" fillId="0" borderId="0" xfId="0" applyBorder="1" applyAlignment="1">
      <alignment/>
    </xf>
    <xf numFmtId="0" fontId="0" fillId="0" borderId="0" xfId="0" applyBorder="1" applyAlignment="1">
      <alignment/>
    </xf>
    <xf numFmtId="0" fontId="12" fillId="0" borderId="0" xfId="0" applyFont="1" applyBorder="1" applyAlignment="1">
      <alignment horizontal="right"/>
    </xf>
    <xf numFmtId="0" fontId="0" fillId="0" borderId="1" xfId="0" applyBorder="1" applyAlignment="1">
      <alignment/>
    </xf>
    <xf numFmtId="0" fontId="13" fillId="0" borderId="2" xfId="0" applyFont="1" applyBorder="1" applyAlignment="1">
      <alignment vertical="center" wrapText="1"/>
    </xf>
    <xf numFmtId="0" fontId="8" fillId="0" borderId="3" xfId="0" applyFont="1" applyBorder="1" applyAlignment="1" applyProtection="1">
      <alignment horizontal="center" vertical="center" wrapText="1"/>
      <protection locked="0"/>
    </xf>
    <xf numFmtId="0" fontId="14" fillId="0" borderId="0" xfId="0" applyFont="1" applyAlignment="1">
      <alignment/>
    </xf>
    <xf numFmtId="0" fontId="13" fillId="2" borderId="4" xfId="0" applyFont="1" applyFill="1" applyBorder="1" applyAlignment="1">
      <alignment horizontal="center" vertical="top"/>
    </xf>
    <xf numFmtId="0" fontId="13" fillId="2" borderId="4" xfId="0" applyFont="1" applyFill="1" applyBorder="1" applyAlignment="1">
      <alignment horizontal="left" vertical="top"/>
    </xf>
    <xf numFmtId="0" fontId="15" fillId="2" borderId="3" xfId="0" applyFont="1" applyFill="1" applyBorder="1" applyAlignment="1">
      <alignment horizontal="center"/>
    </xf>
    <xf numFmtId="0" fontId="15" fillId="2" borderId="5" xfId="0" applyFont="1" applyFill="1" applyBorder="1" applyAlignment="1">
      <alignment horizontal="center"/>
    </xf>
    <xf numFmtId="0" fontId="15" fillId="2" borderId="6" xfId="0" applyFont="1" applyFill="1" applyBorder="1" applyAlignment="1">
      <alignment horizontal="centerContinuous"/>
    </xf>
    <xf numFmtId="0" fontId="15" fillId="2" borderId="5" xfId="0" applyFont="1" applyFill="1" applyBorder="1" applyAlignment="1">
      <alignment horizontal="centerContinuous"/>
    </xf>
    <xf numFmtId="0" fontId="15" fillId="2" borderId="3" xfId="0" applyFont="1" applyFill="1" applyBorder="1" applyAlignment="1">
      <alignment horizontal="center"/>
    </xf>
    <xf numFmtId="0" fontId="16" fillId="2" borderId="4" xfId="0" applyFont="1" applyFill="1" applyBorder="1" applyAlignment="1">
      <alignment horizontal="center"/>
    </xf>
    <xf numFmtId="0" fontId="16" fillId="2" borderId="3" xfId="0" applyFont="1" applyFill="1" applyBorder="1" applyAlignment="1">
      <alignment horizontal="center"/>
    </xf>
    <xf numFmtId="0" fontId="0" fillId="3" borderId="7" xfId="0" applyFill="1" applyBorder="1" applyAlignment="1">
      <alignment/>
    </xf>
    <xf numFmtId="0" fontId="0" fillId="0" borderId="4" xfId="0" applyBorder="1" applyAlignment="1" applyProtection="1">
      <alignment horizontal="center"/>
      <protection locked="0"/>
    </xf>
    <xf numFmtId="164" fontId="0" fillId="0" borderId="4" xfId="0" applyNumberFormat="1" applyFill="1" applyBorder="1" applyAlignment="1">
      <alignment horizontal="center"/>
    </xf>
    <xf numFmtId="164" fontId="0" fillId="0" borderId="7" xfId="0" applyNumberFormat="1" applyBorder="1" applyAlignment="1" applyProtection="1">
      <alignment horizontal="center"/>
      <protection locked="0"/>
    </xf>
    <xf numFmtId="0" fontId="0" fillId="0" borderId="8" xfId="0" applyBorder="1" applyAlignment="1">
      <alignment vertical="center" wrapText="1" shrinkToFit="1"/>
    </xf>
    <xf numFmtId="164" fontId="0" fillId="0" borderId="9" xfId="0" applyNumberFormat="1" applyBorder="1" applyAlignment="1">
      <alignment vertical="center" wrapText="1" shrinkToFit="1"/>
    </xf>
    <xf numFmtId="0" fontId="0" fillId="0" borderId="2" xfId="0" applyBorder="1" applyAlignment="1">
      <alignment horizontal="center"/>
    </xf>
    <xf numFmtId="0" fontId="0" fillId="0" borderId="10" xfId="0" applyBorder="1" applyAlignment="1">
      <alignment horizontal="center"/>
    </xf>
    <xf numFmtId="0" fontId="0" fillId="0" borderId="10" xfId="0" applyBorder="1" applyAlignment="1">
      <alignment wrapText="1" shrinkToFit="1"/>
    </xf>
    <xf numFmtId="0" fontId="0" fillId="0" borderId="10" xfId="0" applyBorder="1" applyAlignment="1">
      <alignment horizontal="center" vertical="top"/>
    </xf>
    <xf numFmtId="164" fontId="0" fillId="0" borderId="10" xfId="0" applyNumberFormat="1" applyBorder="1" applyAlignment="1">
      <alignment horizontal="center" vertical="top"/>
    </xf>
    <xf numFmtId="9" fontId="0" fillId="0" borderId="10" xfId="0" applyNumberFormat="1" applyBorder="1" applyAlignment="1">
      <alignment horizontal="center" vertical="top"/>
    </xf>
    <xf numFmtId="164" fontId="0" fillId="0" borderId="10" xfId="0" applyNumberFormat="1" applyBorder="1" applyAlignment="1">
      <alignment vertical="top"/>
    </xf>
    <xf numFmtId="0" fontId="0" fillId="0" borderId="9" xfId="0" applyBorder="1" applyAlignment="1">
      <alignment/>
    </xf>
    <xf numFmtId="0" fontId="0" fillId="0" borderId="11" xfId="0" applyBorder="1" applyAlignment="1">
      <alignment horizontal="center"/>
    </xf>
    <xf numFmtId="0" fontId="0" fillId="0" borderId="0" xfId="0" applyBorder="1" applyAlignment="1">
      <alignment horizontal="right" wrapText="1" shrinkToFit="1"/>
    </xf>
    <xf numFmtId="164" fontId="0" fillId="0" borderId="0" xfId="0" applyNumberFormat="1" applyBorder="1" applyAlignment="1">
      <alignment horizontal="center" vertical="top"/>
    </xf>
    <xf numFmtId="0" fontId="0" fillId="0" borderId="12" xfId="0" applyBorder="1" applyAlignment="1">
      <alignment/>
    </xf>
    <xf numFmtId="9" fontId="0" fillId="0" borderId="0" xfId="0" applyNumberFormat="1" applyBorder="1" applyAlignment="1">
      <alignment horizontal="center" vertical="top"/>
    </xf>
    <xf numFmtId="164" fontId="0" fillId="0" borderId="0" xfId="0" applyNumberFormat="1" applyBorder="1" applyAlignment="1">
      <alignment vertical="top"/>
    </xf>
    <xf numFmtId="0" fontId="0" fillId="0" borderId="0" xfId="0" applyBorder="1" applyAlignment="1">
      <alignment wrapText="1"/>
    </xf>
    <xf numFmtId="0" fontId="0" fillId="0" borderId="0" xfId="0" applyBorder="1" applyAlignment="1">
      <alignment horizontal="center" vertical="top"/>
    </xf>
    <xf numFmtId="0" fontId="13" fillId="0" borderId="2" xfId="0" applyFont="1" applyBorder="1" applyAlignment="1">
      <alignment/>
    </xf>
    <xf numFmtId="0" fontId="13" fillId="0" borderId="9" xfId="0" applyFont="1" applyBorder="1" applyAlignment="1">
      <alignment/>
    </xf>
    <xf numFmtId="0" fontId="13" fillId="0" borderId="7" xfId="0" applyFont="1" applyBorder="1" applyAlignment="1">
      <alignment/>
    </xf>
    <xf numFmtId="0" fontId="0" fillId="0" borderId="6" xfId="0" applyBorder="1" applyAlignment="1" applyProtection="1">
      <alignment/>
      <protection locked="0"/>
    </xf>
    <xf numFmtId="0" fontId="0" fillId="0" borderId="5" xfId="0" applyBorder="1" applyAlignment="1" applyProtection="1">
      <alignment/>
      <protection locked="0"/>
    </xf>
    <xf numFmtId="0" fontId="0" fillId="0" borderId="3" xfId="0" applyBorder="1" applyAlignment="1" applyProtection="1">
      <alignment/>
      <protection locked="0"/>
    </xf>
    <xf numFmtId="0" fontId="0" fillId="0" borderId="0" xfId="0" applyAlignment="1">
      <alignment horizontal="center"/>
    </xf>
    <xf numFmtId="0" fontId="13" fillId="0" borderId="2" xfId="0" applyFont="1" applyBorder="1" applyAlignment="1">
      <alignment horizontal="left" vertical="top"/>
    </xf>
    <xf numFmtId="0" fontId="8" fillId="0" borderId="6" xfId="0" applyFont="1" applyBorder="1" applyAlignment="1">
      <alignment horizontal="center" vertical="center"/>
    </xf>
    <xf numFmtId="0" fontId="0" fillId="2" borderId="4" xfId="0" applyFill="1" applyBorder="1" applyAlignment="1">
      <alignment horizontal="center" wrapText="1"/>
    </xf>
    <xf numFmtId="0" fontId="20" fillId="0" borderId="4" xfId="0" applyFont="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20" fillId="4" borderId="4" xfId="0" applyFont="1" applyFill="1" applyBorder="1" applyAlignment="1" applyProtection="1">
      <alignment horizontal="center" vertical="center"/>
      <protection locked="0"/>
    </xf>
    <xf numFmtId="164" fontId="20" fillId="4" borderId="4" xfId="21" applyNumberFormat="1" applyFont="1" applyFill="1" applyBorder="1" applyAlignment="1" applyProtection="1">
      <alignment horizontal="center" vertical="center"/>
      <protection locked="0"/>
    </xf>
    <xf numFmtId="0" fontId="20" fillId="0" borderId="4" xfId="0" applyFont="1" applyBorder="1" applyAlignment="1" applyProtection="1">
      <alignment horizontal="center" vertical="center"/>
      <protection/>
    </xf>
    <xf numFmtId="0" fontId="20" fillId="0" borderId="4" xfId="0" applyFont="1" applyFill="1" applyBorder="1" applyAlignment="1" applyProtection="1">
      <alignment horizontal="center" vertical="center"/>
      <protection/>
    </xf>
    <xf numFmtId="0" fontId="20" fillId="4" borderId="4" xfId="0" applyFont="1" applyFill="1" applyBorder="1" applyAlignment="1" applyProtection="1">
      <alignment horizontal="center" vertical="center"/>
      <protection/>
    </xf>
    <xf numFmtId="164" fontId="20" fillId="4" borderId="4" xfId="21" applyNumberFormat="1" applyFont="1" applyFill="1" applyBorder="1" applyAlignment="1" applyProtection="1">
      <alignment horizontal="center" vertical="center"/>
      <protection/>
    </xf>
    <xf numFmtId="0" fontId="0" fillId="0" borderId="0" xfId="0" applyAlignment="1" applyProtection="1">
      <alignment/>
      <protection/>
    </xf>
    <xf numFmtId="0" fontId="22" fillId="5" borderId="4" xfId="0" applyFont="1" applyFill="1" applyBorder="1" applyAlignment="1">
      <alignment horizontal="center" vertical="center"/>
    </xf>
    <xf numFmtId="0" fontId="23" fillId="0" borderId="0" xfId="0" applyFont="1" applyAlignment="1">
      <alignment/>
    </xf>
    <xf numFmtId="0" fontId="0" fillId="4" borderId="4" xfId="0" applyFill="1" applyBorder="1" applyAlignment="1">
      <alignment wrapText="1"/>
    </xf>
    <xf numFmtId="0" fontId="20" fillId="4" borderId="4" xfId="0" applyFont="1" applyFill="1" applyBorder="1" applyAlignment="1" applyProtection="1">
      <alignment horizontal="left" vertical="center" wrapText="1"/>
      <protection locked="0"/>
    </xf>
    <xf numFmtId="0" fontId="20" fillId="4" borderId="4" xfId="0" applyFont="1" applyFill="1" applyBorder="1" applyAlignment="1" applyProtection="1">
      <alignment horizontal="left" vertical="center" wrapText="1"/>
      <protection/>
    </xf>
    <xf numFmtId="164" fontId="20" fillId="4" borderId="4" xfId="0" applyNumberFormat="1"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164" fontId="22" fillId="5" borderId="4" xfId="21" applyNumberFormat="1" applyFont="1" applyFill="1" applyBorder="1" applyAlignment="1" applyProtection="1">
      <alignment horizontal="center" vertical="center"/>
      <protection/>
    </xf>
    <xf numFmtId="0" fontId="22" fillId="5" borderId="4" xfId="0" applyFont="1" applyFill="1" applyBorder="1" applyAlignment="1" applyProtection="1">
      <alignment horizontal="center" vertical="center"/>
      <protection/>
    </xf>
    <xf numFmtId="4" fontId="0" fillId="0" borderId="0" xfId="0" applyNumberFormat="1" applyAlignment="1">
      <alignment/>
    </xf>
    <xf numFmtId="0" fontId="0" fillId="2" borderId="4" xfId="0" applyFill="1" applyBorder="1" applyAlignment="1" applyProtection="1">
      <alignment horizontal="center" wrapText="1"/>
      <protection locked="0"/>
    </xf>
    <xf numFmtId="0" fontId="0" fillId="0" borderId="4" xfId="0" applyFill="1" applyBorder="1" applyAlignment="1" applyProtection="1">
      <alignment horizontal="center" vertical="center" wrapText="1"/>
      <protection locked="0"/>
    </xf>
    <xf numFmtId="0" fontId="0" fillId="4" borderId="4" xfId="0" applyFill="1" applyBorder="1" applyAlignment="1" applyProtection="1">
      <alignment horizontal="left" vertical="center" wrapText="1"/>
      <protection locked="0"/>
    </xf>
    <xf numFmtId="0" fontId="19" fillId="0" borderId="4" xfId="0" applyFont="1"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4" xfId="0" applyFill="1" applyBorder="1" applyAlignment="1" applyProtection="1">
      <alignment horizontal="center" wrapText="1"/>
      <protection locked="0"/>
    </xf>
    <xf numFmtId="0" fontId="0" fillId="4" borderId="4" xfId="0" applyFill="1" applyBorder="1" applyAlignment="1" applyProtection="1">
      <alignment wrapText="1"/>
      <protection locked="0"/>
    </xf>
    <xf numFmtId="0" fontId="0" fillId="4" borderId="0" xfId="0" applyFill="1" applyAlignment="1" applyProtection="1">
      <alignment horizontal="left"/>
      <protection locked="0"/>
    </xf>
    <xf numFmtId="0" fontId="0" fillId="4" borderId="0" xfId="0" applyFill="1" applyAlignment="1" applyProtection="1">
      <alignment/>
      <protection locked="0"/>
    </xf>
    <xf numFmtId="164" fontId="22" fillId="5" borderId="4" xfId="21" applyNumberFormat="1" applyFont="1" applyFill="1" applyBorder="1" applyAlignment="1">
      <alignment horizontal="center" vertical="center"/>
    </xf>
    <xf numFmtId="0" fontId="0" fillId="4" borderId="4" xfId="0" applyFill="1" applyBorder="1" applyAlignment="1">
      <alignment/>
    </xf>
    <xf numFmtId="4" fontId="0" fillId="0" borderId="4" xfId="0" applyNumberFormat="1" applyFill="1" applyBorder="1" applyAlignment="1">
      <alignment/>
    </xf>
    <xf numFmtId="0" fontId="0" fillId="0" borderId="0" xfId="0" applyFill="1" applyBorder="1" applyAlignment="1">
      <alignment/>
    </xf>
    <xf numFmtId="4" fontId="0" fillId="0" borderId="0" xfId="0" applyNumberFormat="1" applyBorder="1" applyAlignment="1">
      <alignment horizontal="right"/>
    </xf>
    <xf numFmtId="4" fontId="0" fillId="0" borderId="0" xfId="21" applyNumberFormat="1" applyFont="1" applyAlignment="1">
      <alignment/>
    </xf>
    <xf numFmtId="4" fontId="0" fillId="0" borderId="0" xfId="21" applyNumberFormat="1" applyAlignment="1">
      <alignment/>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 xfId="0" applyBorder="1" applyAlignment="1" applyProtection="1">
      <alignment/>
      <protection locked="0"/>
    </xf>
    <xf numFmtId="4" fontId="0" fillId="0" borderId="0" xfId="0" applyNumberFormat="1" applyAlignment="1" applyProtection="1">
      <alignment/>
      <protection locked="0"/>
    </xf>
    <xf numFmtId="9" fontId="0" fillId="0" borderId="0" xfId="0" applyNumberFormat="1" applyAlignment="1" applyProtection="1">
      <alignment/>
      <protection/>
    </xf>
    <xf numFmtId="9" fontId="0" fillId="0" borderId="0" xfId="0" applyNumberFormat="1" applyFont="1" applyBorder="1" applyAlignment="1" applyProtection="1">
      <alignment horizontal="right" vertical="center"/>
      <protection/>
    </xf>
    <xf numFmtId="0" fontId="0" fillId="0" borderId="0" xfId="0" applyFill="1" applyBorder="1" applyAlignment="1">
      <alignment wrapText="1"/>
    </xf>
    <xf numFmtId="0" fontId="24" fillId="0" borderId="0" xfId="0" applyFont="1" applyAlignment="1">
      <alignment wrapText="1"/>
    </xf>
    <xf numFmtId="0" fontId="0" fillId="0" borderId="0" xfId="0" applyAlignment="1">
      <alignment horizontal="center"/>
    </xf>
    <xf numFmtId="0" fontId="13" fillId="2" borderId="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0" borderId="2" xfId="0" applyFont="1" applyBorder="1" applyAlignment="1">
      <alignment/>
    </xf>
    <xf numFmtId="0" fontId="13" fillId="0" borderId="10" xfId="0" applyFont="1" applyBorder="1" applyAlignment="1">
      <alignment/>
    </xf>
    <xf numFmtId="0" fontId="13" fillId="0" borderId="9" xfId="0" applyFont="1" applyBorder="1" applyAlignment="1">
      <alignment/>
    </xf>
    <xf numFmtId="0" fontId="0" fillId="0" borderId="0" xfId="0" applyAlignment="1">
      <alignment horizontal="justify" vertical="center" wrapText="1"/>
    </xf>
    <xf numFmtId="0" fontId="7" fillId="0" borderId="0" xfId="0" applyFont="1" applyBorder="1" applyAlignment="1">
      <alignment horizontal="center" vertical="top" wrapText="1"/>
    </xf>
    <xf numFmtId="0" fontId="17" fillId="0" borderId="2" xfId="0" applyFont="1" applyBorder="1" applyAlignment="1">
      <alignment vertical="center"/>
    </xf>
    <xf numFmtId="0" fontId="17" fillId="0" borderId="10" xfId="0" applyFont="1" applyBorder="1" applyAlignment="1">
      <alignment vertical="center"/>
    </xf>
    <xf numFmtId="0" fontId="17" fillId="0" borderId="9" xfId="0" applyFont="1" applyBorder="1" applyAlignment="1">
      <alignment vertical="center"/>
    </xf>
    <xf numFmtId="0" fontId="13" fillId="2" borderId="3"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11" fillId="2" borderId="8" xfId="0" applyFont="1" applyFill="1" applyBorder="1" applyAlignment="1">
      <alignment/>
    </xf>
    <xf numFmtId="0" fontId="11" fillId="2" borderId="14" xfId="0" applyFont="1" applyFill="1" applyBorder="1" applyAlignment="1">
      <alignment/>
    </xf>
    <xf numFmtId="0" fontId="11" fillId="2" borderId="10" xfId="0" applyFont="1" applyFill="1" applyBorder="1" applyAlignment="1">
      <alignment/>
    </xf>
    <xf numFmtId="0" fontId="11" fillId="2" borderId="15" xfId="0" applyFont="1" applyFill="1" applyBorder="1" applyAlignment="1">
      <alignment/>
    </xf>
    <xf numFmtId="0" fontId="8" fillId="0" borderId="6"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3"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vertical="top" wrapText="1"/>
    </xf>
    <xf numFmtId="0" fontId="0" fillId="0" borderId="0" xfId="0" applyBorder="1" applyAlignment="1">
      <alignment vertical="top" wrapText="1"/>
    </xf>
    <xf numFmtId="0" fontId="5" fillId="0" borderId="0" xfId="0" applyFont="1" applyBorder="1" applyAlignment="1">
      <alignment horizontal="center" vertical="top" wrapText="1"/>
    </xf>
    <xf numFmtId="0" fontId="0" fillId="0" borderId="0" xfId="0" applyFont="1" applyBorder="1" applyAlignment="1">
      <alignment horizontal="center" vertical="top" wrapText="1"/>
    </xf>
    <xf numFmtId="0" fontId="10" fillId="0" borderId="0" xfId="0" applyFont="1" applyBorder="1" applyAlignment="1">
      <alignment horizontal="justify" vertical="center" wrapText="1"/>
    </xf>
    <xf numFmtId="0" fontId="11" fillId="0" borderId="0" xfId="0" applyFont="1" applyBorder="1" applyAlignment="1">
      <alignment horizontal="justify" vertical="center"/>
    </xf>
    <xf numFmtId="0" fontId="11" fillId="0" borderId="1" xfId="0" applyFont="1" applyBorder="1" applyAlignment="1">
      <alignment horizontal="justify" vertical="center"/>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wrapText="1"/>
    </xf>
    <xf numFmtId="0" fontId="8" fillId="0" borderId="5" xfId="0" applyFont="1" applyBorder="1" applyAlignment="1" applyProtection="1">
      <alignment horizontal="center" vertical="center" wrapText="1"/>
      <protection locked="0"/>
    </xf>
    <xf numFmtId="0" fontId="13" fillId="0" borderId="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10" xfId="0" applyFont="1" applyFill="1" applyBorder="1" applyAlignment="1">
      <alignment horizontal="center" wrapText="1"/>
    </xf>
    <xf numFmtId="0" fontId="0" fillId="2" borderId="10" xfId="0" applyFont="1" applyFill="1" applyBorder="1" applyAlignment="1">
      <alignment horizontal="center" wrapText="1"/>
    </xf>
    <xf numFmtId="0" fontId="0" fillId="2" borderId="0" xfId="0" applyFont="1" applyFill="1" applyBorder="1" applyAlignment="1">
      <alignment horizontal="center" wrapText="1"/>
    </xf>
    <xf numFmtId="0" fontId="0" fillId="2" borderId="9" xfId="0" applyFont="1" applyFill="1" applyBorder="1" applyAlignment="1">
      <alignment horizontal="center" wrapText="1"/>
    </xf>
    <xf numFmtId="0" fontId="13" fillId="2" borderId="11" xfId="0" applyFont="1" applyFill="1" applyBorder="1" applyAlignment="1">
      <alignment horizontal="center" vertical="top"/>
    </xf>
    <xf numFmtId="0" fontId="13" fillId="2" borderId="0" xfId="0" applyFont="1" applyFill="1" applyBorder="1" applyAlignment="1">
      <alignment horizontal="center" vertical="top"/>
    </xf>
    <xf numFmtId="0" fontId="0" fillId="2" borderId="0" xfId="0" applyFont="1" applyFill="1" applyBorder="1" applyAlignment="1">
      <alignment horizontal="center" vertical="top"/>
    </xf>
    <xf numFmtId="0" fontId="0" fillId="2" borderId="12" xfId="0" applyFont="1" applyFill="1" applyBorder="1" applyAlignment="1">
      <alignment horizontal="center" vertical="top"/>
    </xf>
    <xf numFmtId="0" fontId="13" fillId="0" borderId="2" xfId="0" applyFont="1" applyBorder="1" applyAlignment="1">
      <alignment vertical="center" wrapText="1"/>
    </xf>
    <xf numFmtId="0" fontId="13" fillId="0" borderId="10" xfId="0" applyFont="1" applyBorder="1" applyAlignment="1">
      <alignment vertical="center" wrapText="1"/>
    </xf>
    <xf numFmtId="0" fontId="13" fillId="0" borderId="9" xfId="0" applyFont="1" applyBorder="1" applyAlignment="1">
      <alignment vertical="center" wrapText="1"/>
    </xf>
    <xf numFmtId="164" fontId="0" fillId="0" borderId="8" xfId="0" applyNumberFormat="1" applyFont="1" applyBorder="1" applyAlignment="1">
      <alignment vertical="center"/>
    </xf>
    <xf numFmtId="164" fontId="0" fillId="0" borderId="15" xfId="0" applyNumberFormat="1" applyFont="1" applyBorder="1" applyAlignment="1">
      <alignment vertical="center"/>
    </xf>
    <xf numFmtId="0" fontId="11" fillId="0" borderId="0" xfId="0" applyFont="1" applyBorder="1" applyAlignment="1">
      <alignment wrapText="1" shrinkToFit="1"/>
    </xf>
    <xf numFmtId="0" fontId="0" fillId="0" borderId="0" xfId="0" applyBorder="1" applyAlignment="1">
      <alignment/>
    </xf>
    <xf numFmtId="0" fontId="0" fillId="0" borderId="12" xfId="0" applyBorder="1" applyAlignment="1">
      <alignment/>
    </xf>
    <xf numFmtId="0" fontId="11" fillId="0" borderId="0" xfId="0" applyFont="1" applyBorder="1" applyAlignment="1">
      <alignment/>
    </xf>
    <xf numFmtId="0" fontId="11" fillId="0" borderId="12" xfId="0" applyFont="1" applyBorder="1" applyAlignment="1">
      <alignment/>
    </xf>
    <xf numFmtId="0" fontId="11" fillId="0" borderId="0" xfId="0" applyFont="1" applyBorder="1" applyAlignment="1">
      <alignment shrinkToFit="1"/>
    </xf>
    <xf numFmtId="0" fontId="24" fillId="0" borderId="0" xfId="0" applyFont="1" applyAlignment="1">
      <alignment horizontal="center" wrapText="1"/>
    </xf>
    <xf numFmtId="0" fontId="14" fillId="0" borderId="10" xfId="0" applyFont="1" applyBorder="1" applyAlignment="1">
      <alignment wrapText="1"/>
    </xf>
    <xf numFmtId="0" fontId="14" fillId="0" borderId="0" xfId="0" applyFont="1" applyAlignment="1">
      <alignment wrapText="1"/>
    </xf>
    <xf numFmtId="0" fontId="22" fillId="5" borderId="8" xfId="0" applyFont="1" applyFill="1" applyBorder="1" applyAlignment="1" applyProtection="1">
      <alignment horizontal="right" vertical="center"/>
      <protection locked="0"/>
    </xf>
    <xf numFmtId="0" fontId="22" fillId="5" borderId="14" xfId="0" applyFont="1" applyFill="1" applyBorder="1" applyAlignment="1" applyProtection="1">
      <alignment horizontal="right" vertical="center"/>
      <protection locked="0"/>
    </xf>
    <xf numFmtId="0" fontId="22" fillId="5" borderId="15" xfId="0" applyFont="1" applyFill="1" applyBorder="1" applyAlignment="1" applyProtection="1">
      <alignment horizontal="right" vertical="center"/>
      <protection locked="0"/>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1" xfId="0" applyFont="1" applyBorder="1" applyAlignment="1">
      <alignment horizontal="center" vertical="top" wrapText="1"/>
    </xf>
    <xf numFmtId="0" fontId="4" fillId="0" borderId="10" xfId="0" applyFont="1" applyBorder="1" applyAlignment="1">
      <alignment horizontal="center" vertical="top" wrapText="1"/>
    </xf>
    <xf numFmtId="0" fontId="3" fillId="0" borderId="0" xfId="0" applyFont="1" applyBorder="1" applyAlignment="1" applyProtection="1">
      <alignment horizontal="right" vertical="top" wrapText="1"/>
      <protection locked="0"/>
    </xf>
    <xf numFmtId="0" fontId="13" fillId="0" borderId="2" xfId="0" applyFont="1" applyBorder="1" applyAlignment="1">
      <alignment horizontal="left" vertical="top"/>
    </xf>
    <xf numFmtId="0" fontId="13" fillId="0" borderId="9" xfId="0" applyFont="1" applyBorder="1" applyAlignment="1">
      <alignment horizontal="left" vertical="top"/>
    </xf>
    <xf numFmtId="0" fontId="13" fillId="0" borderId="2" xfId="0" applyFont="1" applyBorder="1" applyAlignment="1">
      <alignment horizontal="center" vertical="top"/>
    </xf>
    <xf numFmtId="0" fontId="13" fillId="0" borderId="10" xfId="0" applyFont="1" applyBorder="1" applyAlignment="1">
      <alignment horizontal="center" vertical="top"/>
    </xf>
    <xf numFmtId="0" fontId="13" fillId="0" borderId="10" xfId="0" applyFont="1" applyBorder="1" applyAlignment="1">
      <alignment horizontal="left" vertical="top"/>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lignment horizontal="center" vertical="center"/>
    </xf>
    <xf numFmtId="0" fontId="0" fillId="2" borderId="4" xfId="0" applyFill="1" applyBorder="1" applyAlignment="1">
      <alignment horizontal="center" vertical="center" wrapText="1"/>
    </xf>
    <xf numFmtId="0" fontId="3" fillId="0" borderId="0" xfId="0" applyFont="1" applyBorder="1" applyAlignment="1">
      <alignment horizontal="right" vertical="top"/>
    </xf>
    <xf numFmtId="0" fontId="0" fillId="0" borderId="14" xfId="0" applyBorder="1" applyAlignment="1">
      <alignment horizontal="center"/>
    </xf>
    <xf numFmtId="0" fontId="22" fillId="5" borderId="8" xfId="0" applyFont="1"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15" xfId="0" applyFill="1" applyBorder="1" applyAlignment="1" applyProtection="1">
      <alignment horizontal="left" vertical="top" wrapText="1"/>
      <protection locked="0"/>
    </xf>
    <xf numFmtId="0" fontId="19" fillId="2" borderId="4" xfId="0" applyFont="1" applyFill="1" applyBorder="1" applyAlignment="1">
      <alignment horizontal="center" vertical="center" wrapText="1"/>
    </xf>
    <xf numFmtId="0" fontId="20" fillId="5" borderId="14" xfId="0" applyFont="1" applyFill="1" applyBorder="1" applyAlignment="1" applyProtection="1">
      <alignment horizontal="left" vertical="top" wrapText="1"/>
      <protection locked="0"/>
    </xf>
    <xf numFmtId="0" fontId="20" fillId="5" borderId="15" xfId="0" applyFont="1" applyFill="1" applyBorder="1" applyAlignment="1" applyProtection="1">
      <alignment horizontal="left" vertical="top" wrapText="1"/>
      <protection locked="0"/>
    </xf>
    <xf numFmtId="0" fontId="0" fillId="2" borderId="4" xfId="0"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22" fillId="5" borderId="8" xfId="0" applyFont="1" applyFill="1" applyBorder="1" applyAlignment="1">
      <alignment horizontal="right" vertical="center"/>
    </xf>
    <xf numFmtId="0" fontId="22" fillId="5" borderId="14" xfId="0" applyFont="1" applyFill="1" applyBorder="1" applyAlignment="1">
      <alignment horizontal="right" vertical="center"/>
    </xf>
    <xf numFmtId="0" fontId="22" fillId="5" borderId="15" xfId="0" applyFont="1" applyFill="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O42"/>
  <sheetViews>
    <sheetView showGridLines="0" workbookViewId="0" topLeftCell="A1">
      <selection activeCell="A12" sqref="A12:C12"/>
    </sheetView>
  </sheetViews>
  <sheetFormatPr defaultColWidth="9.140625" defaultRowHeight="12.75"/>
  <cols>
    <col min="3" max="3" width="16.140625" style="0" customWidth="1"/>
    <col min="4" max="4" width="10.28125" style="0" customWidth="1"/>
    <col min="5" max="5" width="10.57421875" style="0" customWidth="1"/>
    <col min="8" max="13" width="10.8515625" style="0" customWidth="1"/>
    <col min="14" max="14" width="12.140625" style="0" customWidth="1"/>
  </cols>
  <sheetData>
    <row r="1" spans="1:14" ht="12.75">
      <c r="A1" s="121" t="s">
        <v>0</v>
      </c>
      <c r="B1" s="122"/>
      <c r="C1" s="122"/>
      <c r="D1" s="122"/>
      <c r="E1" s="122"/>
      <c r="F1" s="122"/>
      <c r="G1" s="122"/>
      <c r="H1" s="122"/>
      <c r="I1" s="122"/>
      <c r="J1" s="122"/>
      <c r="K1" s="122"/>
      <c r="L1" s="122"/>
      <c r="M1" s="1" t="s">
        <v>1</v>
      </c>
      <c r="N1" s="2" t="s">
        <v>2</v>
      </c>
    </row>
    <row r="2" spans="1:14" ht="12.75">
      <c r="A2" s="123" t="s">
        <v>3</v>
      </c>
      <c r="B2" s="124"/>
      <c r="C2" s="124"/>
      <c r="D2" s="3"/>
      <c r="E2" s="3"/>
      <c r="F2" s="3"/>
      <c r="G2" s="3"/>
      <c r="H2" s="3"/>
      <c r="I2" s="3"/>
      <c r="J2" s="3"/>
      <c r="K2" s="3"/>
      <c r="L2" s="3"/>
      <c r="M2" s="4" t="s">
        <v>4</v>
      </c>
      <c r="N2" s="5" t="s">
        <v>5</v>
      </c>
    </row>
    <row r="3" spans="1:14" ht="20.25" customHeight="1">
      <c r="A3" s="125" t="s">
        <v>6</v>
      </c>
      <c r="B3" s="126"/>
      <c r="C3" s="126"/>
      <c r="D3" s="126"/>
      <c r="E3" s="126"/>
      <c r="F3" s="126"/>
      <c r="G3" s="126"/>
      <c r="H3" s="126"/>
      <c r="I3" s="126"/>
      <c r="J3" s="126"/>
      <c r="K3" s="126"/>
      <c r="L3" s="126"/>
      <c r="M3" s="6" t="s">
        <v>7</v>
      </c>
      <c r="N3" s="7" t="s">
        <v>8</v>
      </c>
    </row>
    <row r="4" spans="1:14" ht="20.25" customHeight="1">
      <c r="A4" s="108" t="s">
        <v>9</v>
      </c>
      <c r="B4" s="108"/>
      <c r="C4" s="108"/>
      <c r="D4" s="108"/>
      <c r="E4" s="108"/>
      <c r="F4" s="108"/>
      <c r="G4" s="108"/>
      <c r="H4" s="108"/>
      <c r="I4" s="108"/>
      <c r="J4" s="108"/>
      <c r="K4" s="108"/>
      <c r="L4" s="108"/>
      <c r="M4" s="108"/>
      <c r="N4" s="108"/>
    </row>
    <row r="5" spans="1:14" ht="15.75">
      <c r="A5" s="8"/>
      <c r="B5" s="8"/>
      <c r="C5" s="8"/>
      <c r="D5" s="8"/>
      <c r="E5" s="8"/>
      <c r="F5" s="8"/>
      <c r="G5" s="8"/>
      <c r="H5" s="8"/>
      <c r="I5" s="8"/>
      <c r="J5" s="8"/>
      <c r="K5" s="8"/>
      <c r="L5" s="8"/>
      <c r="M5" s="8"/>
      <c r="N5" s="9"/>
    </row>
    <row r="6" spans="1:14" ht="14.25" customHeight="1">
      <c r="A6" s="10"/>
      <c r="B6" s="127" t="s">
        <v>91</v>
      </c>
      <c r="C6" s="128"/>
      <c r="D6" s="128"/>
      <c r="E6" s="128"/>
      <c r="F6" s="128"/>
      <c r="G6" s="128"/>
      <c r="H6" s="128"/>
      <c r="I6" s="128"/>
      <c r="J6" s="128"/>
      <c r="K6" s="128"/>
      <c r="L6" s="128"/>
      <c r="M6" s="128"/>
      <c r="N6" s="128"/>
    </row>
    <row r="7" spans="1:14" ht="14.25" customHeight="1">
      <c r="A7" s="11"/>
      <c r="B7" s="128"/>
      <c r="C7" s="128"/>
      <c r="D7" s="128"/>
      <c r="E7" s="128"/>
      <c r="F7" s="128"/>
      <c r="G7" s="128"/>
      <c r="H7" s="128"/>
      <c r="I7" s="128"/>
      <c r="J7" s="128"/>
      <c r="K7" s="128"/>
      <c r="L7" s="128"/>
      <c r="M7" s="128"/>
      <c r="N7" s="128"/>
    </row>
    <row r="8" spans="1:14" ht="14.25" customHeight="1">
      <c r="A8" s="12" t="s">
        <v>10</v>
      </c>
      <c r="B8" s="128"/>
      <c r="C8" s="128"/>
      <c r="D8" s="128"/>
      <c r="E8" s="128"/>
      <c r="F8" s="128"/>
      <c r="G8" s="128"/>
      <c r="H8" s="128"/>
      <c r="I8" s="128"/>
      <c r="J8" s="128"/>
      <c r="K8" s="128"/>
      <c r="L8" s="128"/>
      <c r="M8" s="128"/>
      <c r="N8" s="128"/>
    </row>
    <row r="9" spans="1:14" ht="14.25" customHeight="1">
      <c r="A9" s="10"/>
      <c r="B9" s="128"/>
      <c r="C9" s="128"/>
      <c r="D9" s="128"/>
      <c r="E9" s="128"/>
      <c r="F9" s="128"/>
      <c r="G9" s="128"/>
      <c r="H9" s="128"/>
      <c r="I9" s="128"/>
      <c r="J9" s="128"/>
      <c r="K9" s="128"/>
      <c r="L9" s="128"/>
      <c r="M9" s="128"/>
      <c r="N9" s="128"/>
    </row>
    <row r="10" spans="1:14" ht="14.25" customHeight="1">
      <c r="A10" s="13"/>
      <c r="B10" s="129"/>
      <c r="C10" s="129"/>
      <c r="D10" s="129"/>
      <c r="E10" s="129"/>
      <c r="F10" s="129"/>
      <c r="G10" s="129"/>
      <c r="H10" s="129"/>
      <c r="I10" s="129"/>
      <c r="J10" s="129"/>
      <c r="K10" s="128"/>
      <c r="L10" s="128"/>
      <c r="M10" s="129"/>
      <c r="N10" s="129"/>
    </row>
    <row r="11" spans="1:14" ht="12.75" customHeight="1">
      <c r="A11" s="153" t="s">
        <v>11</v>
      </c>
      <c r="B11" s="154"/>
      <c r="C11" s="155"/>
      <c r="D11" s="130" t="s">
        <v>12</v>
      </c>
      <c r="E11" s="131"/>
      <c r="F11" s="131"/>
      <c r="G11" s="132"/>
      <c r="H11" s="14" t="s">
        <v>13</v>
      </c>
      <c r="I11" s="130" t="s">
        <v>14</v>
      </c>
      <c r="J11" s="131"/>
      <c r="K11" s="130" t="s">
        <v>15</v>
      </c>
      <c r="L11" s="132"/>
      <c r="M11" s="134"/>
      <c r="N11" s="135"/>
    </row>
    <row r="12" spans="1:15" s="16" customFormat="1" ht="27.75" customHeight="1">
      <c r="A12" s="119"/>
      <c r="B12" s="120"/>
      <c r="C12" s="133"/>
      <c r="D12" s="119"/>
      <c r="E12" s="120"/>
      <c r="F12" s="120"/>
      <c r="G12" s="133"/>
      <c r="H12" s="15" t="s">
        <v>16</v>
      </c>
      <c r="I12" s="119"/>
      <c r="J12" s="120"/>
      <c r="K12" s="119"/>
      <c r="L12" s="133"/>
      <c r="M12" s="136"/>
      <c r="N12" s="137"/>
      <c r="O12"/>
    </row>
    <row r="13" spans="1:14" ht="22.5" customHeight="1">
      <c r="A13" s="102" t="s">
        <v>17</v>
      </c>
      <c r="B13" s="102" t="s">
        <v>18</v>
      </c>
      <c r="C13" s="138" t="s">
        <v>19</v>
      </c>
      <c r="D13" s="139"/>
      <c r="E13" s="102" t="s">
        <v>20</v>
      </c>
      <c r="F13" s="102" t="s">
        <v>21</v>
      </c>
      <c r="G13" s="102" t="s">
        <v>22</v>
      </c>
      <c r="H13" s="144" t="s">
        <v>23</v>
      </c>
      <c r="I13" s="145"/>
      <c r="J13" s="146"/>
      <c r="K13" s="147"/>
      <c r="L13" s="147"/>
      <c r="M13" s="148"/>
      <c r="N13" s="102" t="s">
        <v>24</v>
      </c>
    </row>
    <row r="14" spans="1:14" ht="11.25" customHeight="1">
      <c r="A14" s="103"/>
      <c r="B14" s="103"/>
      <c r="C14" s="140"/>
      <c r="D14" s="141"/>
      <c r="E14" s="103"/>
      <c r="F14" s="103"/>
      <c r="G14" s="103"/>
      <c r="H14" s="149" t="s">
        <v>25</v>
      </c>
      <c r="I14" s="150"/>
      <c r="J14" s="151"/>
      <c r="K14" s="151"/>
      <c r="L14" s="151"/>
      <c r="M14" s="152"/>
      <c r="N14" s="103"/>
    </row>
    <row r="15" spans="1:14" ht="11.25" customHeight="1">
      <c r="A15" s="112"/>
      <c r="B15" s="112"/>
      <c r="C15" s="142"/>
      <c r="D15" s="143"/>
      <c r="E15" s="112"/>
      <c r="F15" s="112"/>
      <c r="G15" s="112"/>
      <c r="H15" s="17">
        <v>2009</v>
      </c>
      <c r="I15" s="17">
        <v>2010</v>
      </c>
      <c r="J15" s="17">
        <v>2014</v>
      </c>
      <c r="K15" s="17">
        <v>2015</v>
      </c>
      <c r="L15" s="17">
        <v>2019</v>
      </c>
      <c r="M15" s="18">
        <v>2020</v>
      </c>
      <c r="N15" s="112"/>
    </row>
    <row r="16" spans="1:14" ht="7.5" customHeight="1">
      <c r="A16" s="19">
        <v>6</v>
      </c>
      <c r="B16" s="20">
        <v>7</v>
      </c>
      <c r="C16" s="21">
        <v>8</v>
      </c>
      <c r="D16" s="22"/>
      <c r="E16" s="23">
        <v>9</v>
      </c>
      <c r="F16" s="24">
        <v>10</v>
      </c>
      <c r="G16" s="25">
        <v>11</v>
      </c>
      <c r="H16" s="24">
        <v>12</v>
      </c>
      <c r="I16" s="24"/>
      <c r="J16" s="24">
        <v>12</v>
      </c>
      <c r="K16" s="24">
        <v>12</v>
      </c>
      <c r="L16" s="24">
        <v>12</v>
      </c>
      <c r="M16" s="24">
        <v>12</v>
      </c>
      <c r="N16" s="23">
        <v>13</v>
      </c>
    </row>
    <row r="17" spans="1:14" ht="18.75" customHeight="1">
      <c r="A17" s="26"/>
      <c r="B17" s="27"/>
      <c r="C17" s="156" t="s">
        <v>26</v>
      </c>
      <c r="D17" s="157"/>
      <c r="E17" s="26"/>
      <c r="F17" s="26"/>
      <c r="G17" s="26" t="s">
        <v>8</v>
      </c>
      <c r="H17" s="28">
        <f>'Estab. Introduced Grass SW'!H29+'Estab. Native Grass SW'!H29+'Rare Decl Habitat SW'!H29+'Grass Already Estab. SW'!H20</f>
        <v>0</v>
      </c>
      <c r="I17" s="28">
        <f>'Estab. Introduced Grass SW'!I29+'Estab. Native Grass SW'!I29+'Rare Decl Habitat SW'!I29+'Grass Already Estab. SW'!I20</f>
        <v>0</v>
      </c>
      <c r="J17" s="28">
        <f>'Estab. Introduced Grass SW'!J29+'Estab. Native Grass SW'!J29+'Rare Decl Habitat SW'!J29+'Grass Already Estab. SW'!J20</f>
        <v>0</v>
      </c>
      <c r="K17" s="28">
        <f>'Estab. Introduced Grass SW'!K29+'Estab. Native Grass SW'!K29+'Rare Decl Habitat SW'!K29+'Grass Already Estab. SW'!K20</f>
        <v>0</v>
      </c>
      <c r="L17" s="28">
        <f>'Estab. Introduced Grass SW'!L29+'Estab. Native Grass SW'!L29+'Rare Decl Habitat SW'!L29+'Grass Already Estab. SW'!L20</f>
        <v>0</v>
      </c>
      <c r="M17" s="28">
        <f>'Estab. Introduced Grass SW'!M29+'Estab. Native Grass SW'!M29+'Rare Decl Habitat SW'!M29+'Grass Already Estab. SW'!M20</f>
        <v>0</v>
      </c>
      <c r="N17" s="26"/>
    </row>
    <row r="18" spans="1:14" ht="24.75" customHeight="1">
      <c r="A18" s="26"/>
      <c r="B18" s="29"/>
      <c r="C18" s="30" t="s">
        <v>27</v>
      </c>
      <c r="D18" s="31">
        <f>H17+I17+J17+K17+L17+M17</f>
        <v>0</v>
      </c>
      <c r="E18" s="26"/>
      <c r="F18" s="26"/>
      <c r="G18" s="26"/>
      <c r="H18" s="26"/>
      <c r="I18" s="26"/>
      <c r="J18" s="26"/>
      <c r="K18" s="26"/>
      <c r="L18" s="26"/>
      <c r="M18" s="26"/>
      <c r="N18" s="26"/>
    </row>
    <row r="19" spans="1:14" ht="12.75">
      <c r="A19" s="32"/>
      <c r="B19" s="33"/>
      <c r="C19" s="34"/>
      <c r="D19" s="34"/>
      <c r="E19" s="35"/>
      <c r="F19" s="36"/>
      <c r="G19" s="37"/>
      <c r="H19" s="38"/>
      <c r="I19" s="38"/>
      <c r="J19" s="36"/>
      <c r="K19" s="36"/>
      <c r="L19" s="36"/>
      <c r="M19" s="36"/>
      <c r="N19" s="39"/>
    </row>
    <row r="20" spans="1:14" ht="12.75">
      <c r="A20" s="40"/>
      <c r="B20" s="41" t="s">
        <v>28</v>
      </c>
      <c r="C20" s="158" t="s">
        <v>29</v>
      </c>
      <c r="D20" s="159"/>
      <c r="E20" s="159"/>
      <c r="F20" s="159"/>
      <c r="G20" s="159"/>
      <c r="H20" s="159"/>
      <c r="I20" s="159"/>
      <c r="J20" s="159"/>
      <c r="K20" s="159"/>
      <c r="L20" s="159"/>
      <c r="M20" s="42"/>
      <c r="N20" s="43"/>
    </row>
    <row r="21" spans="1:14" ht="12.75">
      <c r="A21" s="40"/>
      <c r="B21" s="2"/>
      <c r="C21" s="158" t="s">
        <v>30</v>
      </c>
      <c r="D21" s="159"/>
      <c r="E21" s="159"/>
      <c r="F21" s="159"/>
      <c r="G21" s="159"/>
      <c r="H21" s="159"/>
      <c r="I21" s="159"/>
      <c r="J21" s="159"/>
      <c r="K21" s="159"/>
      <c r="L21" s="159"/>
      <c r="M21" s="159"/>
      <c r="N21" s="160"/>
    </row>
    <row r="22" spans="1:14" ht="12.75">
      <c r="A22" s="40"/>
      <c r="B22" s="2"/>
      <c r="C22" s="158" t="s">
        <v>31</v>
      </c>
      <c r="D22" s="161"/>
      <c r="E22" s="161"/>
      <c r="F22" s="161"/>
      <c r="G22" s="161"/>
      <c r="H22" s="161"/>
      <c r="I22" s="161"/>
      <c r="J22" s="161"/>
      <c r="K22" s="161"/>
      <c r="L22" s="161"/>
      <c r="M22" s="161"/>
      <c r="N22" s="162"/>
    </row>
    <row r="23" spans="1:14" ht="12.75">
      <c r="A23" s="40"/>
      <c r="B23" s="2"/>
      <c r="C23" s="158" t="s">
        <v>32</v>
      </c>
      <c r="D23" s="161"/>
      <c r="E23" s="161"/>
      <c r="F23" s="161"/>
      <c r="G23" s="161"/>
      <c r="H23" s="161"/>
      <c r="I23" s="161"/>
      <c r="J23" s="161"/>
      <c r="K23" s="161"/>
      <c r="L23" s="161"/>
      <c r="M23" s="161"/>
      <c r="N23" s="162"/>
    </row>
    <row r="24" spans="1:14" ht="12.75">
      <c r="A24" s="40"/>
      <c r="B24" s="2"/>
      <c r="C24" s="163" t="s">
        <v>33</v>
      </c>
      <c r="D24" s="159"/>
      <c r="E24" s="159"/>
      <c r="F24" s="159"/>
      <c r="G24" s="159"/>
      <c r="H24" s="159"/>
      <c r="I24" s="10"/>
      <c r="J24" s="42"/>
      <c r="K24" s="42"/>
      <c r="L24" s="42"/>
      <c r="M24" s="42"/>
      <c r="N24" s="43"/>
    </row>
    <row r="25" spans="1:14" ht="12.75">
      <c r="A25" s="40"/>
      <c r="B25" s="2"/>
      <c r="C25" s="161" t="s">
        <v>34</v>
      </c>
      <c r="D25" s="159"/>
      <c r="E25" s="159"/>
      <c r="F25" s="159"/>
      <c r="G25" s="44"/>
      <c r="H25" s="45"/>
      <c r="I25" s="45"/>
      <c r="J25" s="42"/>
      <c r="K25" s="42"/>
      <c r="L25" s="42"/>
      <c r="M25" s="42"/>
      <c r="N25" s="43"/>
    </row>
    <row r="26" spans="1:14" ht="12.75">
      <c r="A26" s="40"/>
      <c r="B26" s="2"/>
      <c r="C26" s="161" t="s">
        <v>35</v>
      </c>
      <c r="D26" s="159"/>
      <c r="E26" s="159"/>
      <c r="F26" s="42"/>
      <c r="G26" s="44"/>
      <c r="H26" s="45"/>
      <c r="I26" s="45"/>
      <c r="J26" s="42"/>
      <c r="K26" s="42"/>
      <c r="L26" s="42"/>
      <c r="M26" s="42"/>
      <c r="N26" s="43"/>
    </row>
    <row r="27" spans="1:14" ht="12.75">
      <c r="A27" s="40"/>
      <c r="B27" s="2"/>
      <c r="C27" s="161" t="s">
        <v>36</v>
      </c>
      <c r="D27" s="159"/>
      <c r="E27" s="159"/>
      <c r="F27" s="159"/>
      <c r="G27" s="159"/>
      <c r="H27" s="159"/>
      <c r="I27" s="10"/>
      <c r="J27" s="42"/>
      <c r="K27" s="42"/>
      <c r="L27" s="42"/>
      <c r="M27" s="42"/>
      <c r="N27" s="43"/>
    </row>
    <row r="28" spans="1:14" ht="12.75">
      <c r="A28" s="40"/>
      <c r="B28" s="2"/>
      <c r="C28" s="158" t="s">
        <v>37</v>
      </c>
      <c r="D28" s="161"/>
      <c r="E28" s="161"/>
      <c r="F28" s="161"/>
      <c r="G28" s="161"/>
      <c r="H28" s="161"/>
      <c r="I28" s="161"/>
      <c r="J28" s="161"/>
      <c r="K28" s="161"/>
      <c r="L28" s="42"/>
      <c r="M28" s="42"/>
      <c r="N28" s="43"/>
    </row>
    <row r="29" spans="1:14" ht="12.75">
      <c r="A29" s="40"/>
      <c r="B29" s="2"/>
      <c r="C29" s="161" t="s">
        <v>38</v>
      </c>
      <c r="D29" s="161"/>
      <c r="E29" s="161"/>
      <c r="F29" s="161"/>
      <c r="G29" s="161"/>
      <c r="H29" s="161"/>
      <c r="I29" s="161"/>
      <c r="J29" s="161"/>
      <c r="K29" s="161"/>
      <c r="L29" s="161"/>
      <c r="M29" s="161"/>
      <c r="N29" s="162"/>
    </row>
    <row r="30" spans="1:14" ht="12.75">
      <c r="A30" s="40"/>
      <c r="B30" s="2"/>
      <c r="C30" s="163" t="s">
        <v>39</v>
      </c>
      <c r="D30" s="163"/>
      <c r="E30" s="159"/>
      <c r="F30" s="42"/>
      <c r="G30" s="44"/>
      <c r="H30" s="45"/>
      <c r="I30" s="45"/>
      <c r="J30" s="42"/>
      <c r="K30" s="42"/>
      <c r="L30" s="42"/>
      <c r="M30" s="42"/>
      <c r="N30" s="43"/>
    </row>
    <row r="31" spans="1:14" ht="9" customHeight="1">
      <c r="A31" s="40"/>
      <c r="B31" s="2"/>
      <c r="C31" s="46"/>
      <c r="D31" s="46"/>
      <c r="E31" s="47"/>
      <c r="F31" s="42"/>
      <c r="G31" s="44"/>
      <c r="H31" s="45"/>
      <c r="I31" s="45"/>
      <c r="J31" s="42"/>
      <c r="K31" s="42"/>
      <c r="L31" s="42"/>
      <c r="M31" s="42"/>
      <c r="N31" s="43"/>
    </row>
    <row r="32" spans="1:14" ht="12.75">
      <c r="A32" s="115" t="s">
        <v>40</v>
      </c>
      <c r="B32" s="116"/>
      <c r="C32" s="116"/>
      <c r="D32" s="116"/>
      <c r="E32" s="117"/>
      <c r="F32" s="117"/>
      <c r="G32" s="117"/>
      <c r="H32" s="117"/>
      <c r="I32" s="117"/>
      <c r="J32" s="116"/>
      <c r="K32" s="116"/>
      <c r="L32" s="116"/>
      <c r="M32" s="116"/>
      <c r="N32" s="118"/>
    </row>
    <row r="33" spans="1:14" ht="12.75">
      <c r="A33" s="104" t="s">
        <v>41</v>
      </c>
      <c r="B33" s="105"/>
      <c r="C33" s="106"/>
      <c r="D33" s="48" t="s">
        <v>42</v>
      </c>
      <c r="E33" s="104" t="s">
        <v>41</v>
      </c>
      <c r="F33" s="105"/>
      <c r="G33" s="105"/>
      <c r="H33" s="105"/>
      <c r="I33" s="49"/>
      <c r="J33" s="49" t="s">
        <v>42</v>
      </c>
      <c r="K33" s="104" t="s">
        <v>41</v>
      </c>
      <c r="L33" s="105"/>
      <c r="M33" s="106"/>
      <c r="N33" s="50" t="s">
        <v>42</v>
      </c>
    </row>
    <row r="34" spans="1:14" ht="28.5" customHeight="1">
      <c r="A34" s="93"/>
      <c r="B34" s="94"/>
      <c r="C34" s="94"/>
      <c r="D34" s="51"/>
      <c r="E34" s="51"/>
      <c r="F34" s="95"/>
      <c r="G34" s="95"/>
      <c r="H34" s="95"/>
      <c r="I34" s="52"/>
      <c r="J34" s="52"/>
      <c r="K34" s="94"/>
      <c r="L34" s="94"/>
      <c r="M34" s="94"/>
      <c r="N34" s="53"/>
    </row>
    <row r="35" spans="1:14" ht="12.75">
      <c r="A35" s="115" t="s">
        <v>43</v>
      </c>
      <c r="B35" s="116"/>
      <c r="C35" s="116"/>
      <c r="D35" s="116"/>
      <c r="E35" s="117"/>
      <c r="F35" s="117"/>
      <c r="G35" s="117"/>
      <c r="H35" s="117"/>
      <c r="I35" s="117"/>
      <c r="J35" s="116"/>
      <c r="K35" s="116"/>
      <c r="L35" s="116"/>
      <c r="M35" s="116"/>
      <c r="N35" s="118"/>
    </row>
    <row r="36" spans="1:14" ht="12.75">
      <c r="A36" s="109" t="s">
        <v>44</v>
      </c>
      <c r="B36" s="110"/>
      <c r="C36" s="111"/>
      <c r="D36" s="48" t="s">
        <v>42</v>
      </c>
      <c r="E36" s="104" t="s">
        <v>45</v>
      </c>
      <c r="F36" s="105"/>
      <c r="G36" s="105"/>
      <c r="H36" s="105"/>
      <c r="I36" s="49"/>
      <c r="J36" s="49" t="s">
        <v>42</v>
      </c>
      <c r="K36" s="104" t="s">
        <v>48</v>
      </c>
      <c r="L36" s="105"/>
      <c r="M36" s="106"/>
      <c r="N36" s="50" t="s">
        <v>42</v>
      </c>
    </row>
    <row r="37" spans="1:14" ht="31.5" customHeight="1">
      <c r="A37" s="51"/>
      <c r="B37" s="95"/>
      <c r="C37" s="95"/>
      <c r="D37" s="51"/>
      <c r="E37" s="51"/>
      <c r="F37" s="95"/>
      <c r="G37" s="95"/>
      <c r="H37" s="95"/>
      <c r="I37" s="52"/>
      <c r="J37" s="52"/>
      <c r="K37" s="95"/>
      <c r="L37" s="95"/>
      <c r="M37" s="95"/>
      <c r="N37" s="53"/>
    </row>
    <row r="38" spans="1:14" ht="22.5" customHeight="1">
      <c r="A38" s="113" t="s">
        <v>46</v>
      </c>
      <c r="B38" s="113"/>
      <c r="C38" s="113"/>
      <c r="D38" s="113"/>
      <c r="E38" s="114"/>
      <c r="F38" s="114"/>
      <c r="G38" s="114"/>
      <c r="H38" s="114"/>
      <c r="I38" s="114"/>
      <c r="J38" s="113"/>
      <c r="K38" s="113"/>
      <c r="L38" s="113"/>
      <c r="M38" s="113"/>
      <c r="N38" s="113"/>
    </row>
    <row r="39" ht="60.75" customHeight="1"/>
    <row r="40" spans="1:14" ht="31.5" customHeight="1">
      <c r="A40" s="101" t="s">
        <v>47</v>
      </c>
      <c r="B40" s="101"/>
      <c r="C40" s="101"/>
      <c r="D40" s="101"/>
      <c r="E40" s="101"/>
      <c r="F40" s="101"/>
      <c r="G40" s="101"/>
      <c r="H40" s="101"/>
      <c r="I40" s="101"/>
      <c r="J40" s="101"/>
      <c r="K40" s="101"/>
      <c r="L40" s="101"/>
      <c r="M40" s="101"/>
      <c r="N40" s="101"/>
    </row>
    <row r="41" spans="1:14" ht="75" customHeight="1">
      <c r="A41" s="107" t="s">
        <v>92</v>
      </c>
      <c r="B41" s="107"/>
      <c r="C41" s="107"/>
      <c r="D41" s="107"/>
      <c r="E41" s="107"/>
      <c r="F41" s="107"/>
      <c r="G41" s="107"/>
      <c r="H41" s="107"/>
      <c r="I41" s="107"/>
      <c r="J41" s="107"/>
      <c r="K41" s="107"/>
      <c r="L41" s="107"/>
      <c r="M41" s="107"/>
      <c r="N41" s="107"/>
    </row>
    <row r="42" spans="1:14" ht="48.75" customHeight="1">
      <c r="A42" s="107" t="s">
        <v>93</v>
      </c>
      <c r="B42" s="107"/>
      <c r="C42" s="107"/>
      <c r="D42" s="107"/>
      <c r="E42" s="107"/>
      <c r="F42" s="107"/>
      <c r="G42" s="107"/>
      <c r="H42" s="107"/>
      <c r="I42" s="107"/>
      <c r="J42" s="107"/>
      <c r="K42" s="107"/>
      <c r="L42" s="107"/>
      <c r="M42" s="107"/>
      <c r="N42" s="107"/>
    </row>
  </sheetData>
  <sheetProtection password="C98D" sheet="1" objects="1" scenarios="1" selectLockedCells="1"/>
  <mergeCells count="47">
    <mergeCell ref="C27:H27"/>
    <mergeCell ref="C28:K28"/>
    <mergeCell ref="C29:N29"/>
    <mergeCell ref="C30:E30"/>
    <mergeCell ref="C23:N23"/>
    <mergeCell ref="C24:H24"/>
    <mergeCell ref="C25:F25"/>
    <mergeCell ref="C26:E26"/>
    <mergeCell ref="C17:D17"/>
    <mergeCell ref="C20:L20"/>
    <mergeCell ref="C21:N21"/>
    <mergeCell ref="C22:N22"/>
    <mergeCell ref="C13:D15"/>
    <mergeCell ref="H13:M13"/>
    <mergeCell ref="H14:M14"/>
    <mergeCell ref="A11:C11"/>
    <mergeCell ref="D11:G11"/>
    <mergeCell ref="A13:A15"/>
    <mergeCell ref="B13:B15"/>
    <mergeCell ref="E13:E15"/>
    <mergeCell ref="A12:C12"/>
    <mergeCell ref="D12:G12"/>
    <mergeCell ref="I12:J12"/>
    <mergeCell ref="A1:L1"/>
    <mergeCell ref="A2:C2"/>
    <mergeCell ref="A3:L3"/>
    <mergeCell ref="B6:N10"/>
    <mergeCell ref="I11:J11"/>
    <mergeCell ref="K11:L11"/>
    <mergeCell ref="K12:L12"/>
    <mergeCell ref="M11:N12"/>
    <mergeCell ref="A38:N38"/>
    <mergeCell ref="A32:N32"/>
    <mergeCell ref="A35:N35"/>
    <mergeCell ref="A33:C33"/>
    <mergeCell ref="E33:H33"/>
    <mergeCell ref="K33:M33"/>
    <mergeCell ref="A41:N41"/>
    <mergeCell ref="A42:N42"/>
    <mergeCell ref="A4:N4"/>
    <mergeCell ref="A36:C36"/>
    <mergeCell ref="E36:H36"/>
    <mergeCell ref="K36:M36"/>
    <mergeCell ref="A40:N40"/>
    <mergeCell ref="F13:F15"/>
    <mergeCell ref="G13:G15"/>
    <mergeCell ref="N13:N15"/>
  </mergeCells>
  <printOptions/>
  <pageMargins left="0.5" right="0.5" top="0.5" bottom="0.5" header="0.5" footer="0.5"/>
  <pageSetup fitToHeight="2" fitToWidth="1" horizontalDpi="600" verticalDpi="600" orientation="landscape" scale="86" r:id="rId1"/>
  <headerFooter alignWithMargins="0">
    <oddFooter>&amp;C&amp;A&amp;R&amp;D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showGridLines="0" showZeros="0" zoomScale="75" zoomScaleNormal="75" workbookViewId="0" topLeftCell="A1">
      <selection activeCell="C11" sqref="C11:C13"/>
    </sheetView>
  </sheetViews>
  <sheetFormatPr defaultColWidth="9.140625" defaultRowHeight="12.75"/>
  <cols>
    <col min="1" max="1" width="6.8515625" style="0" customWidth="1"/>
    <col min="3" max="3" width="49.8515625" style="0" customWidth="1"/>
    <col min="4" max="4" width="11.8515625" style="54" customWidth="1"/>
    <col min="5" max="5" width="7.57421875" style="54" customWidth="1"/>
    <col min="6" max="7" width="9.140625" style="54" customWidth="1"/>
    <col min="8" max="12" width="12.7109375" style="0" customWidth="1"/>
    <col min="13" max="13" width="11.140625" style="0" customWidth="1"/>
    <col min="14" max="14" width="6.28125" style="0" customWidth="1"/>
    <col min="17" max="17" width="44.28125" style="0" bestFit="1" customWidth="1"/>
  </cols>
  <sheetData>
    <row r="1" spans="1:14" ht="13.5" customHeight="1">
      <c r="A1" s="170" t="s">
        <v>0</v>
      </c>
      <c r="B1" s="170"/>
      <c r="C1" s="170"/>
      <c r="M1" s="187" t="s">
        <v>49</v>
      </c>
      <c r="N1" s="187"/>
    </row>
    <row r="2" spans="1:16" ht="13.5" customHeight="1">
      <c r="A2" s="171" t="s">
        <v>3</v>
      </c>
      <c r="B2" s="171"/>
      <c r="C2" s="171"/>
      <c r="L2" s="175" t="s">
        <v>50</v>
      </c>
      <c r="M2" s="175"/>
      <c r="N2" s="175"/>
      <c r="O2" s="3"/>
      <c r="P2" s="3"/>
    </row>
    <row r="3" spans="1:14" ht="21" customHeight="1">
      <c r="A3" s="172" t="s">
        <v>51</v>
      </c>
      <c r="B3" s="172"/>
      <c r="C3" s="172"/>
      <c r="D3" s="172"/>
      <c r="E3" s="172"/>
      <c r="F3" s="172"/>
      <c r="G3" s="172"/>
      <c r="H3" s="172"/>
      <c r="I3" s="172"/>
      <c r="J3" s="172"/>
      <c r="K3" s="172"/>
      <c r="L3" s="172"/>
      <c r="M3" s="172"/>
      <c r="N3" s="172"/>
    </row>
    <row r="4" spans="1:14" ht="15.75" customHeight="1">
      <c r="A4" s="173" t="s">
        <v>52</v>
      </c>
      <c r="B4" s="173"/>
      <c r="C4" s="173"/>
      <c r="D4" s="173"/>
      <c r="E4" s="173"/>
      <c r="F4" s="173"/>
      <c r="G4" s="173"/>
      <c r="H4" s="173"/>
      <c r="I4" s="173"/>
      <c r="J4" s="173"/>
      <c r="K4" s="173"/>
      <c r="L4" s="173"/>
      <c r="M4" s="173"/>
      <c r="N4" s="173"/>
    </row>
    <row r="5" spans="1:14" ht="47.25" customHeight="1">
      <c r="A5" s="174"/>
      <c r="B5" s="174"/>
      <c r="C5" s="174"/>
      <c r="D5" s="174"/>
      <c r="E5" s="174"/>
      <c r="F5" s="174"/>
      <c r="G5" s="174"/>
      <c r="H5" s="174"/>
      <c r="I5" s="174"/>
      <c r="J5" s="174"/>
      <c r="K5" s="174"/>
      <c r="L5" s="174"/>
      <c r="M5" s="174"/>
      <c r="N5" s="174"/>
    </row>
    <row r="6" spans="1:14" ht="13.5" customHeight="1">
      <c r="A6" s="176" t="s">
        <v>53</v>
      </c>
      <c r="B6" s="180"/>
      <c r="C6" s="180"/>
      <c r="D6" s="176" t="s">
        <v>12</v>
      </c>
      <c r="E6" s="180"/>
      <c r="F6" s="180"/>
      <c r="G6" s="180"/>
      <c r="H6" s="55" t="s">
        <v>13</v>
      </c>
      <c r="I6" s="176" t="s">
        <v>54</v>
      </c>
      <c r="J6" s="180"/>
      <c r="K6" s="178" t="s">
        <v>15</v>
      </c>
      <c r="L6" s="179"/>
      <c r="M6" s="176" t="s">
        <v>55</v>
      </c>
      <c r="N6" s="177"/>
    </row>
    <row r="7" spans="1:14" ht="28.5" customHeight="1">
      <c r="A7" s="181">
        <f>name</f>
        <v>0</v>
      </c>
      <c r="B7" s="182"/>
      <c r="C7" s="185"/>
      <c r="D7" s="181">
        <f>county</f>
        <v>0</v>
      </c>
      <c r="E7" s="182"/>
      <c r="F7" s="182"/>
      <c r="G7" s="182"/>
      <c r="H7" s="56" t="s">
        <v>56</v>
      </c>
      <c r="I7" s="181">
        <f>no</f>
        <v>0</v>
      </c>
      <c r="J7" s="182"/>
      <c r="K7" s="181">
        <f>acres</f>
        <v>0</v>
      </c>
      <c r="L7" s="182"/>
      <c r="M7" s="183"/>
      <c r="N7" s="184"/>
    </row>
    <row r="8" spans="1:14" ht="9.75" customHeight="1">
      <c r="A8" s="188"/>
      <c r="B8" s="188"/>
      <c r="C8" s="188"/>
      <c r="D8" s="188"/>
      <c r="E8" s="188"/>
      <c r="F8" s="188"/>
      <c r="G8" s="188"/>
      <c r="H8" s="188"/>
      <c r="I8" s="188"/>
      <c r="J8" s="188"/>
      <c r="K8" s="188"/>
      <c r="L8" s="188"/>
      <c r="M8" s="188"/>
      <c r="N8" s="188"/>
    </row>
    <row r="9" spans="1:14" ht="104.25" customHeight="1">
      <c r="A9" s="189" t="s">
        <v>132</v>
      </c>
      <c r="B9" s="190"/>
      <c r="C9" s="190"/>
      <c r="D9" s="190"/>
      <c r="E9" s="190"/>
      <c r="F9" s="190"/>
      <c r="G9" s="190"/>
      <c r="H9" s="190"/>
      <c r="I9" s="190"/>
      <c r="J9" s="190"/>
      <c r="K9" s="190"/>
      <c r="L9" s="190"/>
      <c r="M9" s="190"/>
      <c r="N9" s="191"/>
    </row>
    <row r="10" ht="10.5" customHeight="1"/>
    <row r="11" spans="1:14" ht="22.5" customHeight="1">
      <c r="A11" s="186" t="s">
        <v>57</v>
      </c>
      <c r="B11" s="186" t="s">
        <v>18</v>
      </c>
      <c r="C11" s="186" t="s">
        <v>58</v>
      </c>
      <c r="D11" s="192" t="s">
        <v>59</v>
      </c>
      <c r="E11" s="186" t="s">
        <v>60</v>
      </c>
      <c r="F11" s="186" t="s">
        <v>61</v>
      </c>
      <c r="G11" s="186" t="s">
        <v>22</v>
      </c>
      <c r="H11" s="186" t="s">
        <v>62</v>
      </c>
      <c r="I11" s="186"/>
      <c r="J11" s="186"/>
      <c r="K11" s="186"/>
      <c r="L11" s="186"/>
      <c r="M11" s="186"/>
      <c r="N11" s="186" t="s">
        <v>24</v>
      </c>
    </row>
    <row r="12" spans="1:14" ht="13.5" customHeight="1">
      <c r="A12" s="186"/>
      <c r="B12" s="186"/>
      <c r="C12" s="186"/>
      <c r="D12" s="192"/>
      <c r="E12" s="186"/>
      <c r="F12" s="186"/>
      <c r="G12" s="186"/>
      <c r="H12" s="186"/>
      <c r="I12" s="186"/>
      <c r="J12" s="186"/>
      <c r="K12" s="186"/>
      <c r="L12" s="186"/>
      <c r="M12" s="186"/>
      <c r="N12" s="186"/>
    </row>
    <row r="13" spans="1:14" ht="13.5" customHeight="1">
      <c r="A13" s="186"/>
      <c r="B13" s="186"/>
      <c r="C13" s="186"/>
      <c r="D13" s="192"/>
      <c r="E13" s="186"/>
      <c r="F13" s="186"/>
      <c r="G13" s="186"/>
      <c r="H13" s="57">
        <f>'SAFE Signature Page'!H15</f>
        <v>2009</v>
      </c>
      <c r="I13" s="57">
        <f>'SAFE Signature Page'!I15</f>
        <v>2010</v>
      </c>
      <c r="J13" s="57">
        <f>'SAFE Signature Page'!J15</f>
        <v>2014</v>
      </c>
      <c r="K13" s="57">
        <f>'SAFE Signature Page'!K15</f>
        <v>2015</v>
      </c>
      <c r="L13" s="57">
        <f>'SAFE Signature Page'!L15</f>
        <v>2019</v>
      </c>
      <c r="M13" s="57">
        <f>'SAFE Signature Page'!M15</f>
        <v>2020</v>
      </c>
      <c r="N13" s="186"/>
    </row>
    <row r="14" spans="1:14" ht="18" customHeight="1">
      <c r="A14" s="58"/>
      <c r="B14" s="58"/>
      <c r="C14" s="70" t="s">
        <v>65</v>
      </c>
      <c r="D14" s="59"/>
      <c r="E14" s="60" t="s">
        <v>63</v>
      </c>
      <c r="F14" s="61">
        <f>'Cost List'!C2</f>
        <v>1.54</v>
      </c>
      <c r="G14" s="60">
        <v>50</v>
      </c>
      <c r="H14" s="61">
        <f aca="true" t="shared" si="0" ref="H14:H23">D14*F14*G14/100</f>
        <v>0</v>
      </c>
      <c r="I14" s="61"/>
      <c r="J14" s="61"/>
      <c r="K14" s="61"/>
      <c r="L14" s="61"/>
      <c r="M14" s="60"/>
      <c r="N14" s="58"/>
    </row>
    <row r="15" spans="1:14" ht="18" customHeight="1">
      <c r="A15" s="58"/>
      <c r="B15" s="58"/>
      <c r="C15" s="70" t="s">
        <v>66</v>
      </c>
      <c r="D15" s="59"/>
      <c r="E15" s="60" t="s">
        <v>63</v>
      </c>
      <c r="F15" s="61">
        <f>'Cost List'!C3</f>
        <v>0</v>
      </c>
      <c r="G15" s="60">
        <v>50</v>
      </c>
      <c r="H15" s="61">
        <f t="shared" si="0"/>
        <v>0</v>
      </c>
      <c r="I15" s="61"/>
      <c r="J15" s="61"/>
      <c r="K15" s="61"/>
      <c r="L15" s="61"/>
      <c r="M15" s="60"/>
      <c r="N15" s="58"/>
    </row>
    <row r="16" spans="1:14" ht="36" customHeight="1">
      <c r="A16" s="58"/>
      <c r="B16" s="58"/>
      <c r="C16" s="70" t="s">
        <v>67</v>
      </c>
      <c r="D16" s="59"/>
      <c r="E16" s="60" t="s">
        <v>63</v>
      </c>
      <c r="F16" s="61">
        <f>'Cost List'!C4</f>
        <v>63.7</v>
      </c>
      <c r="G16" s="60">
        <v>50</v>
      </c>
      <c r="H16" s="61">
        <f t="shared" si="0"/>
        <v>0</v>
      </c>
      <c r="I16" s="61"/>
      <c r="J16" s="61"/>
      <c r="K16" s="61"/>
      <c r="L16" s="61"/>
      <c r="M16" s="60"/>
      <c r="N16" s="58"/>
    </row>
    <row r="17" spans="1:14" ht="36" customHeight="1">
      <c r="A17" s="58"/>
      <c r="B17" s="58"/>
      <c r="C17" s="70" t="s">
        <v>68</v>
      </c>
      <c r="D17" s="59"/>
      <c r="E17" s="60" t="s">
        <v>63</v>
      </c>
      <c r="F17" s="61">
        <f>'Cost List'!C5</f>
        <v>39.4</v>
      </c>
      <c r="G17" s="60">
        <v>50</v>
      </c>
      <c r="H17" s="61">
        <f t="shared" si="0"/>
        <v>0</v>
      </c>
      <c r="I17" s="61"/>
      <c r="J17" s="61"/>
      <c r="K17" s="61"/>
      <c r="L17" s="61"/>
      <c r="M17" s="60"/>
      <c r="N17" s="58"/>
    </row>
    <row r="18" spans="1:14" ht="18" customHeight="1">
      <c r="A18" s="58"/>
      <c r="B18" s="58"/>
      <c r="C18" s="70" t="s">
        <v>94</v>
      </c>
      <c r="D18" s="59"/>
      <c r="E18" s="60" t="s">
        <v>63</v>
      </c>
      <c r="F18" s="61">
        <f>'Cost List'!C6</f>
        <v>45.48</v>
      </c>
      <c r="G18" s="60">
        <v>50</v>
      </c>
      <c r="H18" s="61">
        <f t="shared" si="0"/>
        <v>0</v>
      </c>
      <c r="I18" s="61"/>
      <c r="J18" s="61"/>
      <c r="K18" s="61"/>
      <c r="L18" s="61"/>
      <c r="M18" s="60"/>
      <c r="N18" s="58"/>
    </row>
    <row r="19" spans="1:14" ht="18" customHeight="1">
      <c r="A19" s="58"/>
      <c r="B19" s="58"/>
      <c r="C19" s="70" t="s">
        <v>95</v>
      </c>
      <c r="D19" s="59"/>
      <c r="E19" s="60" t="s">
        <v>63</v>
      </c>
      <c r="F19" s="61">
        <f>'Cost List'!C10</f>
        <v>11.72</v>
      </c>
      <c r="G19" s="60">
        <v>50</v>
      </c>
      <c r="H19" s="61">
        <f t="shared" si="0"/>
        <v>0</v>
      </c>
      <c r="I19" s="61"/>
      <c r="J19" s="61"/>
      <c r="K19" s="61"/>
      <c r="L19" s="61"/>
      <c r="M19" s="60"/>
      <c r="N19" s="58"/>
    </row>
    <row r="20" spans="1:14" ht="36" customHeight="1">
      <c r="A20" s="58"/>
      <c r="B20" s="58"/>
      <c r="C20" s="70" t="s">
        <v>71</v>
      </c>
      <c r="D20" s="59"/>
      <c r="E20" s="60" t="s">
        <v>63</v>
      </c>
      <c r="F20" s="61">
        <f>'Cost List'!C12</f>
        <v>73.26</v>
      </c>
      <c r="G20" s="60">
        <v>50</v>
      </c>
      <c r="H20" s="61">
        <f t="shared" si="0"/>
        <v>0</v>
      </c>
      <c r="I20" s="61"/>
      <c r="J20" s="61"/>
      <c r="K20" s="61"/>
      <c r="L20" s="61"/>
      <c r="M20" s="60"/>
      <c r="N20" s="58"/>
    </row>
    <row r="21" spans="1:14" ht="18" customHeight="1">
      <c r="A21" s="58"/>
      <c r="B21" s="58"/>
      <c r="C21" s="70" t="s">
        <v>102</v>
      </c>
      <c r="D21" s="59"/>
      <c r="E21" s="60" t="s">
        <v>63</v>
      </c>
      <c r="F21" s="61">
        <f>'Cost List'!C25</f>
        <v>68.72</v>
      </c>
      <c r="G21" s="60">
        <v>50</v>
      </c>
      <c r="H21" s="61">
        <f t="shared" si="0"/>
        <v>0</v>
      </c>
      <c r="I21" s="61"/>
      <c r="J21" s="61"/>
      <c r="K21" s="61"/>
      <c r="L21" s="61"/>
      <c r="M21" s="60"/>
      <c r="N21" s="58"/>
    </row>
    <row r="22" spans="1:14" ht="18" customHeight="1">
      <c r="A22" s="58"/>
      <c r="B22" s="58"/>
      <c r="C22" s="70" t="s">
        <v>64</v>
      </c>
      <c r="D22" s="59"/>
      <c r="E22" s="60" t="s">
        <v>63</v>
      </c>
      <c r="F22" s="61">
        <f>'Cost List'!C20</f>
        <v>66.42</v>
      </c>
      <c r="G22" s="60">
        <v>50</v>
      </c>
      <c r="H22" s="61">
        <f t="shared" si="0"/>
        <v>0</v>
      </c>
      <c r="I22" s="61"/>
      <c r="J22" s="61"/>
      <c r="K22" s="61"/>
      <c r="L22" s="61"/>
      <c r="M22" s="60"/>
      <c r="N22" s="58"/>
    </row>
    <row r="23" spans="1:14" ht="18" customHeight="1">
      <c r="A23" s="58"/>
      <c r="B23" s="58"/>
      <c r="C23" s="70" t="s">
        <v>69</v>
      </c>
      <c r="D23" s="59"/>
      <c r="E23" s="60" t="s">
        <v>63</v>
      </c>
      <c r="F23" s="61">
        <f>'Cost List'!C11</f>
        <v>21.3</v>
      </c>
      <c r="G23" s="60">
        <v>50</v>
      </c>
      <c r="H23" s="61">
        <f t="shared" si="0"/>
        <v>0</v>
      </c>
      <c r="I23" s="61"/>
      <c r="J23" s="61"/>
      <c r="K23" s="61"/>
      <c r="L23" s="61"/>
      <c r="M23" s="60"/>
      <c r="N23" s="58"/>
    </row>
    <row r="24" spans="1:14" s="66" customFormat="1" ht="0.75" customHeight="1">
      <c r="A24" s="62"/>
      <c r="B24" s="62"/>
      <c r="C24" s="71"/>
      <c r="D24" s="63"/>
      <c r="E24" s="64"/>
      <c r="F24" s="65"/>
      <c r="G24" s="64"/>
      <c r="H24" s="65"/>
      <c r="I24" s="65"/>
      <c r="J24" s="65"/>
      <c r="K24" s="65"/>
      <c r="L24" s="65"/>
      <c r="M24" s="64"/>
      <c r="N24" s="62"/>
    </row>
    <row r="25" spans="1:14" ht="18" customHeight="1">
      <c r="A25" s="58"/>
      <c r="B25" s="58"/>
      <c r="C25" s="70" t="s">
        <v>96</v>
      </c>
      <c r="D25" s="59"/>
      <c r="E25" s="60" t="s">
        <v>63</v>
      </c>
      <c r="F25" s="61">
        <f>VLOOKUP(C25,Q35:R38,2)</f>
        <v>0</v>
      </c>
      <c r="G25" s="60">
        <v>50</v>
      </c>
      <c r="H25" s="61"/>
      <c r="I25" s="61"/>
      <c r="J25" s="61">
        <f>D25*F25*G25/100</f>
        <v>0</v>
      </c>
      <c r="K25" s="61"/>
      <c r="L25" s="61"/>
      <c r="M25" s="60"/>
      <c r="N25" s="58"/>
    </row>
    <row r="26" spans="1:14" ht="18" customHeight="1">
      <c r="A26" s="58"/>
      <c r="B26" s="58"/>
      <c r="C26" s="70" t="s">
        <v>96</v>
      </c>
      <c r="D26" s="59"/>
      <c r="E26" s="60" t="s">
        <v>63</v>
      </c>
      <c r="F26" s="61">
        <f>VLOOKUP(C26,Q35:R38,2)</f>
        <v>0</v>
      </c>
      <c r="G26" s="60">
        <v>50</v>
      </c>
      <c r="H26" s="61"/>
      <c r="I26" s="61"/>
      <c r="J26" s="61"/>
      <c r="K26" s="61">
        <f>D26*F26*G26/100</f>
        <v>0</v>
      </c>
      <c r="L26" s="61"/>
      <c r="M26" s="60"/>
      <c r="N26" s="58"/>
    </row>
    <row r="27" spans="1:14" ht="18" customHeight="1">
      <c r="A27" s="58"/>
      <c r="B27" s="58"/>
      <c r="C27" s="70" t="s">
        <v>97</v>
      </c>
      <c r="D27" s="59"/>
      <c r="E27" s="60" t="s">
        <v>63</v>
      </c>
      <c r="F27" s="61">
        <f>VLOOKUP(C27,Q40:R43,2)</f>
        <v>0</v>
      </c>
      <c r="G27" s="60">
        <v>50</v>
      </c>
      <c r="H27" s="61"/>
      <c r="I27" s="61"/>
      <c r="J27" s="61"/>
      <c r="K27" s="61"/>
      <c r="L27" s="61">
        <f>D27*F27*G27/100</f>
        <v>0</v>
      </c>
      <c r="M27" s="60"/>
      <c r="N27" s="58"/>
    </row>
    <row r="28" spans="1:14" ht="18" customHeight="1">
      <c r="A28" s="58"/>
      <c r="B28" s="58"/>
      <c r="C28" s="70" t="s">
        <v>97</v>
      </c>
      <c r="D28" s="59"/>
      <c r="E28" s="60" t="s">
        <v>63</v>
      </c>
      <c r="F28" s="61">
        <f>VLOOKUP(C28,Q40:R43,2)</f>
        <v>0</v>
      </c>
      <c r="G28" s="60">
        <v>50</v>
      </c>
      <c r="H28" s="61"/>
      <c r="I28" s="61"/>
      <c r="J28" s="61"/>
      <c r="K28" s="61"/>
      <c r="L28" s="61"/>
      <c r="M28" s="72">
        <f>D28*F28*G28/100</f>
        <v>0</v>
      </c>
      <c r="N28" s="58"/>
    </row>
    <row r="29" spans="1:14" s="68" customFormat="1" ht="27" customHeight="1">
      <c r="A29" s="167" t="s">
        <v>70</v>
      </c>
      <c r="B29" s="168"/>
      <c r="C29" s="169"/>
      <c r="D29" s="73"/>
      <c r="E29" s="73"/>
      <c r="F29" s="73"/>
      <c r="G29" s="73"/>
      <c r="H29" s="74">
        <f aca="true" t="shared" si="1" ref="H29:M29">SUM(H14:H28)</f>
        <v>0</v>
      </c>
      <c r="I29" s="74">
        <f t="shared" si="1"/>
        <v>0</v>
      </c>
      <c r="J29" s="74">
        <f t="shared" si="1"/>
        <v>0</v>
      </c>
      <c r="K29" s="74">
        <f t="shared" si="1"/>
        <v>0</v>
      </c>
      <c r="L29" s="74">
        <f t="shared" si="1"/>
        <v>0</v>
      </c>
      <c r="M29" s="75">
        <f t="shared" si="1"/>
        <v>0</v>
      </c>
      <c r="N29" s="73"/>
    </row>
    <row r="30" spans="1:14" ht="15" customHeight="1">
      <c r="A30" s="165">
        <f>IF(Q45=TRUE,Q47,"")</f>
      </c>
      <c r="B30" s="165"/>
      <c r="C30" s="165"/>
      <c r="D30" s="165"/>
      <c r="E30" s="165"/>
      <c r="F30" s="165"/>
      <c r="G30" s="165"/>
      <c r="H30" s="165"/>
      <c r="I30" s="165"/>
      <c r="J30" s="165"/>
      <c r="K30" s="165"/>
      <c r="L30" s="165"/>
      <c r="M30" s="165"/>
      <c r="N30" s="165"/>
    </row>
    <row r="31" spans="1:14" ht="15" customHeight="1">
      <c r="A31" s="166"/>
      <c r="B31" s="166"/>
      <c r="C31" s="166"/>
      <c r="D31" s="166"/>
      <c r="E31" s="166"/>
      <c r="F31" s="166"/>
      <c r="G31" s="166"/>
      <c r="H31" s="166"/>
      <c r="I31" s="166"/>
      <c r="J31" s="166"/>
      <c r="K31" s="166"/>
      <c r="L31" s="166"/>
      <c r="M31" s="166"/>
      <c r="N31" s="166"/>
    </row>
    <row r="32" spans="1:14" ht="15" customHeight="1">
      <c r="A32" s="166"/>
      <c r="B32" s="166"/>
      <c r="C32" s="166"/>
      <c r="D32" s="166"/>
      <c r="E32" s="166"/>
      <c r="F32" s="166"/>
      <c r="G32" s="166"/>
      <c r="H32" s="166"/>
      <c r="I32" s="166"/>
      <c r="J32" s="166"/>
      <c r="K32" s="166"/>
      <c r="L32" s="166"/>
      <c r="M32" s="166"/>
      <c r="N32" s="166"/>
    </row>
    <row r="33" spans="1:14" ht="15" customHeight="1">
      <c r="A33" s="166"/>
      <c r="B33" s="166"/>
      <c r="C33" s="166"/>
      <c r="D33" s="166"/>
      <c r="E33" s="166"/>
      <c r="F33" s="166"/>
      <c r="G33" s="166"/>
      <c r="H33" s="166"/>
      <c r="I33" s="166"/>
      <c r="J33" s="166"/>
      <c r="K33" s="166"/>
      <c r="L33" s="166"/>
      <c r="M33" s="166"/>
      <c r="N33" s="166"/>
    </row>
    <row r="34" ht="15" customHeight="1"/>
    <row r="35" ht="12.75">
      <c r="Q35" t="s">
        <v>96</v>
      </c>
    </row>
    <row r="36" spans="17:18" ht="12.75">
      <c r="Q36" s="69" t="s">
        <v>120</v>
      </c>
      <c r="R36" s="76">
        <f>'Cost List'!C17</f>
        <v>181.86</v>
      </c>
    </row>
    <row r="37" spans="17:18" ht="12.75">
      <c r="Q37" s="69" t="s">
        <v>124</v>
      </c>
      <c r="R37" s="76">
        <f>'Cost List'!C18</f>
        <v>160.88</v>
      </c>
    </row>
    <row r="38" spans="17:18" ht="12.75">
      <c r="Q38" s="69" t="s">
        <v>98</v>
      </c>
      <c r="R38" s="76">
        <f>'Cost List'!C28</f>
        <v>93.48</v>
      </c>
    </row>
    <row r="40" ht="12.75">
      <c r="Q40" t="s">
        <v>97</v>
      </c>
    </row>
    <row r="41" spans="17:18" ht="12.75">
      <c r="Q41" s="69" t="s">
        <v>120</v>
      </c>
      <c r="R41" s="76">
        <f>'Cost List'!C17</f>
        <v>181.86</v>
      </c>
    </row>
    <row r="42" spans="17:18" ht="12.75">
      <c r="Q42" s="69" t="s">
        <v>124</v>
      </c>
      <c r="R42" s="76">
        <f>'Cost List'!C18</f>
        <v>160.88</v>
      </c>
    </row>
    <row r="43" spans="17:18" ht="12.75">
      <c r="Q43" s="69" t="s">
        <v>98</v>
      </c>
      <c r="R43" s="76">
        <f>'Cost List'!C28</f>
        <v>93.48</v>
      </c>
    </row>
    <row r="44" spans="17:18" ht="12.75">
      <c r="Q44" s="99"/>
      <c r="R44" s="76"/>
    </row>
    <row r="45" ht="12.75">
      <c r="Q45" t="b">
        <f>OR(C25=Q37,C26=Q37,C27=Q42,C28=Q42)</f>
        <v>0</v>
      </c>
    </row>
    <row r="47" spans="17:19" ht="12.75" customHeight="1">
      <c r="Q47" s="164" t="s">
        <v>125</v>
      </c>
      <c r="R47" s="100"/>
      <c r="S47" s="100"/>
    </row>
    <row r="48" spans="17:19" ht="12.75" customHeight="1">
      <c r="Q48" s="164"/>
      <c r="R48" s="100"/>
      <c r="S48" s="100"/>
    </row>
    <row r="49" spans="17:19" ht="12.75" customHeight="1">
      <c r="Q49" s="164"/>
      <c r="R49" s="100"/>
      <c r="S49" s="100"/>
    </row>
    <row r="50" spans="17:19" ht="12.75" customHeight="1">
      <c r="Q50" s="164"/>
      <c r="R50" s="100"/>
      <c r="S50" s="100"/>
    </row>
    <row r="51" spans="17:19" ht="12.75" customHeight="1">
      <c r="Q51" s="164"/>
      <c r="R51" s="100"/>
      <c r="S51" s="100"/>
    </row>
    <row r="52" spans="17:19" ht="12.75" customHeight="1">
      <c r="Q52" s="164"/>
      <c r="R52" s="100"/>
      <c r="S52" s="100"/>
    </row>
    <row r="53" spans="17:19" ht="12.75" customHeight="1">
      <c r="Q53" s="164"/>
      <c r="R53" s="100"/>
      <c r="S53" s="100"/>
    </row>
    <row r="54" spans="17:19" ht="12.75" customHeight="1">
      <c r="Q54" s="164"/>
      <c r="R54" s="100"/>
      <c r="S54" s="100"/>
    </row>
    <row r="55" spans="17:19" ht="12.75" customHeight="1">
      <c r="Q55" s="164"/>
      <c r="R55" s="100"/>
      <c r="S55" s="100"/>
    </row>
    <row r="56" spans="17:19" ht="12.75" customHeight="1">
      <c r="Q56" s="164"/>
      <c r="R56" s="100"/>
      <c r="S56" s="100"/>
    </row>
    <row r="57" ht="12.75">
      <c r="Q57" s="164"/>
    </row>
  </sheetData>
  <sheetProtection formatRows="0" deleteRows="0" selectLockedCells="1"/>
  <mergeCells count="30">
    <mergeCell ref="M1:N1"/>
    <mergeCell ref="A8:N8"/>
    <mergeCell ref="H11:M12"/>
    <mergeCell ref="N11:N13"/>
    <mergeCell ref="A9:N9"/>
    <mergeCell ref="A11:A13"/>
    <mergeCell ref="B11:B13"/>
    <mergeCell ref="C11:C13"/>
    <mergeCell ref="D11:D13"/>
    <mergeCell ref="E11:E13"/>
    <mergeCell ref="F11:F13"/>
    <mergeCell ref="G11:G13"/>
    <mergeCell ref="D7:G7"/>
    <mergeCell ref="I7:J7"/>
    <mergeCell ref="I6:J6"/>
    <mergeCell ref="K7:L7"/>
    <mergeCell ref="M7:N7"/>
    <mergeCell ref="A6:C6"/>
    <mergeCell ref="A7:C7"/>
    <mergeCell ref="D6:G6"/>
    <mergeCell ref="Q47:Q57"/>
    <mergeCell ref="A30:N33"/>
    <mergeCell ref="A29:C29"/>
    <mergeCell ref="A1:C1"/>
    <mergeCell ref="A2:C2"/>
    <mergeCell ref="A3:N3"/>
    <mergeCell ref="A4:N5"/>
    <mergeCell ref="L2:N2"/>
    <mergeCell ref="M6:N6"/>
    <mergeCell ref="K6:L6"/>
  </mergeCells>
  <dataValidations count="2">
    <dataValidation type="list" allowBlank="1" showInputMessage="1" showErrorMessage="1" sqref="C25:C26">
      <formula1>$Q$35:$Q$38</formula1>
    </dataValidation>
    <dataValidation type="list" allowBlank="1" showInputMessage="1" showErrorMessage="1" sqref="C27:C28">
      <formula1>$Q$40:$Q$43</formula1>
    </dataValidation>
  </dataValidations>
  <printOptions/>
  <pageMargins left="0.75" right="0.75" top="1" bottom="1" header="0.5" footer="0.5"/>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A1:R57"/>
  <sheetViews>
    <sheetView showGridLines="0" showZeros="0" zoomScale="75" zoomScaleNormal="75" workbookViewId="0" topLeftCell="A1">
      <selection activeCell="A9" sqref="A9:N9"/>
    </sheetView>
  </sheetViews>
  <sheetFormatPr defaultColWidth="9.140625" defaultRowHeight="12.75"/>
  <cols>
    <col min="1" max="1" width="6.8515625" style="0" customWidth="1"/>
    <col min="3" max="3" width="49.8515625" style="0" customWidth="1"/>
    <col min="4" max="4" width="11.8515625" style="54" customWidth="1"/>
    <col min="5" max="5" width="7.57421875" style="54" customWidth="1"/>
    <col min="6" max="7" width="9.140625" style="54" customWidth="1"/>
    <col min="8" max="12" width="12.7109375" style="0" customWidth="1"/>
    <col min="13" max="13" width="11.140625" style="0" customWidth="1"/>
    <col min="14" max="14" width="6.28125" style="0" customWidth="1"/>
    <col min="17" max="17" width="40.140625" style="0" bestFit="1" customWidth="1"/>
  </cols>
  <sheetData>
    <row r="1" spans="1:14" ht="13.5" customHeight="1">
      <c r="A1" s="170" t="s">
        <v>0</v>
      </c>
      <c r="B1" s="170"/>
      <c r="C1" s="170"/>
      <c r="M1" s="187" t="s">
        <v>49</v>
      </c>
      <c r="N1" s="187"/>
    </row>
    <row r="2" spans="1:16" ht="13.5" customHeight="1">
      <c r="A2" s="171" t="s">
        <v>3</v>
      </c>
      <c r="B2" s="171"/>
      <c r="C2" s="171"/>
      <c r="L2" s="175" t="s">
        <v>50</v>
      </c>
      <c r="M2" s="175"/>
      <c r="N2" s="175"/>
      <c r="O2" s="3"/>
      <c r="P2" s="3"/>
    </row>
    <row r="3" spans="1:14" ht="21" customHeight="1">
      <c r="A3" s="172" t="s">
        <v>51</v>
      </c>
      <c r="B3" s="172"/>
      <c r="C3" s="172"/>
      <c r="D3" s="172"/>
      <c r="E3" s="172"/>
      <c r="F3" s="172"/>
      <c r="G3" s="172"/>
      <c r="H3" s="172"/>
      <c r="I3" s="172"/>
      <c r="J3" s="172"/>
      <c r="K3" s="172"/>
      <c r="L3" s="172"/>
      <c r="M3" s="172"/>
      <c r="N3" s="172"/>
    </row>
    <row r="4" spans="1:14" ht="15.75" customHeight="1">
      <c r="A4" s="173" t="s">
        <v>52</v>
      </c>
      <c r="B4" s="173"/>
      <c r="C4" s="173"/>
      <c r="D4" s="173"/>
      <c r="E4" s="173"/>
      <c r="F4" s="173"/>
      <c r="G4" s="173"/>
      <c r="H4" s="173"/>
      <c r="I4" s="173"/>
      <c r="J4" s="173"/>
      <c r="K4" s="173"/>
      <c r="L4" s="173"/>
      <c r="M4" s="173"/>
      <c r="N4" s="173"/>
    </row>
    <row r="5" spans="1:14" ht="47.25" customHeight="1">
      <c r="A5" s="174"/>
      <c r="B5" s="174"/>
      <c r="C5" s="174"/>
      <c r="D5" s="174"/>
      <c r="E5" s="174"/>
      <c r="F5" s="174"/>
      <c r="G5" s="174"/>
      <c r="H5" s="174"/>
      <c r="I5" s="174"/>
      <c r="J5" s="174"/>
      <c r="K5" s="174"/>
      <c r="L5" s="174"/>
      <c r="M5" s="174"/>
      <c r="N5" s="174"/>
    </row>
    <row r="6" spans="1:14" ht="13.5" customHeight="1">
      <c r="A6" s="176" t="s">
        <v>53</v>
      </c>
      <c r="B6" s="180"/>
      <c r="C6" s="180"/>
      <c r="D6" s="176" t="s">
        <v>12</v>
      </c>
      <c r="E6" s="180"/>
      <c r="F6" s="180"/>
      <c r="G6" s="180"/>
      <c r="H6" s="55" t="s">
        <v>13</v>
      </c>
      <c r="I6" s="176" t="s">
        <v>54</v>
      </c>
      <c r="J6" s="180"/>
      <c r="K6" s="178" t="s">
        <v>15</v>
      </c>
      <c r="L6" s="179"/>
      <c r="M6" s="176" t="s">
        <v>55</v>
      </c>
      <c r="N6" s="177"/>
    </row>
    <row r="7" spans="1:14" ht="28.5" customHeight="1">
      <c r="A7" s="181">
        <f>name</f>
        <v>0</v>
      </c>
      <c r="B7" s="182"/>
      <c r="C7" s="182"/>
      <c r="D7" s="181">
        <f>county</f>
        <v>0</v>
      </c>
      <c r="E7" s="182"/>
      <c r="F7" s="182"/>
      <c r="G7" s="182"/>
      <c r="H7" s="56" t="s">
        <v>56</v>
      </c>
      <c r="I7" s="181">
        <f>no</f>
        <v>0</v>
      </c>
      <c r="J7" s="182"/>
      <c r="K7" s="181">
        <f>acres</f>
        <v>0</v>
      </c>
      <c r="L7" s="182"/>
      <c r="M7" s="183"/>
      <c r="N7" s="184"/>
    </row>
    <row r="8" spans="1:14" ht="9.75" customHeight="1">
      <c r="A8" s="188"/>
      <c r="B8" s="188"/>
      <c r="C8" s="188"/>
      <c r="D8" s="188"/>
      <c r="E8" s="188"/>
      <c r="F8" s="188"/>
      <c r="G8" s="188"/>
      <c r="H8" s="188"/>
      <c r="I8" s="188"/>
      <c r="J8" s="188"/>
      <c r="K8" s="188"/>
      <c r="L8" s="188"/>
      <c r="M8" s="188"/>
      <c r="N8" s="188"/>
    </row>
    <row r="9" spans="1:14" ht="104.25" customHeight="1">
      <c r="A9" s="189" t="s">
        <v>133</v>
      </c>
      <c r="B9" s="193"/>
      <c r="C9" s="193"/>
      <c r="D9" s="193"/>
      <c r="E9" s="193"/>
      <c r="F9" s="193"/>
      <c r="G9" s="193"/>
      <c r="H9" s="193"/>
      <c r="I9" s="193"/>
      <c r="J9" s="193"/>
      <c r="K9" s="193"/>
      <c r="L9" s="193"/>
      <c r="M9" s="193"/>
      <c r="N9" s="194"/>
    </row>
    <row r="10" ht="10.5" customHeight="1"/>
    <row r="11" spans="1:14" ht="22.5" customHeight="1">
      <c r="A11" s="186" t="s">
        <v>57</v>
      </c>
      <c r="B11" s="186" t="s">
        <v>18</v>
      </c>
      <c r="C11" s="186" t="s">
        <v>58</v>
      </c>
      <c r="D11" s="192" t="s">
        <v>59</v>
      </c>
      <c r="E11" s="186" t="s">
        <v>60</v>
      </c>
      <c r="F11" s="186" t="s">
        <v>61</v>
      </c>
      <c r="G11" s="186" t="s">
        <v>22</v>
      </c>
      <c r="H11" s="186" t="s">
        <v>62</v>
      </c>
      <c r="I11" s="186"/>
      <c r="J11" s="186"/>
      <c r="K11" s="186"/>
      <c r="L11" s="186"/>
      <c r="M11" s="186"/>
      <c r="N11" s="186" t="s">
        <v>24</v>
      </c>
    </row>
    <row r="12" spans="1:14" ht="13.5" customHeight="1">
      <c r="A12" s="186"/>
      <c r="B12" s="186"/>
      <c r="C12" s="186"/>
      <c r="D12" s="192"/>
      <c r="E12" s="186"/>
      <c r="F12" s="186"/>
      <c r="G12" s="186"/>
      <c r="H12" s="186"/>
      <c r="I12" s="186"/>
      <c r="J12" s="186"/>
      <c r="K12" s="186"/>
      <c r="L12" s="186"/>
      <c r="M12" s="186"/>
      <c r="N12" s="186"/>
    </row>
    <row r="13" spans="1:14" ht="13.5" customHeight="1">
      <c r="A13" s="186"/>
      <c r="B13" s="186"/>
      <c r="C13" s="186"/>
      <c r="D13" s="192"/>
      <c r="E13" s="186"/>
      <c r="F13" s="186"/>
      <c r="G13" s="186"/>
      <c r="H13" s="57">
        <f>'SAFE Signature Page'!H15</f>
        <v>2009</v>
      </c>
      <c r="I13" s="57">
        <f>'SAFE Signature Page'!I15</f>
        <v>2010</v>
      </c>
      <c r="J13" s="57">
        <f>'SAFE Signature Page'!J15</f>
        <v>2014</v>
      </c>
      <c r="K13" s="57">
        <f>'SAFE Signature Page'!K15</f>
        <v>2015</v>
      </c>
      <c r="L13" s="57">
        <f>'SAFE Signature Page'!L15</f>
        <v>2019</v>
      </c>
      <c r="M13" s="57">
        <f>'SAFE Signature Page'!M15</f>
        <v>2020</v>
      </c>
      <c r="N13" s="186"/>
    </row>
    <row r="14" spans="1:14" ht="18" customHeight="1">
      <c r="A14" s="58"/>
      <c r="B14" s="58"/>
      <c r="C14" s="70" t="s">
        <v>65</v>
      </c>
      <c r="D14" s="59"/>
      <c r="E14" s="60" t="s">
        <v>63</v>
      </c>
      <c r="F14" s="61">
        <f>'Cost List'!C2</f>
        <v>1.54</v>
      </c>
      <c r="G14" s="60">
        <v>50</v>
      </c>
      <c r="H14" s="61">
        <f aca="true" t="shared" si="0" ref="H14:H23">D14*F14*G14/100</f>
        <v>0</v>
      </c>
      <c r="I14" s="61"/>
      <c r="J14" s="61"/>
      <c r="K14" s="61"/>
      <c r="L14" s="61"/>
      <c r="M14" s="60"/>
      <c r="N14" s="58"/>
    </row>
    <row r="15" spans="1:14" ht="18" customHeight="1">
      <c r="A15" s="58"/>
      <c r="B15" s="58"/>
      <c r="C15" s="70" t="s">
        <v>66</v>
      </c>
      <c r="D15" s="59"/>
      <c r="E15" s="60" t="s">
        <v>63</v>
      </c>
      <c r="F15" s="61">
        <f>'Cost List'!C3</f>
        <v>0</v>
      </c>
      <c r="G15" s="60">
        <v>50</v>
      </c>
      <c r="H15" s="61">
        <f t="shared" si="0"/>
        <v>0</v>
      </c>
      <c r="I15" s="61"/>
      <c r="J15" s="61"/>
      <c r="K15" s="61"/>
      <c r="L15" s="61"/>
      <c r="M15" s="60"/>
      <c r="N15" s="58"/>
    </row>
    <row r="16" spans="1:14" ht="36" customHeight="1">
      <c r="A16" s="58"/>
      <c r="B16" s="58"/>
      <c r="C16" s="70" t="s">
        <v>67</v>
      </c>
      <c r="D16" s="59"/>
      <c r="E16" s="60" t="s">
        <v>63</v>
      </c>
      <c r="F16" s="61">
        <f>'Cost List'!C4</f>
        <v>63.7</v>
      </c>
      <c r="G16" s="60">
        <v>50</v>
      </c>
      <c r="H16" s="61">
        <f t="shared" si="0"/>
        <v>0</v>
      </c>
      <c r="I16" s="61"/>
      <c r="J16" s="61"/>
      <c r="K16" s="61"/>
      <c r="L16" s="61"/>
      <c r="M16" s="60"/>
      <c r="N16" s="58"/>
    </row>
    <row r="17" spans="1:14" ht="36" customHeight="1">
      <c r="A17" s="58"/>
      <c r="B17" s="58"/>
      <c r="C17" s="70" t="s">
        <v>68</v>
      </c>
      <c r="D17" s="59"/>
      <c r="E17" s="60" t="s">
        <v>63</v>
      </c>
      <c r="F17" s="61">
        <f>'Cost List'!C5</f>
        <v>39.4</v>
      </c>
      <c r="G17" s="60">
        <v>50</v>
      </c>
      <c r="H17" s="61">
        <f t="shared" si="0"/>
        <v>0</v>
      </c>
      <c r="I17" s="61"/>
      <c r="J17" s="61"/>
      <c r="K17" s="61"/>
      <c r="L17" s="61"/>
      <c r="M17" s="60"/>
      <c r="N17" s="58"/>
    </row>
    <row r="18" spans="1:14" ht="18" customHeight="1">
      <c r="A18" s="58"/>
      <c r="B18" s="58"/>
      <c r="C18" s="70" t="s">
        <v>99</v>
      </c>
      <c r="D18" s="59"/>
      <c r="E18" s="60" t="s">
        <v>63</v>
      </c>
      <c r="F18" s="61">
        <f>'Cost List'!C7</f>
        <v>162.5</v>
      </c>
      <c r="G18" s="60">
        <v>50</v>
      </c>
      <c r="H18" s="61">
        <f t="shared" si="0"/>
        <v>0</v>
      </c>
      <c r="I18" s="61"/>
      <c r="J18" s="61"/>
      <c r="K18" s="61"/>
      <c r="L18" s="61"/>
      <c r="M18" s="60"/>
      <c r="N18" s="58"/>
    </row>
    <row r="19" spans="1:14" ht="18" customHeight="1">
      <c r="A19" s="58"/>
      <c r="B19" s="58"/>
      <c r="C19" s="70" t="s">
        <v>121</v>
      </c>
      <c r="D19" s="59"/>
      <c r="E19" s="60"/>
      <c r="F19" s="61">
        <f>'Cost List'!C10</f>
        <v>11.72</v>
      </c>
      <c r="G19" s="60">
        <v>50</v>
      </c>
      <c r="H19" s="61">
        <f t="shared" si="0"/>
        <v>0</v>
      </c>
      <c r="I19" s="61"/>
      <c r="J19" s="61"/>
      <c r="K19" s="61"/>
      <c r="L19" s="61"/>
      <c r="M19" s="60"/>
      <c r="N19" s="58"/>
    </row>
    <row r="20" spans="1:14" ht="36" customHeight="1">
      <c r="A20" s="58"/>
      <c r="B20" s="58"/>
      <c r="C20" s="70" t="s">
        <v>71</v>
      </c>
      <c r="D20" s="59"/>
      <c r="E20" s="60" t="s">
        <v>63</v>
      </c>
      <c r="F20" s="61">
        <f>'Cost List'!C12</f>
        <v>73.26</v>
      </c>
      <c r="G20" s="60">
        <v>50</v>
      </c>
      <c r="H20" s="61">
        <f t="shared" si="0"/>
        <v>0</v>
      </c>
      <c r="I20" s="61"/>
      <c r="J20" s="61"/>
      <c r="K20" s="61"/>
      <c r="L20" s="61"/>
      <c r="M20" s="60"/>
      <c r="N20" s="58"/>
    </row>
    <row r="21" spans="1:14" ht="18" customHeight="1">
      <c r="A21" s="58"/>
      <c r="B21" s="58"/>
      <c r="C21" s="70" t="s">
        <v>102</v>
      </c>
      <c r="D21" s="59"/>
      <c r="E21" s="60"/>
      <c r="F21" s="61">
        <f>'Cost List'!C25</f>
        <v>68.72</v>
      </c>
      <c r="G21" s="60">
        <v>50</v>
      </c>
      <c r="H21" s="61">
        <f t="shared" si="0"/>
        <v>0</v>
      </c>
      <c r="I21" s="61"/>
      <c r="J21" s="61"/>
      <c r="K21" s="61"/>
      <c r="L21" s="61"/>
      <c r="M21" s="60"/>
      <c r="N21" s="58"/>
    </row>
    <row r="22" spans="1:14" ht="18" customHeight="1">
      <c r="A22" s="58"/>
      <c r="B22" s="58"/>
      <c r="C22" s="70" t="s">
        <v>64</v>
      </c>
      <c r="D22" s="59"/>
      <c r="E22" s="60" t="s">
        <v>63</v>
      </c>
      <c r="F22" s="61">
        <f>'Cost List'!C20</f>
        <v>66.42</v>
      </c>
      <c r="G22" s="60">
        <v>50</v>
      </c>
      <c r="H22" s="61">
        <f t="shared" si="0"/>
        <v>0</v>
      </c>
      <c r="I22" s="61"/>
      <c r="J22" s="61"/>
      <c r="K22" s="61"/>
      <c r="L22" s="61"/>
      <c r="M22" s="60"/>
      <c r="N22" s="58"/>
    </row>
    <row r="23" spans="1:14" ht="18" customHeight="1">
      <c r="A23" s="58"/>
      <c r="B23" s="58"/>
      <c r="C23" s="70" t="s">
        <v>69</v>
      </c>
      <c r="D23" s="59"/>
      <c r="E23" s="60" t="s">
        <v>63</v>
      </c>
      <c r="F23" s="61">
        <f>'Cost List'!C11</f>
        <v>21.3</v>
      </c>
      <c r="G23" s="60">
        <v>50</v>
      </c>
      <c r="H23" s="61">
        <f t="shared" si="0"/>
        <v>0</v>
      </c>
      <c r="I23" s="61"/>
      <c r="J23" s="61"/>
      <c r="K23" s="61"/>
      <c r="L23" s="61"/>
      <c r="M23" s="60"/>
      <c r="N23" s="58"/>
    </row>
    <row r="24" spans="1:14" s="66" customFormat="1" ht="0.75" customHeight="1">
      <c r="A24" s="62"/>
      <c r="B24" s="62"/>
      <c r="C24" s="71"/>
      <c r="D24" s="63"/>
      <c r="E24" s="64"/>
      <c r="F24" s="65"/>
      <c r="G24" s="64"/>
      <c r="H24" s="65"/>
      <c r="I24" s="65"/>
      <c r="J24" s="65"/>
      <c r="K24" s="65"/>
      <c r="L24" s="65"/>
      <c r="M24" s="64"/>
      <c r="N24" s="62"/>
    </row>
    <row r="25" spans="1:14" ht="18" customHeight="1">
      <c r="A25" s="58"/>
      <c r="B25" s="58"/>
      <c r="C25" s="70" t="s">
        <v>96</v>
      </c>
      <c r="D25" s="59"/>
      <c r="E25" s="60" t="s">
        <v>63</v>
      </c>
      <c r="F25" s="61">
        <f>VLOOKUP(C25,Q35:R38,2)</f>
        <v>0</v>
      </c>
      <c r="G25" s="60">
        <v>50</v>
      </c>
      <c r="H25" s="61"/>
      <c r="I25" s="61"/>
      <c r="J25" s="61">
        <f>D25*F25*G25/100</f>
        <v>0</v>
      </c>
      <c r="K25" s="61"/>
      <c r="L25" s="61"/>
      <c r="M25" s="60"/>
      <c r="N25" s="58"/>
    </row>
    <row r="26" spans="1:14" ht="18" customHeight="1">
      <c r="A26" s="58"/>
      <c r="B26" s="58"/>
      <c r="C26" s="70" t="s">
        <v>96</v>
      </c>
      <c r="D26" s="59"/>
      <c r="E26" s="60" t="s">
        <v>63</v>
      </c>
      <c r="F26" s="61">
        <f>VLOOKUP(C26,Q35:R38,2)</f>
        <v>0</v>
      </c>
      <c r="G26" s="60">
        <v>50</v>
      </c>
      <c r="H26" s="61"/>
      <c r="I26" s="61"/>
      <c r="J26" s="61"/>
      <c r="K26" s="61">
        <f>D26*F26*G26/100</f>
        <v>0</v>
      </c>
      <c r="L26" s="61"/>
      <c r="M26" s="60"/>
      <c r="N26" s="58"/>
    </row>
    <row r="27" spans="1:14" ht="18" customHeight="1">
      <c r="A27" s="58"/>
      <c r="B27" s="58"/>
      <c r="C27" s="70" t="s">
        <v>97</v>
      </c>
      <c r="D27" s="59"/>
      <c r="E27" s="60" t="s">
        <v>63</v>
      </c>
      <c r="F27" s="61">
        <f>VLOOKUP(C27,Q40:R43,2)</f>
        <v>0</v>
      </c>
      <c r="G27" s="60">
        <v>50</v>
      </c>
      <c r="H27" s="61"/>
      <c r="I27" s="61"/>
      <c r="J27" s="61"/>
      <c r="K27" s="61"/>
      <c r="L27" s="61">
        <f>D27*F27*G27/100</f>
        <v>0</v>
      </c>
      <c r="M27" s="60"/>
      <c r="N27" s="58"/>
    </row>
    <row r="28" spans="1:14" ht="18" customHeight="1">
      <c r="A28" s="58"/>
      <c r="B28" s="58"/>
      <c r="C28" s="70" t="s">
        <v>97</v>
      </c>
      <c r="D28" s="59"/>
      <c r="E28" s="60" t="s">
        <v>63</v>
      </c>
      <c r="F28" s="61">
        <f>VLOOKUP(C28,Q40:R43,2)</f>
        <v>0</v>
      </c>
      <c r="G28" s="60">
        <v>50</v>
      </c>
      <c r="H28" s="61"/>
      <c r="I28" s="61"/>
      <c r="J28" s="61"/>
      <c r="K28" s="61"/>
      <c r="L28" s="61"/>
      <c r="M28" s="72">
        <f>D28*F28*G28/100</f>
        <v>0</v>
      </c>
      <c r="N28" s="58"/>
    </row>
    <row r="29" spans="1:14" s="68" customFormat="1" ht="27" customHeight="1">
      <c r="A29" s="167" t="s">
        <v>70</v>
      </c>
      <c r="B29" s="168"/>
      <c r="C29" s="169"/>
      <c r="D29" s="73"/>
      <c r="E29" s="73"/>
      <c r="F29" s="73"/>
      <c r="G29" s="73"/>
      <c r="H29" s="74">
        <f aca="true" t="shared" si="1" ref="H29:M29">SUM(H14:H28)</f>
        <v>0</v>
      </c>
      <c r="I29" s="74">
        <f t="shared" si="1"/>
        <v>0</v>
      </c>
      <c r="J29" s="74">
        <f t="shared" si="1"/>
        <v>0</v>
      </c>
      <c r="K29" s="74">
        <f t="shared" si="1"/>
        <v>0</v>
      </c>
      <c r="L29" s="74">
        <f t="shared" si="1"/>
        <v>0</v>
      </c>
      <c r="M29" s="75">
        <f t="shared" si="1"/>
        <v>0</v>
      </c>
      <c r="N29" s="73"/>
    </row>
    <row r="30" spans="1:14" ht="15" customHeight="1">
      <c r="A30" s="165">
        <f>IF(Q45=TRUE,Q47,"")</f>
      </c>
      <c r="B30" s="165"/>
      <c r="C30" s="165"/>
      <c r="D30" s="165"/>
      <c r="E30" s="165"/>
      <c r="F30" s="165"/>
      <c r="G30" s="165"/>
      <c r="H30" s="165"/>
      <c r="I30" s="165"/>
      <c r="J30" s="165"/>
      <c r="K30" s="165"/>
      <c r="L30" s="165"/>
      <c r="M30" s="165"/>
      <c r="N30" s="165"/>
    </row>
    <row r="31" spans="1:14" ht="15" customHeight="1">
      <c r="A31" s="166"/>
      <c r="B31" s="166"/>
      <c r="C31" s="166"/>
      <c r="D31" s="166"/>
      <c r="E31" s="166"/>
      <c r="F31" s="166"/>
      <c r="G31" s="166"/>
      <c r="H31" s="166"/>
      <c r="I31" s="166"/>
      <c r="J31" s="166"/>
      <c r="K31" s="166"/>
      <c r="L31" s="166"/>
      <c r="M31" s="166"/>
      <c r="N31" s="166"/>
    </row>
    <row r="32" spans="1:14" ht="15" customHeight="1">
      <c r="A32" s="166"/>
      <c r="B32" s="166"/>
      <c r="C32" s="166"/>
      <c r="D32" s="166"/>
      <c r="E32" s="166"/>
      <c r="F32" s="166"/>
      <c r="G32" s="166"/>
      <c r="H32" s="166"/>
      <c r="I32" s="166"/>
      <c r="J32" s="166"/>
      <c r="K32" s="166"/>
      <c r="L32" s="166"/>
      <c r="M32" s="166"/>
      <c r="N32" s="166"/>
    </row>
    <row r="33" spans="1:14" ht="15" customHeight="1">
      <c r="A33" s="166"/>
      <c r="B33" s="166"/>
      <c r="C33" s="166"/>
      <c r="D33" s="166"/>
      <c r="E33" s="166"/>
      <c r="F33" s="166"/>
      <c r="G33" s="166"/>
      <c r="H33" s="166"/>
      <c r="I33" s="166"/>
      <c r="J33" s="166"/>
      <c r="K33" s="166"/>
      <c r="L33" s="166"/>
      <c r="M33" s="166"/>
      <c r="N33" s="166"/>
    </row>
    <row r="34" ht="15" customHeight="1"/>
    <row r="35" ht="12.75">
      <c r="Q35" t="s">
        <v>96</v>
      </c>
    </row>
    <row r="36" spans="17:18" ht="12.75">
      <c r="Q36" s="69" t="s">
        <v>100</v>
      </c>
      <c r="R36" s="76">
        <f>'Cost List'!C13</f>
        <v>19.36</v>
      </c>
    </row>
    <row r="37" spans="17:18" ht="12.75">
      <c r="Q37" s="69" t="s">
        <v>126</v>
      </c>
      <c r="R37" s="76">
        <f>'Cost List'!C14</f>
        <v>113.76</v>
      </c>
    </row>
    <row r="38" spans="17:18" ht="12.75">
      <c r="Q38" s="69" t="s">
        <v>127</v>
      </c>
      <c r="R38" s="76">
        <f>'Cost List'!C19</f>
        <v>243.6</v>
      </c>
    </row>
    <row r="40" ht="12.75">
      <c r="Q40" t="s">
        <v>97</v>
      </c>
    </row>
    <row r="41" spans="17:18" ht="12.75">
      <c r="Q41" s="69" t="s">
        <v>100</v>
      </c>
      <c r="R41" s="76">
        <f>'Cost List'!C13</f>
        <v>19.36</v>
      </c>
    </row>
    <row r="42" spans="17:18" ht="12.75">
      <c r="Q42" s="69" t="s">
        <v>126</v>
      </c>
      <c r="R42" s="76">
        <f>'Cost List'!C14</f>
        <v>113.76</v>
      </c>
    </row>
    <row r="43" spans="17:18" ht="12.75">
      <c r="Q43" s="69" t="s">
        <v>127</v>
      </c>
      <c r="R43" s="76">
        <f>'Cost List'!C19</f>
        <v>243.6</v>
      </c>
    </row>
    <row r="45" ht="12.75">
      <c r="Q45" t="b">
        <f>OR(C25=Q37,C25=Q38,C26=Q37,C26=Q38,C27=Q42,C27=Q43,C28=Q42,C28=Q43)</f>
        <v>0</v>
      </c>
    </row>
    <row r="47" ht="12.75">
      <c r="Q47" s="164" t="s">
        <v>125</v>
      </c>
    </row>
    <row r="48" ht="12.75">
      <c r="Q48" s="164"/>
    </row>
    <row r="49" ht="12.75">
      <c r="Q49" s="164"/>
    </row>
    <row r="50" ht="12.75">
      <c r="Q50" s="164"/>
    </row>
    <row r="51" ht="12.75">
      <c r="Q51" s="164"/>
    </row>
    <row r="52" ht="12.75">
      <c r="Q52" s="164"/>
    </row>
    <row r="53" ht="12.75">
      <c r="Q53" s="164"/>
    </row>
    <row r="54" ht="12.75">
      <c r="Q54" s="164"/>
    </row>
    <row r="55" ht="12.75">
      <c r="Q55" s="164"/>
    </row>
    <row r="56" ht="12.75">
      <c r="Q56" s="164"/>
    </row>
    <row r="57" ht="12.75">
      <c r="Q57" s="164"/>
    </row>
  </sheetData>
  <sheetProtection formatRows="0" deleteRows="0" selectLockedCells="1"/>
  <mergeCells count="30">
    <mergeCell ref="A29:C29"/>
    <mergeCell ref="A1:C1"/>
    <mergeCell ref="A2:C2"/>
    <mergeCell ref="A3:N3"/>
    <mergeCell ref="A4:N5"/>
    <mergeCell ref="L2:N2"/>
    <mergeCell ref="M6:N6"/>
    <mergeCell ref="K6:L6"/>
    <mergeCell ref="I6:J6"/>
    <mergeCell ref="K7:L7"/>
    <mergeCell ref="D7:G7"/>
    <mergeCell ref="I7:J7"/>
    <mergeCell ref="M7:N7"/>
    <mergeCell ref="A6:C6"/>
    <mergeCell ref="A7:C7"/>
    <mergeCell ref="D6:G6"/>
    <mergeCell ref="D11:D13"/>
    <mergeCell ref="E11:E13"/>
    <mergeCell ref="F11:F13"/>
    <mergeCell ref="G11:G13"/>
    <mergeCell ref="Q47:Q57"/>
    <mergeCell ref="A30:N33"/>
    <mergeCell ref="M1:N1"/>
    <mergeCell ref="A8:N8"/>
    <mergeCell ref="H11:M12"/>
    <mergeCell ref="N11:N13"/>
    <mergeCell ref="A9:N9"/>
    <mergeCell ref="A11:A13"/>
    <mergeCell ref="B11:B13"/>
    <mergeCell ref="C11:C13"/>
  </mergeCells>
  <dataValidations count="2">
    <dataValidation type="list" allowBlank="1" showInputMessage="1" showErrorMessage="1" sqref="C25:C26">
      <formula1>$Q$35:$Q$38</formula1>
    </dataValidation>
    <dataValidation type="list" allowBlank="1" showInputMessage="1" showErrorMessage="1" sqref="C27:C28">
      <formula1>$Q$40:$Q$43</formula1>
    </dataValidation>
  </dataValidations>
  <printOptions/>
  <pageMargins left="0.75" right="0.75" top="1" bottom="1" header="0.5" footer="0.5"/>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pageSetUpPr fitToPage="1"/>
  </sheetPr>
  <dimension ref="A1:R57"/>
  <sheetViews>
    <sheetView showGridLines="0" showZeros="0" zoomScale="75" zoomScaleNormal="75" workbookViewId="0" topLeftCell="A1">
      <selection activeCell="A9" sqref="A9:N9"/>
    </sheetView>
  </sheetViews>
  <sheetFormatPr defaultColWidth="9.140625" defaultRowHeight="12.75"/>
  <cols>
    <col min="1" max="1" width="6.8515625" style="0" customWidth="1"/>
    <col min="3" max="3" width="49.8515625" style="0" customWidth="1"/>
    <col min="4" max="4" width="11.8515625" style="54" customWidth="1"/>
    <col min="5" max="5" width="7.57421875" style="54" customWidth="1"/>
    <col min="6" max="7" width="9.140625" style="54" customWidth="1"/>
    <col min="8" max="12" width="12.7109375" style="0" customWidth="1"/>
    <col min="13" max="13" width="11.140625" style="0" customWidth="1"/>
    <col min="14" max="14" width="6.28125" style="0" customWidth="1"/>
    <col min="17" max="17" width="45.28125" style="0" customWidth="1"/>
  </cols>
  <sheetData>
    <row r="1" spans="1:14" ht="13.5" customHeight="1">
      <c r="A1" s="170" t="s">
        <v>0</v>
      </c>
      <c r="B1" s="170"/>
      <c r="C1" s="170"/>
      <c r="M1" s="187" t="s">
        <v>49</v>
      </c>
      <c r="N1" s="187"/>
    </row>
    <row r="2" spans="1:16" ht="13.5" customHeight="1">
      <c r="A2" s="171" t="s">
        <v>3</v>
      </c>
      <c r="B2" s="171"/>
      <c r="C2" s="171"/>
      <c r="L2" s="175" t="s">
        <v>50</v>
      </c>
      <c r="M2" s="175"/>
      <c r="N2" s="175"/>
      <c r="O2" s="3"/>
      <c r="P2" s="3"/>
    </row>
    <row r="3" spans="1:14" ht="21" customHeight="1">
      <c r="A3" s="172" t="s">
        <v>51</v>
      </c>
      <c r="B3" s="172"/>
      <c r="C3" s="172"/>
      <c r="D3" s="172"/>
      <c r="E3" s="172"/>
      <c r="F3" s="172"/>
      <c r="G3" s="172"/>
      <c r="H3" s="172"/>
      <c r="I3" s="172"/>
      <c r="J3" s="172"/>
      <c r="K3" s="172"/>
      <c r="L3" s="172"/>
      <c r="M3" s="172"/>
      <c r="N3" s="172"/>
    </row>
    <row r="4" spans="1:14" ht="15.75" customHeight="1">
      <c r="A4" s="173" t="s">
        <v>52</v>
      </c>
      <c r="B4" s="173"/>
      <c r="C4" s="173"/>
      <c r="D4" s="173"/>
      <c r="E4" s="173"/>
      <c r="F4" s="173"/>
      <c r="G4" s="173"/>
      <c r="H4" s="173"/>
      <c r="I4" s="173"/>
      <c r="J4" s="173"/>
      <c r="K4" s="173"/>
      <c r="L4" s="173"/>
      <c r="M4" s="173"/>
      <c r="N4" s="173"/>
    </row>
    <row r="5" spans="1:14" ht="47.25" customHeight="1">
      <c r="A5" s="174"/>
      <c r="B5" s="174"/>
      <c r="C5" s="174"/>
      <c r="D5" s="174"/>
      <c r="E5" s="174"/>
      <c r="F5" s="174"/>
      <c r="G5" s="174"/>
      <c r="H5" s="174"/>
      <c r="I5" s="174"/>
      <c r="J5" s="174"/>
      <c r="K5" s="174"/>
      <c r="L5" s="174"/>
      <c r="M5" s="174"/>
      <c r="N5" s="174"/>
    </row>
    <row r="6" spans="1:14" ht="13.5" customHeight="1">
      <c r="A6" s="176" t="s">
        <v>53</v>
      </c>
      <c r="B6" s="180"/>
      <c r="C6" s="180"/>
      <c r="D6" s="176" t="s">
        <v>12</v>
      </c>
      <c r="E6" s="180"/>
      <c r="F6" s="180"/>
      <c r="G6" s="180"/>
      <c r="H6" s="55" t="s">
        <v>13</v>
      </c>
      <c r="I6" s="176" t="s">
        <v>54</v>
      </c>
      <c r="J6" s="180"/>
      <c r="K6" s="178" t="s">
        <v>15</v>
      </c>
      <c r="L6" s="179"/>
      <c r="M6" s="176" t="s">
        <v>55</v>
      </c>
      <c r="N6" s="177"/>
    </row>
    <row r="7" spans="1:14" ht="28.5" customHeight="1">
      <c r="A7" s="181">
        <f>name</f>
        <v>0</v>
      </c>
      <c r="B7" s="182"/>
      <c r="C7" s="182"/>
      <c r="D7" s="181">
        <f>county</f>
        <v>0</v>
      </c>
      <c r="E7" s="182"/>
      <c r="F7" s="182"/>
      <c r="G7" s="182"/>
      <c r="H7" s="56" t="s">
        <v>56</v>
      </c>
      <c r="I7" s="181">
        <f>no</f>
        <v>0</v>
      </c>
      <c r="J7" s="182"/>
      <c r="K7" s="181">
        <f>acres</f>
        <v>0</v>
      </c>
      <c r="L7" s="182"/>
      <c r="M7" s="183"/>
      <c r="N7" s="184"/>
    </row>
    <row r="8" spans="1:14" ht="9.75" customHeight="1">
      <c r="A8" s="188"/>
      <c r="B8" s="188"/>
      <c r="C8" s="188"/>
      <c r="D8" s="188"/>
      <c r="E8" s="188"/>
      <c r="F8" s="188"/>
      <c r="G8" s="188"/>
      <c r="H8" s="188"/>
      <c r="I8" s="188"/>
      <c r="J8" s="188"/>
      <c r="K8" s="188"/>
      <c r="L8" s="188"/>
      <c r="M8" s="188"/>
      <c r="N8" s="188"/>
    </row>
    <row r="9" spans="1:14" ht="104.25" customHeight="1">
      <c r="A9" s="189" t="s">
        <v>134</v>
      </c>
      <c r="B9" s="193"/>
      <c r="C9" s="193"/>
      <c r="D9" s="193"/>
      <c r="E9" s="193"/>
      <c r="F9" s="193"/>
      <c r="G9" s="193"/>
      <c r="H9" s="193"/>
      <c r="I9" s="193"/>
      <c r="J9" s="193"/>
      <c r="K9" s="193"/>
      <c r="L9" s="193"/>
      <c r="M9" s="193"/>
      <c r="N9" s="194"/>
    </row>
    <row r="10" ht="10.5" customHeight="1"/>
    <row r="11" spans="1:14" ht="22.5" customHeight="1">
      <c r="A11" s="195" t="s">
        <v>57</v>
      </c>
      <c r="B11" s="195" t="s">
        <v>18</v>
      </c>
      <c r="C11" s="195" t="s">
        <v>58</v>
      </c>
      <c r="D11" s="196" t="s">
        <v>59</v>
      </c>
      <c r="E11" s="195" t="s">
        <v>60</v>
      </c>
      <c r="F11" s="195" t="s">
        <v>61</v>
      </c>
      <c r="G11" s="195" t="s">
        <v>22</v>
      </c>
      <c r="H11" s="195" t="s">
        <v>62</v>
      </c>
      <c r="I11" s="195"/>
      <c r="J11" s="195"/>
      <c r="K11" s="195"/>
      <c r="L11" s="195"/>
      <c r="M11" s="195"/>
      <c r="N11" s="195" t="s">
        <v>24</v>
      </c>
    </row>
    <row r="12" spans="1:14" ht="13.5" customHeight="1">
      <c r="A12" s="195"/>
      <c r="B12" s="195"/>
      <c r="C12" s="195"/>
      <c r="D12" s="196"/>
      <c r="E12" s="195"/>
      <c r="F12" s="195"/>
      <c r="G12" s="195"/>
      <c r="H12" s="195"/>
      <c r="I12" s="195"/>
      <c r="J12" s="195"/>
      <c r="K12" s="195"/>
      <c r="L12" s="195"/>
      <c r="M12" s="195"/>
      <c r="N12" s="195"/>
    </row>
    <row r="13" spans="1:14" ht="13.5" customHeight="1">
      <c r="A13" s="195"/>
      <c r="B13" s="195"/>
      <c r="C13" s="195"/>
      <c r="D13" s="196"/>
      <c r="E13" s="195"/>
      <c r="F13" s="195"/>
      <c r="G13" s="195"/>
      <c r="H13" s="77">
        <f>'SAFE Signature Page'!H15</f>
        <v>2009</v>
      </c>
      <c r="I13" s="77">
        <f>'SAFE Signature Page'!I15</f>
        <v>2010</v>
      </c>
      <c r="J13" s="77">
        <f>'SAFE Signature Page'!J15</f>
        <v>2014</v>
      </c>
      <c r="K13" s="77">
        <f>'SAFE Signature Page'!K15</f>
        <v>2015</v>
      </c>
      <c r="L13" s="77">
        <f>'SAFE Signature Page'!L15</f>
        <v>2019</v>
      </c>
      <c r="M13" s="77">
        <f>'SAFE Signature Page'!M15</f>
        <v>2020</v>
      </c>
      <c r="N13" s="195"/>
    </row>
    <row r="14" spans="1:14" ht="18" customHeight="1">
      <c r="A14" s="58"/>
      <c r="B14" s="58"/>
      <c r="C14" s="70" t="s">
        <v>65</v>
      </c>
      <c r="D14" s="59"/>
      <c r="E14" s="60" t="s">
        <v>63</v>
      </c>
      <c r="F14" s="61">
        <f>'Cost List'!C2</f>
        <v>1.54</v>
      </c>
      <c r="G14" s="60">
        <v>50</v>
      </c>
      <c r="H14" s="61">
        <f aca="true" t="shared" si="0" ref="H14:H23">D14*F14*G14/100</f>
        <v>0</v>
      </c>
      <c r="I14" s="61"/>
      <c r="J14" s="61"/>
      <c r="K14" s="61"/>
      <c r="L14" s="61"/>
      <c r="M14" s="60"/>
      <c r="N14" s="58"/>
    </row>
    <row r="15" spans="1:14" ht="18" customHeight="1">
      <c r="A15" s="58"/>
      <c r="B15" s="58"/>
      <c r="C15" s="70" t="s">
        <v>66</v>
      </c>
      <c r="D15" s="59"/>
      <c r="E15" s="60" t="s">
        <v>63</v>
      </c>
      <c r="F15" s="61">
        <f>'Cost List'!C3</f>
        <v>0</v>
      </c>
      <c r="G15" s="60">
        <v>50</v>
      </c>
      <c r="H15" s="61">
        <f t="shared" si="0"/>
        <v>0</v>
      </c>
      <c r="I15" s="61"/>
      <c r="J15" s="61"/>
      <c r="K15" s="61"/>
      <c r="L15" s="61"/>
      <c r="M15" s="60"/>
      <c r="N15" s="58"/>
    </row>
    <row r="16" spans="1:14" ht="36" customHeight="1">
      <c r="A16" s="58"/>
      <c r="B16" s="58"/>
      <c r="C16" s="70" t="s">
        <v>67</v>
      </c>
      <c r="D16" s="59"/>
      <c r="E16" s="60" t="s">
        <v>63</v>
      </c>
      <c r="F16" s="61">
        <f>'Cost List'!C4</f>
        <v>63.7</v>
      </c>
      <c r="G16" s="60">
        <v>50</v>
      </c>
      <c r="H16" s="61">
        <f t="shared" si="0"/>
        <v>0</v>
      </c>
      <c r="I16" s="61"/>
      <c r="J16" s="61"/>
      <c r="K16" s="61"/>
      <c r="L16" s="61"/>
      <c r="M16" s="60"/>
      <c r="N16" s="58"/>
    </row>
    <row r="17" spans="1:14" ht="36" customHeight="1">
      <c r="A17" s="58"/>
      <c r="B17" s="58"/>
      <c r="C17" s="70" t="s">
        <v>68</v>
      </c>
      <c r="D17" s="59"/>
      <c r="E17" s="60" t="s">
        <v>63</v>
      </c>
      <c r="F17" s="61">
        <f>'Cost List'!C5</f>
        <v>39.4</v>
      </c>
      <c r="G17" s="60">
        <v>50</v>
      </c>
      <c r="H17" s="61">
        <f t="shared" si="0"/>
        <v>0</v>
      </c>
      <c r="I17" s="61"/>
      <c r="J17" s="61"/>
      <c r="K17" s="61"/>
      <c r="L17" s="61"/>
      <c r="M17" s="60"/>
      <c r="N17" s="58"/>
    </row>
    <row r="18" spans="1:14" ht="18" customHeight="1">
      <c r="A18" s="58"/>
      <c r="B18" s="58"/>
      <c r="C18" s="70" t="s">
        <v>101</v>
      </c>
      <c r="D18" s="59"/>
      <c r="E18" s="60" t="s">
        <v>63</v>
      </c>
      <c r="F18" s="61">
        <f>'Cost List'!C9</f>
        <v>347.6</v>
      </c>
      <c r="G18" s="60">
        <v>50</v>
      </c>
      <c r="H18" s="61">
        <f t="shared" si="0"/>
        <v>0</v>
      </c>
      <c r="I18" s="61"/>
      <c r="J18" s="61"/>
      <c r="K18" s="61"/>
      <c r="L18" s="61"/>
      <c r="M18" s="60"/>
      <c r="N18" s="58"/>
    </row>
    <row r="19" spans="1:14" ht="18" customHeight="1">
      <c r="A19" s="58"/>
      <c r="B19" s="58"/>
      <c r="C19" s="70" t="s">
        <v>121</v>
      </c>
      <c r="D19" s="59"/>
      <c r="E19" s="60" t="s">
        <v>63</v>
      </c>
      <c r="F19" s="61">
        <f>'Cost List'!C10</f>
        <v>11.72</v>
      </c>
      <c r="G19" s="60">
        <v>50</v>
      </c>
      <c r="H19" s="61">
        <f t="shared" si="0"/>
        <v>0</v>
      </c>
      <c r="I19" s="61"/>
      <c r="J19" s="61"/>
      <c r="K19" s="61"/>
      <c r="L19" s="61"/>
      <c r="M19" s="60"/>
      <c r="N19" s="58"/>
    </row>
    <row r="20" spans="1:14" ht="36" customHeight="1">
      <c r="A20" s="58"/>
      <c r="B20" s="58"/>
      <c r="C20" s="70" t="s">
        <v>71</v>
      </c>
      <c r="D20" s="59"/>
      <c r="E20" s="60" t="s">
        <v>63</v>
      </c>
      <c r="F20" s="61">
        <f>'Cost List'!C12</f>
        <v>73.26</v>
      </c>
      <c r="G20" s="60">
        <v>50</v>
      </c>
      <c r="H20" s="61">
        <f t="shared" si="0"/>
        <v>0</v>
      </c>
      <c r="I20" s="61"/>
      <c r="J20" s="61"/>
      <c r="K20" s="61"/>
      <c r="L20" s="61"/>
      <c r="M20" s="60"/>
      <c r="N20" s="58"/>
    </row>
    <row r="21" spans="1:14" ht="18" customHeight="1">
      <c r="A21" s="58"/>
      <c r="B21" s="58"/>
      <c r="C21" s="70" t="s">
        <v>102</v>
      </c>
      <c r="D21" s="59"/>
      <c r="E21" s="60" t="s">
        <v>63</v>
      </c>
      <c r="F21" s="61">
        <f>'Cost List'!C25</f>
        <v>68.72</v>
      </c>
      <c r="G21" s="60">
        <v>50</v>
      </c>
      <c r="H21" s="61">
        <f t="shared" si="0"/>
        <v>0</v>
      </c>
      <c r="I21" s="61"/>
      <c r="J21" s="61"/>
      <c r="K21" s="61"/>
      <c r="L21" s="61"/>
      <c r="M21" s="60"/>
      <c r="N21" s="58"/>
    </row>
    <row r="22" spans="1:14" ht="18" customHeight="1">
      <c r="A22" s="58"/>
      <c r="B22" s="58"/>
      <c r="C22" s="70" t="s">
        <v>69</v>
      </c>
      <c r="D22" s="59"/>
      <c r="E22" s="60" t="s">
        <v>63</v>
      </c>
      <c r="F22" s="61">
        <f>'Cost List'!C11</f>
        <v>21.3</v>
      </c>
      <c r="G22" s="60">
        <v>50</v>
      </c>
      <c r="H22" s="61">
        <f t="shared" si="0"/>
        <v>0</v>
      </c>
      <c r="I22" s="61"/>
      <c r="J22" s="61"/>
      <c r="K22" s="61"/>
      <c r="L22" s="61"/>
      <c r="M22" s="60"/>
      <c r="N22" s="58"/>
    </row>
    <row r="23" spans="1:14" ht="18" customHeight="1">
      <c r="A23" s="58"/>
      <c r="B23" s="58"/>
      <c r="C23" s="70" t="s">
        <v>64</v>
      </c>
      <c r="D23" s="59"/>
      <c r="E23" s="60" t="s">
        <v>63</v>
      </c>
      <c r="F23" s="61">
        <f>'Cost List'!C20</f>
        <v>66.42</v>
      </c>
      <c r="G23" s="60">
        <v>50</v>
      </c>
      <c r="H23" s="61">
        <f t="shared" si="0"/>
        <v>0</v>
      </c>
      <c r="I23" s="61"/>
      <c r="J23" s="61"/>
      <c r="K23" s="61"/>
      <c r="L23" s="61"/>
      <c r="M23" s="60"/>
      <c r="N23" s="58"/>
    </row>
    <row r="24" spans="1:14" s="66" customFormat="1" ht="0.75" customHeight="1">
      <c r="A24" s="62"/>
      <c r="B24" s="62"/>
      <c r="C24" s="71"/>
      <c r="D24" s="63"/>
      <c r="E24" s="64"/>
      <c r="F24" s="65"/>
      <c r="G24" s="64"/>
      <c r="H24" s="65"/>
      <c r="I24" s="65"/>
      <c r="J24" s="65"/>
      <c r="K24" s="65"/>
      <c r="L24" s="65"/>
      <c r="M24" s="64"/>
      <c r="N24" s="62"/>
    </row>
    <row r="25" spans="1:14" ht="18" customHeight="1">
      <c r="A25" s="58"/>
      <c r="B25" s="58"/>
      <c r="C25" s="70" t="s">
        <v>96</v>
      </c>
      <c r="D25" s="59"/>
      <c r="E25" s="60" t="s">
        <v>63</v>
      </c>
      <c r="F25" s="61">
        <f>VLOOKUP(C25,Q35:R38,2)</f>
        <v>0</v>
      </c>
      <c r="G25" s="60">
        <v>50</v>
      </c>
      <c r="H25" s="61"/>
      <c r="I25" s="61"/>
      <c r="J25" s="61">
        <f>D25*F25*G25/100</f>
        <v>0</v>
      </c>
      <c r="K25" s="61"/>
      <c r="L25" s="61"/>
      <c r="M25" s="60"/>
      <c r="N25" s="58"/>
    </row>
    <row r="26" spans="1:14" ht="18" customHeight="1">
      <c r="A26" s="58"/>
      <c r="B26" s="58"/>
      <c r="C26" s="70" t="s">
        <v>96</v>
      </c>
      <c r="D26" s="59"/>
      <c r="E26" s="60" t="s">
        <v>63</v>
      </c>
      <c r="F26" s="61">
        <f>VLOOKUP(C26,Q35:R38,2)</f>
        <v>0</v>
      </c>
      <c r="G26" s="60">
        <v>50</v>
      </c>
      <c r="H26" s="61"/>
      <c r="I26" s="61"/>
      <c r="J26" s="61"/>
      <c r="K26" s="61">
        <f>D26*F26*G26/100</f>
        <v>0</v>
      </c>
      <c r="L26" s="61"/>
      <c r="M26" s="60"/>
      <c r="N26" s="58"/>
    </row>
    <row r="27" spans="1:14" ht="18" customHeight="1">
      <c r="A27" s="58"/>
      <c r="B27" s="58"/>
      <c r="C27" s="70" t="s">
        <v>97</v>
      </c>
      <c r="D27" s="59"/>
      <c r="E27" s="60" t="s">
        <v>63</v>
      </c>
      <c r="F27" s="61">
        <f>VLOOKUP(C27,Q40:R43,2)</f>
        <v>0</v>
      </c>
      <c r="G27" s="60">
        <v>50</v>
      </c>
      <c r="H27" s="61"/>
      <c r="I27" s="61"/>
      <c r="J27" s="61"/>
      <c r="K27" s="61"/>
      <c r="L27" s="61">
        <f>D27*F27*G27/100</f>
        <v>0</v>
      </c>
      <c r="M27" s="60"/>
      <c r="N27" s="58"/>
    </row>
    <row r="28" spans="1:14" ht="18" customHeight="1">
      <c r="A28" s="58"/>
      <c r="B28" s="58"/>
      <c r="C28" s="70" t="s">
        <v>97</v>
      </c>
      <c r="D28" s="59"/>
      <c r="E28" s="60" t="s">
        <v>63</v>
      </c>
      <c r="F28" s="61">
        <f>VLOOKUP(C28,Q40:R43,2)</f>
        <v>0</v>
      </c>
      <c r="G28" s="60">
        <v>50</v>
      </c>
      <c r="H28" s="61"/>
      <c r="I28" s="61"/>
      <c r="J28" s="61"/>
      <c r="K28" s="61"/>
      <c r="L28" s="61"/>
      <c r="M28" s="72">
        <f>D28*F28*G28/100</f>
        <v>0</v>
      </c>
      <c r="N28" s="58"/>
    </row>
    <row r="29" spans="1:14" s="68" customFormat="1" ht="27" customHeight="1">
      <c r="A29" s="167" t="s">
        <v>70</v>
      </c>
      <c r="B29" s="168"/>
      <c r="C29" s="169"/>
      <c r="D29" s="73"/>
      <c r="E29" s="73"/>
      <c r="F29" s="73"/>
      <c r="G29" s="73"/>
      <c r="H29" s="74">
        <f aca="true" t="shared" si="1" ref="H29:M29">SUM(H14:H28)</f>
        <v>0</v>
      </c>
      <c r="I29" s="74">
        <f t="shared" si="1"/>
        <v>0</v>
      </c>
      <c r="J29" s="74">
        <f t="shared" si="1"/>
        <v>0</v>
      </c>
      <c r="K29" s="74">
        <f t="shared" si="1"/>
        <v>0</v>
      </c>
      <c r="L29" s="74">
        <f t="shared" si="1"/>
        <v>0</v>
      </c>
      <c r="M29" s="75">
        <f t="shared" si="1"/>
        <v>0</v>
      </c>
      <c r="N29" s="73"/>
    </row>
    <row r="30" spans="1:14" ht="15" customHeight="1">
      <c r="A30" s="165">
        <f>IF(Q45=TRUE,Q47,"")</f>
      </c>
      <c r="B30" s="165"/>
      <c r="C30" s="165"/>
      <c r="D30" s="165"/>
      <c r="E30" s="165"/>
      <c r="F30" s="165"/>
      <c r="G30" s="165"/>
      <c r="H30" s="165"/>
      <c r="I30" s="165"/>
      <c r="J30" s="165"/>
      <c r="K30" s="165"/>
      <c r="L30" s="165"/>
      <c r="M30" s="165"/>
      <c r="N30" s="165"/>
    </row>
    <row r="31" spans="1:14" ht="15" customHeight="1">
      <c r="A31" s="166"/>
      <c r="B31" s="166"/>
      <c r="C31" s="166"/>
      <c r="D31" s="166"/>
      <c r="E31" s="166"/>
      <c r="F31" s="166"/>
      <c r="G31" s="166"/>
      <c r="H31" s="166"/>
      <c r="I31" s="166"/>
      <c r="J31" s="166"/>
      <c r="K31" s="166"/>
      <c r="L31" s="166"/>
      <c r="M31" s="166"/>
      <c r="N31" s="166"/>
    </row>
    <row r="32" spans="1:14" ht="15" customHeight="1">
      <c r="A32" s="166"/>
      <c r="B32" s="166"/>
      <c r="C32" s="166"/>
      <c r="D32" s="166"/>
      <c r="E32" s="166"/>
      <c r="F32" s="166"/>
      <c r="G32" s="166"/>
      <c r="H32" s="166"/>
      <c r="I32" s="166"/>
      <c r="J32" s="166"/>
      <c r="K32" s="166"/>
      <c r="L32" s="166"/>
      <c r="M32" s="166"/>
      <c r="N32" s="166"/>
    </row>
    <row r="33" spans="1:14" ht="15" customHeight="1">
      <c r="A33" s="166"/>
      <c r="B33" s="166"/>
      <c r="C33" s="166"/>
      <c r="D33" s="166"/>
      <c r="E33" s="166"/>
      <c r="F33" s="166"/>
      <c r="G33" s="166"/>
      <c r="H33" s="166"/>
      <c r="I33" s="166"/>
      <c r="J33" s="166"/>
      <c r="K33" s="166"/>
      <c r="L33" s="166"/>
      <c r="M33" s="166"/>
      <c r="N33" s="166"/>
    </row>
    <row r="34" ht="15" customHeight="1"/>
    <row r="35" ht="12.75">
      <c r="Q35" t="s">
        <v>96</v>
      </c>
    </row>
    <row r="36" spans="17:18" ht="12.75">
      <c r="Q36" s="69" t="s">
        <v>100</v>
      </c>
      <c r="R36" s="76">
        <f>'Cost List'!C13</f>
        <v>19.36</v>
      </c>
    </row>
    <row r="37" spans="17:18" ht="12.75">
      <c r="Q37" s="69" t="s">
        <v>130</v>
      </c>
      <c r="R37" s="76">
        <f>'Cost List'!C14</f>
        <v>113.76</v>
      </c>
    </row>
    <row r="38" spans="17:18" ht="12.75">
      <c r="Q38" s="69" t="s">
        <v>129</v>
      </c>
      <c r="R38" s="76">
        <f>'Cost List'!C19</f>
        <v>243.6</v>
      </c>
    </row>
    <row r="40" ht="12.75">
      <c r="Q40" t="s">
        <v>97</v>
      </c>
    </row>
    <row r="41" spans="17:18" ht="12.75">
      <c r="Q41" s="69" t="s">
        <v>100</v>
      </c>
      <c r="R41" s="76">
        <f>'Cost List'!C13</f>
        <v>19.36</v>
      </c>
    </row>
    <row r="42" spans="17:18" ht="12.75">
      <c r="Q42" s="69" t="s">
        <v>128</v>
      </c>
      <c r="R42" s="76">
        <f>'Cost List'!C14</f>
        <v>113.76</v>
      </c>
    </row>
    <row r="43" spans="17:18" ht="12.75">
      <c r="Q43" s="69" t="s">
        <v>129</v>
      </c>
      <c r="R43" s="76">
        <f>'Cost List'!C19</f>
        <v>243.6</v>
      </c>
    </row>
    <row r="45" ht="12.75">
      <c r="Q45" t="b">
        <f>OR(C25=Q37,C25=Q38,C26=Q37,C26=Q38,C27=Q42,C27=Q43,C28=Q42,C28=Q43)</f>
        <v>0</v>
      </c>
    </row>
    <row r="47" ht="12.75">
      <c r="Q47" s="164" t="s">
        <v>125</v>
      </c>
    </row>
    <row r="48" ht="12.75">
      <c r="Q48" s="164"/>
    </row>
    <row r="49" ht="12.75">
      <c r="Q49" s="164"/>
    </row>
    <row r="50" ht="12.75">
      <c r="Q50" s="164"/>
    </row>
    <row r="51" ht="12.75">
      <c r="Q51" s="164"/>
    </row>
    <row r="52" ht="12.75">
      <c r="Q52" s="164"/>
    </row>
    <row r="53" ht="12.75">
      <c r="Q53" s="164"/>
    </row>
    <row r="54" ht="12.75">
      <c r="Q54" s="164"/>
    </row>
    <row r="55" ht="12.75">
      <c r="Q55" s="164"/>
    </row>
    <row r="56" ht="12.75">
      <c r="Q56" s="164"/>
    </row>
    <row r="57" ht="12.75">
      <c r="Q57" s="164"/>
    </row>
  </sheetData>
  <sheetProtection password="C98D" sheet="1" objects="1" scenarios="1" formatRows="0" deleteRows="0" selectLockedCells="1"/>
  <mergeCells count="30">
    <mergeCell ref="M1:N1"/>
    <mergeCell ref="A8:N8"/>
    <mergeCell ref="H11:M12"/>
    <mergeCell ref="N11:N13"/>
    <mergeCell ref="A9:N9"/>
    <mergeCell ref="A11:A13"/>
    <mergeCell ref="B11:B13"/>
    <mergeCell ref="C11:C13"/>
    <mergeCell ref="D11:D13"/>
    <mergeCell ref="E11:E13"/>
    <mergeCell ref="F11:F13"/>
    <mergeCell ref="G11:G13"/>
    <mergeCell ref="D7:G7"/>
    <mergeCell ref="I7:J7"/>
    <mergeCell ref="I6:J6"/>
    <mergeCell ref="K7:L7"/>
    <mergeCell ref="M7:N7"/>
    <mergeCell ref="A6:C6"/>
    <mergeCell ref="A7:C7"/>
    <mergeCell ref="D6:G6"/>
    <mergeCell ref="Q47:Q57"/>
    <mergeCell ref="A30:N33"/>
    <mergeCell ref="A29:C29"/>
    <mergeCell ref="A1:C1"/>
    <mergeCell ref="A2:C2"/>
    <mergeCell ref="A3:N3"/>
    <mergeCell ref="A4:N5"/>
    <mergeCell ref="L2:N2"/>
    <mergeCell ref="M6:N6"/>
    <mergeCell ref="K6:L6"/>
  </mergeCells>
  <dataValidations count="2">
    <dataValidation type="list" allowBlank="1" showInputMessage="1" showErrorMessage="1" sqref="C25:C26">
      <formula1>$Q$35:$Q$38</formula1>
    </dataValidation>
    <dataValidation type="list" allowBlank="1" showInputMessage="1" showErrorMessage="1" sqref="C27:C28">
      <formula1>$Q$40:$Q$43</formula1>
    </dataValidation>
  </dataValidations>
  <printOptions/>
  <pageMargins left="0.75" right="0.75" top="1" bottom="1" header="0.5" footer="0.5"/>
  <pageSetup fitToHeight="1" fitToWidth="1" horizontalDpi="600" verticalDpi="600" orientation="landscape" scale="67" r:id="rId1"/>
</worksheet>
</file>

<file path=xl/worksheets/sheet5.xml><?xml version="1.0" encoding="utf-8"?>
<worksheet xmlns="http://schemas.openxmlformats.org/spreadsheetml/2006/main" xmlns:r="http://schemas.openxmlformats.org/officeDocument/2006/relationships">
  <sheetPr>
    <pageSetUpPr fitToPage="1"/>
  </sheetPr>
  <dimension ref="A1:R66"/>
  <sheetViews>
    <sheetView showGridLines="0" showZeros="0" zoomScale="75" zoomScaleNormal="75" workbookViewId="0" topLeftCell="A1">
      <selection activeCell="A9" sqref="A9:N9"/>
    </sheetView>
  </sheetViews>
  <sheetFormatPr defaultColWidth="9.140625" defaultRowHeight="12.75"/>
  <cols>
    <col min="1" max="1" width="6.8515625" style="0" customWidth="1"/>
    <col min="3" max="3" width="49.8515625" style="0" customWidth="1"/>
    <col min="4" max="4" width="11.8515625" style="54" customWidth="1"/>
    <col min="5" max="5" width="7.57421875" style="54" customWidth="1"/>
    <col min="6" max="6" width="9.421875" style="54" bestFit="1" customWidth="1"/>
    <col min="7" max="7" width="9.140625" style="54" customWidth="1"/>
    <col min="8" max="12" width="12.7109375" style="0" customWidth="1"/>
    <col min="13" max="13" width="11.140625" style="0" customWidth="1"/>
    <col min="14" max="14" width="6.28125" style="0" customWidth="1"/>
    <col min="17" max="17" width="51.28125" style="0" customWidth="1"/>
  </cols>
  <sheetData>
    <row r="1" spans="1:14" ht="13.5" customHeight="1">
      <c r="A1" s="170" t="s">
        <v>0</v>
      </c>
      <c r="B1" s="170"/>
      <c r="C1" s="170"/>
      <c r="M1" s="187" t="s">
        <v>49</v>
      </c>
      <c r="N1" s="187"/>
    </row>
    <row r="2" spans="1:16" ht="13.5" customHeight="1">
      <c r="A2" s="171" t="s">
        <v>3</v>
      </c>
      <c r="B2" s="171"/>
      <c r="C2" s="171"/>
      <c r="L2" s="175" t="s">
        <v>50</v>
      </c>
      <c r="M2" s="175"/>
      <c r="N2" s="175"/>
      <c r="O2" s="3"/>
      <c r="P2" s="3"/>
    </row>
    <row r="3" spans="1:14" ht="21" customHeight="1">
      <c r="A3" s="172" t="s">
        <v>51</v>
      </c>
      <c r="B3" s="172"/>
      <c r="C3" s="172"/>
      <c r="D3" s="172"/>
      <c r="E3" s="172"/>
      <c r="F3" s="172"/>
      <c r="G3" s="172"/>
      <c r="H3" s="172"/>
      <c r="I3" s="172"/>
      <c r="J3" s="172"/>
      <c r="K3" s="172"/>
      <c r="L3" s="172"/>
      <c r="M3" s="172"/>
      <c r="N3" s="172"/>
    </row>
    <row r="4" spans="1:14" ht="15.75" customHeight="1">
      <c r="A4" s="173" t="s">
        <v>52</v>
      </c>
      <c r="B4" s="173"/>
      <c r="C4" s="173"/>
      <c r="D4" s="173"/>
      <c r="E4" s="173"/>
      <c r="F4" s="173"/>
      <c r="G4" s="173"/>
      <c r="H4" s="173"/>
      <c r="I4" s="173"/>
      <c r="J4" s="173"/>
      <c r="K4" s="173"/>
      <c r="L4" s="173"/>
      <c r="M4" s="173"/>
      <c r="N4" s="173"/>
    </row>
    <row r="5" spans="1:14" ht="47.25" customHeight="1">
      <c r="A5" s="174"/>
      <c r="B5" s="174"/>
      <c r="C5" s="174"/>
      <c r="D5" s="174"/>
      <c r="E5" s="174"/>
      <c r="F5" s="174"/>
      <c r="G5" s="174"/>
      <c r="H5" s="174"/>
      <c r="I5" s="174"/>
      <c r="J5" s="174"/>
      <c r="K5" s="174"/>
      <c r="L5" s="174"/>
      <c r="M5" s="174"/>
      <c r="N5" s="174"/>
    </row>
    <row r="6" spans="1:14" ht="13.5" customHeight="1">
      <c r="A6" s="176" t="s">
        <v>53</v>
      </c>
      <c r="B6" s="180"/>
      <c r="C6" s="180"/>
      <c r="D6" s="176" t="s">
        <v>12</v>
      </c>
      <c r="E6" s="180"/>
      <c r="F6" s="180"/>
      <c r="G6" s="180"/>
      <c r="H6" s="55" t="s">
        <v>13</v>
      </c>
      <c r="I6" s="176" t="s">
        <v>54</v>
      </c>
      <c r="J6" s="180"/>
      <c r="K6" s="178" t="s">
        <v>15</v>
      </c>
      <c r="L6" s="179"/>
      <c r="M6" s="176" t="s">
        <v>55</v>
      </c>
      <c r="N6" s="177"/>
    </row>
    <row r="7" spans="1:14" ht="28.5" customHeight="1">
      <c r="A7" s="181">
        <f>name</f>
        <v>0</v>
      </c>
      <c r="B7" s="182"/>
      <c r="C7" s="182"/>
      <c r="D7" s="181">
        <f>county</f>
        <v>0</v>
      </c>
      <c r="E7" s="182"/>
      <c r="F7" s="182"/>
      <c r="G7" s="182"/>
      <c r="H7" s="56" t="s">
        <v>56</v>
      </c>
      <c r="I7" s="181">
        <f>no</f>
        <v>0</v>
      </c>
      <c r="J7" s="182"/>
      <c r="K7" s="181">
        <f>acres</f>
        <v>0</v>
      </c>
      <c r="L7" s="182"/>
      <c r="M7" s="183"/>
      <c r="N7" s="184"/>
    </row>
    <row r="8" spans="1:14" ht="9.75" customHeight="1">
      <c r="A8" s="188"/>
      <c r="B8" s="188"/>
      <c r="C8" s="188"/>
      <c r="D8" s="188"/>
      <c r="E8" s="188"/>
      <c r="F8" s="188"/>
      <c r="G8" s="188"/>
      <c r="H8" s="188"/>
      <c r="I8" s="188"/>
      <c r="J8" s="188"/>
      <c r="K8" s="188"/>
      <c r="L8" s="188"/>
      <c r="M8" s="188"/>
      <c r="N8" s="188"/>
    </row>
    <row r="9" spans="1:14" ht="104.25" customHeight="1">
      <c r="A9" s="189" t="s">
        <v>135</v>
      </c>
      <c r="B9" s="193"/>
      <c r="C9" s="193"/>
      <c r="D9" s="193"/>
      <c r="E9" s="193"/>
      <c r="F9" s="193"/>
      <c r="G9" s="193"/>
      <c r="H9" s="193"/>
      <c r="I9" s="193"/>
      <c r="J9" s="193"/>
      <c r="K9" s="193"/>
      <c r="L9" s="193"/>
      <c r="M9" s="193"/>
      <c r="N9" s="194"/>
    </row>
    <row r="10" ht="10.5" customHeight="1"/>
    <row r="11" spans="1:14" ht="22.5" customHeight="1">
      <c r="A11" s="186" t="s">
        <v>57</v>
      </c>
      <c r="B11" s="186" t="s">
        <v>18</v>
      </c>
      <c r="C11" s="186" t="s">
        <v>58</v>
      </c>
      <c r="D11" s="192" t="s">
        <v>59</v>
      </c>
      <c r="E11" s="186" t="s">
        <v>60</v>
      </c>
      <c r="F11" s="186" t="s">
        <v>61</v>
      </c>
      <c r="G11" s="186" t="s">
        <v>22</v>
      </c>
      <c r="H11" s="186" t="s">
        <v>62</v>
      </c>
      <c r="I11" s="186"/>
      <c r="J11" s="186"/>
      <c r="K11" s="186"/>
      <c r="L11" s="186"/>
      <c r="M11" s="186"/>
      <c r="N11" s="186" t="s">
        <v>24</v>
      </c>
    </row>
    <row r="12" spans="1:14" ht="13.5" customHeight="1">
      <c r="A12" s="186"/>
      <c r="B12" s="186"/>
      <c r="C12" s="186"/>
      <c r="D12" s="192"/>
      <c r="E12" s="186"/>
      <c r="F12" s="186"/>
      <c r="G12" s="186"/>
      <c r="H12" s="186"/>
      <c r="I12" s="186"/>
      <c r="J12" s="186"/>
      <c r="K12" s="186"/>
      <c r="L12" s="186"/>
      <c r="M12" s="186"/>
      <c r="N12" s="186"/>
    </row>
    <row r="13" spans="1:14" ht="13.5" customHeight="1">
      <c r="A13" s="186"/>
      <c r="B13" s="186"/>
      <c r="C13" s="186"/>
      <c r="D13" s="192"/>
      <c r="E13" s="186"/>
      <c r="F13" s="186"/>
      <c r="G13" s="186"/>
      <c r="H13" s="57">
        <f>'SAFE Signature Page'!H15</f>
        <v>2009</v>
      </c>
      <c r="I13" s="57">
        <f>'SAFE Signature Page'!I15</f>
        <v>2010</v>
      </c>
      <c r="J13" s="57">
        <f>'SAFE Signature Page'!J15</f>
        <v>2014</v>
      </c>
      <c r="K13" s="57">
        <f>'SAFE Signature Page'!K15</f>
        <v>2015</v>
      </c>
      <c r="L13" s="57">
        <f>'SAFE Signature Page'!L15</f>
        <v>2019</v>
      </c>
      <c r="M13" s="57">
        <f>'SAFE Signature Page'!M15</f>
        <v>2020</v>
      </c>
      <c r="N13" s="186"/>
    </row>
    <row r="14" spans="1:14" ht="14.25">
      <c r="A14" s="78"/>
      <c r="B14" s="78"/>
      <c r="C14" s="79" t="s">
        <v>103</v>
      </c>
      <c r="D14" s="80"/>
      <c r="E14" s="81" t="s">
        <v>63</v>
      </c>
      <c r="F14" s="61">
        <f>VLOOKUP(C14,Q25:R32,2)</f>
        <v>0</v>
      </c>
      <c r="G14" s="81">
        <v>50</v>
      </c>
      <c r="H14" s="82">
        <f>D14*F14*G14/100</f>
        <v>0</v>
      </c>
      <c r="I14" s="82"/>
      <c r="J14" s="82"/>
      <c r="K14" s="82"/>
      <c r="L14" s="82"/>
      <c r="M14" s="83"/>
      <c r="N14" s="78"/>
    </row>
    <row r="15" spans="1:14" ht="14.25">
      <c r="A15" s="78"/>
      <c r="B15" s="78"/>
      <c r="C15" s="84" t="s">
        <v>103</v>
      </c>
      <c r="D15" s="80"/>
      <c r="E15" s="81" t="s">
        <v>63</v>
      </c>
      <c r="F15" s="61">
        <f>VLOOKUP(C15,Q25:R32,2)</f>
        <v>0</v>
      </c>
      <c r="G15" s="81">
        <v>50</v>
      </c>
      <c r="H15" s="82"/>
      <c r="I15" s="82">
        <f>D15*F15*G15/100</f>
        <v>0</v>
      </c>
      <c r="J15" s="82"/>
      <c r="K15" s="82"/>
      <c r="L15" s="82"/>
      <c r="M15" s="83"/>
      <c r="N15" s="78"/>
    </row>
    <row r="16" spans="1:14" ht="14.25">
      <c r="A16" s="58"/>
      <c r="B16" s="58"/>
      <c r="C16" s="70" t="s">
        <v>96</v>
      </c>
      <c r="D16" s="59"/>
      <c r="E16" s="60" t="s">
        <v>63</v>
      </c>
      <c r="F16" s="61">
        <f>VLOOKUP(C16,Q35:R42,2)</f>
        <v>0</v>
      </c>
      <c r="G16" s="60">
        <v>50</v>
      </c>
      <c r="H16" s="61"/>
      <c r="I16" s="61"/>
      <c r="J16" s="61">
        <f>D16*F16*G16/100</f>
        <v>0</v>
      </c>
      <c r="K16" s="61"/>
      <c r="L16" s="61"/>
      <c r="M16" s="60"/>
      <c r="N16" s="58"/>
    </row>
    <row r="17" spans="1:14" ht="14.25">
      <c r="A17" s="58"/>
      <c r="B17" s="58"/>
      <c r="C17" s="70" t="s">
        <v>96</v>
      </c>
      <c r="D17" s="59"/>
      <c r="E17" s="60" t="s">
        <v>63</v>
      </c>
      <c r="F17" s="61">
        <f>VLOOKUP(C17,Q35:R42,2)</f>
        <v>0</v>
      </c>
      <c r="G17" s="60">
        <v>50</v>
      </c>
      <c r="H17" s="61"/>
      <c r="I17" s="61"/>
      <c r="J17" s="61"/>
      <c r="K17" s="61">
        <f>D17*F17*G17/100</f>
        <v>0</v>
      </c>
      <c r="L17" s="61"/>
      <c r="M17" s="60"/>
      <c r="N17" s="58"/>
    </row>
    <row r="18" spans="1:14" ht="14.25">
      <c r="A18" s="58"/>
      <c r="B18" s="58"/>
      <c r="C18" s="70" t="s">
        <v>97</v>
      </c>
      <c r="D18" s="59"/>
      <c r="E18" s="60" t="s">
        <v>63</v>
      </c>
      <c r="F18" s="61">
        <f>VLOOKUP(C18,Q45:R52,2)</f>
        <v>0</v>
      </c>
      <c r="G18" s="60">
        <v>50</v>
      </c>
      <c r="H18" s="61"/>
      <c r="I18" s="61"/>
      <c r="J18" s="61"/>
      <c r="K18" s="61"/>
      <c r="L18" s="61">
        <f>D18*F18*G18/100</f>
        <v>0</v>
      </c>
      <c r="M18" s="60"/>
      <c r="N18" s="58"/>
    </row>
    <row r="19" spans="1:14" ht="14.25">
      <c r="A19" s="58"/>
      <c r="B19" s="58"/>
      <c r="C19" s="70" t="s">
        <v>97</v>
      </c>
      <c r="D19" s="59"/>
      <c r="E19" s="60" t="s">
        <v>63</v>
      </c>
      <c r="F19" s="61">
        <f>VLOOKUP(C19,Q45:R52,2)</f>
        <v>0</v>
      </c>
      <c r="G19" s="60">
        <v>50</v>
      </c>
      <c r="H19" s="61"/>
      <c r="I19" s="61"/>
      <c r="J19" s="61"/>
      <c r="K19" s="61"/>
      <c r="L19" s="85"/>
      <c r="M19" s="72">
        <f>D19*F19*G19/100</f>
        <v>0</v>
      </c>
      <c r="N19" s="58"/>
    </row>
    <row r="20" spans="1:14" s="68" customFormat="1" ht="27" customHeight="1">
      <c r="A20" s="197" t="s">
        <v>70</v>
      </c>
      <c r="B20" s="198"/>
      <c r="C20" s="199"/>
      <c r="D20" s="67"/>
      <c r="E20" s="67"/>
      <c r="F20" s="67"/>
      <c r="G20" s="67"/>
      <c r="H20" s="86">
        <f aca="true" t="shared" si="0" ref="H20:M20">SUM(H14:H19)</f>
        <v>0</v>
      </c>
      <c r="I20" s="86">
        <f t="shared" si="0"/>
        <v>0</v>
      </c>
      <c r="J20" s="86">
        <f t="shared" si="0"/>
        <v>0</v>
      </c>
      <c r="K20" s="86">
        <f t="shared" si="0"/>
        <v>0</v>
      </c>
      <c r="L20" s="86">
        <f t="shared" si="0"/>
        <v>0</v>
      </c>
      <c r="M20" s="67">
        <f t="shared" si="0"/>
        <v>0</v>
      </c>
      <c r="N20" s="67"/>
    </row>
    <row r="21" spans="1:14" ht="15" customHeight="1">
      <c r="A21" s="165">
        <f>IF(Q54=TRUE,Q56,"")</f>
      </c>
      <c r="B21" s="165"/>
      <c r="C21" s="165"/>
      <c r="D21" s="165"/>
      <c r="E21" s="165"/>
      <c r="F21" s="165"/>
      <c r="G21" s="165"/>
      <c r="H21" s="165"/>
      <c r="I21" s="165"/>
      <c r="J21" s="165"/>
      <c r="K21" s="165"/>
      <c r="L21" s="165"/>
      <c r="M21" s="165"/>
      <c r="N21" s="165"/>
    </row>
    <row r="22" spans="1:14" ht="15" customHeight="1">
      <c r="A22" s="166"/>
      <c r="B22" s="166"/>
      <c r="C22" s="166"/>
      <c r="D22" s="166"/>
      <c r="E22" s="166"/>
      <c r="F22" s="166"/>
      <c r="G22" s="166"/>
      <c r="H22" s="166"/>
      <c r="I22" s="166"/>
      <c r="J22" s="166"/>
      <c r="K22" s="166"/>
      <c r="L22" s="166"/>
      <c r="M22" s="166"/>
      <c r="N22" s="166"/>
    </row>
    <row r="23" spans="1:14" ht="15" customHeight="1">
      <c r="A23" s="166"/>
      <c r="B23" s="166"/>
      <c r="C23" s="166"/>
      <c r="D23" s="166"/>
      <c r="E23" s="166"/>
      <c r="F23" s="166"/>
      <c r="G23" s="166"/>
      <c r="H23" s="166"/>
      <c r="I23" s="166"/>
      <c r="J23" s="166"/>
      <c r="K23" s="166"/>
      <c r="L23" s="166"/>
      <c r="M23" s="166"/>
      <c r="N23" s="166"/>
    </row>
    <row r="24" spans="1:14" ht="15" customHeight="1">
      <c r="A24" s="166"/>
      <c r="B24" s="166"/>
      <c r="C24" s="166"/>
      <c r="D24" s="166"/>
      <c r="E24" s="166"/>
      <c r="F24" s="166"/>
      <c r="G24" s="166"/>
      <c r="H24" s="166"/>
      <c r="I24" s="166"/>
      <c r="J24" s="166"/>
      <c r="K24" s="166"/>
      <c r="L24" s="166"/>
      <c r="M24" s="166"/>
      <c r="N24" s="166"/>
    </row>
    <row r="25" ht="15" customHeight="1">
      <c r="Q25" t="s">
        <v>103</v>
      </c>
    </row>
    <row r="26" spans="17:18" ht="12.75">
      <c r="Q26" s="87" t="s">
        <v>104</v>
      </c>
      <c r="R26" s="88">
        <f>'Cost List'!C13</f>
        <v>19.36</v>
      </c>
    </row>
    <row r="27" spans="17:18" ht="12.75">
      <c r="Q27" s="87" t="s">
        <v>131</v>
      </c>
      <c r="R27" s="88">
        <f>'Cost List'!C14</f>
        <v>113.76</v>
      </c>
    </row>
    <row r="28" spans="17:18" ht="12.75">
      <c r="Q28" s="87" t="s">
        <v>122</v>
      </c>
      <c r="R28" s="88">
        <f>'Cost List'!C16</f>
        <v>99.14</v>
      </c>
    </row>
    <row r="29" spans="17:18" ht="12.75">
      <c r="Q29" s="87" t="s">
        <v>105</v>
      </c>
      <c r="R29" s="88">
        <f>'Cost List'!C17</f>
        <v>181.86</v>
      </c>
    </row>
    <row r="30" spans="17:18" ht="12.75">
      <c r="Q30" s="87" t="s">
        <v>124</v>
      </c>
      <c r="R30" s="88">
        <f>'Cost List'!C18</f>
        <v>160.88</v>
      </c>
    </row>
    <row r="31" spans="17:18" ht="12.75">
      <c r="Q31" s="87" t="s">
        <v>129</v>
      </c>
      <c r="R31" s="88">
        <f>'Cost List'!C19</f>
        <v>243.6</v>
      </c>
    </row>
    <row r="32" spans="17:18" ht="12.75">
      <c r="Q32" s="87" t="s">
        <v>98</v>
      </c>
      <c r="R32" s="88">
        <f>'Cost List'!C28</f>
        <v>93.48</v>
      </c>
    </row>
    <row r="35" ht="12.75">
      <c r="Q35" t="s">
        <v>96</v>
      </c>
    </row>
    <row r="36" spans="17:18" ht="12.75">
      <c r="Q36" s="87" t="s">
        <v>104</v>
      </c>
      <c r="R36" s="88">
        <f>'Cost List'!C13</f>
        <v>19.36</v>
      </c>
    </row>
    <row r="37" spans="17:18" ht="12.75">
      <c r="Q37" s="87" t="s">
        <v>131</v>
      </c>
      <c r="R37" s="88">
        <f>'Cost List'!C14</f>
        <v>113.76</v>
      </c>
    </row>
    <row r="38" spans="17:18" ht="12.75">
      <c r="Q38" s="87" t="s">
        <v>122</v>
      </c>
      <c r="R38" s="88">
        <f>'Cost List'!C16</f>
        <v>99.14</v>
      </c>
    </row>
    <row r="39" spans="17:18" ht="12.75">
      <c r="Q39" s="87" t="s">
        <v>105</v>
      </c>
      <c r="R39" s="88">
        <f>'Cost List'!C17</f>
        <v>181.86</v>
      </c>
    </row>
    <row r="40" spans="17:18" ht="12.75">
      <c r="Q40" s="87" t="s">
        <v>124</v>
      </c>
      <c r="R40" s="88">
        <f>'Cost List'!C18</f>
        <v>160.88</v>
      </c>
    </row>
    <row r="41" spans="17:18" ht="12.75">
      <c r="Q41" s="87" t="s">
        <v>129</v>
      </c>
      <c r="R41" s="88">
        <f>'Cost List'!C19</f>
        <v>243.6</v>
      </c>
    </row>
    <row r="42" spans="17:18" ht="12.75">
      <c r="Q42" s="87" t="s">
        <v>98</v>
      </c>
      <c r="R42" s="88">
        <f>'Cost List'!C28</f>
        <v>93.48</v>
      </c>
    </row>
    <row r="45" ht="12.75">
      <c r="Q45" s="89" t="s">
        <v>97</v>
      </c>
    </row>
    <row r="46" spans="17:18" ht="12.75">
      <c r="Q46" s="87" t="s">
        <v>104</v>
      </c>
      <c r="R46" s="88">
        <f>'Cost List'!C13</f>
        <v>19.36</v>
      </c>
    </row>
    <row r="47" spans="17:18" ht="12.75">
      <c r="Q47" s="87" t="s">
        <v>131</v>
      </c>
      <c r="R47" s="88">
        <f>'Cost List'!C14</f>
        <v>113.76</v>
      </c>
    </row>
    <row r="48" spans="17:18" ht="12.75">
      <c r="Q48" s="87" t="s">
        <v>122</v>
      </c>
      <c r="R48" s="88">
        <f>'Cost List'!C16</f>
        <v>99.14</v>
      </c>
    </row>
    <row r="49" spans="17:18" ht="12.75">
      <c r="Q49" s="87" t="s">
        <v>105</v>
      </c>
      <c r="R49" s="88">
        <f>'Cost List'!C17</f>
        <v>181.86</v>
      </c>
    </row>
    <row r="50" spans="17:18" ht="12.75">
      <c r="Q50" s="87" t="s">
        <v>124</v>
      </c>
      <c r="R50" s="88">
        <f>'Cost List'!C18</f>
        <v>160.88</v>
      </c>
    </row>
    <row r="51" spans="17:18" ht="12.75">
      <c r="Q51" s="87" t="s">
        <v>129</v>
      </c>
      <c r="R51" s="88">
        <f>'Cost List'!C19</f>
        <v>243.6</v>
      </c>
    </row>
    <row r="52" spans="17:18" ht="12.75">
      <c r="Q52" s="87" t="s">
        <v>98</v>
      </c>
      <c r="R52" s="88">
        <f>'Cost List'!C28</f>
        <v>93.48</v>
      </c>
    </row>
    <row r="54" ht="12.75">
      <c r="Q54" t="b">
        <f>OR(C14=Q27,C14=Q30,C14=Q31,C15=Q27,C15=Q30,C15=Q31,C16=Q37,C16=Q40,C16=Q41,C17=Q37,C17=Q40,C17=Q41,C18=Q47,C18=Q50,C18=Q51,C19=Q47,C19=Q50,C19=Q51)</f>
        <v>0</v>
      </c>
    </row>
    <row r="56" ht="12.75">
      <c r="Q56" s="164" t="s">
        <v>125</v>
      </c>
    </row>
    <row r="57" ht="12.75">
      <c r="Q57" s="164"/>
    </row>
    <row r="58" ht="12.75">
      <c r="Q58" s="164"/>
    </row>
    <row r="59" ht="12.75">
      <c r="Q59" s="164"/>
    </row>
    <row r="60" ht="12.75">
      <c r="Q60" s="164"/>
    </row>
    <row r="61" ht="12.75">
      <c r="Q61" s="164"/>
    </row>
    <row r="62" ht="12.75">
      <c r="Q62" s="164"/>
    </row>
    <row r="63" ht="12.75">
      <c r="Q63" s="164"/>
    </row>
    <row r="64" ht="12.75">
      <c r="Q64" s="164"/>
    </row>
    <row r="65" ht="12.75">
      <c r="Q65" s="164"/>
    </row>
    <row r="66" ht="12.75">
      <c r="Q66" s="164"/>
    </row>
  </sheetData>
  <sheetProtection password="C98D" sheet="1" objects="1" scenarios="1" formatRows="0" deleteRows="0" selectLockedCells="1"/>
  <mergeCells count="30">
    <mergeCell ref="A20:C20"/>
    <mergeCell ref="A1:C1"/>
    <mergeCell ref="A2:C2"/>
    <mergeCell ref="A3:N3"/>
    <mergeCell ref="A4:N5"/>
    <mergeCell ref="L2:N2"/>
    <mergeCell ref="M6:N6"/>
    <mergeCell ref="K6:L6"/>
    <mergeCell ref="I6:J6"/>
    <mergeCell ref="K7:L7"/>
    <mergeCell ref="D7:G7"/>
    <mergeCell ref="I7:J7"/>
    <mergeCell ref="M7:N7"/>
    <mergeCell ref="A6:C6"/>
    <mergeCell ref="A7:C7"/>
    <mergeCell ref="D6:G6"/>
    <mergeCell ref="D11:D13"/>
    <mergeCell ref="E11:E13"/>
    <mergeCell ref="F11:F13"/>
    <mergeCell ref="G11:G13"/>
    <mergeCell ref="Q56:Q66"/>
    <mergeCell ref="A21:N24"/>
    <mergeCell ref="M1:N1"/>
    <mergeCell ref="A8:N8"/>
    <mergeCell ref="H11:M12"/>
    <mergeCell ref="N11:N13"/>
    <mergeCell ref="A9:N9"/>
    <mergeCell ref="A11:A13"/>
    <mergeCell ref="B11:B13"/>
    <mergeCell ref="C11:C13"/>
  </mergeCells>
  <dataValidations count="3">
    <dataValidation type="list" allowBlank="1" showInputMessage="1" showErrorMessage="1" sqref="C16:C17">
      <formula1>$Q$35:$Q$42</formula1>
    </dataValidation>
    <dataValidation type="list" allowBlank="1" showInputMessage="1" showErrorMessage="1" sqref="C18:C19">
      <formula1>$Q$45:$Q$52</formula1>
    </dataValidation>
    <dataValidation type="list" allowBlank="1" showInputMessage="1" showErrorMessage="1" sqref="C14:C15">
      <formula1>$Q$25:$Q$32</formula1>
    </dataValidation>
  </dataValidations>
  <printOptions/>
  <pageMargins left="0.75" right="0.75" top="1" bottom="1" header="0.5" footer="0.5"/>
  <pageSetup fitToHeight="1" fitToWidth="1" horizontalDpi="600" verticalDpi="600" orientation="landscape" scale="66" r:id="rId1"/>
</worksheet>
</file>

<file path=xl/worksheets/sheet6.xml><?xml version="1.0" encoding="utf-8"?>
<worksheet xmlns="http://schemas.openxmlformats.org/spreadsheetml/2006/main" xmlns:r="http://schemas.openxmlformats.org/officeDocument/2006/relationships">
  <dimension ref="A1:E28"/>
  <sheetViews>
    <sheetView tabSelected="1" workbookViewId="0" topLeftCell="A1">
      <selection activeCell="E28" sqref="E28"/>
    </sheetView>
  </sheetViews>
  <sheetFormatPr defaultColWidth="9.140625" defaultRowHeight="12.75"/>
  <cols>
    <col min="1" max="1" width="12.8515625" style="0" bestFit="1" customWidth="1"/>
    <col min="2" max="2" width="9.28125" style="0" bestFit="1" customWidth="1"/>
    <col min="3" max="3" width="10.28125" style="0" bestFit="1" customWidth="1"/>
    <col min="4" max="4" width="10.7109375" style="0" bestFit="1" customWidth="1"/>
    <col min="5" max="5" width="10.140625" style="0" bestFit="1" customWidth="1"/>
  </cols>
  <sheetData>
    <row r="1" spans="1:5" ht="12.75">
      <c r="A1" t="s">
        <v>72</v>
      </c>
      <c r="B1" t="s">
        <v>73</v>
      </c>
      <c r="C1" t="s">
        <v>74</v>
      </c>
      <c r="D1" t="s">
        <v>75</v>
      </c>
      <c r="E1" t="s">
        <v>76</v>
      </c>
    </row>
    <row r="2" spans="1:5" ht="12.75">
      <c r="A2" t="s">
        <v>80</v>
      </c>
      <c r="B2" t="s">
        <v>78</v>
      </c>
      <c r="C2" s="76">
        <v>1.54</v>
      </c>
      <c r="D2" s="97">
        <v>0.5</v>
      </c>
      <c r="E2" s="66">
        <f aca="true" t="shared" si="0" ref="E2:E28">C2*D2</f>
        <v>0.77</v>
      </c>
    </row>
    <row r="3" spans="1:5" ht="12.75">
      <c r="A3" t="s">
        <v>81</v>
      </c>
      <c r="B3" t="s">
        <v>78</v>
      </c>
      <c r="C3" s="96"/>
      <c r="D3" s="97">
        <v>0.5</v>
      </c>
      <c r="E3" s="66">
        <f t="shared" si="0"/>
        <v>0</v>
      </c>
    </row>
    <row r="4" spans="1:5" ht="12.75">
      <c r="A4" t="s">
        <v>82</v>
      </c>
      <c r="B4" t="s">
        <v>78</v>
      </c>
      <c r="C4" s="76">
        <v>63.7</v>
      </c>
      <c r="D4" s="97">
        <v>0.5</v>
      </c>
      <c r="E4" s="66">
        <f t="shared" si="0"/>
        <v>31.85</v>
      </c>
    </row>
    <row r="5" spans="1:5" ht="12.75">
      <c r="A5" t="s">
        <v>83</v>
      </c>
      <c r="B5" t="s">
        <v>78</v>
      </c>
      <c r="C5" s="76">
        <v>39.4</v>
      </c>
      <c r="D5" s="97">
        <v>0.5</v>
      </c>
      <c r="E5" s="66">
        <f t="shared" si="0"/>
        <v>19.7</v>
      </c>
    </row>
    <row r="6" spans="1:5" ht="12.75">
      <c r="A6" t="s">
        <v>106</v>
      </c>
      <c r="B6" t="s">
        <v>78</v>
      </c>
      <c r="C6" s="90">
        <v>45.48</v>
      </c>
      <c r="D6" s="98">
        <v>0.5</v>
      </c>
      <c r="E6" s="66">
        <f t="shared" si="0"/>
        <v>22.74</v>
      </c>
    </row>
    <row r="7" spans="1:5" ht="12.75">
      <c r="A7" t="s">
        <v>107</v>
      </c>
      <c r="B7" t="s">
        <v>78</v>
      </c>
      <c r="C7" s="91">
        <v>162.5</v>
      </c>
      <c r="D7" s="97">
        <v>0.5</v>
      </c>
      <c r="E7" s="66">
        <f t="shared" si="0"/>
        <v>81.25</v>
      </c>
    </row>
    <row r="8" spans="1:5" ht="12.75">
      <c r="A8" t="s">
        <v>108</v>
      </c>
      <c r="B8" t="s">
        <v>78</v>
      </c>
      <c r="C8" s="90">
        <v>162.5</v>
      </c>
      <c r="D8" s="98">
        <v>0.5</v>
      </c>
      <c r="E8" s="66">
        <f t="shared" si="0"/>
        <v>81.25</v>
      </c>
    </row>
    <row r="9" spans="1:5" ht="12.75">
      <c r="A9" t="s">
        <v>84</v>
      </c>
      <c r="B9" t="s">
        <v>78</v>
      </c>
      <c r="C9" s="92">
        <v>347.6</v>
      </c>
      <c r="D9" s="97">
        <v>0.5</v>
      </c>
      <c r="E9" s="66">
        <f t="shared" si="0"/>
        <v>173.8</v>
      </c>
    </row>
    <row r="10" spans="1:5" ht="12.75">
      <c r="A10" t="s">
        <v>109</v>
      </c>
      <c r="B10" t="s">
        <v>78</v>
      </c>
      <c r="C10" s="91">
        <v>11.72</v>
      </c>
      <c r="D10" s="97">
        <v>0.5</v>
      </c>
      <c r="E10" s="66">
        <f t="shared" si="0"/>
        <v>5.86</v>
      </c>
    </row>
    <row r="11" spans="1:5" ht="12.75">
      <c r="A11" t="s">
        <v>86</v>
      </c>
      <c r="B11" t="s">
        <v>78</v>
      </c>
      <c r="C11" s="91">
        <v>21.3</v>
      </c>
      <c r="D11" s="97">
        <v>0.5</v>
      </c>
      <c r="E11" s="66">
        <f t="shared" si="0"/>
        <v>10.65</v>
      </c>
    </row>
    <row r="12" spans="1:5" ht="12.75">
      <c r="A12" t="s">
        <v>85</v>
      </c>
      <c r="B12" t="s">
        <v>78</v>
      </c>
      <c r="C12" s="91">
        <v>73.26</v>
      </c>
      <c r="D12" s="97">
        <v>0.5</v>
      </c>
      <c r="E12" s="66">
        <f t="shared" si="0"/>
        <v>36.63</v>
      </c>
    </row>
    <row r="13" spans="1:5" ht="12.75">
      <c r="A13" t="s">
        <v>87</v>
      </c>
      <c r="B13" t="s">
        <v>78</v>
      </c>
      <c r="C13" s="91">
        <v>19.36</v>
      </c>
      <c r="D13" s="97">
        <v>0.5</v>
      </c>
      <c r="E13" s="66">
        <f t="shared" si="0"/>
        <v>9.68</v>
      </c>
    </row>
    <row r="14" spans="1:5" ht="12.75">
      <c r="A14" t="s">
        <v>88</v>
      </c>
      <c r="B14" t="s">
        <v>78</v>
      </c>
      <c r="C14" s="91">
        <v>113.76</v>
      </c>
      <c r="D14" s="97">
        <v>0.5</v>
      </c>
      <c r="E14" s="66">
        <f t="shared" si="0"/>
        <v>56.88</v>
      </c>
    </row>
    <row r="15" spans="1:5" ht="12.75">
      <c r="A15" t="s">
        <v>89</v>
      </c>
      <c r="B15" t="s">
        <v>78</v>
      </c>
      <c r="C15" s="91">
        <v>27</v>
      </c>
      <c r="D15" s="97">
        <v>0.5</v>
      </c>
      <c r="E15" s="66">
        <f t="shared" si="0"/>
        <v>13.5</v>
      </c>
    </row>
    <row r="16" spans="1:5" ht="12.75">
      <c r="A16" t="s">
        <v>123</v>
      </c>
      <c r="B16" t="s">
        <v>78</v>
      </c>
      <c r="C16" s="91">
        <v>99.14</v>
      </c>
      <c r="D16" s="97">
        <v>0.5</v>
      </c>
      <c r="E16" s="66">
        <f t="shared" si="0"/>
        <v>49.57</v>
      </c>
    </row>
    <row r="17" spans="1:5" ht="12.75">
      <c r="A17" t="s">
        <v>110</v>
      </c>
      <c r="B17" t="s">
        <v>78</v>
      </c>
      <c r="C17" s="91">
        <v>181.86</v>
      </c>
      <c r="D17" s="97">
        <v>0.5</v>
      </c>
      <c r="E17" s="66">
        <f t="shared" si="0"/>
        <v>90.93</v>
      </c>
    </row>
    <row r="18" spans="1:5" ht="12.75">
      <c r="A18" t="s">
        <v>111</v>
      </c>
      <c r="B18" t="s">
        <v>78</v>
      </c>
      <c r="C18" s="91">
        <v>160.88</v>
      </c>
      <c r="D18" s="97">
        <v>0.5</v>
      </c>
      <c r="E18" s="66">
        <f t="shared" si="0"/>
        <v>80.44</v>
      </c>
    </row>
    <row r="19" spans="1:5" ht="12.75">
      <c r="A19" t="s">
        <v>112</v>
      </c>
      <c r="B19" t="s">
        <v>78</v>
      </c>
      <c r="C19" s="91">
        <v>243.6</v>
      </c>
      <c r="D19" s="97">
        <v>0.5</v>
      </c>
      <c r="E19" s="66">
        <f t="shared" si="0"/>
        <v>121.8</v>
      </c>
    </row>
    <row r="20" spans="1:5" ht="12.75">
      <c r="A20" t="s">
        <v>79</v>
      </c>
      <c r="B20" t="s">
        <v>78</v>
      </c>
      <c r="C20" s="76">
        <v>66.42</v>
      </c>
      <c r="D20" s="97">
        <v>0.5</v>
      </c>
      <c r="E20" s="66">
        <f t="shared" si="0"/>
        <v>33.21</v>
      </c>
    </row>
    <row r="21" spans="1:5" ht="12.75">
      <c r="A21" t="s">
        <v>113</v>
      </c>
      <c r="B21" t="s">
        <v>114</v>
      </c>
      <c r="C21" s="91">
        <v>54.12</v>
      </c>
      <c r="D21" s="97">
        <v>0.5</v>
      </c>
      <c r="E21" s="66">
        <f t="shared" si="0"/>
        <v>27.06</v>
      </c>
    </row>
    <row r="22" spans="1:5" ht="12.75">
      <c r="A22" t="s">
        <v>115</v>
      </c>
      <c r="B22" t="s">
        <v>114</v>
      </c>
      <c r="C22" s="91">
        <v>56.76</v>
      </c>
      <c r="D22" s="97">
        <v>0.5</v>
      </c>
      <c r="E22" s="66">
        <f t="shared" si="0"/>
        <v>28.38</v>
      </c>
    </row>
    <row r="23" spans="1:5" ht="12.75">
      <c r="A23" t="s">
        <v>116</v>
      </c>
      <c r="B23" t="s">
        <v>114</v>
      </c>
      <c r="C23" s="91">
        <v>135</v>
      </c>
      <c r="D23" s="97">
        <v>0.5</v>
      </c>
      <c r="E23" s="66">
        <f t="shared" si="0"/>
        <v>67.5</v>
      </c>
    </row>
    <row r="24" spans="1:5" ht="12.75">
      <c r="A24" t="s">
        <v>117</v>
      </c>
      <c r="B24" t="s">
        <v>114</v>
      </c>
      <c r="C24" s="91">
        <v>106.92</v>
      </c>
      <c r="D24" s="97">
        <v>0.5</v>
      </c>
      <c r="E24" s="66">
        <f t="shared" si="0"/>
        <v>53.46</v>
      </c>
    </row>
    <row r="25" spans="1:5" ht="12.75">
      <c r="A25" t="s">
        <v>118</v>
      </c>
      <c r="B25" t="s">
        <v>78</v>
      </c>
      <c r="C25" s="91">
        <v>68.72</v>
      </c>
      <c r="D25" s="97">
        <v>0.5</v>
      </c>
      <c r="E25" s="66">
        <f t="shared" si="0"/>
        <v>34.36</v>
      </c>
    </row>
    <row r="26" spans="1:5" ht="12.75">
      <c r="A26" t="s">
        <v>77</v>
      </c>
      <c r="B26" t="s">
        <v>78</v>
      </c>
      <c r="C26" s="96"/>
      <c r="D26" s="97">
        <v>0.5</v>
      </c>
      <c r="E26" s="66">
        <f t="shared" si="0"/>
        <v>0</v>
      </c>
    </row>
    <row r="27" spans="1:5" ht="12.75">
      <c r="A27" t="s">
        <v>90</v>
      </c>
      <c r="B27" t="s">
        <v>78</v>
      </c>
      <c r="C27" s="91">
        <v>255.88</v>
      </c>
      <c r="D27" s="97">
        <v>0.5</v>
      </c>
      <c r="E27" s="66">
        <f t="shared" si="0"/>
        <v>127.94</v>
      </c>
    </row>
    <row r="28" spans="1:5" ht="12.75">
      <c r="A28" t="s">
        <v>119</v>
      </c>
      <c r="B28" t="s">
        <v>78</v>
      </c>
      <c r="C28" s="91">
        <v>93.48</v>
      </c>
      <c r="D28" s="97">
        <v>0.5</v>
      </c>
      <c r="E28" s="66">
        <f t="shared" si="0"/>
        <v>46.74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michelle.komiskey</dc:creator>
  <cp:keywords/>
  <dc:description/>
  <cp:lastModifiedBy>greg.kidd</cp:lastModifiedBy>
  <cp:lastPrinted>2008-05-08T18:57:24Z</cp:lastPrinted>
  <dcterms:created xsi:type="dcterms:W3CDTF">2008-04-30T15:25:41Z</dcterms:created>
  <dcterms:modified xsi:type="dcterms:W3CDTF">2009-02-23T16:42:52Z</dcterms:modified>
  <cp:category/>
  <cp:version/>
  <cp:contentType/>
  <cp:contentStatus/>
</cp:coreProperties>
</file>