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9740" windowHeight="12975" activeTab="0"/>
  </bookViews>
  <sheets>
    <sheet name="strength chart" sheetId="1" r:id="rId1"/>
    <sheet name="nonlin chart" sheetId="2" r:id="rId2"/>
    <sheet name="excitation" sheetId="3" r:id="rId3"/>
    <sheet name="remnant" sheetId="4" r:id="rId4"/>
    <sheet name="shape" sheetId="5" r:id="rId5"/>
    <sheet name="shape chart" sheetId="6" r:id="rId6"/>
    <sheet name="attributes" sheetId="7" r:id="rId7"/>
  </sheets>
  <externalReferences>
    <externalReference r:id="rId10"/>
  </externalReferences>
  <definedNames>
    <definedName name="l_eff">'attributes'!$B$5</definedName>
    <definedName name="n_turns">'attributes'!$B$6</definedName>
    <definedName name="r_ap">'attributes'!$B$4</definedName>
    <definedName name="rem">'remnant'!$C$12</definedName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<sst xmlns="http://schemas.openxmlformats.org/spreadsheetml/2006/main" count="85" uniqueCount="56">
  <si>
    <t>BDP attributes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</si>
  <si>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</si>
  <si>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</si>
  <si>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</si>
  <si>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</si>
  <si>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</si>
  <si>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</si>
  <si>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</si>
  <si>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expected TF</t>
  </si>
  <si>
    <t>!Mar</t>
  </si>
  <si>
    <t>Excitation</t>
  </si>
  <si>
    <t>data</t>
  </si>
  <si>
    <t>red_run_sn</t>
  </si>
  <si>
    <t>=</t>
  </si>
  <si>
    <t>!red_pnt_num</t>
  </si>
  <si>
    <t>current</t>
  </si>
  <si>
    <t>cur_dev</t>
  </si>
  <si>
    <t>delta_int(Bdl)</t>
  </si>
  <si>
    <t>delta_int(Bdl)_sd</t>
  </si>
  <si>
    <t>----------</t>
  </si>
  <si>
    <t>---------------</t>
  </si>
  <si>
    <t>error</t>
  </si>
  <si>
    <t>B(0) avg</t>
  </si>
  <si>
    <t>T-m</t>
  </si>
  <si>
    <t>B(180) avg</t>
  </si>
  <si>
    <t>B_rem</t>
  </si>
  <si>
    <t>B0</t>
  </si>
  <si>
    <t>T</t>
  </si>
  <si>
    <t>strength+remnant</t>
  </si>
  <si>
    <t>calc linear part</t>
  </si>
  <si>
    <t>meas-calc</t>
  </si>
  <si>
    <t>Reduced</t>
  </si>
  <si>
    <t>Run,</t>
  </si>
  <si>
    <t>normalized</t>
  </si>
  <si>
    <t>scan</t>
  </si>
  <si>
    <t>run</t>
  </si>
  <si>
    <t>!</t>
  </si>
  <si>
    <t>Start</t>
  </si>
  <si>
    <t>of</t>
  </si>
  <si>
    <t>Report</t>
  </si>
  <si>
    <t>!Excitation</t>
  </si>
  <si>
    <t>(normalization)</t>
  </si>
  <si>
    <t>data:</t>
  </si>
  <si>
    <t>pnt_num</t>
  </si>
  <si>
    <t>cur_ex</t>
  </si>
  <si>
    <t>bdl_ex</t>
  </si>
  <si>
    <t>bdl_ex_sd</t>
  </si>
  <si>
    <t>-------</t>
  </si>
  <si>
    <t>Scan</t>
  </si>
  <si>
    <t>Points:</t>
  </si>
  <si>
    <t>x</t>
  </si>
  <si>
    <t>bdl</t>
  </si>
  <si>
    <t>bdl_sd</t>
  </si>
  <si>
    <t>shape</t>
  </si>
  <si>
    <t>shape_sd</t>
  </si>
  <si>
    <t>!---------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</si>
</sst>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E+00"/>
    <numFmt numFmtId="166" formatCode="0.0000000"/>
    <numFmt numFmtId="167" formatCode="0.00000000"/>
    <numFmt numFmtId="168" formatCode="0.0"/>
    <numFmt numFmtId="169" formatCode="0.0E+0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BDP369-0 excitation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excitation!$B$3:$B$23</c:f>
              <c:numCache>
                <c:ptCount val="21"/>
                <c:pt idx="0">
                  <c:v>-0.03</c:v>
                </c:pt>
                <c:pt idx="1">
                  <c:v>501.67</c:v>
                </c:pt>
                <c:pt idx="2">
                  <c:v>1000.41</c:v>
                </c:pt>
                <c:pt idx="3">
                  <c:v>1499.14</c:v>
                </c:pt>
                <c:pt idx="4">
                  <c:v>1997.89</c:v>
                </c:pt>
                <c:pt idx="5">
                  <c:v>2496.65</c:v>
                </c:pt>
                <c:pt idx="6">
                  <c:v>2995.42</c:v>
                </c:pt>
                <c:pt idx="7">
                  <c:v>3494.18</c:v>
                </c:pt>
                <c:pt idx="8">
                  <c:v>3992.88</c:v>
                </c:pt>
                <c:pt idx="9">
                  <c:v>4491.67</c:v>
                </c:pt>
                <c:pt idx="10">
                  <c:v>4990.4</c:v>
                </c:pt>
                <c:pt idx="11">
                  <c:v>4491.69</c:v>
                </c:pt>
                <c:pt idx="12">
                  <c:v>3992.9</c:v>
                </c:pt>
                <c:pt idx="13">
                  <c:v>3494.19</c:v>
                </c:pt>
                <c:pt idx="14">
                  <c:v>2995.43</c:v>
                </c:pt>
                <c:pt idx="15">
                  <c:v>2496.65</c:v>
                </c:pt>
                <c:pt idx="16">
                  <c:v>1997.9</c:v>
                </c:pt>
                <c:pt idx="17">
                  <c:v>1499.14</c:v>
                </c:pt>
                <c:pt idx="18">
                  <c:v>1000.4</c:v>
                </c:pt>
                <c:pt idx="19">
                  <c:v>501.66</c:v>
                </c:pt>
                <c:pt idx="20">
                  <c:v>-0.03</c:v>
                </c:pt>
              </c:numCache>
            </c:numRef>
          </c:xVal>
          <c:yVal>
            <c:numRef>
              <c:f>excitation!$F$3:$F$23</c:f>
              <c:numCache>
                <c:ptCount val="21"/>
                <c:pt idx="0">
                  <c:v>0.00703258085718</c:v>
                </c:pt>
                <c:pt idx="1">
                  <c:v>1.1959706211</c:v>
                </c:pt>
                <c:pt idx="2">
                  <c:v>2.3843926211</c:v>
                </c:pt>
                <c:pt idx="3">
                  <c:v>3.5736996211</c:v>
                </c:pt>
                <c:pt idx="4">
                  <c:v>4.7624686211</c:v>
                </c:pt>
                <c:pt idx="5">
                  <c:v>5.9497076211</c:v>
                </c:pt>
                <c:pt idx="6">
                  <c:v>7.134514621099999</c:v>
                </c:pt>
                <c:pt idx="7">
                  <c:v>8.3142966211</c:v>
                </c:pt>
                <c:pt idx="8">
                  <c:v>9.474656621100001</c:v>
                </c:pt>
                <c:pt idx="9">
                  <c:v>10.543351621100001</c:v>
                </c:pt>
                <c:pt idx="10">
                  <c:v>11.4681656211</c:v>
                </c:pt>
                <c:pt idx="11">
                  <c:v>10.5688226211</c:v>
                </c:pt>
                <c:pt idx="12">
                  <c:v>9.5013036211</c:v>
                </c:pt>
                <c:pt idx="13">
                  <c:v>8.3325736211</c:v>
                </c:pt>
                <c:pt idx="14">
                  <c:v>7.1485106211</c:v>
                </c:pt>
                <c:pt idx="15">
                  <c:v>5.9612406211</c:v>
                </c:pt>
                <c:pt idx="16">
                  <c:v>4.772554621099999</c:v>
                </c:pt>
                <c:pt idx="17">
                  <c:v>3.5831296211</c:v>
                </c:pt>
                <c:pt idx="18">
                  <c:v>2.3936566211</c:v>
                </c:pt>
                <c:pt idx="19">
                  <c:v>1.2039526211</c:v>
                </c:pt>
                <c:pt idx="20">
                  <c:v>0.00703266134282</c:v>
                </c:pt>
              </c:numCache>
            </c:numRef>
          </c:yVal>
          <c:smooth val="1"/>
        </c:ser>
        <c:axId val="14866662"/>
        <c:axId val="66691095"/>
      </c:scatterChart>
      <c:valAx>
        <c:axId val="1486666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1095"/>
        <c:crosses val="autoZero"/>
        <c:crossBetween val="midCat"/>
        <c:dispUnits/>
      </c:valAx>
      <c:valAx>
        <c:axId val="6669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48666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BDP369-0,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excitation!$B$3:$B$23</c:f>
              <c:numCache>
                <c:ptCount val="21"/>
                <c:pt idx="0">
                  <c:v>-0.03</c:v>
                </c:pt>
                <c:pt idx="1">
                  <c:v>501.67</c:v>
                </c:pt>
                <c:pt idx="2">
                  <c:v>1000.41</c:v>
                </c:pt>
                <c:pt idx="3">
                  <c:v>1499.14</c:v>
                </c:pt>
                <c:pt idx="4">
                  <c:v>1997.89</c:v>
                </c:pt>
                <c:pt idx="5">
                  <c:v>2496.65</c:v>
                </c:pt>
                <c:pt idx="6">
                  <c:v>2995.42</c:v>
                </c:pt>
                <c:pt idx="7">
                  <c:v>3494.18</c:v>
                </c:pt>
                <c:pt idx="8">
                  <c:v>3992.88</c:v>
                </c:pt>
                <c:pt idx="9">
                  <c:v>4491.67</c:v>
                </c:pt>
                <c:pt idx="10">
                  <c:v>4990.4</c:v>
                </c:pt>
                <c:pt idx="11">
                  <c:v>4491.69</c:v>
                </c:pt>
                <c:pt idx="12">
                  <c:v>3992.9</c:v>
                </c:pt>
                <c:pt idx="13">
                  <c:v>3494.19</c:v>
                </c:pt>
                <c:pt idx="14">
                  <c:v>2995.43</c:v>
                </c:pt>
                <c:pt idx="15">
                  <c:v>2496.65</c:v>
                </c:pt>
                <c:pt idx="16">
                  <c:v>1997.9</c:v>
                </c:pt>
                <c:pt idx="17">
                  <c:v>1499.14</c:v>
                </c:pt>
                <c:pt idx="18">
                  <c:v>1000.4</c:v>
                </c:pt>
                <c:pt idx="19">
                  <c:v>501.66</c:v>
                </c:pt>
                <c:pt idx="20">
                  <c:v>-0.03</c:v>
                </c:pt>
              </c:numCache>
            </c:numRef>
          </c:xVal>
          <c:yVal>
            <c:numRef>
              <c:f>excitation!$H$3:$H$23</c:f>
              <c:numCache>
                <c:ptCount val="21"/>
                <c:pt idx="0">
                  <c:v>0.007104321970173976</c:v>
                </c:pt>
                <c:pt idx="1">
                  <c:v>-0.003708184089600941</c:v>
                </c:pt>
                <c:pt idx="2">
                  <c:v>-0.007958273910123381</c:v>
                </c:pt>
                <c:pt idx="3">
                  <c:v>-0.011299450026315494</c:v>
                </c:pt>
                <c:pt idx="4">
                  <c:v>-0.01522645355116925</c:v>
                </c:pt>
                <c:pt idx="5">
                  <c:v>-0.020707370780354672</c:v>
                </c:pt>
                <c:pt idx="6">
                  <c:v>-0.028644201713871276</c:v>
                </c:pt>
                <c:pt idx="7">
                  <c:v>-0.041582118943054525</c:v>
                </c:pt>
                <c:pt idx="8">
                  <c:v>-0.07379855394625245</c:v>
                </c:pt>
                <c:pt idx="9">
                  <c:v>-0.1978952122884312</c:v>
                </c:pt>
                <c:pt idx="10">
                  <c:v>-0.46572938840462186</c:v>
                </c:pt>
                <c:pt idx="11">
                  <c:v>-0.17247203969709268</c:v>
                </c:pt>
                <c:pt idx="12">
                  <c:v>-0.047199381354916525</c:v>
                </c:pt>
                <c:pt idx="13">
                  <c:v>-0.023329032647387393</c:v>
                </c:pt>
                <c:pt idx="14">
                  <c:v>-0.014672115418202125</c:v>
                </c:pt>
                <c:pt idx="15">
                  <c:v>-0.009174370780354657</c:v>
                </c:pt>
                <c:pt idx="16">
                  <c:v>-0.00516436725550129</c:v>
                </c:pt>
                <c:pt idx="17">
                  <c:v>-0.0018694500263154445</c:v>
                </c:pt>
                <c:pt idx="18">
                  <c:v>0.0013296397942075266</c:v>
                </c:pt>
                <c:pt idx="19">
                  <c:v>0.004297729614730406</c:v>
                </c:pt>
                <c:pt idx="20">
                  <c:v>0.007104402455813976</c:v>
                </c:pt>
              </c:numCache>
            </c:numRef>
          </c:yVal>
          <c:smooth val="1"/>
        </c:ser>
        <c:axId val="63348944"/>
        <c:axId val="33269585"/>
      </c:scatterChart>
      <c:valAx>
        <c:axId val="6334894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69585"/>
        <c:crosses val="autoZero"/>
        <c:crossBetween val="midCat"/>
        <c:dispUnits/>
      </c:valAx>
      <c:valAx>
        <c:axId val="33269585"/>
        <c:scaling>
          <c:orientation val="minMax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 - TF(calc)*I,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3348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BDP369-0, field shape at 4000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shape!$F$11:$F$23</c:f>
                <c:numCache>
                  <c:ptCount val="13"/>
                  <c:pt idx="0">
                    <c:v>2.830476E-05</c:v>
                  </c:pt>
                  <c:pt idx="1">
                    <c:v>2.021171E-05</c:v>
                  </c:pt>
                  <c:pt idx="2">
                    <c:v>1.486259E-05</c:v>
                  </c:pt>
                  <c:pt idx="3">
                    <c:v>3.015321E-05</c:v>
                  </c:pt>
                  <c:pt idx="4">
                    <c:v>3.235036E-06</c:v>
                  </c:pt>
                  <c:pt idx="5">
                    <c:v>2.771967E-06</c:v>
                  </c:pt>
                  <c:pt idx="6">
                    <c:v>8.367509E-06</c:v>
                  </c:pt>
                  <c:pt idx="7">
                    <c:v>2.922574E-06</c:v>
                  </c:pt>
                  <c:pt idx="8">
                    <c:v>5.293716E-06</c:v>
                  </c:pt>
                  <c:pt idx="9">
                    <c:v>1.245969E-05</c:v>
                  </c:pt>
                  <c:pt idx="10">
                    <c:v>1.418503E-05</c:v>
                  </c:pt>
                  <c:pt idx="11">
                    <c:v>1.321291E-05</c:v>
                  </c:pt>
                  <c:pt idx="12">
                    <c:v>8.728198E-06</c:v>
                  </c:pt>
                </c:numCache>
              </c:numRef>
            </c:plus>
            <c:minus>
              <c:numRef>
                <c:f>shape!$F$11:$F$23</c:f>
                <c:numCache>
                  <c:ptCount val="13"/>
                  <c:pt idx="0">
                    <c:v>2.830476E-05</c:v>
                  </c:pt>
                  <c:pt idx="1">
                    <c:v>2.021171E-05</c:v>
                  </c:pt>
                  <c:pt idx="2">
                    <c:v>1.486259E-05</c:v>
                  </c:pt>
                  <c:pt idx="3">
                    <c:v>3.015321E-05</c:v>
                  </c:pt>
                  <c:pt idx="4">
                    <c:v>3.235036E-06</c:v>
                  </c:pt>
                  <c:pt idx="5">
                    <c:v>2.771967E-06</c:v>
                  </c:pt>
                  <c:pt idx="6">
                    <c:v>8.367509E-06</c:v>
                  </c:pt>
                  <c:pt idx="7">
                    <c:v>2.922574E-06</c:v>
                  </c:pt>
                  <c:pt idx="8">
                    <c:v>5.293716E-06</c:v>
                  </c:pt>
                  <c:pt idx="9">
                    <c:v>1.245969E-05</c:v>
                  </c:pt>
                  <c:pt idx="10">
                    <c:v>1.418503E-05</c:v>
                  </c:pt>
                  <c:pt idx="11">
                    <c:v>1.321291E-05</c:v>
                  </c:pt>
                  <c:pt idx="12">
                    <c:v>8.728198E-06</c:v>
                  </c:pt>
                </c:numCache>
              </c:numRef>
            </c:minus>
            <c:noEndCap val="0"/>
          </c:errBars>
          <c:xVal>
            <c:numRef>
              <c:f>shape!$B$11:$B$23</c:f>
              <c:numCache>
                <c:ptCount val="13"/>
                <c:pt idx="0">
                  <c:v>-1.2</c:v>
                </c:pt>
                <c:pt idx="1">
                  <c:v>-1</c:v>
                </c:pt>
                <c:pt idx="2">
                  <c:v>-0.8</c:v>
                </c:pt>
                <c:pt idx="3">
                  <c:v>-0.6</c:v>
                </c:pt>
                <c:pt idx="4">
                  <c:v>-0.4</c:v>
                </c:pt>
                <c:pt idx="5">
                  <c:v>-0.2</c:v>
                </c:pt>
                <c:pt idx="6">
                  <c:v>0</c:v>
                </c:pt>
                <c:pt idx="7">
                  <c:v>0.2</c:v>
                </c:pt>
                <c:pt idx="8">
                  <c:v>0.4</c:v>
                </c:pt>
                <c:pt idx="9">
                  <c:v>0.6</c:v>
                </c:pt>
                <c:pt idx="10">
                  <c:v>0.8</c:v>
                </c:pt>
                <c:pt idx="11">
                  <c:v>1</c:v>
                </c:pt>
                <c:pt idx="12">
                  <c:v>1.2</c:v>
                </c:pt>
              </c:numCache>
            </c:numRef>
          </c:xVal>
          <c:yVal>
            <c:numRef>
              <c:f>shape!$E$11:$E$23</c:f>
              <c:numCache>
                <c:ptCount val="13"/>
                <c:pt idx="0">
                  <c:v>-1.294996E-05</c:v>
                </c:pt>
                <c:pt idx="1">
                  <c:v>-7.733843E-06</c:v>
                </c:pt>
                <c:pt idx="2">
                  <c:v>-5.360749E-06</c:v>
                </c:pt>
                <c:pt idx="3">
                  <c:v>-2.3578E-05</c:v>
                </c:pt>
                <c:pt idx="4">
                  <c:v>-8.045841E-06</c:v>
                </c:pt>
                <c:pt idx="5">
                  <c:v>-6.376557E-06</c:v>
                </c:pt>
                <c:pt idx="6">
                  <c:v>1.003303E-17</c:v>
                </c:pt>
                <c:pt idx="7">
                  <c:v>-6.221834E-06</c:v>
                </c:pt>
                <c:pt idx="8">
                  <c:v>-1.929198E-06</c:v>
                </c:pt>
                <c:pt idx="9">
                  <c:v>-1.170618E-07</c:v>
                </c:pt>
                <c:pt idx="10">
                  <c:v>2.850301E-06</c:v>
                </c:pt>
                <c:pt idx="11">
                  <c:v>7.557395E-06</c:v>
                </c:pt>
                <c:pt idx="12">
                  <c:v>1.867447E-05</c:v>
                </c:pt>
              </c:numCache>
            </c:numRef>
          </c:yVal>
          <c:smooth val="1"/>
        </c:ser>
        <c:axId val="30990810"/>
        <c:axId val="10481835"/>
      </c:scatterChart>
      <c:valAx>
        <c:axId val="30990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81835"/>
        <c:crosses val="autoZero"/>
        <c:crossBetween val="midCat"/>
        <c:dispUnits/>
      </c:valAx>
      <c:valAx>
        <c:axId val="10481835"/>
        <c:scaling>
          <c:orientation val="minMax"/>
          <c:max val="0.0002"/>
          <c:min val="-0.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dB/B0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309908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bdp\BDP848-0\BDP848-0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ngth chart"/>
      <sheetName val="nonlin chart"/>
      <sheetName val="excitation"/>
      <sheetName val="remnant"/>
      <sheetName val="shape"/>
      <sheetName val="shape chart"/>
      <sheetName val="attribu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L18" sqref="L18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5.00390625" style="0" bestFit="1" customWidth="1"/>
    <col min="6" max="6" width="15.7109375" style="0" bestFit="1" customWidth="1"/>
    <col min="7" max="7" width="13.28125" style="0" bestFit="1" customWidth="1"/>
    <col min="8" max="8" width="9.57421875" style="0" bestFit="1" customWidth="1"/>
  </cols>
  <sheetData>
    <row r="1" spans="1:8" ht="12.75">
      <c r="A1" t="s">
        <v>9</v>
      </c>
      <c r="B1">
        <v>28</v>
      </c>
      <c r="C1">
        <v>2003</v>
      </c>
      <c r="D1" t="s">
        <v>10</v>
      </c>
      <c r="E1" t="s">
        <v>11</v>
      </c>
      <c r="F1" t="s">
        <v>12</v>
      </c>
      <c r="G1" t="s">
        <v>13</v>
      </c>
      <c r="H1">
        <v>4097325</v>
      </c>
    </row>
    <row r="2" spans="1:8" ht="12.7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28</v>
      </c>
      <c r="G2" t="s">
        <v>29</v>
      </c>
      <c r="H2" t="s">
        <v>30</v>
      </c>
    </row>
    <row r="3" spans="1:8" ht="12.75">
      <c r="A3">
        <v>1</v>
      </c>
      <c r="B3">
        <v>-0.03</v>
      </c>
      <c r="C3">
        <v>0</v>
      </c>
      <c r="D3" s="2">
        <v>-4.024282E-08</v>
      </c>
      <c r="E3" s="2">
        <v>7.656988E-06</v>
      </c>
      <c r="F3" s="2">
        <f>D3+rem</f>
        <v>0.00703258085718</v>
      </c>
      <c r="G3" s="2">
        <f>B3*tf</f>
        <v>-7.174111299397617E-05</v>
      </c>
      <c r="H3" s="2">
        <f>F3-G3</f>
        <v>0.007104321970173976</v>
      </c>
    </row>
    <row r="4" spans="1:8" ht="12.75">
      <c r="A4">
        <v>2</v>
      </c>
      <c r="B4">
        <v>501.67</v>
      </c>
      <c r="C4">
        <v>0</v>
      </c>
      <c r="D4">
        <v>1.188938</v>
      </c>
      <c r="E4" s="2">
        <v>4.01817E-06</v>
      </c>
      <c r="F4" s="2">
        <f aca="true" t="shared" si="0" ref="F4:F23">D4+rem</f>
        <v>1.1959706211</v>
      </c>
      <c r="G4" s="2">
        <f aca="true" t="shared" si="1" ref="G4:G23">B4*tf</f>
        <v>1.199678805189601</v>
      </c>
      <c r="H4" s="2">
        <f aca="true" t="shared" si="2" ref="H4:H23">F4-G4</f>
        <v>-0.003708184089600941</v>
      </c>
    </row>
    <row r="5" spans="1:8" ht="12.75">
      <c r="A5">
        <v>3</v>
      </c>
      <c r="B5">
        <v>1000.41</v>
      </c>
      <c r="C5">
        <v>0</v>
      </c>
      <c r="D5">
        <v>2.37736</v>
      </c>
      <c r="E5" s="2">
        <v>7.807808E-05</v>
      </c>
      <c r="F5" s="2">
        <f t="shared" si="0"/>
        <v>2.3843926211</v>
      </c>
      <c r="G5" s="2">
        <f t="shared" si="1"/>
        <v>2.3923508950101233</v>
      </c>
      <c r="H5" s="2">
        <f t="shared" si="2"/>
        <v>-0.007958273910123381</v>
      </c>
    </row>
    <row r="6" spans="1:8" ht="12.75">
      <c r="A6">
        <v>4</v>
      </c>
      <c r="B6">
        <v>1499.14</v>
      </c>
      <c r="C6">
        <v>0.01</v>
      </c>
      <c r="D6">
        <v>3.566667</v>
      </c>
      <c r="E6" s="2">
        <v>5.765586E-05</v>
      </c>
      <c r="F6" s="2">
        <f t="shared" si="0"/>
        <v>3.5736996211</v>
      </c>
      <c r="G6" s="2">
        <f t="shared" si="1"/>
        <v>3.5849990711263153</v>
      </c>
      <c r="H6" s="2">
        <f t="shared" si="2"/>
        <v>-0.011299450026315494</v>
      </c>
    </row>
    <row r="7" spans="1:8" ht="12.75">
      <c r="A7">
        <v>5</v>
      </c>
      <c r="B7">
        <v>1997.89</v>
      </c>
      <c r="C7">
        <v>0</v>
      </c>
      <c r="D7">
        <v>4.755436</v>
      </c>
      <c r="E7" s="2">
        <v>3.984146E-05</v>
      </c>
      <c r="F7" s="2">
        <f t="shared" si="0"/>
        <v>4.7624686211</v>
      </c>
      <c r="G7" s="2">
        <f t="shared" si="1"/>
        <v>4.777695074651169</v>
      </c>
      <c r="H7" s="2">
        <f t="shared" si="2"/>
        <v>-0.01522645355116925</v>
      </c>
    </row>
    <row r="8" spans="1:8" ht="12.75">
      <c r="A8">
        <v>6</v>
      </c>
      <c r="B8">
        <v>2496.65</v>
      </c>
      <c r="C8">
        <v>0</v>
      </c>
      <c r="D8">
        <v>5.942675</v>
      </c>
      <c r="E8" s="2">
        <v>5.438057E-05</v>
      </c>
      <c r="F8" s="2">
        <f t="shared" si="0"/>
        <v>5.9497076211</v>
      </c>
      <c r="G8" s="2">
        <f t="shared" si="1"/>
        <v>5.970414991880355</v>
      </c>
      <c r="H8" s="2">
        <f t="shared" si="2"/>
        <v>-0.020707370780354672</v>
      </c>
    </row>
    <row r="9" spans="1:8" ht="12.75">
      <c r="A9">
        <v>7</v>
      </c>
      <c r="B9">
        <v>2995.42</v>
      </c>
      <c r="C9">
        <v>0</v>
      </c>
      <c r="D9">
        <v>7.127482</v>
      </c>
      <c r="E9" s="2">
        <v>6.186733E-05</v>
      </c>
      <c r="F9" s="2">
        <f t="shared" si="0"/>
        <v>7.134514621099999</v>
      </c>
      <c r="G9" s="2">
        <f t="shared" si="1"/>
        <v>7.1631588228138705</v>
      </c>
      <c r="H9" s="2">
        <f t="shared" si="2"/>
        <v>-0.028644201713871276</v>
      </c>
    </row>
    <row r="10" spans="1:8" ht="12.75">
      <c r="A10">
        <v>8</v>
      </c>
      <c r="B10">
        <v>3494.18</v>
      </c>
      <c r="C10">
        <v>0</v>
      </c>
      <c r="D10">
        <v>8.307264</v>
      </c>
      <c r="E10" s="2">
        <v>0.0001372434</v>
      </c>
      <c r="F10" s="2">
        <f t="shared" si="0"/>
        <v>8.3142966211</v>
      </c>
      <c r="G10" s="2">
        <f t="shared" si="1"/>
        <v>8.355878740043055</v>
      </c>
      <c r="H10" s="2">
        <f t="shared" si="2"/>
        <v>-0.041582118943054525</v>
      </c>
    </row>
    <row r="11" spans="1:8" ht="12.75">
      <c r="A11">
        <v>9</v>
      </c>
      <c r="B11">
        <v>3992.88</v>
      </c>
      <c r="C11">
        <v>0</v>
      </c>
      <c r="D11">
        <v>9.467624</v>
      </c>
      <c r="E11" s="2">
        <v>6.642185E-05</v>
      </c>
      <c r="F11" s="2">
        <f t="shared" si="0"/>
        <v>9.474656621100001</v>
      </c>
      <c r="G11" s="2">
        <f t="shared" si="1"/>
        <v>9.548455175046254</v>
      </c>
      <c r="H11" s="2">
        <f t="shared" si="2"/>
        <v>-0.07379855394625245</v>
      </c>
    </row>
    <row r="12" spans="1:8" ht="12.75">
      <c r="A12">
        <v>10</v>
      </c>
      <c r="B12">
        <v>4491.67</v>
      </c>
      <c r="C12">
        <v>0</v>
      </c>
      <c r="D12">
        <v>10.536319</v>
      </c>
      <c r="E12" s="2">
        <v>5.798486E-05</v>
      </c>
      <c r="F12" s="2">
        <f t="shared" si="0"/>
        <v>10.543351621100001</v>
      </c>
      <c r="G12" s="2">
        <f t="shared" si="1"/>
        <v>10.741246833388432</v>
      </c>
      <c r="H12" s="2">
        <f t="shared" si="2"/>
        <v>-0.1978952122884312</v>
      </c>
    </row>
    <row r="13" spans="1:8" ht="12.75">
      <c r="A13">
        <v>11</v>
      </c>
      <c r="B13">
        <v>4990.4</v>
      </c>
      <c r="C13">
        <v>0.01</v>
      </c>
      <c r="D13">
        <v>11.461133</v>
      </c>
      <c r="E13" s="2">
        <v>1.642605E-05</v>
      </c>
      <c r="F13" s="2">
        <f t="shared" si="0"/>
        <v>11.4681656211</v>
      </c>
      <c r="G13" s="2">
        <f t="shared" si="1"/>
        <v>11.933895009504623</v>
      </c>
      <c r="H13" s="2">
        <f t="shared" si="2"/>
        <v>-0.46572938840462186</v>
      </c>
    </row>
    <row r="14" spans="1:8" ht="12.75">
      <c r="A14">
        <v>12</v>
      </c>
      <c r="B14">
        <v>4491.69</v>
      </c>
      <c r="C14">
        <v>0</v>
      </c>
      <c r="D14">
        <v>10.56179</v>
      </c>
      <c r="E14" s="2">
        <v>0.0001127798</v>
      </c>
      <c r="F14" s="2">
        <f t="shared" si="0"/>
        <v>10.5688226211</v>
      </c>
      <c r="G14" s="2">
        <f t="shared" si="1"/>
        <v>10.741294660797093</v>
      </c>
      <c r="H14" s="2">
        <f t="shared" si="2"/>
        <v>-0.17247203969709268</v>
      </c>
    </row>
    <row r="15" spans="1:8" ht="12.75">
      <c r="A15">
        <v>13</v>
      </c>
      <c r="B15">
        <v>3992.9</v>
      </c>
      <c r="C15">
        <v>0</v>
      </c>
      <c r="D15">
        <v>9.494271</v>
      </c>
      <c r="E15" s="2">
        <v>7.695159E-05</v>
      </c>
      <c r="F15" s="2">
        <f t="shared" si="0"/>
        <v>9.5013036211</v>
      </c>
      <c r="G15" s="2">
        <f t="shared" si="1"/>
        <v>9.548503002454916</v>
      </c>
      <c r="H15" s="2">
        <f t="shared" si="2"/>
        <v>-0.047199381354916525</v>
      </c>
    </row>
    <row r="16" spans="1:8" ht="12.75">
      <c r="A16">
        <v>14</v>
      </c>
      <c r="B16">
        <v>3494.19</v>
      </c>
      <c r="C16">
        <v>0</v>
      </c>
      <c r="D16">
        <v>8.325541</v>
      </c>
      <c r="E16" s="2">
        <v>4.447108E-05</v>
      </c>
      <c r="F16" s="2">
        <f t="shared" si="0"/>
        <v>8.3325736211</v>
      </c>
      <c r="G16" s="2">
        <f t="shared" si="1"/>
        <v>8.355902653747387</v>
      </c>
      <c r="H16" s="2">
        <f t="shared" si="2"/>
        <v>-0.023329032647387393</v>
      </c>
    </row>
    <row r="17" spans="1:8" ht="12.75">
      <c r="A17">
        <v>15</v>
      </c>
      <c r="B17">
        <v>2995.43</v>
      </c>
      <c r="C17">
        <v>0</v>
      </c>
      <c r="D17">
        <v>7.141478</v>
      </c>
      <c r="E17" s="2">
        <v>0.0001079579</v>
      </c>
      <c r="F17" s="2">
        <f t="shared" si="0"/>
        <v>7.1485106211</v>
      </c>
      <c r="G17" s="2">
        <f t="shared" si="1"/>
        <v>7.163182736518202</v>
      </c>
      <c r="H17" s="2">
        <f t="shared" si="2"/>
        <v>-0.014672115418202125</v>
      </c>
    </row>
    <row r="18" spans="1:8" ht="12.75">
      <c r="A18">
        <v>16</v>
      </c>
      <c r="B18">
        <v>2496.65</v>
      </c>
      <c r="C18">
        <v>0</v>
      </c>
      <c r="D18">
        <v>5.954208</v>
      </c>
      <c r="E18" s="2">
        <v>5.122006E-05</v>
      </c>
      <c r="F18" s="2">
        <f t="shared" si="0"/>
        <v>5.9612406211</v>
      </c>
      <c r="G18" s="2">
        <f t="shared" si="1"/>
        <v>5.970414991880355</v>
      </c>
      <c r="H18" s="2">
        <f t="shared" si="2"/>
        <v>-0.009174370780354657</v>
      </c>
    </row>
    <row r="19" spans="1:8" ht="12.75">
      <c r="A19">
        <v>17</v>
      </c>
      <c r="B19">
        <v>1997.9</v>
      </c>
      <c r="C19">
        <v>0</v>
      </c>
      <c r="D19">
        <v>4.765522</v>
      </c>
      <c r="E19" s="2">
        <v>3.861563E-05</v>
      </c>
      <c r="F19" s="2">
        <f t="shared" si="0"/>
        <v>4.772554621099999</v>
      </c>
      <c r="G19" s="2">
        <f t="shared" si="1"/>
        <v>4.777718988355501</v>
      </c>
      <c r="H19" s="2">
        <f t="shared" si="2"/>
        <v>-0.00516436725550129</v>
      </c>
    </row>
    <row r="20" spans="1:8" ht="12.75">
      <c r="A20">
        <v>18</v>
      </c>
      <c r="B20">
        <v>1499.14</v>
      </c>
      <c r="C20">
        <v>0</v>
      </c>
      <c r="D20">
        <v>3.576097</v>
      </c>
      <c r="E20" s="2">
        <v>7.700838E-05</v>
      </c>
      <c r="F20" s="2">
        <f t="shared" si="0"/>
        <v>3.5831296211</v>
      </c>
      <c r="G20" s="2">
        <f t="shared" si="1"/>
        <v>3.5849990711263153</v>
      </c>
      <c r="H20" s="2">
        <f t="shared" si="2"/>
        <v>-0.0018694500263154445</v>
      </c>
    </row>
    <row r="21" spans="1:8" ht="12.75">
      <c r="A21">
        <v>19</v>
      </c>
      <c r="B21">
        <v>1000.4</v>
      </c>
      <c r="C21">
        <v>0</v>
      </c>
      <c r="D21">
        <v>2.386624</v>
      </c>
      <c r="E21" s="2">
        <v>9.257797E-05</v>
      </c>
      <c r="F21" s="2">
        <f t="shared" si="0"/>
        <v>2.3936566211</v>
      </c>
      <c r="G21" s="2">
        <f t="shared" si="1"/>
        <v>2.3923269813057924</v>
      </c>
      <c r="H21" s="2">
        <f t="shared" si="2"/>
        <v>0.0013296397942075266</v>
      </c>
    </row>
    <row r="22" spans="1:8" ht="12.75">
      <c r="A22">
        <v>20</v>
      </c>
      <c r="B22">
        <v>501.66</v>
      </c>
      <c r="C22">
        <v>0</v>
      </c>
      <c r="D22">
        <v>1.19692</v>
      </c>
      <c r="E22" s="2">
        <v>1.678157E-05</v>
      </c>
      <c r="F22" s="2">
        <f t="shared" si="0"/>
        <v>1.2039526211</v>
      </c>
      <c r="G22" s="2">
        <f t="shared" si="1"/>
        <v>1.1996548914852696</v>
      </c>
      <c r="H22" s="2">
        <f t="shared" si="2"/>
        <v>0.004297729614730406</v>
      </c>
    </row>
    <row r="23" spans="1:8" ht="12.75">
      <c r="A23">
        <v>21</v>
      </c>
      <c r="B23">
        <v>-0.03</v>
      </c>
      <c r="C23">
        <v>0</v>
      </c>
      <c r="D23" s="2">
        <v>4.024282E-08</v>
      </c>
      <c r="E23" s="2">
        <v>7.960238E-06</v>
      </c>
      <c r="F23" s="2">
        <f t="shared" si="0"/>
        <v>0.00703266134282</v>
      </c>
      <c r="G23" s="2">
        <f t="shared" si="1"/>
        <v>-7.174111299397617E-05</v>
      </c>
      <c r="H23" s="2">
        <f t="shared" si="2"/>
        <v>0.007104402455813976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12" sqref="C12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9</v>
      </c>
      <c r="B1">
        <v>28</v>
      </c>
      <c r="C1">
        <v>2003</v>
      </c>
      <c r="D1" t="s">
        <v>10</v>
      </c>
      <c r="E1" t="s">
        <v>11</v>
      </c>
      <c r="F1" t="s">
        <v>12</v>
      </c>
      <c r="G1" t="s">
        <v>13</v>
      </c>
      <c r="H1">
        <v>4097354</v>
      </c>
    </row>
    <row r="2" spans="1:5" ht="12.75">
      <c r="A2" t="s">
        <v>14</v>
      </c>
      <c r="B2" t="s">
        <v>15</v>
      </c>
      <c r="C2" t="s">
        <v>16</v>
      </c>
      <c r="D2" t="s">
        <v>17</v>
      </c>
      <c r="E2" t="s">
        <v>18</v>
      </c>
    </row>
    <row r="3" spans="1:5" ht="12.75">
      <c r="A3">
        <v>1</v>
      </c>
      <c r="B3">
        <v>-0.04</v>
      </c>
      <c r="C3">
        <v>0</v>
      </c>
      <c r="D3" s="2">
        <v>2.720281E-08</v>
      </c>
      <c r="E3" s="2">
        <v>6.85057E-06</v>
      </c>
    </row>
    <row r="4" spans="1:5" ht="12.75">
      <c r="A4">
        <v>2</v>
      </c>
      <c r="B4">
        <v>-0.04</v>
      </c>
      <c r="C4">
        <v>0</v>
      </c>
      <c r="D4">
        <v>-0.013984</v>
      </c>
      <c r="E4" s="2">
        <v>1.122688E-05</v>
      </c>
    </row>
    <row r="5" spans="1:5" ht="12.75">
      <c r="A5">
        <v>3</v>
      </c>
      <c r="B5">
        <v>-0.04</v>
      </c>
      <c r="C5">
        <v>0</v>
      </c>
      <c r="D5" s="2">
        <v>0.0002872266</v>
      </c>
      <c r="E5" s="2">
        <v>1.215047E-05</v>
      </c>
    </row>
    <row r="6" spans="1:5" ht="12.75">
      <c r="A6">
        <v>4</v>
      </c>
      <c r="B6">
        <v>-0.03</v>
      </c>
      <c r="C6">
        <v>0</v>
      </c>
      <c r="D6">
        <v>-0.013955</v>
      </c>
      <c r="E6" s="2">
        <v>1.825357E-05</v>
      </c>
    </row>
    <row r="7" spans="1:5" ht="12.75">
      <c r="A7">
        <v>5</v>
      </c>
      <c r="B7">
        <v>-0.04</v>
      </c>
      <c r="C7">
        <v>0</v>
      </c>
      <c r="D7" s="2">
        <v>-2.720281E-08</v>
      </c>
      <c r="E7" s="2">
        <v>6.094473E-06</v>
      </c>
    </row>
    <row r="9" ht="12.75">
      <c r="E9" s="3" t="s">
        <v>21</v>
      </c>
    </row>
    <row r="10" spans="2:5" ht="12.75">
      <c r="B10" t="s">
        <v>22</v>
      </c>
      <c r="C10" s="4">
        <f>AVERAGE(D3,D5,D7)</f>
        <v>9.57422E-05</v>
      </c>
      <c r="D10" t="s">
        <v>23</v>
      </c>
      <c r="E10" s="4">
        <f>STDEV(D3,D5)</f>
        <v>0.0002030806413057377</v>
      </c>
    </row>
    <row r="11" spans="2:5" ht="12.75">
      <c r="B11" t="s">
        <v>24</v>
      </c>
      <c r="C11" s="4">
        <f>AVERAGE(D4,D6)</f>
        <v>-0.0139695</v>
      </c>
      <c r="D11" t="s">
        <v>23</v>
      </c>
      <c r="E11" s="4">
        <f>STDEV(D4,D6)</f>
        <v>2.0506096654416665E-05</v>
      </c>
    </row>
    <row r="12" spans="2:5" ht="12.75">
      <c r="B12" t="s">
        <v>25</v>
      </c>
      <c r="C12" s="4">
        <f>(C10-C11)/2</f>
        <v>0.0070326211</v>
      </c>
      <c r="D12" t="s">
        <v>23</v>
      </c>
      <c r="E12" s="4">
        <f>0.5*SQRT(E10^2+E11^2)</f>
        <v>0.00010205665935296674</v>
      </c>
    </row>
    <row r="13" spans="2:4" ht="12.75">
      <c r="B13" t="s">
        <v>26</v>
      </c>
      <c r="C13" s="4">
        <f>C12/l_eff</f>
        <v>0.0011639558258854685</v>
      </c>
      <c r="D13" t="s">
        <v>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N3" sqref="N3"/>
    </sheetView>
  </sheetViews>
  <sheetFormatPr defaultColWidth="9.140625" defaultRowHeight="12.75"/>
  <cols>
    <col min="1" max="1" width="9.7109375" style="0" bestFit="1" customWidth="1"/>
    <col min="2" max="2" width="13.28125" style="0" bestFit="1" customWidth="1"/>
    <col min="3" max="5" width="12.421875" style="0" bestFit="1" customWidth="1"/>
    <col min="6" max="6" width="10.00390625" style="0" bestFit="1" customWidth="1"/>
    <col min="7" max="7" width="5.00390625" style="0" bestFit="1" customWidth="1"/>
    <col min="8" max="8" width="4.57421875" style="0" bestFit="1" customWidth="1"/>
    <col min="9" max="9" width="5.00390625" style="0" bestFit="1" customWidth="1"/>
    <col min="10" max="10" width="3.57421875" style="0" bestFit="1" customWidth="1"/>
    <col min="11" max="11" width="2.140625" style="0" bestFit="1" customWidth="1"/>
    <col min="12" max="12" width="8.00390625" style="0" bestFit="1" customWidth="1"/>
  </cols>
  <sheetData>
    <row r="1" spans="1:12" ht="12.75">
      <c r="A1" t="s">
        <v>9</v>
      </c>
      <c r="B1">
        <v>28</v>
      </c>
      <c r="C1">
        <v>2003</v>
      </c>
      <c r="D1" t="s">
        <v>31</v>
      </c>
      <c r="E1" t="s">
        <v>32</v>
      </c>
      <c r="F1" t="s">
        <v>33</v>
      </c>
      <c r="G1" t="s">
        <v>34</v>
      </c>
      <c r="H1" t="s">
        <v>11</v>
      </c>
      <c r="I1" t="s">
        <v>34</v>
      </c>
      <c r="J1" t="s">
        <v>35</v>
      </c>
      <c r="K1" t="s">
        <v>13</v>
      </c>
      <c r="L1">
        <v>4097294</v>
      </c>
    </row>
    <row r="2" spans="1:4" ht="12.75">
      <c r="A2" t="s">
        <v>36</v>
      </c>
      <c r="B2" t="s">
        <v>37</v>
      </c>
      <c r="C2" t="s">
        <v>38</v>
      </c>
      <c r="D2" t="s">
        <v>39</v>
      </c>
    </row>
    <row r="3" spans="1:6" ht="12.75">
      <c r="A3" t="s">
        <v>40</v>
      </c>
      <c r="B3" t="s">
        <v>41</v>
      </c>
      <c r="C3" t="s">
        <v>42</v>
      </c>
      <c r="D3" t="s">
        <v>12</v>
      </c>
      <c r="E3" t="s">
        <v>13</v>
      </c>
      <c r="F3">
        <v>4097325</v>
      </c>
    </row>
    <row r="4" spans="1:5" ht="12.75">
      <c r="A4" t="s">
        <v>36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36</v>
      </c>
      <c r="B5" t="s">
        <v>47</v>
      </c>
      <c r="C5" t="s">
        <v>19</v>
      </c>
      <c r="D5" t="s">
        <v>4</v>
      </c>
      <c r="E5" t="s">
        <v>20</v>
      </c>
    </row>
    <row r="6" spans="1:5" ht="12.75">
      <c r="A6" t="s">
        <v>36</v>
      </c>
      <c r="B6">
        <v>9</v>
      </c>
      <c r="C6">
        <v>3992.88</v>
      </c>
      <c r="D6" s="2">
        <v>9.467624</v>
      </c>
      <c r="E6" s="2">
        <v>6.642185E-05</v>
      </c>
    </row>
    <row r="7" ht="12.75">
      <c r="A7" t="s">
        <v>36</v>
      </c>
    </row>
    <row r="8" spans="1:3" ht="12.75">
      <c r="A8" t="s">
        <v>36</v>
      </c>
      <c r="B8" t="s">
        <v>48</v>
      </c>
      <c r="C8" t="s">
        <v>49</v>
      </c>
    </row>
    <row r="9" spans="1:6" ht="12.75">
      <c r="A9" t="s">
        <v>36</v>
      </c>
      <c r="B9" t="s">
        <v>50</v>
      </c>
      <c r="C9" t="s">
        <v>51</v>
      </c>
      <c r="D9" t="s">
        <v>52</v>
      </c>
      <c r="E9" t="s">
        <v>53</v>
      </c>
      <c r="F9" t="s">
        <v>54</v>
      </c>
    </row>
    <row r="10" spans="1:5" ht="12.75">
      <c r="A10" t="s">
        <v>55</v>
      </c>
      <c r="B10" t="s">
        <v>4</v>
      </c>
      <c r="C10" t="s">
        <v>4</v>
      </c>
      <c r="D10" t="s">
        <v>4</v>
      </c>
      <c r="E10" t="s">
        <v>4</v>
      </c>
    </row>
    <row r="11" spans="2:6" ht="12.75">
      <c r="B11">
        <v>-1.2</v>
      </c>
      <c r="C11" s="2">
        <v>-0.0001226054</v>
      </c>
      <c r="D11" s="2">
        <v>0.0002679788</v>
      </c>
      <c r="E11" s="2">
        <v>-1.294996E-05</v>
      </c>
      <c r="F11" s="2">
        <v>2.830476E-05</v>
      </c>
    </row>
    <row r="12" spans="2:6" ht="12.75">
      <c r="B12">
        <v>-1</v>
      </c>
      <c r="C12" s="2">
        <v>-7.322111E-05</v>
      </c>
      <c r="D12" s="2">
        <v>0.0001913568</v>
      </c>
      <c r="E12" s="2">
        <v>-7.733843E-06</v>
      </c>
      <c r="F12" s="2">
        <v>2.021171E-05</v>
      </c>
    </row>
    <row r="13" spans="2:6" ht="12.75">
      <c r="B13">
        <v>-0.8</v>
      </c>
      <c r="C13" s="2">
        <v>-5.075355E-05</v>
      </c>
      <c r="D13" s="2">
        <v>0.0001407134</v>
      </c>
      <c r="E13" s="2">
        <v>-5.360749E-06</v>
      </c>
      <c r="F13" s="2">
        <v>1.486259E-05</v>
      </c>
    </row>
    <row r="14" spans="2:6" ht="12.75">
      <c r="B14">
        <v>-0.6</v>
      </c>
      <c r="C14" s="2">
        <v>-0.0002232277</v>
      </c>
      <c r="D14" s="2">
        <v>0.0002854793</v>
      </c>
      <c r="E14" s="2">
        <v>-2.3578E-05</v>
      </c>
      <c r="F14" s="2">
        <v>3.015321E-05</v>
      </c>
    </row>
    <row r="15" spans="2:6" ht="12.75">
      <c r="B15">
        <v>-0.4</v>
      </c>
      <c r="C15" s="2">
        <v>-7.6175E-05</v>
      </c>
      <c r="D15" s="2">
        <v>3.06281E-05</v>
      </c>
      <c r="E15" s="2">
        <v>-8.045841E-06</v>
      </c>
      <c r="F15" s="2">
        <v>3.235036E-06</v>
      </c>
    </row>
    <row r="16" spans="2:6" ht="12.75">
      <c r="B16">
        <v>-0.2</v>
      </c>
      <c r="C16" s="2">
        <v>-6.037085E-05</v>
      </c>
      <c r="D16" s="2">
        <v>2.624394E-05</v>
      </c>
      <c r="E16" s="2">
        <v>-6.376557E-06</v>
      </c>
      <c r="F16" s="2">
        <v>2.771967E-06</v>
      </c>
    </row>
    <row r="17" spans="2:6" ht="12.75">
      <c r="B17">
        <v>0</v>
      </c>
      <c r="C17" s="2">
        <v>9.498891E-17</v>
      </c>
      <c r="D17" s="2">
        <v>7.922043E-05</v>
      </c>
      <c r="E17" s="2">
        <v>1.003303E-17</v>
      </c>
      <c r="F17" s="2">
        <v>8.367509E-06</v>
      </c>
    </row>
    <row r="18" spans="2:6" ht="12.75">
      <c r="B18">
        <v>0.2</v>
      </c>
      <c r="C18" s="2">
        <v>-5.890598E-05</v>
      </c>
      <c r="D18" s="2">
        <v>2.766983E-05</v>
      </c>
      <c r="E18" s="2">
        <v>-6.221834E-06</v>
      </c>
      <c r="F18" s="2">
        <v>2.922574E-06</v>
      </c>
    </row>
    <row r="19" spans="2:6" ht="12.75">
      <c r="B19">
        <v>0.4</v>
      </c>
      <c r="C19" s="2">
        <v>-1.826492E-05</v>
      </c>
      <c r="D19" s="2">
        <v>5.011891E-05</v>
      </c>
      <c r="E19" s="2">
        <v>-1.929198E-06</v>
      </c>
      <c r="F19" s="2">
        <v>5.293716E-06</v>
      </c>
    </row>
    <row r="20" spans="2:6" ht="12.75">
      <c r="B20">
        <v>0.6</v>
      </c>
      <c r="C20" s="2">
        <v>-1.108297E-06</v>
      </c>
      <c r="D20" s="2">
        <v>0.0001179636</v>
      </c>
      <c r="E20" s="2">
        <v>-1.170618E-07</v>
      </c>
      <c r="F20" s="2">
        <v>1.245969E-05</v>
      </c>
    </row>
    <row r="21" spans="2:6" ht="12.75">
      <c r="B21">
        <v>0.8</v>
      </c>
      <c r="C21" s="2">
        <v>2.698558E-05</v>
      </c>
      <c r="D21" s="2">
        <v>0.0001342985</v>
      </c>
      <c r="E21" s="2">
        <v>2.850301E-06</v>
      </c>
      <c r="F21" s="2">
        <v>1.418503E-05</v>
      </c>
    </row>
    <row r="22" spans="2:6" ht="12.75">
      <c r="B22">
        <v>1</v>
      </c>
      <c r="C22" s="2">
        <v>7.155057E-05</v>
      </c>
      <c r="D22" s="2">
        <v>0.0001250948</v>
      </c>
      <c r="E22" s="2">
        <v>7.557395E-06</v>
      </c>
      <c r="F22" s="2">
        <v>1.321291E-05</v>
      </c>
    </row>
    <row r="23" spans="2:6" ht="12.75">
      <c r="B23">
        <v>1.2</v>
      </c>
      <c r="C23" s="2">
        <v>0.0001768028</v>
      </c>
      <c r="D23" s="2">
        <v>8.26353E-05</v>
      </c>
      <c r="E23" s="2">
        <v>1.867447E-05</v>
      </c>
      <c r="F23" s="2">
        <v>8.728198E-06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18.421875" style="0" bestFit="1" customWidth="1"/>
    <col min="2" max="2" width="12.421875" style="0" bestFit="1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>
        <v>0.0254</v>
      </c>
    </row>
    <row r="5" spans="1:2" ht="12.75">
      <c r="A5" t="s">
        <v>6</v>
      </c>
      <c r="B5">
        <v>6.042</v>
      </c>
    </row>
    <row r="6" spans="1:2" ht="12.75">
      <c r="A6" t="s">
        <v>7</v>
      </c>
      <c r="B6">
        <v>16</v>
      </c>
    </row>
    <row r="8" spans="1:2" ht="12.75">
      <c r="A8" t="s">
        <v>8</v>
      </c>
      <c r="B8" s="1">
        <f>4*PI()*0.0000001*n_turns*l_eff/(2*r_ap)</f>
        <v>0.0023913704331325393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2003-04-02T15:36:42Z</dcterms:created>
  <dcterms:modified xsi:type="dcterms:W3CDTF">2003-04-02T15:45:34Z</dcterms:modified>
  <cp:category/>
  <cp:version/>
  <cp:contentType/>
  <cp:contentStatus/>
</cp:coreProperties>
</file>