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40" windowWidth="19740" windowHeight="12720" activeTab="5"/>
  </bookViews>
  <sheets>
    <sheet name="strength chart" sheetId="1" r:id="rId1"/>
    <sheet name="nonlin chart" sheetId="2" r:id="rId2"/>
    <sheet name="excitation" sheetId="3" r:id="rId3"/>
    <sheet name="remnant" sheetId="4" r:id="rId4"/>
    <sheet name="shape" sheetId="5" r:id="rId5"/>
    <sheet name="shape chart" sheetId="6" r:id="rId6"/>
    <sheet name="attributes" sheetId="7" r:id="rId7"/>
  </sheets>
  <externalReferences>
    <externalReference r:id="rId10"/>
  </externalReferences>
  <definedNames>
    <definedName name="l_eff">'attributes'!$B$4</definedName>
    <definedName name="n_turns">'attributes'!$B$5</definedName>
    <definedName name="r_ap">'attributes'!$B$3</definedName>
    <definedName name="rem">'remnant'!$C$12</definedName>
    <definedName name="tf">'attributes'!$B$7</definedName>
  </definedNames>
  <calcPr fullCalcOnLoad="1"/>
</workbook>
</file>

<file path=xl/sharedStrings.xml><?xml version="1.0" encoding="utf-8"?>
<sst xmlns="http://schemas.openxmlformats.org/spreadsheetml/2006/main" count="84" uniqueCount="55">
  <si>
    <t>attribute</t>
  </si>
  <si>
    <t>value</t>
  </si>
  <si>
    <t>------------------------------</t>
  </si>
  <si>
    <t>--------------------</t>
  </si>
  <si>
    <t>aperture_radius</t>
  </si>
  <si>
    <t>l_eff</t>
  </si>
  <si>
    <t>n_turns</t>
  </si>
  <si>
    <t>expected TF</t>
  </si>
  <si>
    <t>!Mar</t>
  </si>
  <si>
    <t>Excitation</t>
  </si>
  <si>
    <t>data</t>
  </si>
  <si>
    <t>red_run_sn</t>
  </si>
  <si>
    <t>=</t>
  </si>
  <si>
    <t>!red_pnt_num</t>
  </si>
  <si>
    <t>current</t>
  </si>
  <si>
    <t>cur_dev</t>
  </si>
  <si>
    <t>delta_int(Bdl)</t>
  </si>
  <si>
    <t>delta_int(Bdl)_sd</t>
  </si>
  <si>
    <t>----------</t>
  </si>
  <si>
    <t>---------------</t>
  </si>
  <si>
    <t>error</t>
  </si>
  <si>
    <t>B(0) avg</t>
  </si>
  <si>
    <t>T-m</t>
  </si>
  <si>
    <t>B(180) avg</t>
  </si>
  <si>
    <t>B_rem</t>
  </si>
  <si>
    <t>B0</t>
  </si>
  <si>
    <t>T</t>
  </si>
  <si>
    <t>strength+remnant</t>
  </si>
  <si>
    <t>calc linear part</t>
  </si>
  <si>
    <t>meas-calc</t>
  </si>
  <si>
    <t>Reduced</t>
  </si>
  <si>
    <t>Run,</t>
  </si>
  <si>
    <t>normalized</t>
  </si>
  <si>
    <t>scan</t>
  </si>
  <si>
    <t>run</t>
  </si>
  <si>
    <t>!</t>
  </si>
  <si>
    <t>Start</t>
  </si>
  <si>
    <t>of</t>
  </si>
  <si>
    <t>Report</t>
  </si>
  <si>
    <t>!Excitation</t>
  </si>
  <si>
    <t>(normalization)</t>
  </si>
  <si>
    <t>data:</t>
  </si>
  <si>
    <t>pnt_num</t>
  </si>
  <si>
    <t>cur_ex</t>
  </si>
  <si>
    <t>bdl_ex</t>
  </si>
  <si>
    <t>bdl_ex_sd</t>
  </si>
  <si>
    <t>-------</t>
  </si>
  <si>
    <t>Scan</t>
  </si>
  <si>
    <t>Points:</t>
  </si>
  <si>
    <t>x</t>
  </si>
  <si>
    <t>bdl</t>
  </si>
  <si>
    <t>bdl_sd</t>
  </si>
  <si>
    <t>shape</t>
  </si>
  <si>
    <t>shape_sd</t>
  </si>
  <si>
    <t>!---------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</si>
</sst>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00"/>
    <numFmt numFmtId="166" formatCode="0.000000"/>
    <numFmt numFmtId="167" formatCode="0.0000E+00"/>
    <numFmt numFmtId="168" formatCode="0.0"/>
  </numFmts>
  <fonts count="4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vertAlign val="superscript"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66" fontId="0" fillId="0" borderId="0" xfId="0" applyNumberFormat="1" applyAlignment="1">
      <alignment/>
    </xf>
    <xf numFmtId="11" fontId="0" fillId="0" borderId="0" xfId="0" applyNumberFormat="1" applyAlignment="1">
      <alignment/>
    </xf>
    <xf numFmtId="0" fontId="0" fillId="0" borderId="0" xfId="0" applyAlignment="1">
      <alignment horizontal="right"/>
    </xf>
    <xf numFmtId="167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chartsheet" Target="chartsheets/sheet3.xml" /><Relationship Id="rId7" Type="http://schemas.openxmlformats.org/officeDocument/2006/relationships/worksheet" Target="worksheets/sheet4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EDBB026-1 excitation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excitation!$B$3:$B$34</c:f>
              <c:numCache>
                <c:ptCount val="32"/>
                <c:pt idx="0">
                  <c:v>-0.05</c:v>
                </c:pt>
                <c:pt idx="1">
                  <c:v>52.77</c:v>
                </c:pt>
                <c:pt idx="2">
                  <c:v>102.56</c:v>
                </c:pt>
                <c:pt idx="3">
                  <c:v>202.38</c:v>
                </c:pt>
                <c:pt idx="4">
                  <c:v>302.09</c:v>
                </c:pt>
                <c:pt idx="5">
                  <c:v>401.71</c:v>
                </c:pt>
                <c:pt idx="6">
                  <c:v>501.56</c:v>
                </c:pt>
                <c:pt idx="7">
                  <c:v>601.25</c:v>
                </c:pt>
                <c:pt idx="8">
                  <c:v>701.08</c:v>
                </c:pt>
                <c:pt idx="9">
                  <c:v>800.8</c:v>
                </c:pt>
                <c:pt idx="10">
                  <c:v>900.51</c:v>
                </c:pt>
                <c:pt idx="11">
                  <c:v>1000.32</c:v>
                </c:pt>
                <c:pt idx="12">
                  <c:v>1100.03</c:v>
                </c:pt>
                <c:pt idx="13">
                  <c:v>1199.76</c:v>
                </c:pt>
                <c:pt idx="14">
                  <c:v>1299.59</c:v>
                </c:pt>
                <c:pt idx="15">
                  <c:v>1399.29</c:v>
                </c:pt>
                <c:pt idx="16">
                  <c:v>1449.19</c:v>
                </c:pt>
                <c:pt idx="17">
                  <c:v>1498.99</c:v>
                </c:pt>
                <c:pt idx="18">
                  <c:v>1548.89</c:v>
                </c:pt>
                <c:pt idx="19">
                  <c:v>1598.73</c:v>
                </c:pt>
                <c:pt idx="20">
                  <c:v>1698.41</c:v>
                </c:pt>
                <c:pt idx="21">
                  <c:v>1598.75</c:v>
                </c:pt>
                <c:pt idx="22">
                  <c:v>1499.02</c:v>
                </c:pt>
                <c:pt idx="23">
                  <c:v>1399.34</c:v>
                </c:pt>
                <c:pt idx="24">
                  <c:v>1199.78</c:v>
                </c:pt>
                <c:pt idx="25">
                  <c:v>1000.35</c:v>
                </c:pt>
                <c:pt idx="26">
                  <c:v>601.26</c:v>
                </c:pt>
                <c:pt idx="27">
                  <c:v>401.72</c:v>
                </c:pt>
                <c:pt idx="28">
                  <c:v>202.37</c:v>
                </c:pt>
                <c:pt idx="29">
                  <c:v>102.55</c:v>
                </c:pt>
                <c:pt idx="30">
                  <c:v>52.76</c:v>
                </c:pt>
                <c:pt idx="31">
                  <c:v>-0.05</c:v>
                </c:pt>
              </c:numCache>
            </c:numRef>
          </c:xVal>
          <c:yVal>
            <c:numRef>
              <c:f>excitation!$F$3:$F$34</c:f>
              <c:numCache>
                <c:ptCount val="32"/>
                <c:pt idx="0">
                  <c:v>0.004436823803566667</c:v>
                </c:pt>
                <c:pt idx="1">
                  <c:v>0.17015590126666666</c:v>
                </c:pt>
                <c:pt idx="2">
                  <c:v>0.3277999012666667</c:v>
                </c:pt>
                <c:pt idx="3">
                  <c:v>0.6464909012666666</c:v>
                </c:pt>
                <c:pt idx="4">
                  <c:v>0.9652349012666667</c:v>
                </c:pt>
                <c:pt idx="5">
                  <c:v>1.2837459012666668</c:v>
                </c:pt>
                <c:pt idx="6">
                  <c:v>1.6024059012666667</c:v>
                </c:pt>
                <c:pt idx="7">
                  <c:v>1.9196699012666667</c:v>
                </c:pt>
                <c:pt idx="8">
                  <c:v>2.236661901266667</c:v>
                </c:pt>
                <c:pt idx="9">
                  <c:v>2.5522679012666667</c:v>
                </c:pt>
                <c:pt idx="10">
                  <c:v>2.866280901266667</c:v>
                </c:pt>
                <c:pt idx="11">
                  <c:v>3.1774709012666666</c:v>
                </c:pt>
                <c:pt idx="12">
                  <c:v>3.4794959012666666</c:v>
                </c:pt>
                <c:pt idx="13">
                  <c:v>3.7498489012666667</c:v>
                </c:pt>
                <c:pt idx="14">
                  <c:v>3.9707489012666666</c:v>
                </c:pt>
                <c:pt idx="15">
                  <c:v>4.160046901266667</c:v>
                </c:pt>
                <c:pt idx="16">
                  <c:v>4.2469499012666665</c:v>
                </c:pt>
                <c:pt idx="17">
                  <c:v>4.329552901266667</c:v>
                </c:pt>
                <c:pt idx="18">
                  <c:v>4.408769901266667</c:v>
                </c:pt>
                <c:pt idx="19">
                  <c:v>4.484662901266667</c:v>
                </c:pt>
                <c:pt idx="20">
                  <c:v>4.627873901266667</c:v>
                </c:pt>
                <c:pt idx="21">
                  <c:v>4.487453901266667</c:v>
                </c:pt>
                <c:pt idx="22">
                  <c:v>4.334559901266667</c:v>
                </c:pt>
                <c:pt idx="23">
                  <c:v>4.167654901266666</c:v>
                </c:pt>
                <c:pt idx="24">
                  <c:v>3.7670209012666667</c:v>
                </c:pt>
                <c:pt idx="25">
                  <c:v>3.1913239012666668</c:v>
                </c:pt>
                <c:pt idx="26">
                  <c:v>1.9279579012666668</c:v>
                </c:pt>
                <c:pt idx="27">
                  <c:v>1.2903229012666668</c:v>
                </c:pt>
                <c:pt idx="28">
                  <c:v>0.6523349012666666</c:v>
                </c:pt>
                <c:pt idx="29">
                  <c:v>0.3325609012666667</c:v>
                </c:pt>
                <c:pt idx="30">
                  <c:v>0.17335890126666664</c:v>
                </c:pt>
                <c:pt idx="31">
                  <c:v>0.0044369787297666675</c:v>
                </c:pt>
              </c:numCache>
            </c:numRef>
          </c:yVal>
          <c:smooth val="1"/>
        </c:ser>
        <c:axId val="28921643"/>
        <c:axId val="58968196"/>
      </c:scatterChart>
      <c:valAx>
        <c:axId val="28921643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current, 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968196"/>
        <c:crosses val="autoZero"/>
        <c:crossBetween val="midCat"/>
        <c:dispUnits/>
      </c:valAx>
      <c:valAx>
        <c:axId val="589681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int(Bdl), T-m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2892164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EDBB026-1, nonlinear part of strength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excitation!$B$3:$B$34</c:f>
              <c:numCache>
                <c:ptCount val="32"/>
                <c:pt idx="0">
                  <c:v>-0.05</c:v>
                </c:pt>
                <c:pt idx="1">
                  <c:v>52.77</c:v>
                </c:pt>
                <c:pt idx="2">
                  <c:v>102.56</c:v>
                </c:pt>
                <c:pt idx="3">
                  <c:v>202.38</c:v>
                </c:pt>
                <c:pt idx="4">
                  <c:v>302.09</c:v>
                </c:pt>
                <c:pt idx="5">
                  <c:v>401.71</c:v>
                </c:pt>
                <c:pt idx="6">
                  <c:v>501.56</c:v>
                </c:pt>
                <c:pt idx="7">
                  <c:v>601.25</c:v>
                </c:pt>
                <c:pt idx="8">
                  <c:v>701.08</c:v>
                </c:pt>
                <c:pt idx="9">
                  <c:v>800.8</c:v>
                </c:pt>
                <c:pt idx="10">
                  <c:v>900.51</c:v>
                </c:pt>
                <c:pt idx="11">
                  <c:v>1000.32</c:v>
                </c:pt>
                <c:pt idx="12">
                  <c:v>1100.03</c:v>
                </c:pt>
                <c:pt idx="13">
                  <c:v>1199.76</c:v>
                </c:pt>
                <c:pt idx="14">
                  <c:v>1299.59</c:v>
                </c:pt>
                <c:pt idx="15">
                  <c:v>1399.29</c:v>
                </c:pt>
                <c:pt idx="16">
                  <c:v>1449.19</c:v>
                </c:pt>
                <c:pt idx="17">
                  <c:v>1498.99</c:v>
                </c:pt>
                <c:pt idx="18">
                  <c:v>1548.89</c:v>
                </c:pt>
                <c:pt idx="19">
                  <c:v>1598.73</c:v>
                </c:pt>
                <c:pt idx="20">
                  <c:v>1698.41</c:v>
                </c:pt>
                <c:pt idx="21">
                  <c:v>1598.75</c:v>
                </c:pt>
                <c:pt idx="22">
                  <c:v>1499.02</c:v>
                </c:pt>
                <c:pt idx="23">
                  <c:v>1399.34</c:v>
                </c:pt>
                <c:pt idx="24">
                  <c:v>1199.78</c:v>
                </c:pt>
                <c:pt idx="25">
                  <c:v>1000.35</c:v>
                </c:pt>
                <c:pt idx="26">
                  <c:v>601.26</c:v>
                </c:pt>
                <c:pt idx="27">
                  <c:v>401.72</c:v>
                </c:pt>
                <c:pt idx="28">
                  <c:v>202.37</c:v>
                </c:pt>
                <c:pt idx="29">
                  <c:v>102.55</c:v>
                </c:pt>
                <c:pt idx="30">
                  <c:v>52.76</c:v>
                </c:pt>
                <c:pt idx="31">
                  <c:v>-0.05</c:v>
                </c:pt>
              </c:numCache>
            </c:numRef>
          </c:xVal>
          <c:yVal>
            <c:numRef>
              <c:f>excitation!$H$3:$H$34</c:f>
              <c:numCache>
                <c:ptCount val="32"/>
                <c:pt idx="0">
                  <c:v>0.004596332934564932</c:v>
                </c:pt>
                <c:pt idx="1">
                  <c:v>0.0018099644110969593</c:v>
                </c:pt>
                <c:pt idx="2">
                  <c:v>0.0006147717630239358</c:v>
                </c:pt>
                <c:pt idx="3">
                  <c:v>0.0008617426380861382</c:v>
                </c:pt>
                <c:pt idx="4">
                  <c:v>0.0015126336013446817</c:v>
                </c:pt>
                <c:pt idx="5">
                  <c:v>0.0022176410004000058</c:v>
                </c:pt>
                <c:pt idx="6">
                  <c:v>0.002337906396863154</c:v>
                </c:pt>
                <c:pt idx="7">
                  <c:v>0.001572601012520769</c:v>
                </c:pt>
                <c:pt idx="8">
                  <c:v>8.86700613835778E-05</c:v>
                </c:pt>
                <c:pt idx="9">
                  <c:v>-0.0024303408015575734</c:v>
                </c:pt>
                <c:pt idx="10">
                  <c:v>-0.006510449838299515</c:v>
                </c:pt>
                <c:pt idx="11">
                  <c:v>-0.013732577137037794</c:v>
                </c:pt>
                <c:pt idx="12">
                  <c:v>-0.029800686173778956</c:v>
                </c:pt>
                <c:pt idx="13">
                  <c:v>-0.07760459886292015</c:v>
                </c:pt>
                <c:pt idx="14">
                  <c:v>-0.17518052981405718</c:v>
                </c:pt>
                <c:pt idx="15">
                  <c:v>-0.303943737024599</c:v>
                </c:pt>
                <c:pt idx="16">
                  <c:v>-0.3762308497608693</c:v>
                </c:pt>
                <c:pt idx="17">
                  <c:v>-0.45249894423514103</c:v>
                </c:pt>
                <c:pt idx="18">
                  <c:v>-0.532472056971411</c:v>
                </c:pt>
                <c:pt idx="19">
                  <c:v>-0.615577758750482</c:v>
                </c:pt>
                <c:pt idx="20">
                  <c:v>-0.7903641623086246</c:v>
                </c:pt>
                <c:pt idx="21">
                  <c:v>-0.6128505624028806</c:v>
                </c:pt>
                <c:pt idx="22">
                  <c:v>-0.4475876497137401</c:v>
                </c:pt>
                <c:pt idx="23">
                  <c:v>-0.2964952461555974</c:v>
                </c:pt>
                <c:pt idx="24">
                  <c:v>-0.0604964025153194</c:v>
                </c:pt>
                <c:pt idx="25">
                  <c:v>2.4717384363270867E-05</c:v>
                </c:pt>
                <c:pt idx="26">
                  <c:v>0.009828699186321233</c:v>
                </c:pt>
                <c:pt idx="27">
                  <c:v>0.00876273917420023</c:v>
                </c:pt>
                <c:pt idx="28">
                  <c:v>0.006737644464285708</c:v>
                </c:pt>
                <c:pt idx="29">
                  <c:v>0.005407673589223616</c:v>
                </c:pt>
                <c:pt idx="30">
                  <c:v>0.005044866237296608</c:v>
                </c:pt>
                <c:pt idx="31">
                  <c:v>0.004596487860764933</c:v>
                </c:pt>
              </c:numCache>
            </c:numRef>
          </c:yVal>
          <c:smooth val="1"/>
        </c:ser>
        <c:axId val="60951717"/>
        <c:axId val="11694542"/>
      </c:scatterChart>
      <c:valAx>
        <c:axId val="60951717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current, 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694542"/>
        <c:crosses val="autoZero"/>
        <c:crossBetween val="midCat"/>
        <c:dispUnits/>
      </c:valAx>
      <c:valAx>
        <c:axId val="116945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int(Bdl) - TF(calc)*I, T-m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crossAx val="6095171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EDBB026-1, field shape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12700">
                <a:solidFill>
                  <a:srgbClr val="000000"/>
                </a:solidFill>
                <a:prstDash val="dash"/>
              </a:ln>
            </c:spPr>
            <c:trendlineType val="poly"/>
            <c:order val="6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errBars>
            <c:errDir val="y"/>
            <c:errBarType val="both"/>
            <c:errValType val="cust"/>
            <c:plus>
              <c:numRef>
                <c:f>shape!$F$11:$F$31</c:f>
                <c:numCache>
                  <c:ptCount val="21"/>
                  <c:pt idx="0">
                    <c:v>4.451021E-05</c:v>
                  </c:pt>
                  <c:pt idx="1">
                    <c:v>3.854092E-05</c:v>
                  </c:pt>
                  <c:pt idx="2">
                    <c:v>3.370121E-05</c:v>
                  </c:pt>
                  <c:pt idx="3">
                    <c:v>2.369569E-05</c:v>
                  </c:pt>
                  <c:pt idx="4">
                    <c:v>2.802745E-05</c:v>
                  </c:pt>
                  <c:pt idx="5">
                    <c:v>1.711343E-05</c:v>
                  </c:pt>
                  <c:pt idx="6">
                    <c:v>1.767338E-05</c:v>
                  </c:pt>
                  <c:pt idx="7">
                    <c:v>1.295003E-05</c:v>
                  </c:pt>
                  <c:pt idx="8">
                    <c:v>5.44947E-06</c:v>
                  </c:pt>
                  <c:pt idx="9">
                    <c:v>1.165896E-05</c:v>
                  </c:pt>
                  <c:pt idx="10">
                    <c:v>1.637046E-05</c:v>
                  </c:pt>
                  <c:pt idx="11">
                    <c:v>1.890736E-05</c:v>
                  </c:pt>
                  <c:pt idx="12">
                    <c:v>8.104876E-06</c:v>
                  </c:pt>
                  <c:pt idx="13">
                    <c:v>1.313381E-05</c:v>
                  </c:pt>
                  <c:pt idx="14">
                    <c:v>1.677748E-05</c:v>
                  </c:pt>
                  <c:pt idx="15">
                    <c:v>2.017954E-05</c:v>
                  </c:pt>
                  <c:pt idx="16">
                    <c:v>2.356631E-05</c:v>
                  </c:pt>
                  <c:pt idx="17">
                    <c:v>2.785185E-05</c:v>
                  </c:pt>
                  <c:pt idx="18">
                    <c:v>1.092711E-05</c:v>
                  </c:pt>
                  <c:pt idx="19">
                    <c:v>2.468748E-05</c:v>
                  </c:pt>
                  <c:pt idx="20">
                    <c:v>1.861945E-05</c:v>
                  </c:pt>
                </c:numCache>
              </c:numRef>
            </c:plus>
            <c:minus>
              <c:numRef>
                <c:f>shape!$F$11:$F$31</c:f>
                <c:numCache>
                  <c:ptCount val="21"/>
                  <c:pt idx="0">
                    <c:v>4.451021E-05</c:v>
                  </c:pt>
                  <c:pt idx="1">
                    <c:v>3.854092E-05</c:v>
                  </c:pt>
                  <c:pt idx="2">
                    <c:v>3.370121E-05</c:v>
                  </c:pt>
                  <c:pt idx="3">
                    <c:v>2.369569E-05</c:v>
                  </c:pt>
                  <c:pt idx="4">
                    <c:v>2.802745E-05</c:v>
                  </c:pt>
                  <c:pt idx="5">
                    <c:v>1.711343E-05</c:v>
                  </c:pt>
                  <c:pt idx="6">
                    <c:v>1.767338E-05</c:v>
                  </c:pt>
                  <c:pt idx="7">
                    <c:v>1.295003E-05</c:v>
                  </c:pt>
                  <c:pt idx="8">
                    <c:v>5.44947E-06</c:v>
                  </c:pt>
                  <c:pt idx="9">
                    <c:v>1.165896E-05</c:v>
                  </c:pt>
                  <c:pt idx="10">
                    <c:v>1.637046E-05</c:v>
                  </c:pt>
                  <c:pt idx="11">
                    <c:v>1.890736E-05</c:v>
                  </c:pt>
                  <c:pt idx="12">
                    <c:v>8.104876E-06</c:v>
                  </c:pt>
                  <c:pt idx="13">
                    <c:v>1.313381E-05</c:v>
                  </c:pt>
                  <c:pt idx="14">
                    <c:v>1.677748E-05</c:v>
                  </c:pt>
                  <c:pt idx="15">
                    <c:v>2.017954E-05</c:v>
                  </c:pt>
                  <c:pt idx="16">
                    <c:v>2.356631E-05</c:v>
                  </c:pt>
                  <c:pt idx="17">
                    <c:v>2.785185E-05</c:v>
                  </c:pt>
                  <c:pt idx="18">
                    <c:v>1.092711E-05</c:v>
                  </c:pt>
                  <c:pt idx="19">
                    <c:v>2.468748E-05</c:v>
                  </c:pt>
                  <c:pt idx="20">
                    <c:v>1.861945E-05</c:v>
                  </c:pt>
                </c:numCache>
              </c:numRef>
            </c:minus>
            <c:noEndCap val="0"/>
          </c:errBars>
          <c:xVal>
            <c:numRef>
              <c:f>shape!$B$11:$B$31</c:f>
              <c:numCache>
                <c:ptCount val="21"/>
                <c:pt idx="0">
                  <c:v>-1</c:v>
                </c:pt>
                <c:pt idx="1">
                  <c:v>-0.9</c:v>
                </c:pt>
                <c:pt idx="2">
                  <c:v>-0.8</c:v>
                </c:pt>
                <c:pt idx="3">
                  <c:v>-0.7</c:v>
                </c:pt>
                <c:pt idx="4">
                  <c:v>-0.6</c:v>
                </c:pt>
                <c:pt idx="5">
                  <c:v>-0.5</c:v>
                </c:pt>
                <c:pt idx="6">
                  <c:v>-0.4</c:v>
                </c:pt>
                <c:pt idx="7">
                  <c:v>-0.3</c:v>
                </c:pt>
                <c:pt idx="8">
                  <c:v>-0.2</c:v>
                </c:pt>
                <c:pt idx="9">
                  <c:v>-0.1</c:v>
                </c:pt>
                <c:pt idx="10">
                  <c:v>0</c:v>
                </c:pt>
                <c:pt idx="11">
                  <c:v>0.1</c:v>
                </c:pt>
                <c:pt idx="12">
                  <c:v>0.2</c:v>
                </c:pt>
                <c:pt idx="13">
                  <c:v>0.3</c:v>
                </c:pt>
                <c:pt idx="14">
                  <c:v>0.4</c:v>
                </c:pt>
                <c:pt idx="15">
                  <c:v>0.5</c:v>
                </c:pt>
                <c:pt idx="16">
                  <c:v>0.6</c:v>
                </c:pt>
                <c:pt idx="17">
                  <c:v>0.7</c:v>
                </c:pt>
                <c:pt idx="18">
                  <c:v>0.8</c:v>
                </c:pt>
                <c:pt idx="19">
                  <c:v>0.9</c:v>
                </c:pt>
                <c:pt idx="20">
                  <c:v>1</c:v>
                </c:pt>
              </c:numCache>
            </c:numRef>
          </c:xVal>
          <c:yVal>
            <c:numRef>
              <c:f>shape!$E$11:$E$31</c:f>
              <c:numCache>
                <c:ptCount val="21"/>
                <c:pt idx="0">
                  <c:v>-0.0007751387</c:v>
                </c:pt>
                <c:pt idx="1">
                  <c:v>-0.0003657434</c:v>
                </c:pt>
                <c:pt idx="2">
                  <c:v>-0.000196606</c:v>
                </c:pt>
                <c:pt idx="3">
                  <c:v>-0.0001144587</c:v>
                </c:pt>
                <c:pt idx="4">
                  <c:v>-8.987253E-05</c:v>
                </c:pt>
                <c:pt idx="5">
                  <c:v>-6.413746E-05</c:v>
                </c:pt>
                <c:pt idx="6">
                  <c:v>-3.650847E-05</c:v>
                </c:pt>
                <c:pt idx="7">
                  <c:v>-2.666613E-05</c:v>
                </c:pt>
                <c:pt idx="8">
                  <c:v>-1.687027E-05</c:v>
                </c:pt>
                <c:pt idx="9">
                  <c:v>-2.05602E-05</c:v>
                </c:pt>
                <c:pt idx="10">
                  <c:v>5.004618E-18</c:v>
                </c:pt>
                <c:pt idx="11">
                  <c:v>-7.517719E-06</c:v>
                </c:pt>
                <c:pt idx="12">
                  <c:v>-1.750902E-05</c:v>
                </c:pt>
                <c:pt idx="13">
                  <c:v>-1.862284E-05</c:v>
                </c:pt>
                <c:pt idx="14">
                  <c:v>-5.108441E-05</c:v>
                </c:pt>
                <c:pt idx="15">
                  <c:v>-7.712413E-05</c:v>
                </c:pt>
                <c:pt idx="16">
                  <c:v>-8.629661E-05</c:v>
                </c:pt>
                <c:pt idx="17">
                  <c:v>-0.0001180529</c:v>
                </c:pt>
                <c:pt idx="18">
                  <c:v>-0.000223067</c:v>
                </c:pt>
                <c:pt idx="19">
                  <c:v>-0.0004911918</c:v>
                </c:pt>
                <c:pt idx="20">
                  <c:v>-0.001090775</c:v>
                </c:pt>
              </c:numCache>
            </c:numRef>
          </c:yVal>
          <c:smooth val="1"/>
        </c:ser>
        <c:axId val="38142015"/>
        <c:axId val="7733816"/>
      </c:scatterChart>
      <c:valAx>
        <c:axId val="381420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x, inches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733816"/>
        <c:crosses val="autoZero"/>
        <c:crossBetween val="midCat"/>
        <c:dispUnits/>
      </c:valAx>
      <c:valAx>
        <c:axId val="7733816"/>
        <c:scaling>
          <c:orientation val="minMax"/>
          <c:min val="-0.001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dB/B0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14201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40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40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tabSelected="1" workbookViewId="0" zoomScale="14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t\glass\conventional\edbb\edbb037-1\EDBB037-1_summar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rength chart"/>
      <sheetName val="nonlin chart"/>
      <sheetName val="excitation"/>
      <sheetName val="remnant"/>
      <sheetName val="shape"/>
      <sheetName val="shape chart"/>
      <sheetName val="attribut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workbookViewId="0" topLeftCell="A1">
      <selection activeCell="J3" sqref="J3"/>
    </sheetView>
  </sheetViews>
  <sheetFormatPr defaultColWidth="9.140625" defaultRowHeight="12.75"/>
  <cols>
    <col min="1" max="1" width="12.140625" style="0" bestFit="1" customWidth="1"/>
    <col min="2" max="2" width="8.00390625" style="0" bestFit="1" customWidth="1"/>
    <col min="3" max="3" width="7.28125" style="0" bestFit="1" customWidth="1"/>
    <col min="4" max="4" width="11.8515625" style="0" bestFit="1" customWidth="1"/>
    <col min="5" max="5" width="15.00390625" style="0" bestFit="1" customWidth="1"/>
    <col min="6" max="6" width="15.7109375" style="0" bestFit="1" customWidth="1"/>
    <col min="7" max="7" width="13.28125" style="0" bestFit="1" customWidth="1"/>
    <col min="8" max="8" width="9.57421875" style="0" bestFit="1" customWidth="1"/>
  </cols>
  <sheetData>
    <row r="1" spans="1:8" ht="12.75">
      <c r="A1" t="s">
        <v>8</v>
      </c>
      <c r="B1">
        <v>15</v>
      </c>
      <c r="C1">
        <v>2002</v>
      </c>
      <c r="D1" t="s">
        <v>9</v>
      </c>
      <c r="E1" t="s">
        <v>10</v>
      </c>
      <c r="F1" t="s">
        <v>11</v>
      </c>
      <c r="G1" t="s">
        <v>12</v>
      </c>
      <c r="H1">
        <v>3974680</v>
      </c>
    </row>
    <row r="2" spans="1:8" ht="12.75">
      <c r="A2" t="s">
        <v>13</v>
      </c>
      <c r="B2" t="s">
        <v>14</v>
      </c>
      <c r="C2" t="s">
        <v>15</v>
      </c>
      <c r="D2" t="s">
        <v>16</v>
      </c>
      <c r="E2" t="s">
        <v>17</v>
      </c>
      <c r="F2" t="s">
        <v>27</v>
      </c>
      <c r="G2" t="s">
        <v>28</v>
      </c>
      <c r="H2" t="s">
        <v>29</v>
      </c>
    </row>
    <row r="3" spans="1:8" ht="12.75">
      <c r="A3">
        <v>1</v>
      </c>
      <c r="B3">
        <v>-0.05</v>
      </c>
      <c r="C3">
        <v>0</v>
      </c>
      <c r="D3" s="2">
        <v>-7.74631E-08</v>
      </c>
      <c r="E3" s="2">
        <v>1.712531E-05</v>
      </c>
      <c r="F3" s="2">
        <f>D3+rem</f>
        <v>0.004436823803566667</v>
      </c>
      <c r="G3" s="2">
        <f>B3*tf</f>
        <v>-0.0001595091309982658</v>
      </c>
      <c r="H3" s="2">
        <f>F3-G3</f>
        <v>0.004596332934564932</v>
      </c>
    </row>
    <row r="4" spans="1:8" ht="12.75">
      <c r="A4">
        <v>2</v>
      </c>
      <c r="B4">
        <v>52.77</v>
      </c>
      <c r="C4">
        <v>0</v>
      </c>
      <c r="D4">
        <v>0.165719</v>
      </c>
      <c r="E4" s="2">
        <v>3.536408E-06</v>
      </c>
      <c r="F4" s="2">
        <f aca="true" t="shared" si="0" ref="F4:F34">D4+rem</f>
        <v>0.17015590126666666</v>
      </c>
      <c r="G4" s="2">
        <f aca="true" t="shared" si="1" ref="G4:G34">B4*tf</f>
        <v>0.1683459368555697</v>
      </c>
      <c r="H4" s="2">
        <f aca="true" t="shared" si="2" ref="H4:H34">F4-G4</f>
        <v>0.0018099644110969593</v>
      </c>
    </row>
    <row r="5" spans="1:8" ht="12.75">
      <c r="A5">
        <v>3</v>
      </c>
      <c r="B5">
        <v>102.56</v>
      </c>
      <c r="C5">
        <v>0</v>
      </c>
      <c r="D5">
        <v>0.323363</v>
      </c>
      <c r="E5" s="2">
        <v>1.376245E-05</v>
      </c>
      <c r="F5" s="2">
        <f t="shared" si="0"/>
        <v>0.3277999012666667</v>
      </c>
      <c r="G5" s="2">
        <f t="shared" si="1"/>
        <v>0.32718512950364276</v>
      </c>
      <c r="H5" s="2">
        <f t="shared" si="2"/>
        <v>0.0006147717630239358</v>
      </c>
    </row>
    <row r="6" spans="1:8" ht="12.75">
      <c r="A6">
        <v>4</v>
      </c>
      <c r="B6">
        <v>202.38</v>
      </c>
      <c r="C6">
        <v>0</v>
      </c>
      <c r="D6">
        <v>0.642054</v>
      </c>
      <c r="E6" s="2">
        <v>1.049255E-05</v>
      </c>
      <c r="F6" s="2">
        <f t="shared" si="0"/>
        <v>0.6464909012666666</v>
      </c>
      <c r="G6" s="2">
        <f t="shared" si="1"/>
        <v>0.6456291586285805</v>
      </c>
      <c r="H6" s="2">
        <f t="shared" si="2"/>
        <v>0.0008617426380861382</v>
      </c>
    </row>
    <row r="7" spans="1:8" ht="12.75">
      <c r="A7">
        <v>5</v>
      </c>
      <c r="B7">
        <v>302.09</v>
      </c>
      <c r="C7">
        <v>0</v>
      </c>
      <c r="D7">
        <v>0.960798</v>
      </c>
      <c r="E7" s="2">
        <v>1.606387E-05</v>
      </c>
      <c r="F7" s="2">
        <f t="shared" si="0"/>
        <v>0.9652349012666667</v>
      </c>
      <c r="G7" s="2">
        <f t="shared" si="1"/>
        <v>0.963722267665322</v>
      </c>
      <c r="H7" s="2">
        <f t="shared" si="2"/>
        <v>0.0015126336013446817</v>
      </c>
    </row>
    <row r="8" spans="1:8" ht="12.75">
      <c r="A8">
        <v>6</v>
      </c>
      <c r="B8">
        <v>401.71</v>
      </c>
      <c r="C8">
        <v>0</v>
      </c>
      <c r="D8">
        <v>1.279309</v>
      </c>
      <c r="E8" s="2">
        <v>1.060412E-05</v>
      </c>
      <c r="F8" s="2">
        <f t="shared" si="0"/>
        <v>1.2837459012666668</v>
      </c>
      <c r="G8" s="2">
        <f t="shared" si="1"/>
        <v>1.2815282602662668</v>
      </c>
      <c r="H8" s="2">
        <f t="shared" si="2"/>
        <v>0.0022176410004000058</v>
      </c>
    </row>
    <row r="9" spans="1:8" ht="12.75">
      <c r="A9">
        <v>7</v>
      </c>
      <c r="B9">
        <v>501.56</v>
      </c>
      <c r="C9">
        <v>0</v>
      </c>
      <c r="D9">
        <v>1.597969</v>
      </c>
      <c r="E9" s="2">
        <v>3.046562E-05</v>
      </c>
      <c r="F9" s="2">
        <f t="shared" si="0"/>
        <v>1.6024059012666667</v>
      </c>
      <c r="G9" s="2">
        <f t="shared" si="1"/>
        <v>1.6000679948698036</v>
      </c>
      <c r="H9" s="2">
        <f t="shared" si="2"/>
        <v>0.002337906396863154</v>
      </c>
    </row>
    <row r="10" spans="1:8" ht="12.75">
      <c r="A10">
        <v>8</v>
      </c>
      <c r="B10">
        <v>601.25</v>
      </c>
      <c r="C10">
        <v>0.01</v>
      </c>
      <c r="D10">
        <v>1.915233</v>
      </c>
      <c r="E10" s="2">
        <v>1.948738E-05</v>
      </c>
      <c r="F10" s="2">
        <f t="shared" si="0"/>
        <v>1.9196699012666667</v>
      </c>
      <c r="G10" s="2">
        <f t="shared" si="1"/>
        <v>1.918097300254146</v>
      </c>
      <c r="H10" s="2">
        <f t="shared" si="2"/>
        <v>0.001572601012520769</v>
      </c>
    </row>
    <row r="11" spans="1:8" ht="12.75">
      <c r="A11">
        <v>9</v>
      </c>
      <c r="B11">
        <v>701.08</v>
      </c>
      <c r="C11">
        <v>0</v>
      </c>
      <c r="D11">
        <v>2.232225</v>
      </c>
      <c r="E11" s="2">
        <v>1.766732E-06</v>
      </c>
      <c r="F11" s="2">
        <f t="shared" si="0"/>
        <v>2.236661901266667</v>
      </c>
      <c r="G11" s="2">
        <f t="shared" si="1"/>
        <v>2.2365732312052833</v>
      </c>
      <c r="H11" s="2">
        <f t="shared" si="2"/>
        <v>8.86700613835778E-05</v>
      </c>
    </row>
    <row r="12" spans="1:8" ht="12.75">
      <c r="A12">
        <v>10</v>
      </c>
      <c r="B12">
        <v>800.8</v>
      </c>
      <c r="C12">
        <v>0</v>
      </c>
      <c r="D12">
        <v>2.547831</v>
      </c>
      <c r="E12" s="2">
        <v>1.332065E-05</v>
      </c>
      <c r="F12" s="2">
        <f t="shared" si="0"/>
        <v>2.5522679012666667</v>
      </c>
      <c r="G12" s="2">
        <f t="shared" si="1"/>
        <v>2.5546982420682243</v>
      </c>
      <c r="H12" s="2">
        <f t="shared" si="2"/>
        <v>-0.0024303408015575734</v>
      </c>
    </row>
    <row r="13" spans="1:8" ht="12.75">
      <c r="A13">
        <v>11</v>
      </c>
      <c r="B13">
        <v>900.51</v>
      </c>
      <c r="C13">
        <v>0</v>
      </c>
      <c r="D13">
        <v>2.861844</v>
      </c>
      <c r="E13" s="2">
        <v>7.186683E-05</v>
      </c>
      <c r="F13" s="2">
        <f t="shared" si="0"/>
        <v>2.866280901266667</v>
      </c>
      <c r="G13" s="2">
        <f t="shared" si="1"/>
        <v>2.8727913511049663</v>
      </c>
      <c r="H13" s="2">
        <f t="shared" si="2"/>
        <v>-0.006510449838299515</v>
      </c>
    </row>
    <row r="14" spans="1:8" ht="12.75">
      <c r="A14">
        <v>12</v>
      </c>
      <c r="B14">
        <v>1000.32</v>
      </c>
      <c r="C14">
        <v>0</v>
      </c>
      <c r="D14">
        <v>3.173034</v>
      </c>
      <c r="E14" s="2">
        <v>3.822462E-05</v>
      </c>
      <c r="F14" s="2">
        <f t="shared" si="0"/>
        <v>3.1774709012666666</v>
      </c>
      <c r="G14" s="2">
        <f t="shared" si="1"/>
        <v>3.1912034784037044</v>
      </c>
      <c r="H14" s="2">
        <f t="shared" si="2"/>
        <v>-0.013732577137037794</v>
      </c>
    </row>
    <row r="15" spans="1:8" ht="12.75">
      <c r="A15">
        <v>13</v>
      </c>
      <c r="B15">
        <v>1100.03</v>
      </c>
      <c r="C15">
        <v>0</v>
      </c>
      <c r="D15">
        <v>3.475059</v>
      </c>
      <c r="E15" s="2">
        <v>2.984701E-05</v>
      </c>
      <c r="F15" s="2">
        <f t="shared" si="0"/>
        <v>3.4794959012666666</v>
      </c>
      <c r="G15" s="2">
        <f t="shared" si="1"/>
        <v>3.5092965874404456</v>
      </c>
      <c r="H15" s="2">
        <f t="shared" si="2"/>
        <v>-0.029800686173778956</v>
      </c>
    </row>
    <row r="16" spans="1:8" ht="12.75">
      <c r="A16">
        <v>14</v>
      </c>
      <c r="B16">
        <v>1199.76</v>
      </c>
      <c r="C16">
        <v>0</v>
      </c>
      <c r="D16">
        <v>3.745412</v>
      </c>
      <c r="E16" s="2">
        <v>2.199795E-05</v>
      </c>
      <c r="F16" s="2">
        <f t="shared" si="0"/>
        <v>3.7498489012666667</v>
      </c>
      <c r="G16" s="2">
        <f t="shared" si="1"/>
        <v>3.827453500129587</v>
      </c>
      <c r="H16" s="2">
        <f t="shared" si="2"/>
        <v>-0.07760459886292015</v>
      </c>
    </row>
    <row r="17" spans="1:8" ht="12.75">
      <c r="A17">
        <v>15</v>
      </c>
      <c r="B17">
        <v>1299.59</v>
      </c>
      <c r="C17">
        <v>0.01</v>
      </c>
      <c r="D17">
        <v>3.966312</v>
      </c>
      <c r="E17" s="2">
        <v>0.0001079448</v>
      </c>
      <c r="F17" s="2">
        <f t="shared" si="0"/>
        <v>3.9707489012666666</v>
      </c>
      <c r="G17" s="2">
        <f t="shared" si="1"/>
        <v>4.145929431080724</v>
      </c>
      <c r="H17" s="2">
        <f t="shared" si="2"/>
        <v>-0.17518052981405718</v>
      </c>
    </row>
    <row r="18" spans="1:8" ht="12.75">
      <c r="A18">
        <v>16</v>
      </c>
      <c r="B18">
        <v>1399.29</v>
      </c>
      <c r="C18">
        <v>0</v>
      </c>
      <c r="D18">
        <v>4.15561</v>
      </c>
      <c r="E18" s="2">
        <v>3.448859E-05</v>
      </c>
      <c r="F18" s="2">
        <f t="shared" si="0"/>
        <v>4.160046901266667</v>
      </c>
      <c r="G18" s="2">
        <f t="shared" si="1"/>
        <v>4.463990638291266</v>
      </c>
      <c r="H18" s="2">
        <f t="shared" si="2"/>
        <v>-0.303943737024599</v>
      </c>
    </row>
    <row r="19" spans="1:8" ht="12.75">
      <c r="A19">
        <v>17</v>
      </c>
      <c r="B19">
        <v>1449.19</v>
      </c>
      <c r="C19">
        <v>0</v>
      </c>
      <c r="D19">
        <v>4.242513</v>
      </c>
      <c r="E19" s="2">
        <v>1.844849E-05</v>
      </c>
      <c r="F19" s="2">
        <f t="shared" si="0"/>
        <v>4.2469499012666665</v>
      </c>
      <c r="G19" s="2">
        <f t="shared" si="1"/>
        <v>4.623180751027536</v>
      </c>
      <c r="H19" s="2">
        <f t="shared" si="2"/>
        <v>-0.3762308497608693</v>
      </c>
    </row>
    <row r="20" spans="1:8" ht="12.75">
      <c r="A20">
        <v>18</v>
      </c>
      <c r="B20">
        <v>1498.99</v>
      </c>
      <c r="C20">
        <v>0</v>
      </c>
      <c r="D20">
        <v>4.325116</v>
      </c>
      <c r="E20" s="2">
        <v>3.240427E-05</v>
      </c>
      <c r="F20" s="2">
        <f t="shared" si="0"/>
        <v>4.329552901266667</v>
      </c>
      <c r="G20" s="2">
        <f t="shared" si="1"/>
        <v>4.782051845501808</v>
      </c>
      <c r="H20" s="2">
        <f t="shared" si="2"/>
        <v>-0.45249894423514103</v>
      </c>
    </row>
    <row r="21" spans="1:8" ht="12.75">
      <c r="A21">
        <v>19</v>
      </c>
      <c r="B21">
        <v>1548.89</v>
      </c>
      <c r="C21">
        <v>0</v>
      </c>
      <c r="D21">
        <v>4.404333</v>
      </c>
      <c r="E21" s="2">
        <v>2.676914E-05</v>
      </c>
      <c r="F21" s="2">
        <f t="shared" si="0"/>
        <v>4.408769901266667</v>
      </c>
      <c r="G21" s="2">
        <f t="shared" si="1"/>
        <v>4.941241958238078</v>
      </c>
      <c r="H21" s="2">
        <f t="shared" si="2"/>
        <v>-0.532472056971411</v>
      </c>
    </row>
    <row r="22" spans="1:8" ht="12.75">
      <c r="A22">
        <v>20</v>
      </c>
      <c r="B22">
        <v>1598.73</v>
      </c>
      <c r="C22">
        <v>0</v>
      </c>
      <c r="D22">
        <v>4.480226</v>
      </c>
      <c r="E22" s="2">
        <v>1.344233E-05</v>
      </c>
      <c r="F22" s="2">
        <f t="shared" si="0"/>
        <v>4.484662901266667</v>
      </c>
      <c r="G22" s="2">
        <f t="shared" si="1"/>
        <v>5.100240660017149</v>
      </c>
      <c r="H22" s="2">
        <f t="shared" si="2"/>
        <v>-0.615577758750482</v>
      </c>
    </row>
    <row r="23" spans="1:8" ht="12.75">
      <c r="A23">
        <v>21</v>
      </c>
      <c r="B23">
        <v>1698.41</v>
      </c>
      <c r="C23">
        <v>0</v>
      </c>
      <c r="D23">
        <v>4.623437</v>
      </c>
      <c r="E23" s="2">
        <v>1.102177E-05</v>
      </c>
      <c r="F23" s="2">
        <f t="shared" si="0"/>
        <v>4.627873901266667</v>
      </c>
      <c r="G23" s="2">
        <f t="shared" si="1"/>
        <v>5.418238063575291</v>
      </c>
      <c r="H23" s="2">
        <f t="shared" si="2"/>
        <v>-0.7903641623086246</v>
      </c>
    </row>
    <row r="24" spans="1:8" ht="12.75">
      <c r="A24">
        <v>22</v>
      </c>
      <c r="B24">
        <v>1598.75</v>
      </c>
      <c r="C24">
        <v>0</v>
      </c>
      <c r="D24">
        <v>4.483017</v>
      </c>
      <c r="E24" s="2">
        <v>5.034563E-06</v>
      </c>
      <c r="F24" s="2">
        <f t="shared" si="0"/>
        <v>4.487453901266667</v>
      </c>
      <c r="G24" s="2">
        <f t="shared" si="1"/>
        <v>5.100304463669548</v>
      </c>
      <c r="H24" s="2">
        <f t="shared" si="2"/>
        <v>-0.6128505624028806</v>
      </c>
    </row>
    <row r="25" spans="1:8" ht="12.75">
      <c r="A25">
        <v>23</v>
      </c>
      <c r="B25">
        <v>1499.02</v>
      </c>
      <c r="C25">
        <v>0</v>
      </c>
      <c r="D25">
        <v>4.330123</v>
      </c>
      <c r="E25" s="2">
        <v>3.280765E-05</v>
      </c>
      <c r="F25" s="2">
        <f t="shared" si="0"/>
        <v>4.334559901266667</v>
      </c>
      <c r="G25" s="2">
        <f t="shared" si="1"/>
        <v>4.782147550980407</v>
      </c>
      <c r="H25" s="2">
        <f t="shared" si="2"/>
        <v>-0.4475876497137401</v>
      </c>
    </row>
    <row r="26" spans="1:8" ht="12.75">
      <c r="A26">
        <v>24</v>
      </c>
      <c r="B26">
        <v>1399.34</v>
      </c>
      <c r="C26">
        <v>0.01</v>
      </c>
      <c r="D26">
        <v>4.163218</v>
      </c>
      <c r="E26" s="2">
        <v>1.472742E-05</v>
      </c>
      <c r="F26" s="2">
        <f t="shared" si="0"/>
        <v>4.167654901266666</v>
      </c>
      <c r="G26" s="2">
        <f t="shared" si="1"/>
        <v>4.464150147422264</v>
      </c>
      <c r="H26" s="2">
        <f t="shared" si="2"/>
        <v>-0.2964952461555974</v>
      </c>
    </row>
    <row r="27" spans="1:8" ht="12.75">
      <c r="A27">
        <v>25</v>
      </c>
      <c r="B27">
        <v>1199.78</v>
      </c>
      <c r="C27">
        <v>0</v>
      </c>
      <c r="D27">
        <v>3.762584</v>
      </c>
      <c r="E27" s="2">
        <v>4.846582E-05</v>
      </c>
      <c r="F27" s="2">
        <f t="shared" si="0"/>
        <v>3.7670209012666667</v>
      </c>
      <c r="G27" s="2">
        <f t="shared" si="1"/>
        <v>3.827517303781986</v>
      </c>
      <c r="H27" s="2">
        <f t="shared" si="2"/>
        <v>-0.0604964025153194</v>
      </c>
    </row>
    <row r="28" spans="1:8" ht="12.75">
      <c r="A28">
        <v>26</v>
      </c>
      <c r="B28">
        <v>1000.35</v>
      </c>
      <c r="C28">
        <v>0</v>
      </c>
      <c r="D28">
        <v>3.186887</v>
      </c>
      <c r="E28" s="2">
        <v>3.372033E-05</v>
      </c>
      <c r="F28" s="2">
        <f t="shared" si="0"/>
        <v>3.1913239012666668</v>
      </c>
      <c r="G28" s="2">
        <f t="shared" si="1"/>
        <v>3.1912991838823035</v>
      </c>
      <c r="H28" s="2">
        <f t="shared" si="2"/>
        <v>2.4717384363270867E-05</v>
      </c>
    </row>
    <row r="29" spans="1:8" ht="12.75">
      <c r="A29">
        <v>27</v>
      </c>
      <c r="B29">
        <v>601.26</v>
      </c>
      <c r="C29">
        <v>0</v>
      </c>
      <c r="D29">
        <v>1.923521</v>
      </c>
      <c r="E29" s="2">
        <v>4.718964E-05</v>
      </c>
      <c r="F29" s="2">
        <f t="shared" si="0"/>
        <v>1.9279579012666668</v>
      </c>
      <c r="G29" s="2">
        <f t="shared" si="1"/>
        <v>1.9181292020803455</v>
      </c>
      <c r="H29" s="2">
        <f t="shared" si="2"/>
        <v>0.009828699186321233</v>
      </c>
    </row>
    <row r="30" spans="1:8" ht="12.75">
      <c r="A30">
        <v>28</v>
      </c>
      <c r="B30">
        <v>401.72</v>
      </c>
      <c r="C30">
        <v>0</v>
      </c>
      <c r="D30">
        <v>1.285886</v>
      </c>
      <c r="E30" s="2">
        <v>1.815633E-05</v>
      </c>
      <c r="F30" s="2">
        <f t="shared" si="0"/>
        <v>1.2903229012666668</v>
      </c>
      <c r="G30" s="2">
        <f t="shared" si="1"/>
        <v>1.2815601620924666</v>
      </c>
      <c r="H30" s="2">
        <f t="shared" si="2"/>
        <v>0.00876273917420023</v>
      </c>
    </row>
    <row r="31" spans="1:8" ht="12.75">
      <c r="A31">
        <v>29</v>
      </c>
      <c r="B31">
        <v>202.37</v>
      </c>
      <c r="C31">
        <v>0</v>
      </c>
      <c r="D31">
        <v>0.647898</v>
      </c>
      <c r="E31" s="2">
        <v>2.012152E-05</v>
      </c>
      <c r="F31" s="2">
        <f t="shared" si="0"/>
        <v>0.6523349012666666</v>
      </c>
      <c r="G31" s="2">
        <f t="shared" si="1"/>
        <v>0.6455972568023809</v>
      </c>
      <c r="H31" s="2">
        <f t="shared" si="2"/>
        <v>0.006737644464285708</v>
      </c>
    </row>
    <row r="32" spans="1:8" ht="12.75">
      <c r="A32">
        <v>30</v>
      </c>
      <c r="B32">
        <v>102.55</v>
      </c>
      <c r="C32">
        <v>0</v>
      </c>
      <c r="D32">
        <v>0.328124</v>
      </c>
      <c r="E32" s="2">
        <v>3.119068E-05</v>
      </c>
      <c r="F32" s="2">
        <f t="shared" si="0"/>
        <v>0.3325609012666667</v>
      </c>
      <c r="G32" s="2">
        <f t="shared" si="1"/>
        <v>0.3271532276774431</v>
      </c>
      <c r="H32" s="2">
        <f t="shared" si="2"/>
        <v>0.005407673589223616</v>
      </c>
    </row>
    <row r="33" spans="1:8" ht="12.75">
      <c r="A33">
        <v>31</v>
      </c>
      <c r="B33">
        <v>52.76</v>
      </c>
      <c r="C33">
        <v>0</v>
      </c>
      <c r="D33">
        <v>0.168922</v>
      </c>
      <c r="E33" s="2">
        <v>3.0288E-05</v>
      </c>
      <c r="F33" s="2">
        <f t="shared" si="0"/>
        <v>0.17335890126666664</v>
      </c>
      <c r="G33" s="2">
        <f t="shared" si="1"/>
        <v>0.16831403502937003</v>
      </c>
      <c r="H33" s="2">
        <f t="shared" si="2"/>
        <v>0.005044866237296608</v>
      </c>
    </row>
    <row r="34" spans="1:8" ht="12.75">
      <c r="A34">
        <v>32</v>
      </c>
      <c r="B34">
        <v>-0.05</v>
      </c>
      <c r="C34">
        <v>0</v>
      </c>
      <c r="D34" s="2">
        <v>7.74631E-08</v>
      </c>
      <c r="E34" s="2">
        <v>4.891583E-06</v>
      </c>
      <c r="F34" s="2">
        <f t="shared" si="0"/>
        <v>0.0044369787297666675</v>
      </c>
      <c r="G34" s="2">
        <f t="shared" si="1"/>
        <v>-0.0001595091309982658</v>
      </c>
      <c r="H34" s="2">
        <f t="shared" si="2"/>
        <v>0.004596487860764933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"/>
  <sheetViews>
    <sheetView workbookViewId="0" topLeftCell="A1">
      <selection activeCell="C12" sqref="C12"/>
    </sheetView>
  </sheetViews>
  <sheetFormatPr defaultColWidth="9.140625" defaultRowHeight="12.75"/>
  <cols>
    <col min="1" max="1" width="12.140625" style="0" bestFit="1" customWidth="1"/>
    <col min="2" max="2" width="9.7109375" style="0" bestFit="1" customWidth="1"/>
    <col min="3" max="3" width="11.00390625" style="0" bestFit="1" customWidth="1"/>
    <col min="4" max="4" width="11.8515625" style="0" bestFit="1" customWidth="1"/>
    <col min="5" max="5" width="15.00390625" style="0" bestFit="1" customWidth="1"/>
    <col min="6" max="6" width="10.140625" style="0" bestFit="1" customWidth="1"/>
    <col min="7" max="7" width="2.140625" style="0" bestFit="1" customWidth="1"/>
    <col min="8" max="8" width="8.00390625" style="0" bestFit="1" customWidth="1"/>
  </cols>
  <sheetData>
    <row r="1" spans="1:8" ht="12.75">
      <c r="A1" t="s">
        <v>8</v>
      </c>
      <c r="B1">
        <v>15</v>
      </c>
      <c r="C1">
        <v>2002</v>
      </c>
      <c r="D1" t="s">
        <v>9</v>
      </c>
      <c r="E1" t="s">
        <v>10</v>
      </c>
      <c r="F1" t="s">
        <v>11</v>
      </c>
      <c r="G1" t="s">
        <v>12</v>
      </c>
      <c r="H1">
        <v>3974709</v>
      </c>
    </row>
    <row r="2" spans="1:5" ht="12.75">
      <c r="A2" t="s">
        <v>13</v>
      </c>
      <c r="B2" t="s">
        <v>14</v>
      </c>
      <c r="C2" t="s">
        <v>15</v>
      </c>
      <c r="D2" t="s">
        <v>16</v>
      </c>
      <c r="E2" t="s">
        <v>17</v>
      </c>
    </row>
    <row r="3" spans="1:5" ht="12.75">
      <c r="A3">
        <v>1</v>
      </c>
      <c r="B3">
        <v>-0.07</v>
      </c>
      <c r="C3">
        <v>0</v>
      </c>
      <c r="D3" s="2">
        <v>-9.517115E-08</v>
      </c>
      <c r="E3" s="2">
        <v>1.812861E-05</v>
      </c>
    </row>
    <row r="4" spans="1:5" ht="12.75">
      <c r="A4">
        <v>2</v>
      </c>
      <c r="B4">
        <v>-0.06</v>
      </c>
      <c r="C4">
        <v>0.01</v>
      </c>
      <c r="D4">
        <v>-0.008911</v>
      </c>
      <c r="E4" s="2">
        <v>2.837236E-06</v>
      </c>
    </row>
    <row r="5" spans="1:5" ht="12.75">
      <c r="A5">
        <v>3</v>
      </c>
      <c r="B5">
        <v>-0.06</v>
      </c>
      <c r="C5">
        <v>0</v>
      </c>
      <c r="D5" s="2">
        <v>0.0003054076</v>
      </c>
      <c r="E5" s="2">
        <v>6.248866E-06</v>
      </c>
    </row>
    <row r="6" spans="1:5" ht="12.75">
      <c r="A6">
        <v>4</v>
      </c>
      <c r="B6">
        <v>-0.06</v>
      </c>
      <c r="C6">
        <v>0</v>
      </c>
      <c r="D6">
        <v>-0.008633</v>
      </c>
      <c r="E6" s="2">
        <v>1.003229E-05</v>
      </c>
    </row>
    <row r="7" spans="1:5" ht="12.75">
      <c r="A7">
        <v>5</v>
      </c>
      <c r="B7">
        <v>-0.05</v>
      </c>
      <c r="C7">
        <v>0</v>
      </c>
      <c r="D7" s="2">
        <v>9.517115E-08</v>
      </c>
      <c r="E7" s="2">
        <v>1.500055E-05</v>
      </c>
    </row>
    <row r="9" ht="12.75">
      <c r="E9" s="3" t="s">
        <v>20</v>
      </c>
    </row>
    <row r="10" spans="2:5" ht="12.75">
      <c r="B10" t="s">
        <v>21</v>
      </c>
      <c r="C10" s="4">
        <f>AVERAGE(D3,D5,D7)</f>
        <v>0.00010180253333333333</v>
      </c>
      <c r="D10" t="s">
        <v>22</v>
      </c>
      <c r="E10" s="4">
        <f>STDEV(D3,D5)</f>
        <v>0.00021602308115144697</v>
      </c>
    </row>
    <row r="11" spans="2:5" ht="12.75">
      <c r="B11" t="s">
        <v>23</v>
      </c>
      <c r="C11" s="4">
        <f>AVERAGE(D4,D6)</f>
        <v>-0.008772</v>
      </c>
      <c r="D11" t="s">
        <v>22</v>
      </c>
      <c r="E11" s="4">
        <f>STDEV(D4,D6)</f>
        <v>0.000196575685169821</v>
      </c>
    </row>
    <row r="12" spans="2:5" ht="12.75">
      <c r="B12" t="s">
        <v>24</v>
      </c>
      <c r="C12" s="4">
        <f>(C10-C11)/2</f>
        <v>0.004436901266666667</v>
      </c>
      <c r="D12" t="s">
        <v>22</v>
      </c>
      <c r="E12" s="4">
        <f>0.5*SQRT(E10^2+E11^2)</f>
        <v>0.00014603764205689337</v>
      </c>
    </row>
    <row r="13" spans="2:4" ht="12.75">
      <c r="B13" t="s">
        <v>25</v>
      </c>
      <c r="C13" s="4">
        <f>C12/l_eff</f>
        <v>0.0014679088422770684</v>
      </c>
      <c r="D13" t="s">
        <v>26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1"/>
  <sheetViews>
    <sheetView workbookViewId="0" topLeftCell="A1">
      <selection activeCell="A1" sqref="A1"/>
    </sheetView>
  </sheetViews>
  <sheetFormatPr defaultColWidth="9.140625" defaultRowHeight="12.75"/>
  <sheetData>
    <row r="1" spans="1:12" ht="12.75">
      <c r="A1" t="s">
        <v>8</v>
      </c>
      <c r="B1">
        <v>15</v>
      </c>
      <c r="C1">
        <v>2002</v>
      </c>
      <c r="D1" t="s">
        <v>30</v>
      </c>
      <c r="E1" t="s">
        <v>31</v>
      </c>
      <c r="F1" t="s">
        <v>32</v>
      </c>
      <c r="G1" t="s">
        <v>33</v>
      </c>
      <c r="H1" t="s">
        <v>10</v>
      </c>
      <c r="I1" t="s">
        <v>33</v>
      </c>
      <c r="J1" t="s">
        <v>34</v>
      </c>
      <c r="K1" t="s">
        <v>12</v>
      </c>
      <c r="L1">
        <v>3974649</v>
      </c>
    </row>
    <row r="2" spans="1:4" ht="12.75">
      <c r="A2" t="s">
        <v>35</v>
      </c>
      <c r="B2" t="s">
        <v>36</v>
      </c>
      <c r="C2" t="s">
        <v>37</v>
      </c>
      <c r="D2" t="s">
        <v>38</v>
      </c>
    </row>
    <row r="3" spans="1:6" ht="12.75">
      <c r="A3" t="s">
        <v>39</v>
      </c>
      <c r="B3" t="s">
        <v>40</v>
      </c>
      <c r="C3" t="s">
        <v>41</v>
      </c>
      <c r="D3" t="s">
        <v>11</v>
      </c>
      <c r="E3" t="s">
        <v>12</v>
      </c>
      <c r="F3">
        <v>3974680</v>
      </c>
    </row>
    <row r="4" spans="1:5" ht="12.75">
      <c r="A4" t="s">
        <v>35</v>
      </c>
      <c r="B4" t="s">
        <v>42</v>
      </c>
      <c r="C4" t="s">
        <v>43</v>
      </c>
      <c r="D4" t="s">
        <v>44</v>
      </c>
      <c r="E4" t="s">
        <v>45</v>
      </c>
    </row>
    <row r="5" spans="1:5" ht="12.75">
      <c r="A5" t="s">
        <v>35</v>
      </c>
      <c r="B5" t="s">
        <v>46</v>
      </c>
      <c r="C5" t="s">
        <v>18</v>
      </c>
      <c r="D5" t="s">
        <v>3</v>
      </c>
      <c r="E5" t="s">
        <v>19</v>
      </c>
    </row>
    <row r="6" spans="1:5" ht="12.75">
      <c r="A6" t="s">
        <v>35</v>
      </c>
      <c r="B6">
        <v>18</v>
      </c>
      <c r="C6">
        <v>1498.99</v>
      </c>
      <c r="D6" s="2">
        <v>4.325116</v>
      </c>
      <c r="E6" s="2">
        <v>3.240427E-05</v>
      </c>
    </row>
    <row r="7" ht="12.75">
      <c r="A7" t="s">
        <v>35</v>
      </c>
    </row>
    <row r="8" spans="1:3" ht="12.75">
      <c r="A8" t="s">
        <v>35</v>
      </c>
      <c r="B8" t="s">
        <v>47</v>
      </c>
      <c r="C8" t="s">
        <v>48</v>
      </c>
    </row>
    <row r="9" spans="1:6" ht="12.75">
      <c r="A9" t="s">
        <v>35</v>
      </c>
      <c r="B9" t="s">
        <v>49</v>
      </c>
      <c r="C9" t="s">
        <v>50</v>
      </c>
      <c r="D9" t="s">
        <v>51</v>
      </c>
      <c r="E9" t="s">
        <v>52</v>
      </c>
      <c r="F9" t="s">
        <v>53</v>
      </c>
    </row>
    <row r="10" spans="1:5" ht="12.75">
      <c r="A10" t="s">
        <v>54</v>
      </c>
      <c r="B10" t="s">
        <v>3</v>
      </c>
      <c r="C10" t="s">
        <v>3</v>
      </c>
      <c r="D10" t="s">
        <v>3</v>
      </c>
      <c r="E10" t="s">
        <v>3</v>
      </c>
    </row>
    <row r="11" spans="2:6" ht="12.75">
      <c r="B11">
        <v>-1</v>
      </c>
      <c r="C11" s="2">
        <v>-0.003352565</v>
      </c>
      <c r="D11" s="2">
        <v>0.0001925118</v>
      </c>
      <c r="E11" s="2">
        <v>-0.0007751387</v>
      </c>
      <c r="F11" s="2">
        <v>4.451021E-05</v>
      </c>
    </row>
    <row r="12" spans="2:6" ht="12.75">
      <c r="B12">
        <v>-0.9</v>
      </c>
      <c r="C12" s="2">
        <v>-0.001581883</v>
      </c>
      <c r="D12" s="2">
        <v>0.0001666939</v>
      </c>
      <c r="E12" s="2">
        <v>-0.0003657434</v>
      </c>
      <c r="F12" s="2">
        <v>3.854092E-05</v>
      </c>
    </row>
    <row r="13" spans="2:6" ht="12.75">
      <c r="B13">
        <v>-0.8</v>
      </c>
      <c r="C13" s="2">
        <v>-0.000850344</v>
      </c>
      <c r="D13" s="2">
        <v>0.0001457617</v>
      </c>
      <c r="E13" s="2">
        <v>-0.000196606</v>
      </c>
      <c r="F13" s="2">
        <v>3.370121E-05</v>
      </c>
    </row>
    <row r="14" spans="2:6" ht="12.75">
      <c r="B14">
        <v>-0.7</v>
      </c>
      <c r="C14" s="2">
        <v>-0.0004950473</v>
      </c>
      <c r="D14" s="2">
        <v>0.0001024866</v>
      </c>
      <c r="E14" s="2">
        <v>-0.0001144587</v>
      </c>
      <c r="F14" s="2">
        <v>2.369569E-05</v>
      </c>
    </row>
    <row r="15" spans="2:6" ht="12.75">
      <c r="B15">
        <v>-0.6</v>
      </c>
      <c r="C15" s="2">
        <v>-0.0003887092</v>
      </c>
      <c r="D15" s="2">
        <v>0.000121222</v>
      </c>
      <c r="E15" s="2">
        <v>-8.987253E-05</v>
      </c>
      <c r="F15" s="2">
        <v>2.802745E-05</v>
      </c>
    </row>
    <row r="16" spans="2:6" ht="12.75">
      <c r="B16">
        <v>-0.5</v>
      </c>
      <c r="C16" s="2">
        <v>-0.000277402</v>
      </c>
      <c r="D16" s="2">
        <v>7.401756E-05</v>
      </c>
      <c r="E16" s="2">
        <v>-6.413746E-05</v>
      </c>
      <c r="F16" s="2">
        <v>1.711343E-05</v>
      </c>
    </row>
    <row r="17" spans="2:6" ht="12.75">
      <c r="B17">
        <v>-0.4</v>
      </c>
      <c r="C17" s="2">
        <v>-0.0001579034</v>
      </c>
      <c r="D17" s="2">
        <v>7.643941E-05</v>
      </c>
      <c r="E17" s="2">
        <v>-3.650847E-05</v>
      </c>
      <c r="F17" s="2">
        <v>1.767338E-05</v>
      </c>
    </row>
    <row r="18" spans="2:6" ht="12.75">
      <c r="B18">
        <v>-0.3</v>
      </c>
      <c r="C18" s="2">
        <v>-0.0001153341</v>
      </c>
      <c r="D18" s="2">
        <v>5.601038E-05</v>
      </c>
      <c r="E18" s="2">
        <v>-2.666613E-05</v>
      </c>
      <c r="F18" s="2">
        <v>1.295003E-05</v>
      </c>
    </row>
    <row r="19" spans="2:6" ht="12.75">
      <c r="B19">
        <v>-0.2</v>
      </c>
      <c r="C19" s="2">
        <v>-7.29659E-05</v>
      </c>
      <c r="D19" s="2">
        <v>2.356959E-05</v>
      </c>
      <c r="E19" s="2">
        <v>-1.687027E-05</v>
      </c>
      <c r="F19" s="2">
        <v>5.44947E-06</v>
      </c>
    </row>
    <row r="20" spans="2:6" ht="12.75">
      <c r="B20">
        <v>-0.1</v>
      </c>
      <c r="C20" s="2">
        <v>-8.892525E-05</v>
      </c>
      <c r="D20" s="2">
        <v>5.042637E-05</v>
      </c>
      <c r="E20" s="2">
        <v>-2.05602E-05</v>
      </c>
      <c r="F20" s="2">
        <v>1.165896E-05</v>
      </c>
    </row>
    <row r="21" spans="2:6" ht="12.75">
      <c r="B21">
        <v>0</v>
      </c>
      <c r="C21" s="2">
        <v>2.164556E-17</v>
      </c>
      <c r="D21" s="2">
        <v>7.080415E-05</v>
      </c>
      <c r="E21" s="2">
        <v>5.004618E-18</v>
      </c>
      <c r="F21" s="2">
        <v>1.637046E-05</v>
      </c>
    </row>
    <row r="22" spans="2:6" ht="12.75">
      <c r="B22">
        <v>0.1</v>
      </c>
      <c r="C22" s="2">
        <v>-3.251501E-05</v>
      </c>
      <c r="D22" s="2">
        <v>8.177652E-05</v>
      </c>
      <c r="E22" s="2">
        <v>-7.517719E-06</v>
      </c>
      <c r="F22" s="2">
        <v>1.890736E-05</v>
      </c>
    </row>
    <row r="23" spans="2:6" ht="12.75">
      <c r="B23">
        <v>0.2</v>
      </c>
      <c r="C23" s="2">
        <v>-7.572855E-05</v>
      </c>
      <c r="D23" s="2">
        <v>3.505453E-05</v>
      </c>
      <c r="E23" s="2">
        <v>-1.750902E-05</v>
      </c>
      <c r="F23" s="2">
        <v>8.104876E-06</v>
      </c>
    </row>
    <row r="24" spans="2:6" ht="12.75">
      <c r="B24">
        <v>0.3</v>
      </c>
      <c r="C24" s="2">
        <v>-8.054597E-05</v>
      </c>
      <c r="D24" s="2">
        <v>5.680527E-05</v>
      </c>
      <c r="E24" s="2">
        <v>-1.862284E-05</v>
      </c>
      <c r="F24" s="2">
        <v>1.313381E-05</v>
      </c>
    </row>
    <row r="25" spans="2:6" ht="12.75">
      <c r="B25">
        <v>0.4</v>
      </c>
      <c r="C25" s="2">
        <v>-0.000220946</v>
      </c>
      <c r="D25" s="2">
        <v>7.256455E-05</v>
      </c>
      <c r="E25" s="2">
        <v>-5.108441E-05</v>
      </c>
      <c r="F25" s="2">
        <v>1.677748E-05</v>
      </c>
    </row>
    <row r="26" spans="2:6" ht="12.75">
      <c r="B26">
        <v>0.5</v>
      </c>
      <c r="C26" s="2">
        <v>-0.0003335708</v>
      </c>
      <c r="D26" s="2">
        <v>8.727885E-05</v>
      </c>
      <c r="E26" s="2">
        <v>-7.712413E-05</v>
      </c>
      <c r="F26" s="2">
        <v>2.017954E-05</v>
      </c>
    </row>
    <row r="27" spans="2:6" ht="12.75">
      <c r="B27">
        <v>0.6</v>
      </c>
      <c r="C27" s="2">
        <v>-0.0003732429</v>
      </c>
      <c r="D27" s="2">
        <v>0.000101927</v>
      </c>
      <c r="E27" s="2">
        <v>-8.629661E-05</v>
      </c>
      <c r="F27" s="2">
        <v>2.356631E-05</v>
      </c>
    </row>
    <row r="28" spans="2:6" ht="12.75">
      <c r="B28">
        <v>0.7</v>
      </c>
      <c r="C28" s="2">
        <v>-0.0005105927</v>
      </c>
      <c r="D28" s="2">
        <v>0.0001204625</v>
      </c>
      <c r="E28" s="2">
        <v>-0.0001180529</v>
      </c>
      <c r="F28" s="2">
        <v>2.785185E-05</v>
      </c>
    </row>
    <row r="29" spans="2:6" ht="12.75">
      <c r="B29">
        <v>0.8</v>
      </c>
      <c r="C29" s="2">
        <v>-0.0009647908</v>
      </c>
      <c r="D29" s="2">
        <v>4.726103E-05</v>
      </c>
      <c r="E29" s="2">
        <v>-0.000223067</v>
      </c>
      <c r="F29" s="2">
        <v>1.092711E-05</v>
      </c>
    </row>
    <row r="30" spans="2:6" ht="12.75">
      <c r="B30">
        <v>0.9</v>
      </c>
      <c r="C30" s="2">
        <v>-0.002124462</v>
      </c>
      <c r="D30" s="2">
        <v>0.0001067762</v>
      </c>
      <c r="E30" s="2">
        <v>-0.0004911918</v>
      </c>
      <c r="F30" s="2">
        <v>2.468748E-05</v>
      </c>
    </row>
    <row r="31" spans="2:6" ht="12.75">
      <c r="B31">
        <v>1</v>
      </c>
      <c r="C31" s="2">
        <v>-0.00471773</v>
      </c>
      <c r="D31" s="2">
        <v>8.05313E-05</v>
      </c>
      <c r="E31" s="2">
        <v>-0.001090775</v>
      </c>
      <c r="F31" s="2">
        <v>1.861945E-05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7"/>
  <sheetViews>
    <sheetView workbookViewId="0" topLeftCell="A1">
      <selection activeCell="B7" sqref="B7"/>
    </sheetView>
  </sheetViews>
  <sheetFormatPr defaultColWidth="9.140625" defaultRowHeight="12.75"/>
  <cols>
    <col min="1" max="1" width="18.140625" style="0" bestFit="1" customWidth="1"/>
    <col min="2" max="2" width="12.421875" style="0" bestFit="1" customWidth="1"/>
  </cols>
  <sheetData>
    <row r="1" spans="1:2" ht="12.75">
      <c r="A1" t="s">
        <v>0</v>
      </c>
      <c r="B1" t="s">
        <v>1</v>
      </c>
    </row>
    <row r="2" spans="1:2" ht="12.75">
      <c r="A2" t="s">
        <v>2</v>
      </c>
      <c r="B2" t="s">
        <v>3</v>
      </c>
    </row>
    <row r="3" spans="1:2" ht="12.75">
      <c r="A3" t="s">
        <v>4</v>
      </c>
      <c r="B3">
        <v>0.01905</v>
      </c>
    </row>
    <row r="4" spans="1:2" ht="12.75">
      <c r="A4" t="s">
        <v>5</v>
      </c>
      <c r="B4">
        <v>3.0226</v>
      </c>
    </row>
    <row r="5" spans="1:2" ht="12.75">
      <c r="A5" t="s">
        <v>6</v>
      </c>
      <c r="B5">
        <v>32</v>
      </c>
    </row>
    <row r="7" spans="1:2" ht="12.75">
      <c r="A7" t="s">
        <v>7</v>
      </c>
      <c r="B7" s="1">
        <f>4*PI()*0.0000001*n_turns*l_eff/(2*r_ap)</f>
        <v>0.0031901826199653154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Henry Glass</dc:creator>
  <cp:keywords/>
  <dc:description/>
  <cp:lastModifiedBy>Henry Glass</cp:lastModifiedBy>
  <dcterms:created xsi:type="dcterms:W3CDTF">2002-03-18T17:30:07Z</dcterms:created>
  <dcterms:modified xsi:type="dcterms:W3CDTF">2002-03-18T17:39:38Z</dcterms:modified>
  <cp:category/>
  <cp:version/>
  <cp:contentType/>
  <cp:contentStatus/>
</cp:coreProperties>
</file>