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192" windowWidth="10536" windowHeight="6240" activeTab="1"/>
  </bookViews>
  <sheets>
    <sheet name="Surface Velocity" sheetId="1" r:id="rId1"/>
    <sheet name="Velocity Profiles" sheetId="2" r:id="rId2"/>
    <sheet name="vamp2-007" sheetId="3" r:id="rId3"/>
  </sheets>
  <definedNames/>
  <calcPr fullCalcOnLoad="1"/>
</workbook>
</file>

<file path=xl/sharedStrings.xml><?xml version="1.0" encoding="utf-8"?>
<sst xmlns="http://schemas.openxmlformats.org/spreadsheetml/2006/main" count="676" uniqueCount="132">
  <si>
    <t>FILE:</t>
  </si>
  <si>
    <t>vamp2-007.dmf</t>
  </si>
  <si>
    <t>StartDate</t>
  </si>
  <si>
    <t>=</t>
  </si>
  <si>
    <t>Number</t>
  </si>
  <si>
    <t>of</t>
  </si>
  <si>
    <t>verticals</t>
  </si>
  <si>
    <t>cells</t>
  </si>
  <si>
    <t>Max</t>
  </si>
  <si>
    <t>number</t>
  </si>
  <si>
    <t>good</t>
  </si>
  <si>
    <t>Velocity</t>
  </si>
  <si>
    <t>scale</t>
  </si>
  <si>
    <t>VERTICALS</t>
  </si>
  <si>
    <t>to</t>
  </si>
  <si>
    <t>vN</t>
  </si>
  <si>
    <t>mean</t>
  </si>
  <si>
    <t>vTime</t>
  </si>
  <si>
    <t>vVS</t>
  </si>
  <si>
    <t>v#GdCells</t>
  </si>
  <si>
    <t>V1-1</t>
  </si>
  <si>
    <t>V1-2</t>
  </si>
  <si>
    <t>V1-3</t>
  </si>
  <si>
    <t>V1-4</t>
  </si>
  <si>
    <t>V1-5</t>
  </si>
  <si>
    <t>V1-6</t>
  </si>
  <si>
    <t>V1-7</t>
  </si>
  <si>
    <t>V1-8</t>
  </si>
  <si>
    <t>V1-9</t>
  </si>
  <si>
    <t>V1-10</t>
  </si>
  <si>
    <t>V1-11</t>
  </si>
  <si>
    <t>V1-12</t>
  </si>
  <si>
    <t>V1-13</t>
  </si>
  <si>
    <t>V1-14</t>
  </si>
  <si>
    <t>V1-15</t>
  </si>
  <si>
    <t>V1-16</t>
  </si>
  <si>
    <t>V1-17</t>
  </si>
  <si>
    <t>V1-18</t>
  </si>
  <si>
    <t>V1-19</t>
  </si>
  <si>
    <t>V1-20</t>
  </si>
  <si>
    <t>V1-21</t>
  </si>
  <si>
    <t>V1-22</t>
  </si>
  <si>
    <t>V1-23</t>
  </si>
  <si>
    <t>V1-24</t>
  </si>
  <si>
    <t>V1-25</t>
  </si>
  <si>
    <t>V2-1</t>
  </si>
  <si>
    <t>V2-2</t>
  </si>
  <si>
    <t>V2-3</t>
  </si>
  <si>
    <t>V2-4</t>
  </si>
  <si>
    <t>V2-5</t>
  </si>
  <si>
    <t>V2-6</t>
  </si>
  <si>
    <t>V2-7</t>
  </si>
  <si>
    <t>V2-8</t>
  </si>
  <si>
    <t>V2-9</t>
  </si>
  <si>
    <t>V2-10</t>
  </si>
  <si>
    <t>V2-11</t>
  </si>
  <si>
    <t>V2-12</t>
  </si>
  <si>
    <t>V2-13</t>
  </si>
  <si>
    <t>V2-14</t>
  </si>
  <si>
    <t>V2-15</t>
  </si>
  <si>
    <t>V2-16</t>
  </si>
  <si>
    <t>V2-17</t>
  </si>
  <si>
    <t>V2-18</t>
  </si>
  <si>
    <t>V2-19</t>
  </si>
  <si>
    <t>V2-20</t>
  </si>
  <si>
    <t>V2-21</t>
  </si>
  <si>
    <t>V2-22</t>
  </si>
  <si>
    <t>V2-23</t>
  </si>
  <si>
    <t>V2-24</t>
  </si>
  <si>
    <t>V2-25</t>
  </si>
  <si>
    <t>Depths</t>
  </si>
  <si>
    <t>std</t>
  </si>
  <si>
    <t>beam3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</si>
  <si>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</si>
  <si>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</si>
  <si>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</si>
  <si>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</si>
  <si>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</si>
  <si>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</si>
  <si>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</si>
  <si>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</si>
  <si>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</si>
  <si>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</si>
  <si>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</si>
  <si>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</si>
  <si>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</si>
  <si>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</si>
  <si>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</si>
  <si>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</si>
  <si>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</si>
  <si>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</si>
  <si>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</si>
  <si>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</si>
  <si>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</si>
  <si>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</si>
  <si>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</si>
  <si>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</si>
  <si>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</si>
  <si>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Start Date:</t>
  </si>
  <si>
    <t>File:</t>
  </si>
  <si>
    <t>vernalis-008.dmf</t>
  </si>
  <si>
    <t>Number of Verticals</t>
  </si>
  <si>
    <t>Number of Cells</t>
  </si>
  <si>
    <t>Max number of good cells</t>
  </si>
  <si>
    <t>Velocity scale</t>
  </si>
  <si>
    <t>Verticals 1 to 20</t>
  </si>
  <si>
    <t>mean Dpth</t>
  </si>
  <si>
    <t>Depth (m)</t>
  </si>
  <si>
    <t>Uncorrected</t>
  </si>
  <si>
    <t>Corrected</t>
  </si>
  <si>
    <t>Mean</t>
  </si>
  <si>
    <t>StdD</t>
  </si>
  <si>
    <t>24-Apr-2002, 13:14:54</t>
  </si>
  <si>
    <t>Range</t>
  </si>
  <si>
    <t>D-5-start</t>
  </si>
  <si>
    <t>Station #</t>
  </si>
  <si>
    <t>Dist from Left Bank</t>
  </si>
  <si>
    <t>Mean Depth</t>
  </si>
  <si>
    <t>Surf. Vel (F-2)</t>
  </si>
  <si>
    <t>Surf Vel (D-1)</t>
  </si>
  <si>
    <t>Mean Vel</t>
  </si>
  <si>
    <t>Mean/Surf</t>
  </si>
  <si>
    <t>Left Bank</t>
  </si>
  <si>
    <t>Right Bank</t>
  </si>
  <si>
    <t>NaN</t>
  </si>
  <si>
    <t>Water Depth(m)</t>
  </si>
  <si>
    <t>Dist to L Bank (ft)</t>
  </si>
  <si>
    <t>M*Q</t>
  </si>
  <si>
    <t>Weighted Ave</t>
  </si>
  <si>
    <t>Depth (cm)</t>
  </si>
  <si>
    <t xml:space="preserve"> </t>
  </si>
  <si>
    <t>Time (PDT) 4/24/02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</si>
</sst>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right"/>
    </xf>
    <xf numFmtId="21" fontId="1" fillId="0" borderId="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Surface and Mean Velocities
13:17,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Velocity'!$D$3:$D$23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Mean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4498838"/>
        <c:axId val="42054087"/>
      </c:scatterChart>
      <c:valAx>
        <c:axId val="3449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4087"/>
        <c:crosses val="autoZero"/>
        <c:crossBetween val="midCat"/>
        <c:dispUnits/>
      </c:valAx>
      <c:valAx>
        <c:axId val="4205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98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9, 95' from Left Bank
13:54,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Profiles'!$AC$16:$AC$32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'Velocity Profiles'!$AD$16:$AD$32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Profiles'!$AC$49:$AC$73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Profiles'!$AD$49:$AD$73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Profiles'!$S$114:$S$127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Profiles'!$T$114:$T$127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66258896"/>
        <c:axId val="59459153"/>
      </c:scatterChart>
      <c:valAx>
        <c:axId val="6625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59153"/>
        <c:crosses val="autoZero"/>
        <c:crossBetween val="midCat"/>
        <c:dispUnits/>
      </c:valAx>
      <c:valAx>
        <c:axId val="59459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58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10, 105' from Left Bank
13:58,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Profiles'!$AF$16:$AF$34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'Velocity Profiles'!$AG$16:$AG$34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Profiles'!$AF$49:$AF$73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Profiles'!$AG$49:$AG$73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Profiles'!$U$114:$U$127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Profiles'!$V$114:$V$127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65370330"/>
        <c:axId val="51462059"/>
      </c:scatterChart>
      <c:valAx>
        <c:axId val="6537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2059"/>
        <c:crosses val="autoZero"/>
        <c:crossBetween val="midCat"/>
        <c:dispUnits/>
      </c:valAx>
      <c:valAx>
        <c:axId val="5146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70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11, 115' from Left Bank
14:02,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Profiles'!$AI$16:$AI$30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Profiles'!$AJ$16:$AJ$30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Profiles'!$AI$49:$AI$73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Profiles'!$AJ$49:$AJ$73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Profiles'!$W$114:$W$125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Profiles'!$X$114:$X$125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60505348"/>
        <c:axId val="7677221"/>
      </c:scatterChart>
      <c:valAx>
        <c:axId val="6050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7221"/>
        <c:crosses val="autoZero"/>
        <c:crossBetween val="midCat"/>
        <c:dispUnits/>
      </c:valAx>
      <c:valAx>
        <c:axId val="767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05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12, 135' from Left Bank
14:07,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Profiles'!$AL$16:$AL$29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Profiles'!$AM$16:$AM$29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Profiles'!$AL$49:$AL$73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Profiles'!$AM$49:$AM$73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Profiles'!$Y$114:$Y$125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Profiles'!$Z$114:$Z$125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1986126"/>
        <c:axId val="17875135"/>
      </c:scatterChart>
      <c:valAx>
        <c:axId val="1986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75135"/>
        <c:crosses val="autoZero"/>
        <c:crossBetween val="midCat"/>
        <c:dispUnits/>
      </c:valAx>
      <c:valAx>
        <c:axId val="17875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61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13, 135' from Left Bank
14:11,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Profiles'!$AO$16:$AO$28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Profiles'!$AP$16:$AP$28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Profiles'!$AO$49:$AO$73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Profiles'!$AP$49:$AP$73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Profiles'!$AA$114:$AA$124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Profiles'!$AB$114:$AB$124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6658488"/>
        <c:axId val="38599801"/>
      </c:scatterChart>
      <c:valAx>
        <c:axId val="2665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99801"/>
        <c:crosses val="autoZero"/>
        <c:crossBetween val="midCat"/>
        <c:dispUnits/>
      </c:valAx>
      <c:valAx>
        <c:axId val="3859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584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14, 145' from Left Bank
14:16,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Profiles'!$AR$16:$AR$28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Profiles'!$AS$16:$AS$28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Profiles'!$AR$49:$AR$73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Profiles'!$AS$49:$AS$73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Profiles'!$AC$114:$AC$123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'Velocity Profiles'!$AD$114:$AD$123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1853890"/>
        <c:axId val="39576147"/>
      </c:scatterChart>
      <c:valAx>
        <c:axId val="1185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76147"/>
        <c:crosses val="autoZero"/>
        <c:crossBetween val="midCat"/>
        <c:dispUnits/>
      </c:valAx>
      <c:valAx>
        <c:axId val="3957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53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15, 155' from Left Bank
14:20,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Profiles'!$AU$16:$AU$27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Profiles'!$AV$16:$AV$27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Profiles'!$AU$49:$AU$73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Profiles'!$AV$49:$AV$73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Profiles'!$AE$114:$AE$122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'Velocity Profiles'!$AF$114:$AF$122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0641004"/>
        <c:axId val="51551309"/>
      </c:scatterChart>
      <c:valAx>
        <c:axId val="2064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51309"/>
        <c:crosses val="autoZero"/>
        <c:crossBetween val="midCat"/>
        <c:dispUnits/>
      </c:valAx>
      <c:valAx>
        <c:axId val="51551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41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16, 165' from Left Bank
14:24,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Profiles'!$AX$16:$AX$27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Profiles'!$AY$16:$AY$27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Profiles'!$AX$49:$AX$73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Profiles'!$AY$49:$AY$73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Profiles'!$AG$114:$AG$122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'Velocity Profiles'!$AH$114:$AH$122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61308598"/>
        <c:axId val="14906471"/>
      </c:scatterChart>
      <c:valAx>
        <c:axId val="6130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06471"/>
        <c:crosses val="autoZero"/>
        <c:crossBetween val="midCat"/>
        <c:dispUnits/>
      </c:valAx>
      <c:valAx>
        <c:axId val="1490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085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17, 175' from Left Bank
14:28,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Profiles'!$BA$16:$BA$26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Profiles'!$BB$16:$BB$26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Profiles'!$BA$49:$BA$73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Profiles'!$BB$49:$BB$73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Profiles'!$AI$114:$AI$121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'Velocity Profiles'!$AJ$114:$AJ$121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7049376"/>
        <c:axId val="66573473"/>
      </c:scatterChart>
      <c:valAx>
        <c:axId val="6704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3473"/>
        <c:crosses val="autoZero"/>
        <c:crossBetween val="midCat"/>
        <c:dispUnits/>
      </c:valAx>
      <c:valAx>
        <c:axId val="665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493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18, 185' from Left Bank
14:32,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Profiles'!$BD$16:$BD$25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'Velocity Profiles'!$BE$16:$BE$25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Profiles'!$BD$49:$BD$73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Profiles'!$BE$49:$BE$73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Profiles'!$AK$114:$AK$120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'Velocity Profiles'!$AL$114:$AL$120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2290346"/>
        <c:axId val="23742203"/>
      </c:scatterChart>
      <c:valAx>
        <c:axId val="6229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42203"/>
        <c:crosses val="autoZero"/>
        <c:crossBetween val="midCat"/>
        <c:dispUnits/>
      </c:valAx>
      <c:valAx>
        <c:axId val="2374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90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1, 15' from Left Bank
13:17,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Profiles'!$E$16:$E$27</c:f>
              <c:numCache/>
            </c:numRef>
          </c:xVal>
          <c:yVal>
            <c:numRef>
              <c:f>'Velocity Profiles'!$F$16:$F$27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Profiles'!$E$49:$E$73</c:f>
              <c:numCache/>
            </c:numRef>
          </c:xVal>
          <c:yVal>
            <c:numRef>
              <c:f>'Velocity Profiles'!$F$49:$F$73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Profiles'!$C$114:$C$124</c:f>
              <c:numCache/>
            </c:numRef>
          </c:xVal>
          <c:yVal>
            <c:numRef>
              <c:f>'Velocity Profiles'!$D$114:$D$124</c:f>
              <c:numCache/>
            </c:numRef>
          </c:yVal>
          <c:smooth val="1"/>
        </c:ser>
        <c:axId val="42942464"/>
        <c:axId val="50937857"/>
      </c:scatterChart>
      <c:valAx>
        <c:axId val="42942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7857"/>
        <c:crosses val="autoZero"/>
        <c:crossBetween val="midCat"/>
        <c:dispUnits/>
      </c:valAx>
      <c:valAx>
        <c:axId val="50937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42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19, 195' from Left Bank
14:36,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Profiles'!$BG$16:$BG$26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Profiles'!$BH$16:$BH$26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Profiles'!$BG$49:$BG$73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Profiles'!$BH$49:$BH$73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Profiles'!$AM$114:$AM$120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'Velocity Profiles'!$AN$114:$AN$120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2353236"/>
        <c:axId val="44070261"/>
      </c:scatterChart>
      <c:valAx>
        <c:axId val="1235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70261"/>
        <c:crosses val="autoZero"/>
        <c:crossBetween val="midCat"/>
        <c:dispUnits/>
      </c:valAx>
      <c:valAx>
        <c:axId val="44070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53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20, 205' from Left Bank
14:41,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Profiles'!$BJ$16:$BJ$26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Profiles'!$BK$16:$BK$26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Profiles'!$BJ$49:$BJ$73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Profiles'!$BK$49:$BK$73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Profiles'!$AO$114:$AO$121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'Velocity Profiles'!$AP$114:$AP$121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61088030"/>
        <c:axId val="12921359"/>
      </c:scatterChart>
      <c:valAx>
        <c:axId val="61088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21359"/>
        <c:crosses val="autoZero"/>
        <c:crossBetween val="midCat"/>
        <c:dispUnits/>
      </c:valAx>
      <c:valAx>
        <c:axId val="12921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88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21, 215' from Left Bank
14:45,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Profiles'!$BM$16:$BM$26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Profiles'!$BN$16:$BN$26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Profiles'!$BM$49:$BM$73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Profiles'!$BN$49:$BN$73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Profiles'!$AQ$114:$AQ$121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'Velocity Profiles'!$AR$114:$AR$121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9183368"/>
        <c:axId val="39997129"/>
      </c:scatterChart>
      <c:valAx>
        <c:axId val="49183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97129"/>
        <c:crosses val="autoZero"/>
        <c:crossBetween val="midCat"/>
        <c:dispUnits/>
      </c:valAx>
      <c:valAx>
        <c:axId val="39997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833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2, 25' from Left Bank
13:24,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Profiles'!$H$16:$H$34</c:f>
              <c:numCache/>
            </c:numRef>
          </c:xVal>
          <c:yVal>
            <c:numRef>
              <c:f>'Velocity Profiles'!$I$16:$I$35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Profiles'!$H$49:$H$73</c:f>
              <c:numCache/>
            </c:numRef>
          </c:xVal>
          <c:yVal>
            <c:numRef>
              <c:f>'Velocity Profiles'!$I$49:$I$73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Profiles'!$E$114:$E$128</c:f>
              <c:numCache/>
            </c:numRef>
          </c:xVal>
          <c:yVal>
            <c:numRef>
              <c:f>'Velocity Profiles'!$F$114:$F$128</c:f>
              <c:numCache/>
            </c:numRef>
          </c:yVal>
          <c:smooth val="1"/>
        </c:ser>
        <c:axId val="55787530"/>
        <c:axId val="32325723"/>
      </c:scatterChart>
      <c:valAx>
        <c:axId val="5578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25723"/>
        <c:crosses val="autoZero"/>
        <c:crossBetween val="midCat"/>
        <c:dispUnits/>
      </c:valAx>
      <c:valAx>
        <c:axId val="32325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7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3, 35' from Left Bank
13:28,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Profiles'!$K$16:$K$38</c:f>
              <c:numCache/>
            </c:numRef>
          </c:xVal>
          <c:yVal>
            <c:numRef>
              <c:f>'Velocity Profiles'!$L$16:$L$38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Profiles'!$K$49:$K$73</c:f>
              <c:numCache/>
            </c:numRef>
          </c:xVal>
          <c:yVal>
            <c:numRef>
              <c:f>'Velocity Profiles'!$L$49:$L$73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Profiles'!$G$114:$G$132</c:f>
              <c:numCache/>
            </c:numRef>
          </c:xVal>
          <c:yVal>
            <c:numRef>
              <c:f>'Velocity Profiles'!$H$114:$H$132</c:f>
              <c:numCache/>
            </c:numRef>
          </c:yVal>
          <c:smooth val="1"/>
        </c:ser>
        <c:axId val="22496052"/>
        <c:axId val="1137877"/>
      </c:scatterChart>
      <c:valAx>
        <c:axId val="22496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7877"/>
        <c:crosses val="autoZero"/>
        <c:crossBetween val="midCat"/>
        <c:dispUnits/>
      </c:valAx>
      <c:valAx>
        <c:axId val="1137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960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Staion 4, 45' from Left Bank
13:33,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Profiles'!$N$16:$N$37</c:f>
              <c:numCache/>
            </c:numRef>
          </c:xVal>
          <c:yVal>
            <c:numRef>
              <c:f>'Velocity Profiles'!$O$16:$O$37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Profiles'!$N$49:$N$73</c:f>
              <c:numCache/>
            </c:numRef>
          </c:xVal>
          <c:yVal>
            <c:numRef>
              <c:f>'Velocity Profiles'!$O$49:$O$73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Profiles'!$I$114:$I$126</c:f>
              <c:numCache/>
            </c:numRef>
          </c:xVal>
          <c:yVal>
            <c:numRef>
              <c:f>'Velocity Profiles'!$J$114:$J$126</c:f>
              <c:numCache/>
            </c:numRef>
          </c:yVal>
          <c:smooth val="1"/>
        </c:ser>
        <c:axId val="10240894"/>
        <c:axId val="25059183"/>
      </c:scatterChart>
      <c:valAx>
        <c:axId val="1024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59183"/>
        <c:crosses val="autoZero"/>
        <c:crossBetween val="midCat"/>
        <c:dispUnits/>
      </c:valAx>
      <c:valAx>
        <c:axId val="25059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0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5, 55' from Left Bank
13:37,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Profiles'!$Q$16:$Q$36</c:f>
              <c:numCache/>
            </c:numRef>
          </c:xVal>
          <c:yVal>
            <c:numRef>
              <c:f>'Velocity Profiles'!$R$16:$R$36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Profiles'!$Q$49:$Q$73</c:f>
              <c:numCache/>
            </c:numRef>
          </c:xVal>
          <c:yVal>
            <c:numRef>
              <c:f>'Velocity Profiles'!$R$49:$R$73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Profiles'!$K$114:$K$131</c:f>
              <c:numCache/>
            </c:numRef>
          </c:xVal>
          <c:yVal>
            <c:numRef>
              <c:f>'Velocity Profiles'!$L$114:$L$131</c:f>
              <c:numCache/>
            </c:numRef>
          </c:yVal>
          <c:smooth val="1"/>
        </c:ser>
        <c:axId val="24206056"/>
        <c:axId val="16527913"/>
      </c:scatterChart>
      <c:valAx>
        <c:axId val="2420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27913"/>
        <c:crosses val="autoZero"/>
        <c:crossBetween val="midCat"/>
        <c:dispUnits/>
      </c:valAx>
      <c:valAx>
        <c:axId val="165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060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6, 65' from Left Bank
13:41,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Profiles'!$T$16:$T$36</c:f>
              <c:numCache/>
            </c:numRef>
          </c:xVal>
          <c:yVal>
            <c:numRef>
              <c:f>'Velocity Profiles'!$U$16:$U$36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Profiles'!$T$49:$T$73</c:f>
              <c:numCache/>
            </c:numRef>
          </c:xVal>
          <c:yVal>
            <c:numRef>
              <c:f>'Velocity Profiles'!$U$49:$U$73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Profiles'!$M$114:$M$128</c:f>
              <c:numCache/>
            </c:numRef>
          </c:xVal>
          <c:yVal>
            <c:numRef>
              <c:f>'Velocity Profiles'!$N$114:$N$128</c:f>
              <c:numCache/>
            </c:numRef>
          </c:yVal>
          <c:smooth val="1"/>
        </c:ser>
        <c:axId val="14533490"/>
        <c:axId val="63692547"/>
      </c:scatterChart>
      <c:valAx>
        <c:axId val="1453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92547"/>
        <c:crosses val="autoZero"/>
        <c:crossBetween val="midCat"/>
        <c:dispUnits/>
      </c:valAx>
      <c:valAx>
        <c:axId val="6369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33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7, 75' from Left Bank
13:45,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Profiles'!$W$16:$W$34</c:f>
              <c:numCache/>
            </c:numRef>
          </c:xVal>
          <c:yVal>
            <c:numRef>
              <c:f>'Velocity Profiles'!$X$16:$X$34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Profiles'!$W$49:$W$73</c:f>
              <c:numCache/>
            </c:numRef>
          </c:xVal>
          <c:yVal>
            <c:numRef>
              <c:f>'Velocity Profiles'!$X$49:$X$73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Profiles'!$O$114:$O$129</c:f>
              <c:numCache/>
            </c:numRef>
          </c:xVal>
          <c:yVal>
            <c:numRef>
              <c:f>'Velocity Profiles'!$P$114:$P$129</c:f>
              <c:numCache/>
            </c:numRef>
          </c:yVal>
          <c:smooth val="1"/>
        </c:ser>
        <c:axId val="36362012"/>
        <c:axId val="58822653"/>
      </c:scatterChart>
      <c:valAx>
        <c:axId val="3636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22653"/>
        <c:crosses val="autoZero"/>
        <c:crossBetween val="midCat"/>
        <c:dispUnits/>
      </c:valAx>
      <c:valAx>
        <c:axId val="5882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62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Station 8, 85' from Left Bank
13:50,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Profiles'!$Z$16:$Z$34</c:f>
              <c:numCache/>
            </c:numRef>
          </c:xVal>
          <c:yVal>
            <c:numRef>
              <c:f>'Velocity Profiles'!$AA$16:$AA$34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Profiles'!$Z$49:$Z$73</c:f>
              <c:numCache/>
            </c:numRef>
          </c:xVal>
          <c:yVal>
            <c:numRef>
              <c:f>'Velocity Profiles'!$AA$49:$AA$73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Profiles'!$Q$114:$Q$129</c:f>
              <c:numCache/>
            </c:numRef>
          </c:xVal>
          <c:yVal>
            <c:numRef>
              <c:f>'Velocity Profiles'!$R$114:$R$129</c:f>
              <c:numCache/>
            </c:numRef>
          </c:yVal>
          <c:smooth val="1"/>
        </c:ser>
        <c:axId val="59641830"/>
        <c:axId val="67014423"/>
      </c:scatterChart>
      <c:valAx>
        <c:axId val="5964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4423"/>
        <c:crosses val="autoZero"/>
        <c:crossBetween val="midCat"/>
        <c:dispUnits/>
      </c:valAx>
      <c:valAx>
        <c:axId val="6701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1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95250</xdr:rowOff>
    </xdr:from>
    <xdr:to>
      <xdr:col>8</xdr:col>
      <xdr:colOff>390525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38100" y="3181350"/>
        <a:ext cx="5286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73</xdr:row>
      <xdr:rowOff>28575</xdr:rowOff>
    </xdr:from>
    <xdr:to>
      <xdr:col>14</xdr:col>
      <xdr:colOff>495300</xdr:colOff>
      <xdr:row>95</xdr:row>
      <xdr:rowOff>76200</xdr:rowOff>
    </xdr:to>
    <xdr:graphicFrame>
      <xdr:nvGraphicFramePr>
        <xdr:cNvPr id="1" name="Chart 1"/>
        <xdr:cNvGraphicFramePr/>
      </xdr:nvGraphicFramePr>
      <xdr:xfrm>
        <a:off x="2771775" y="9220200"/>
        <a:ext cx="5286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75</xdr:row>
      <xdr:rowOff>19050</xdr:rowOff>
    </xdr:from>
    <xdr:to>
      <xdr:col>15</xdr:col>
      <xdr:colOff>209550</xdr:colOff>
      <xdr:row>97</xdr:row>
      <xdr:rowOff>76200</xdr:rowOff>
    </xdr:to>
    <xdr:graphicFrame>
      <xdr:nvGraphicFramePr>
        <xdr:cNvPr id="2" name="Chart 2"/>
        <xdr:cNvGraphicFramePr/>
      </xdr:nvGraphicFramePr>
      <xdr:xfrm>
        <a:off x="3000375" y="9477375"/>
        <a:ext cx="5286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77</xdr:row>
      <xdr:rowOff>38100</xdr:rowOff>
    </xdr:from>
    <xdr:to>
      <xdr:col>15</xdr:col>
      <xdr:colOff>466725</xdr:colOff>
      <xdr:row>99</xdr:row>
      <xdr:rowOff>76200</xdr:rowOff>
    </xdr:to>
    <xdr:graphicFrame>
      <xdr:nvGraphicFramePr>
        <xdr:cNvPr id="3" name="Chart 3"/>
        <xdr:cNvGraphicFramePr/>
      </xdr:nvGraphicFramePr>
      <xdr:xfrm>
        <a:off x="3257550" y="9744075"/>
        <a:ext cx="52863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79</xdr:row>
      <xdr:rowOff>38100</xdr:rowOff>
    </xdr:from>
    <xdr:to>
      <xdr:col>16</xdr:col>
      <xdr:colOff>190500</xdr:colOff>
      <xdr:row>101</xdr:row>
      <xdr:rowOff>104775</xdr:rowOff>
    </xdr:to>
    <xdr:graphicFrame>
      <xdr:nvGraphicFramePr>
        <xdr:cNvPr id="4" name="Chart 4"/>
        <xdr:cNvGraphicFramePr/>
      </xdr:nvGraphicFramePr>
      <xdr:xfrm>
        <a:off x="3495675" y="9991725"/>
        <a:ext cx="52863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295275</xdr:colOff>
      <xdr:row>81</xdr:row>
      <xdr:rowOff>19050</xdr:rowOff>
    </xdr:from>
    <xdr:to>
      <xdr:col>16</xdr:col>
      <xdr:colOff>438150</xdr:colOff>
      <xdr:row>103</xdr:row>
      <xdr:rowOff>85725</xdr:rowOff>
    </xdr:to>
    <xdr:graphicFrame>
      <xdr:nvGraphicFramePr>
        <xdr:cNvPr id="5" name="Chart 5"/>
        <xdr:cNvGraphicFramePr/>
      </xdr:nvGraphicFramePr>
      <xdr:xfrm>
        <a:off x="3743325" y="10220325"/>
        <a:ext cx="52863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83</xdr:row>
      <xdr:rowOff>9525</xdr:rowOff>
    </xdr:from>
    <xdr:to>
      <xdr:col>17</xdr:col>
      <xdr:colOff>152400</xdr:colOff>
      <xdr:row>105</xdr:row>
      <xdr:rowOff>76200</xdr:rowOff>
    </xdr:to>
    <xdr:graphicFrame>
      <xdr:nvGraphicFramePr>
        <xdr:cNvPr id="6" name="Chart 6"/>
        <xdr:cNvGraphicFramePr/>
      </xdr:nvGraphicFramePr>
      <xdr:xfrm>
        <a:off x="3971925" y="10458450"/>
        <a:ext cx="5286375" cy="293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314325</xdr:colOff>
      <xdr:row>84</xdr:row>
      <xdr:rowOff>85725</xdr:rowOff>
    </xdr:from>
    <xdr:to>
      <xdr:col>17</xdr:col>
      <xdr:colOff>457200</xdr:colOff>
      <xdr:row>107</xdr:row>
      <xdr:rowOff>19050</xdr:rowOff>
    </xdr:to>
    <xdr:graphicFrame>
      <xdr:nvGraphicFramePr>
        <xdr:cNvPr id="7" name="Chart 7"/>
        <xdr:cNvGraphicFramePr/>
      </xdr:nvGraphicFramePr>
      <xdr:xfrm>
        <a:off x="4276725" y="10658475"/>
        <a:ext cx="5286375" cy="2990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142875</xdr:colOff>
      <xdr:row>86</xdr:row>
      <xdr:rowOff>76200</xdr:rowOff>
    </xdr:from>
    <xdr:to>
      <xdr:col>18</xdr:col>
      <xdr:colOff>285750</xdr:colOff>
      <xdr:row>108</xdr:row>
      <xdr:rowOff>0</xdr:rowOff>
    </xdr:to>
    <xdr:graphicFrame>
      <xdr:nvGraphicFramePr>
        <xdr:cNvPr id="8" name="Chart 8"/>
        <xdr:cNvGraphicFramePr/>
      </xdr:nvGraphicFramePr>
      <xdr:xfrm>
        <a:off x="4619625" y="10896600"/>
        <a:ext cx="5286375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314325</xdr:colOff>
      <xdr:row>73</xdr:row>
      <xdr:rowOff>57150</xdr:rowOff>
    </xdr:from>
    <xdr:to>
      <xdr:col>29</xdr:col>
      <xdr:colOff>457200</xdr:colOff>
      <xdr:row>95</xdr:row>
      <xdr:rowOff>104775</xdr:rowOff>
    </xdr:to>
    <xdr:graphicFrame>
      <xdr:nvGraphicFramePr>
        <xdr:cNvPr id="9" name="Chart 9"/>
        <xdr:cNvGraphicFramePr/>
      </xdr:nvGraphicFramePr>
      <xdr:xfrm>
        <a:off x="10448925" y="9248775"/>
        <a:ext cx="528637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114300</xdr:colOff>
      <xdr:row>75</xdr:row>
      <xdr:rowOff>19050</xdr:rowOff>
    </xdr:from>
    <xdr:to>
      <xdr:col>30</xdr:col>
      <xdr:colOff>257175</xdr:colOff>
      <xdr:row>97</xdr:row>
      <xdr:rowOff>76200</xdr:rowOff>
    </xdr:to>
    <xdr:graphicFrame>
      <xdr:nvGraphicFramePr>
        <xdr:cNvPr id="10" name="Chart 10"/>
        <xdr:cNvGraphicFramePr/>
      </xdr:nvGraphicFramePr>
      <xdr:xfrm>
        <a:off x="10763250" y="9477375"/>
        <a:ext cx="5286375" cy="2781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381000</xdr:colOff>
      <xdr:row>77</xdr:row>
      <xdr:rowOff>19050</xdr:rowOff>
    </xdr:from>
    <xdr:to>
      <xdr:col>31</xdr:col>
      <xdr:colOff>9525</xdr:colOff>
      <xdr:row>99</xdr:row>
      <xdr:rowOff>66675</xdr:rowOff>
    </xdr:to>
    <xdr:graphicFrame>
      <xdr:nvGraphicFramePr>
        <xdr:cNvPr id="11" name="Chart 11"/>
        <xdr:cNvGraphicFramePr/>
      </xdr:nvGraphicFramePr>
      <xdr:xfrm>
        <a:off x="11029950" y="9725025"/>
        <a:ext cx="5286375" cy="2771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123825</xdr:colOff>
      <xdr:row>79</xdr:row>
      <xdr:rowOff>0</xdr:rowOff>
    </xdr:from>
    <xdr:to>
      <xdr:col>31</xdr:col>
      <xdr:colOff>266700</xdr:colOff>
      <xdr:row>101</xdr:row>
      <xdr:rowOff>57150</xdr:rowOff>
    </xdr:to>
    <xdr:graphicFrame>
      <xdr:nvGraphicFramePr>
        <xdr:cNvPr id="12" name="Chart 12"/>
        <xdr:cNvGraphicFramePr/>
      </xdr:nvGraphicFramePr>
      <xdr:xfrm>
        <a:off x="11287125" y="9953625"/>
        <a:ext cx="5286375" cy="2819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419100</xdr:colOff>
      <xdr:row>80</xdr:row>
      <xdr:rowOff>114300</xdr:rowOff>
    </xdr:from>
    <xdr:to>
      <xdr:col>32</xdr:col>
      <xdr:colOff>47625</xdr:colOff>
      <xdr:row>103</xdr:row>
      <xdr:rowOff>47625</xdr:rowOff>
    </xdr:to>
    <xdr:graphicFrame>
      <xdr:nvGraphicFramePr>
        <xdr:cNvPr id="13" name="Chart 13"/>
        <xdr:cNvGraphicFramePr/>
      </xdr:nvGraphicFramePr>
      <xdr:xfrm>
        <a:off x="11582400" y="10191750"/>
        <a:ext cx="5286375" cy="2876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123825</xdr:colOff>
      <xdr:row>82</xdr:row>
      <xdr:rowOff>104775</xdr:rowOff>
    </xdr:from>
    <xdr:to>
      <xdr:col>32</xdr:col>
      <xdr:colOff>266700</xdr:colOff>
      <xdr:row>105</xdr:row>
      <xdr:rowOff>38100</xdr:rowOff>
    </xdr:to>
    <xdr:graphicFrame>
      <xdr:nvGraphicFramePr>
        <xdr:cNvPr id="14" name="Chart 14"/>
        <xdr:cNvGraphicFramePr/>
      </xdr:nvGraphicFramePr>
      <xdr:xfrm>
        <a:off x="11801475" y="10429875"/>
        <a:ext cx="5286375" cy="2933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23</xdr:col>
      <xdr:colOff>0</xdr:colOff>
      <xdr:row>84</xdr:row>
      <xdr:rowOff>104775</xdr:rowOff>
    </xdr:from>
    <xdr:to>
      <xdr:col>33</xdr:col>
      <xdr:colOff>142875</xdr:colOff>
      <xdr:row>107</xdr:row>
      <xdr:rowOff>57150</xdr:rowOff>
    </xdr:to>
    <xdr:graphicFrame>
      <xdr:nvGraphicFramePr>
        <xdr:cNvPr id="15" name="Chart 15"/>
        <xdr:cNvGraphicFramePr/>
      </xdr:nvGraphicFramePr>
      <xdr:xfrm>
        <a:off x="12192000" y="10677525"/>
        <a:ext cx="5286375" cy="3009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23</xdr:col>
      <xdr:colOff>342900</xdr:colOff>
      <xdr:row>86</xdr:row>
      <xdr:rowOff>104775</xdr:rowOff>
    </xdr:from>
    <xdr:to>
      <xdr:col>33</xdr:col>
      <xdr:colOff>485775</xdr:colOff>
      <xdr:row>108</xdr:row>
      <xdr:rowOff>0</xdr:rowOff>
    </xdr:to>
    <xdr:graphicFrame>
      <xdr:nvGraphicFramePr>
        <xdr:cNvPr id="16" name="Chart 16"/>
        <xdr:cNvGraphicFramePr/>
      </xdr:nvGraphicFramePr>
      <xdr:xfrm>
        <a:off x="12534900" y="10925175"/>
        <a:ext cx="5286375" cy="2847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34</xdr:col>
      <xdr:colOff>438150</xdr:colOff>
      <xdr:row>74</xdr:row>
      <xdr:rowOff>47625</xdr:rowOff>
    </xdr:from>
    <xdr:to>
      <xdr:col>45</xdr:col>
      <xdr:colOff>66675</xdr:colOff>
      <xdr:row>96</xdr:row>
      <xdr:rowOff>104775</xdr:rowOff>
    </xdr:to>
    <xdr:graphicFrame>
      <xdr:nvGraphicFramePr>
        <xdr:cNvPr id="17" name="Chart 17"/>
        <xdr:cNvGraphicFramePr/>
      </xdr:nvGraphicFramePr>
      <xdr:xfrm>
        <a:off x="18288000" y="9382125"/>
        <a:ext cx="5286375" cy="27813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35</xdr:col>
      <xdr:colOff>171450</xdr:colOff>
      <xdr:row>76</xdr:row>
      <xdr:rowOff>76200</xdr:rowOff>
    </xdr:from>
    <xdr:to>
      <xdr:col>45</xdr:col>
      <xdr:colOff>314325</xdr:colOff>
      <xdr:row>99</xdr:row>
      <xdr:rowOff>0</xdr:rowOff>
    </xdr:to>
    <xdr:graphicFrame>
      <xdr:nvGraphicFramePr>
        <xdr:cNvPr id="18" name="Chart 18"/>
        <xdr:cNvGraphicFramePr/>
      </xdr:nvGraphicFramePr>
      <xdr:xfrm>
        <a:off x="18535650" y="9658350"/>
        <a:ext cx="5286375" cy="27717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35</xdr:col>
      <xdr:colOff>457200</xdr:colOff>
      <xdr:row>78</xdr:row>
      <xdr:rowOff>114300</xdr:rowOff>
    </xdr:from>
    <xdr:to>
      <xdr:col>46</xdr:col>
      <xdr:colOff>85725</xdr:colOff>
      <xdr:row>101</xdr:row>
      <xdr:rowOff>47625</xdr:rowOff>
    </xdr:to>
    <xdr:graphicFrame>
      <xdr:nvGraphicFramePr>
        <xdr:cNvPr id="19" name="Chart 19"/>
        <xdr:cNvGraphicFramePr/>
      </xdr:nvGraphicFramePr>
      <xdr:xfrm>
        <a:off x="18821400" y="9944100"/>
        <a:ext cx="5286375" cy="2819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36</xdr:col>
      <xdr:colOff>304800</xdr:colOff>
      <xdr:row>81</xdr:row>
      <xdr:rowOff>38100</xdr:rowOff>
    </xdr:from>
    <xdr:to>
      <xdr:col>46</xdr:col>
      <xdr:colOff>447675</xdr:colOff>
      <xdr:row>103</xdr:row>
      <xdr:rowOff>95250</xdr:rowOff>
    </xdr:to>
    <xdr:graphicFrame>
      <xdr:nvGraphicFramePr>
        <xdr:cNvPr id="20" name="Chart 20"/>
        <xdr:cNvGraphicFramePr/>
      </xdr:nvGraphicFramePr>
      <xdr:xfrm>
        <a:off x="19183350" y="10239375"/>
        <a:ext cx="5286375" cy="28765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37</xdr:col>
      <xdr:colOff>95250</xdr:colOff>
      <xdr:row>83</xdr:row>
      <xdr:rowOff>76200</xdr:rowOff>
    </xdr:from>
    <xdr:to>
      <xdr:col>47</xdr:col>
      <xdr:colOff>238125</xdr:colOff>
      <xdr:row>106</xdr:row>
      <xdr:rowOff>0</xdr:rowOff>
    </xdr:to>
    <xdr:graphicFrame>
      <xdr:nvGraphicFramePr>
        <xdr:cNvPr id="21" name="Chart 21"/>
        <xdr:cNvGraphicFramePr/>
      </xdr:nvGraphicFramePr>
      <xdr:xfrm>
        <a:off x="19488150" y="10525125"/>
        <a:ext cx="5286375" cy="29432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L23" sqref="L23"/>
    </sheetView>
  </sheetViews>
  <sheetFormatPr defaultColWidth="9.140625" defaultRowHeight="12.75"/>
  <cols>
    <col min="1" max="3" width="9.140625" style="32" customWidth="1"/>
    <col min="4" max="4" width="10.8515625" style="32" customWidth="1"/>
    <col min="5" max="5" width="10.57421875" style="32" customWidth="1"/>
    <col min="6" max="7" width="9.140625" style="32" customWidth="1"/>
    <col min="8" max="8" width="6.8515625" style="32" customWidth="1"/>
    <col min="9" max="9" width="6.57421875" style="32" customWidth="1"/>
    <col min="10" max="10" width="6.28125" style="32" customWidth="1"/>
    <col min="11" max="11" width="5.7109375" style="32" customWidth="1"/>
    <col min="12" max="12" width="7.421875" style="32" customWidth="1"/>
    <col min="13" max="13" width="6.8515625" style="32" customWidth="1"/>
    <col min="14" max="16" width="6.57421875" style="32" customWidth="1"/>
    <col min="17" max="17" width="5.7109375" style="32" customWidth="1"/>
    <col min="18" max="18" width="6.57421875" style="32" customWidth="1"/>
    <col min="19" max="20" width="6.28125" style="32" customWidth="1"/>
    <col min="21" max="21" width="7.140625" style="32" customWidth="1"/>
    <col min="22" max="16384" width="9.140625" style="32" customWidth="1"/>
  </cols>
  <sheetData>
    <row r="1" spans="1:8" ht="9.75">
      <c r="A1" s="32" t="s">
        <v>115</v>
      </c>
      <c r="B1" s="32" t="s">
        <v>116</v>
      </c>
      <c r="C1" s="32" t="s">
        <v>117</v>
      </c>
      <c r="D1" s="32" t="s">
        <v>118</v>
      </c>
      <c r="E1" s="32" t="s">
        <v>119</v>
      </c>
      <c r="F1" s="32" t="s">
        <v>120</v>
      </c>
      <c r="G1" s="32" t="s">
        <v>121</v>
      </c>
      <c r="H1" s="39" t="s">
        <v>127</v>
      </c>
    </row>
    <row r="2" spans="1:2" ht="9.75">
      <c r="A2" s="32" t="s">
        <v>122</v>
      </c>
      <c r="B2" s="32">
        <v>0</v>
      </c>
    </row>
    <row r="3" spans="1:12" ht="9.75">
      <c r="A3" s="32">
        <v>1</v>
      </c>
      <c r="B3" s="32">
        <v>15</v>
      </c>
      <c r="C3" s="32">
        <v>153</v>
      </c>
      <c r="D3" s="32">
        <v>52.65</v>
      </c>
      <c r="E3" s="3">
        <v>54.86</v>
      </c>
      <c r="F3" s="3">
        <v>40.11</v>
      </c>
      <c r="G3" s="3">
        <f>F3/E3</f>
        <v>0.7311337951148378</v>
      </c>
      <c r="H3" s="3">
        <f>C3*G3</f>
        <v>111.86347065257019</v>
      </c>
      <c r="J3" s="32">
        <v>5.019685039370079</v>
      </c>
      <c r="K3" s="32">
        <f>F3/2.54/12</f>
        <v>1.3159448818897637</v>
      </c>
      <c r="L3" s="32">
        <f>12.5*J3*K3</f>
        <v>82.5703604532209</v>
      </c>
    </row>
    <row r="4" spans="1:12" ht="9.75">
      <c r="A4" s="32">
        <v>2</v>
      </c>
      <c r="B4" s="32">
        <v>25</v>
      </c>
      <c r="C4" s="32">
        <v>225</v>
      </c>
      <c r="D4" s="32">
        <v>71.37</v>
      </c>
      <c r="E4" s="3">
        <v>72.89</v>
      </c>
      <c r="F4" s="3">
        <v>63.63</v>
      </c>
      <c r="G4" s="3">
        <f aca="true" t="shared" si="0" ref="G4:G23">F4/E4</f>
        <v>0.8729592536699136</v>
      </c>
      <c r="H4" s="3">
        <f aca="true" t="shared" si="1" ref="H4:H23">C4*G4</f>
        <v>196.41583207573055</v>
      </c>
      <c r="J4" s="32">
        <v>7.381889763779527</v>
      </c>
      <c r="K4" s="32">
        <f aca="true" t="shared" si="2" ref="K4:K23">F4/2.54/12</f>
        <v>2.0875984251968505</v>
      </c>
      <c r="L4" s="32">
        <f>10*J4*K4</f>
        <v>154.1042144584289</v>
      </c>
    </row>
    <row r="5" spans="1:12" ht="9.75">
      <c r="A5" s="32">
        <v>3</v>
      </c>
      <c r="B5" s="32">
        <v>35</v>
      </c>
      <c r="C5" s="32">
        <v>269</v>
      </c>
      <c r="D5" s="32">
        <v>84.59</v>
      </c>
      <c r="E5" s="3">
        <v>84.5</v>
      </c>
      <c r="F5" s="3">
        <v>77.29</v>
      </c>
      <c r="G5" s="3">
        <f t="shared" si="0"/>
        <v>0.9146745562130179</v>
      </c>
      <c r="H5" s="3">
        <f t="shared" si="1"/>
        <v>246.0474556213018</v>
      </c>
      <c r="J5" s="32">
        <v>8.8254593175853</v>
      </c>
      <c r="K5" s="32">
        <f t="shared" si="2"/>
        <v>2.5357611548556434</v>
      </c>
      <c r="L5" s="32">
        <f aca="true" t="shared" si="3" ref="L5:L22">10*J5*K5</f>
        <v>223.792569112916</v>
      </c>
    </row>
    <row r="6" spans="1:12" ht="9.75">
      <c r="A6" s="32">
        <v>4</v>
      </c>
      <c r="B6" s="32">
        <v>45</v>
      </c>
      <c r="C6" s="32">
        <v>251</v>
      </c>
      <c r="D6" s="32">
        <v>90.79</v>
      </c>
      <c r="E6" s="3">
        <v>95.12</v>
      </c>
      <c r="F6" s="3">
        <v>76.69</v>
      </c>
      <c r="G6" s="3">
        <f t="shared" si="0"/>
        <v>0.8062447434819175</v>
      </c>
      <c r="H6" s="3">
        <f t="shared" si="1"/>
        <v>202.36743061396132</v>
      </c>
      <c r="J6" s="32">
        <v>8.234908136482938</v>
      </c>
      <c r="K6" s="32">
        <f t="shared" si="2"/>
        <v>2.516076115485564</v>
      </c>
      <c r="L6" s="32">
        <f t="shared" si="3"/>
        <v>207.19655675422456</v>
      </c>
    </row>
    <row r="7" spans="1:12" ht="9.75">
      <c r="A7" s="32">
        <v>5</v>
      </c>
      <c r="B7" s="32">
        <v>55</v>
      </c>
      <c r="C7" s="32">
        <v>238</v>
      </c>
      <c r="D7" s="32">
        <v>99.22</v>
      </c>
      <c r="E7" s="3">
        <v>103.74</v>
      </c>
      <c r="F7" s="3">
        <v>80.91</v>
      </c>
      <c r="G7" s="3">
        <f t="shared" si="0"/>
        <v>0.7799305957200694</v>
      </c>
      <c r="H7" s="3">
        <f t="shared" si="1"/>
        <v>185.6234817813765</v>
      </c>
      <c r="J7" s="32">
        <v>7.808398950131234</v>
      </c>
      <c r="K7" s="32">
        <f t="shared" si="2"/>
        <v>2.654527559055118</v>
      </c>
      <c r="L7" s="32">
        <f t="shared" si="3"/>
        <v>207.2761020522041</v>
      </c>
    </row>
    <row r="8" spans="1:12" ht="9.75">
      <c r="A8" s="32">
        <v>6</v>
      </c>
      <c r="B8" s="32">
        <v>65</v>
      </c>
      <c r="C8" s="32">
        <v>238</v>
      </c>
      <c r="D8" s="32">
        <v>97.7</v>
      </c>
      <c r="E8" s="3">
        <v>96.44</v>
      </c>
      <c r="F8" s="3">
        <v>82.91</v>
      </c>
      <c r="G8" s="3">
        <f t="shared" si="0"/>
        <v>0.8597055163832434</v>
      </c>
      <c r="H8" s="3">
        <f t="shared" si="1"/>
        <v>204.60991289921193</v>
      </c>
      <c r="J8" s="32">
        <v>7.808398950131234</v>
      </c>
      <c r="K8" s="32">
        <f t="shared" si="2"/>
        <v>2.7201443569553803</v>
      </c>
      <c r="L8" s="32">
        <f t="shared" si="3"/>
        <v>212.3997234105579</v>
      </c>
    </row>
    <row r="9" spans="1:12" ht="9.75">
      <c r="A9" s="32">
        <v>7</v>
      </c>
      <c r="B9" s="32">
        <v>75</v>
      </c>
      <c r="C9" s="32">
        <v>225</v>
      </c>
      <c r="D9" s="32">
        <v>93.83</v>
      </c>
      <c r="E9" s="3">
        <v>95.12</v>
      </c>
      <c r="F9" s="3">
        <v>83.55</v>
      </c>
      <c r="G9" s="3">
        <f t="shared" si="0"/>
        <v>0.8783641715727502</v>
      </c>
      <c r="H9" s="3">
        <f t="shared" si="1"/>
        <v>197.63193860386878</v>
      </c>
      <c r="J9" s="32">
        <v>7.381889763779527</v>
      </c>
      <c r="K9" s="32">
        <f t="shared" si="2"/>
        <v>2.7411417322834644</v>
      </c>
      <c r="L9" s="32">
        <f t="shared" si="3"/>
        <v>202.34806094612188</v>
      </c>
    </row>
    <row r="10" spans="1:12" ht="9.75">
      <c r="A10" s="32">
        <v>8</v>
      </c>
      <c r="B10" s="32">
        <v>85</v>
      </c>
      <c r="C10" s="32">
        <v>225</v>
      </c>
      <c r="D10" s="32">
        <v>98.28</v>
      </c>
      <c r="E10" s="3">
        <v>104.07</v>
      </c>
      <c r="F10" s="3">
        <v>79.98</v>
      </c>
      <c r="G10" s="3">
        <f t="shared" si="0"/>
        <v>0.7685211876621506</v>
      </c>
      <c r="H10" s="3">
        <f t="shared" si="1"/>
        <v>172.91726722398388</v>
      </c>
      <c r="J10" s="32">
        <v>7.381889763779527</v>
      </c>
      <c r="K10" s="32">
        <f t="shared" si="2"/>
        <v>2.6240157480314963</v>
      </c>
      <c r="L10" s="32">
        <f t="shared" si="3"/>
        <v>193.70194990389982</v>
      </c>
    </row>
    <row r="11" spans="1:12" ht="9.75">
      <c r="A11" s="32">
        <v>9</v>
      </c>
      <c r="B11" s="32">
        <v>95</v>
      </c>
      <c r="C11" s="32">
        <v>203</v>
      </c>
      <c r="D11" s="32">
        <v>95.59</v>
      </c>
      <c r="E11" s="3">
        <v>95.12</v>
      </c>
      <c r="F11" s="3">
        <v>87.21</v>
      </c>
      <c r="G11" s="3">
        <f t="shared" si="0"/>
        <v>0.9168418839360807</v>
      </c>
      <c r="H11" s="3">
        <f t="shared" si="1"/>
        <v>186.11890243902437</v>
      </c>
      <c r="J11" s="32">
        <v>6.6601049868766395</v>
      </c>
      <c r="K11" s="32">
        <f t="shared" si="2"/>
        <v>2.8612204724409445</v>
      </c>
      <c r="L11" s="32">
        <f t="shared" si="3"/>
        <v>190.56028737057468</v>
      </c>
    </row>
    <row r="12" spans="1:12" ht="9.75">
      <c r="A12" s="32">
        <v>10</v>
      </c>
      <c r="B12" s="32">
        <v>105</v>
      </c>
      <c r="C12" s="32">
        <v>220</v>
      </c>
      <c r="D12" s="32">
        <v>98.4</v>
      </c>
      <c r="E12" s="3">
        <v>102.31</v>
      </c>
      <c r="F12" s="3">
        <v>77.1</v>
      </c>
      <c r="G12" s="3">
        <f t="shared" si="0"/>
        <v>0.7535920242400547</v>
      </c>
      <c r="H12" s="3">
        <f t="shared" si="1"/>
        <v>165.79024533281202</v>
      </c>
      <c r="J12" s="32">
        <v>7.2178477690288725</v>
      </c>
      <c r="K12" s="32">
        <f t="shared" si="2"/>
        <v>2.529527559055118</v>
      </c>
      <c r="L12" s="32">
        <f t="shared" si="3"/>
        <v>182.57744848823035</v>
      </c>
    </row>
    <row r="13" spans="1:12" ht="9.75">
      <c r="A13" s="32">
        <v>11</v>
      </c>
      <c r="B13" s="32">
        <v>115</v>
      </c>
      <c r="C13" s="32">
        <v>189</v>
      </c>
      <c r="D13" s="32">
        <v>93.72</v>
      </c>
      <c r="E13" s="3">
        <v>93.68</v>
      </c>
      <c r="F13" s="3">
        <v>82</v>
      </c>
      <c r="G13" s="3">
        <f t="shared" si="0"/>
        <v>0.8753202391118702</v>
      </c>
      <c r="H13" s="3">
        <f t="shared" si="1"/>
        <v>165.43552519214347</v>
      </c>
      <c r="J13" s="32">
        <v>6.200787401574803</v>
      </c>
      <c r="K13" s="32">
        <f t="shared" si="2"/>
        <v>2.690288713910761</v>
      </c>
      <c r="L13" s="32">
        <f t="shared" si="3"/>
        <v>166.81908363816726</v>
      </c>
    </row>
    <row r="14" spans="1:12" ht="9.75">
      <c r="A14" s="32">
        <v>12</v>
      </c>
      <c r="B14" s="32">
        <v>125</v>
      </c>
      <c r="C14" s="32">
        <v>178</v>
      </c>
      <c r="D14" s="32">
        <v>98.4</v>
      </c>
      <c r="E14" s="3">
        <v>92.13</v>
      </c>
      <c r="F14" s="3">
        <v>83.03</v>
      </c>
      <c r="G14" s="3">
        <f t="shared" si="0"/>
        <v>0.9012265277325519</v>
      </c>
      <c r="H14" s="3">
        <f t="shared" si="1"/>
        <v>160.41832193639422</v>
      </c>
      <c r="J14" s="32">
        <v>5.83989501312336</v>
      </c>
      <c r="K14" s="32">
        <f t="shared" si="2"/>
        <v>2.7240813648293964</v>
      </c>
      <c r="L14" s="32">
        <f t="shared" si="3"/>
        <v>159.08349177809467</v>
      </c>
    </row>
    <row r="15" spans="1:12" ht="9.75">
      <c r="A15" s="32">
        <v>13</v>
      </c>
      <c r="B15" s="32">
        <v>135</v>
      </c>
      <c r="C15" s="32">
        <v>166</v>
      </c>
      <c r="D15" s="32">
        <v>92.66</v>
      </c>
      <c r="E15" s="3">
        <v>88.92</v>
      </c>
      <c r="F15" s="3">
        <v>83.81</v>
      </c>
      <c r="G15" s="3">
        <f t="shared" si="0"/>
        <v>0.9425326135852452</v>
      </c>
      <c r="H15" s="3">
        <f t="shared" si="1"/>
        <v>156.4604138551507</v>
      </c>
      <c r="J15" s="32">
        <v>5.4461942257217855</v>
      </c>
      <c r="K15" s="32">
        <f t="shared" si="2"/>
        <v>2.7496719160104988</v>
      </c>
      <c r="L15" s="32">
        <f t="shared" si="3"/>
        <v>149.75247311605736</v>
      </c>
    </row>
    <row r="16" spans="1:12" ht="9.75">
      <c r="A16" s="32">
        <v>14</v>
      </c>
      <c r="B16" s="32">
        <v>145</v>
      </c>
      <c r="C16" s="32">
        <v>161</v>
      </c>
      <c r="D16" s="32">
        <v>91.49</v>
      </c>
      <c r="E16" s="3">
        <v>87.71</v>
      </c>
      <c r="F16" s="3">
        <v>81.38</v>
      </c>
      <c r="G16" s="3">
        <f t="shared" si="0"/>
        <v>0.9278303500171018</v>
      </c>
      <c r="H16" s="3">
        <f t="shared" si="1"/>
        <v>149.3806863527534</v>
      </c>
      <c r="J16" s="32">
        <v>5.282152230971128</v>
      </c>
      <c r="K16" s="32">
        <f t="shared" si="2"/>
        <v>2.66994750656168</v>
      </c>
      <c r="L16" s="32">
        <f t="shared" si="3"/>
        <v>141.0306917836058</v>
      </c>
    </row>
    <row r="17" spans="1:12" ht="9.75">
      <c r="A17" s="32">
        <v>15</v>
      </c>
      <c r="B17" s="32">
        <v>155</v>
      </c>
      <c r="C17" s="32">
        <v>150</v>
      </c>
      <c r="D17" s="32">
        <v>90.91</v>
      </c>
      <c r="E17" s="3">
        <v>91.91</v>
      </c>
      <c r="F17" s="3">
        <v>78.22</v>
      </c>
      <c r="G17" s="3">
        <f t="shared" si="0"/>
        <v>0.851049940158851</v>
      </c>
      <c r="H17" s="3">
        <f t="shared" si="1"/>
        <v>127.65749102382766</v>
      </c>
      <c r="J17" s="32">
        <v>4.921259842519685</v>
      </c>
      <c r="K17" s="32">
        <f t="shared" si="2"/>
        <v>2.566272965879265</v>
      </c>
      <c r="L17" s="32">
        <f t="shared" si="3"/>
        <v>126.29296091925518</v>
      </c>
    </row>
    <row r="18" spans="1:12" ht="9.75">
      <c r="A18" s="32">
        <v>16</v>
      </c>
      <c r="B18" s="32">
        <v>165</v>
      </c>
      <c r="C18" s="32">
        <v>140</v>
      </c>
      <c r="D18" s="32">
        <v>88.1</v>
      </c>
      <c r="E18" s="32">
        <v>93.9</v>
      </c>
      <c r="F18" s="3">
        <v>78.67</v>
      </c>
      <c r="G18" s="3">
        <f t="shared" si="0"/>
        <v>0.8378061767838125</v>
      </c>
      <c r="H18" s="3">
        <f t="shared" si="1"/>
        <v>117.29286474973375</v>
      </c>
      <c r="J18" s="32">
        <v>4.593175853018373</v>
      </c>
      <c r="K18" s="32">
        <f t="shared" si="2"/>
        <v>2.581036745406824</v>
      </c>
      <c r="L18" s="32">
        <f t="shared" si="3"/>
        <v>118.55155654755754</v>
      </c>
    </row>
    <row r="19" spans="1:12" ht="9.75">
      <c r="A19" s="32">
        <v>17</v>
      </c>
      <c r="B19" s="32">
        <v>175</v>
      </c>
      <c r="C19" s="32">
        <v>139</v>
      </c>
      <c r="D19" s="32">
        <v>88.1</v>
      </c>
      <c r="E19" s="3">
        <v>89.36</v>
      </c>
      <c r="F19" s="3">
        <v>74.29</v>
      </c>
      <c r="G19" s="3">
        <f t="shared" si="0"/>
        <v>0.8313563115487915</v>
      </c>
      <c r="H19" s="3">
        <f t="shared" si="1"/>
        <v>115.55852730528203</v>
      </c>
      <c r="J19" s="32">
        <v>4.560367454068241</v>
      </c>
      <c r="K19" s="32">
        <f t="shared" si="2"/>
        <v>2.4373359580052494</v>
      </c>
      <c r="L19" s="32">
        <f t="shared" si="3"/>
        <v>111.15147577517376</v>
      </c>
    </row>
    <row r="20" spans="1:12" ht="9.75">
      <c r="A20" s="32">
        <v>18</v>
      </c>
      <c r="B20" s="32">
        <v>185</v>
      </c>
      <c r="C20" s="32">
        <v>135</v>
      </c>
      <c r="D20" s="32">
        <v>97.98</v>
      </c>
      <c r="E20" s="3">
        <v>88.26</v>
      </c>
      <c r="F20" s="3">
        <v>76.87</v>
      </c>
      <c r="G20" s="3">
        <f t="shared" si="0"/>
        <v>0.8709494674824383</v>
      </c>
      <c r="H20" s="3">
        <f t="shared" si="1"/>
        <v>117.57817811012917</v>
      </c>
      <c r="J20" s="32">
        <v>4.429133858267717</v>
      </c>
      <c r="K20" s="32">
        <f t="shared" si="2"/>
        <v>2.521981627296588</v>
      </c>
      <c r="L20" s="32">
        <f t="shared" si="3"/>
        <v>111.70194215388432</v>
      </c>
    </row>
    <row r="21" spans="1:12" ht="9.75">
      <c r="A21" s="32">
        <v>19</v>
      </c>
      <c r="B21" s="32">
        <v>195</v>
      </c>
      <c r="C21" s="32">
        <v>133</v>
      </c>
      <c r="D21" s="32">
        <v>82.95</v>
      </c>
      <c r="E21" s="3">
        <v>83.28</v>
      </c>
      <c r="F21" s="3">
        <v>69.56</v>
      </c>
      <c r="G21" s="3">
        <f t="shared" si="0"/>
        <v>0.835254562920269</v>
      </c>
      <c r="H21" s="3">
        <f t="shared" si="1"/>
        <v>111.08885686839578</v>
      </c>
      <c r="J21" s="32">
        <v>4.363517060367454</v>
      </c>
      <c r="K21" s="32">
        <f t="shared" si="2"/>
        <v>2.282152230971129</v>
      </c>
      <c r="L21" s="32">
        <f t="shared" si="3"/>
        <v>99.58210194198166</v>
      </c>
    </row>
    <row r="22" spans="1:12" ht="9.75">
      <c r="A22" s="32">
        <v>20</v>
      </c>
      <c r="B22" s="32">
        <v>205</v>
      </c>
      <c r="C22" s="32">
        <v>141</v>
      </c>
      <c r="D22" s="32">
        <v>77.92</v>
      </c>
      <c r="E22" s="3">
        <v>77.31</v>
      </c>
      <c r="F22" s="3">
        <v>69.9</v>
      </c>
      <c r="G22" s="3">
        <f t="shared" si="0"/>
        <v>0.904152114862243</v>
      </c>
      <c r="H22" s="3">
        <f t="shared" si="1"/>
        <v>127.48544819557627</v>
      </c>
      <c r="J22" s="32">
        <v>4.625984251968504</v>
      </c>
      <c r="K22" s="32">
        <f t="shared" si="2"/>
        <v>2.2933070866141736</v>
      </c>
      <c r="L22" s="32">
        <f t="shared" si="3"/>
        <v>106.08802467604936</v>
      </c>
    </row>
    <row r="23" spans="1:12" ht="9.75">
      <c r="A23" s="32">
        <v>21</v>
      </c>
      <c r="B23" s="32">
        <v>215</v>
      </c>
      <c r="C23" s="32">
        <v>140</v>
      </c>
      <c r="D23" s="32">
        <v>46.92</v>
      </c>
      <c r="E23" s="3">
        <v>50.21</v>
      </c>
      <c r="F23" s="3">
        <v>46.77</v>
      </c>
      <c r="G23" s="3">
        <f t="shared" si="0"/>
        <v>0.9314877514439355</v>
      </c>
      <c r="H23" s="3">
        <f t="shared" si="1"/>
        <v>130.40828520215098</v>
      </c>
      <c r="J23" s="32">
        <v>4.593175853018373</v>
      </c>
      <c r="K23" s="32">
        <f t="shared" si="2"/>
        <v>1.534448818897638</v>
      </c>
      <c r="L23" s="32">
        <f>10*J23*K23</f>
        <v>70.47993262653193</v>
      </c>
    </row>
    <row r="24" spans="1:8" ht="9.75">
      <c r="A24" s="32" t="s">
        <v>123</v>
      </c>
      <c r="B24" s="32">
        <v>225</v>
      </c>
      <c r="H24" s="3" t="s">
        <v>128</v>
      </c>
    </row>
    <row r="25" spans="7:12" ht="9.75">
      <c r="G25" s="3">
        <f>SUM(G3:G23)/21</f>
        <v>0.8567111325543403</v>
      </c>
      <c r="H25" s="3">
        <f>SUM(H3:H23)/SUM(C3:C23)</f>
        <v>0.854337978064654</v>
      </c>
      <c r="L25" s="32">
        <f>SUM(L3:L23)</f>
        <v>3217.0610079067383</v>
      </c>
    </row>
    <row r="27" spans="1:19" ht="9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9.75">
      <c r="A28" s="34"/>
      <c r="B28" s="35"/>
      <c r="C28" s="35"/>
      <c r="D28" s="34"/>
      <c r="E28" s="35"/>
      <c r="F28" s="35"/>
      <c r="G28" s="34"/>
      <c r="H28" s="35"/>
      <c r="I28" s="35"/>
      <c r="J28" s="34"/>
      <c r="K28" s="35"/>
      <c r="L28" s="35"/>
      <c r="M28" s="34"/>
      <c r="N28" s="35"/>
      <c r="O28" s="35"/>
      <c r="P28" s="34"/>
      <c r="Q28" s="35"/>
      <c r="R28" s="35"/>
      <c r="S28" s="33"/>
    </row>
    <row r="30" spans="1:21" ht="9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9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19" ht="9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4"/>
  <sheetViews>
    <sheetView tabSelected="1" workbookViewId="0" topLeftCell="A100">
      <selection activeCell="A117" sqref="A117"/>
    </sheetView>
  </sheetViews>
  <sheetFormatPr defaultColWidth="9.140625" defaultRowHeight="12.75"/>
  <cols>
    <col min="1" max="1" width="13.140625" style="3" bestFit="1" customWidth="1"/>
    <col min="2" max="16384" width="7.7109375" style="3" customWidth="1"/>
  </cols>
  <sheetData>
    <row r="1" spans="2:27" ht="9.75">
      <c r="B1" s="3" t="s">
        <v>98</v>
      </c>
      <c r="G1" s="4" t="s">
        <v>112</v>
      </c>
      <c r="H1" s="4"/>
      <c r="I1" s="4"/>
      <c r="V1" s="18" t="s">
        <v>99</v>
      </c>
      <c r="W1" s="18"/>
      <c r="X1" s="18"/>
      <c r="Y1" s="19" t="s">
        <v>100</v>
      </c>
      <c r="Z1" s="19"/>
      <c r="AA1" s="19"/>
    </row>
    <row r="2" spans="2:9" ht="9.75">
      <c r="B2" s="3" t="s">
        <v>101</v>
      </c>
      <c r="G2" s="4">
        <v>21</v>
      </c>
      <c r="H2" s="4"/>
      <c r="I2" s="4"/>
    </row>
    <row r="3" spans="2:9" ht="9.75">
      <c r="B3" s="3" t="s">
        <v>102</v>
      </c>
      <c r="G3" s="4">
        <v>25</v>
      </c>
      <c r="H3" s="4"/>
      <c r="I3" s="4"/>
    </row>
    <row r="4" spans="2:9" ht="9.75">
      <c r="B4" s="3" t="s">
        <v>103</v>
      </c>
      <c r="G4" s="4">
        <v>20</v>
      </c>
      <c r="H4" s="4"/>
      <c r="I4" s="4"/>
    </row>
    <row r="5" spans="2:11" ht="9.75">
      <c r="B5" s="3" t="s">
        <v>104</v>
      </c>
      <c r="G5" s="4">
        <v>1</v>
      </c>
      <c r="H5" s="4"/>
      <c r="I5" s="4"/>
      <c r="K5" s="5"/>
    </row>
    <row r="7" ht="10.5" thickBot="1">
      <c r="B7" s="3" t="s">
        <v>105</v>
      </c>
    </row>
    <row r="8" spans="2:66" ht="11.25" thickBot="1" thickTop="1">
      <c r="B8" s="3" t="s">
        <v>15</v>
      </c>
      <c r="D8" s="22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2"/>
      <c r="M8" s="22"/>
      <c r="N8" s="22">
        <v>4</v>
      </c>
      <c r="O8" s="22"/>
      <c r="P8" s="22"/>
      <c r="Q8" s="22">
        <v>5</v>
      </c>
      <c r="R8" s="22"/>
      <c r="S8" s="22"/>
      <c r="T8" s="22">
        <v>6</v>
      </c>
      <c r="U8" s="22"/>
      <c r="V8" s="22"/>
      <c r="W8" s="22">
        <v>7</v>
      </c>
      <c r="X8" s="22"/>
      <c r="Y8" s="22"/>
      <c r="Z8" s="22">
        <v>8</v>
      </c>
      <c r="AA8" s="22"/>
      <c r="AB8" s="22"/>
      <c r="AC8" s="22">
        <v>9</v>
      </c>
      <c r="AD8" s="22"/>
      <c r="AE8" s="22"/>
      <c r="AF8" s="22">
        <v>10</v>
      </c>
      <c r="AG8" s="22"/>
      <c r="AH8" s="22"/>
      <c r="AI8" s="22">
        <v>11</v>
      </c>
      <c r="AJ8" s="22"/>
      <c r="AK8" s="22"/>
      <c r="AL8" s="22">
        <v>12</v>
      </c>
      <c r="AM8" s="22"/>
      <c r="AN8" s="22"/>
      <c r="AO8" s="22">
        <v>13</v>
      </c>
      <c r="AP8" s="22"/>
      <c r="AQ8" s="22"/>
      <c r="AR8" s="22">
        <v>14</v>
      </c>
      <c r="AS8" s="22"/>
      <c r="AT8" s="22"/>
      <c r="AU8" s="22">
        <v>15</v>
      </c>
      <c r="AV8" s="22"/>
      <c r="AW8" s="22"/>
      <c r="AX8" s="22">
        <v>16</v>
      </c>
      <c r="AY8" s="22"/>
      <c r="AZ8" s="22"/>
      <c r="BA8" s="22">
        <v>17</v>
      </c>
      <c r="BB8" s="22"/>
      <c r="BC8" s="22"/>
      <c r="BD8" s="22">
        <v>18</v>
      </c>
      <c r="BE8" s="22"/>
      <c r="BF8" s="22"/>
      <c r="BG8" s="22">
        <v>19</v>
      </c>
      <c r="BH8" s="22"/>
      <c r="BI8" s="22"/>
      <c r="BJ8" s="22">
        <v>20</v>
      </c>
      <c r="BK8" s="22"/>
      <c r="BL8" s="17"/>
      <c r="BM8" s="17"/>
      <c r="BN8" s="17"/>
    </row>
    <row r="9" spans="2:66" ht="10.5" thickTop="1">
      <c r="B9" s="3" t="s">
        <v>106</v>
      </c>
      <c r="D9" s="6"/>
      <c r="E9" s="6">
        <v>1.53</v>
      </c>
      <c r="F9" s="6"/>
      <c r="G9" s="6"/>
      <c r="H9" s="6">
        <v>2.25</v>
      </c>
      <c r="I9" s="6"/>
      <c r="J9" s="6"/>
      <c r="K9" s="6">
        <v>2.69</v>
      </c>
      <c r="L9" s="6"/>
      <c r="M9" s="6"/>
      <c r="N9" s="6">
        <v>2.51</v>
      </c>
      <c r="O9" s="6"/>
      <c r="P9" s="6"/>
      <c r="Q9" s="6">
        <v>2.38</v>
      </c>
      <c r="R9" s="6"/>
      <c r="S9" s="6"/>
      <c r="T9" s="6">
        <v>2.38</v>
      </c>
      <c r="U9" s="6"/>
      <c r="V9" s="6"/>
      <c r="W9" s="6">
        <v>2.25</v>
      </c>
      <c r="X9" s="6"/>
      <c r="Y9" s="6"/>
      <c r="Z9" s="6">
        <v>2.25</v>
      </c>
      <c r="AA9" s="6"/>
      <c r="AB9" s="6"/>
      <c r="AC9" s="6">
        <v>2.03</v>
      </c>
      <c r="AD9" s="6"/>
      <c r="AE9" s="6"/>
      <c r="AF9" s="6">
        <v>2.2</v>
      </c>
      <c r="AG9" s="6"/>
      <c r="AH9" s="6"/>
      <c r="AI9" s="6">
        <v>1.89</v>
      </c>
      <c r="AJ9" s="6"/>
      <c r="AK9" s="6"/>
      <c r="AL9" s="6">
        <v>1.78</v>
      </c>
      <c r="AM9" s="6"/>
      <c r="AN9" s="6"/>
      <c r="AO9" s="6">
        <v>1.66</v>
      </c>
      <c r="AP9" s="6"/>
      <c r="AQ9" s="6"/>
      <c r="AR9" s="6">
        <v>1.61</v>
      </c>
      <c r="AS9" s="6"/>
      <c r="AT9" s="6"/>
      <c r="AU9" s="6">
        <v>1.5</v>
      </c>
      <c r="AV9" s="6"/>
      <c r="AW9" s="6"/>
      <c r="AX9" s="6">
        <v>1.4</v>
      </c>
      <c r="AY9" s="6"/>
      <c r="AZ9" s="6"/>
      <c r="BA9" s="6">
        <v>1.39</v>
      </c>
      <c r="BB9" s="6"/>
      <c r="BC9" s="6"/>
      <c r="BD9" s="6">
        <v>1.35</v>
      </c>
      <c r="BE9" s="6"/>
      <c r="BF9" s="6"/>
      <c r="BG9" s="6">
        <v>1.33</v>
      </c>
      <c r="BH9" s="6"/>
      <c r="BI9" s="6"/>
      <c r="BJ9" s="6">
        <v>1.41</v>
      </c>
      <c r="BK9" s="6"/>
      <c r="BL9" s="6"/>
      <c r="BM9" s="6">
        <v>1.4</v>
      </c>
      <c r="BN9" s="6"/>
    </row>
    <row r="10" spans="2:66" ht="9.75">
      <c r="B10" s="3" t="s">
        <v>17</v>
      </c>
      <c r="D10" s="7"/>
      <c r="E10" s="7">
        <v>47875</v>
      </c>
      <c r="F10" s="7"/>
      <c r="G10" s="7"/>
      <c r="H10" s="7">
        <v>48293</v>
      </c>
      <c r="I10" s="7"/>
      <c r="J10" s="7"/>
      <c r="K10" s="7">
        <v>48535</v>
      </c>
      <c r="L10" s="7"/>
      <c r="M10" s="7"/>
      <c r="N10" s="7">
        <v>48790</v>
      </c>
      <c r="O10" s="7"/>
      <c r="P10" s="7"/>
      <c r="Q10" s="7">
        <v>49043</v>
      </c>
      <c r="R10" s="7"/>
      <c r="S10" s="7"/>
      <c r="T10" s="7">
        <v>49300</v>
      </c>
      <c r="U10" s="7"/>
      <c r="V10" s="7"/>
      <c r="W10" s="7">
        <v>49540</v>
      </c>
      <c r="X10" s="7"/>
      <c r="Y10" s="7"/>
      <c r="Z10" s="7">
        <v>49810</v>
      </c>
      <c r="AA10" s="7"/>
      <c r="AB10" s="7"/>
      <c r="AC10" s="7">
        <v>50050</v>
      </c>
      <c r="AD10" s="7"/>
      <c r="AE10" s="7"/>
      <c r="AF10" s="7">
        <v>50320</v>
      </c>
      <c r="AG10" s="7"/>
      <c r="AH10" s="7"/>
      <c r="AI10" s="7">
        <v>50560</v>
      </c>
      <c r="AJ10" s="7"/>
      <c r="AK10" s="7"/>
      <c r="AL10" s="7">
        <v>50830</v>
      </c>
      <c r="AM10" s="7"/>
      <c r="AN10" s="7"/>
      <c r="AO10" s="7">
        <v>51070</v>
      </c>
      <c r="AP10" s="7"/>
      <c r="AQ10" s="7"/>
      <c r="AR10" s="7">
        <v>51370</v>
      </c>
      <c r="AS10" s="7"/>
      <c r="AT10" s="7"/>
      <c r="AU10" s="7">
        <v>51610</v>
      </c>
      <c r="AV10" s="7"/>
      <c r="AW10" s="7"/>
      <c r="AX10" s="7">
        <v>51880</v>
      </c>
      <c r="AY10" s="7"/>
      <c r="AZ10" s="7"/>
      <c r="BA10" s="7">
        <v>52120</v>
      </c>
      <c r="BB10" s="7"/>
      <c r="BC10" s="7"/>
      <c r="BD10" s="7">
        <v>52360</v>
      </c>
      <c r="BE10" s="7"/>
      <c r="BF10" s="7"/>
      <c r="BG10" s="7">
        <v>52616</v>
      </c>
      <c r="BH10" s="7"/>
      <c r="BI10" s="7"/>
      <c r="BJ10" s="7">
        <v>52883</v>
      </c>
      <c r="BK10" s="7"/>
      <c r="BL10" s="7"/>
      <c r="BM10" s="7">
        <v>53126</v>
      </c>
      <c r="BN10" s="7"/>
    </row>
    <row r="11" spans="2:66" ht="9.75">
      <c r="B11" s="3" t="s">
        <v>18</v>
      </c>
      <c r="D11" s="7"/>
      <c r="E11" s="7">
        <v>1490</v>
      </c>
      <c r="F11" s="7"/>
      <c r="G11" s="7"/>
      <c r="H11" s="7">
        <v>1487</v>
      </c>
      <c r="I11" s="7"/>
      <c r="J11" s="7"/>
      <c r="K11" s="7">
        <v>1484</v>
      </c>
      <c r="L11" s="7"/>
      <c r="M11" s="7"/>
      <c r="N11" s="7">
        <v>1481</v>
      </c>
      <c r="O11" s="7"/>
      <c r="P11" s="7"/>
      <c r="Q11" s="7">
        <v>1478</v>
      </c>
      <c r="R11" s="7"/>
      <c r="S11" s="7"/>
      <c r="T11" s="7">
        <v>1476</v>
      </c>
      <c r="U11" s="7"/>
      <c r="V11" s="7"/>
      <c r="W11" s="7">
        <v>1474</v>
      </c>
      <c r="X11" s="7"/>
      <c r="Y11" s="7"/>
      <c r="Z11" s="7">
        <v>1474</v>
      </c>
      <c r="AA11" s="7"/>
      <c r="AB11" s="7"/>
      <c r="AC11" s="7">
        <v>1473</v>
      </c>
      <c r="AD11" s="7"/>
      <c r="AE11" s="7"/>
      <c r="AF11" s="7">
        <v>1473</v>
      </c>
      <c r="AG11" s="7"/>
      <c r="AH11" s="7"/>
      <c r="AI11" s="7">
        <v>1473</v>
      </c>
      <c r="AJ11" s="7"/>
      <c r="AK11" s="7"/>
      <c r="AL11" s="7">
        <v>1473</v>
      </c>
      <c r="AM11" s="7"/>
      <c r="AN11" s="7"/>
      <c r="AO11" s="7">
        <v>1473</v>
      </c>
      <c r="AP11" s="7"/>
      <c r="AQ11" s="7"/>
      <c r="AR11" s="7">
        <v>1473</v>
      </c>
      <c r="AS11" s="7"/>
      <c r="AT11" s="7"/>
      <c r="AU11" s="7">
        <v>1473</v>
      </c>
      <c r="AV11" s="7"/>
      <c r="AW11" s="7"/>
      <c r="AX11" s="7">
        <v>1473</v>
      </c>
      <c r="AY11" s="7"/>
      <c r="AZ11" s="7"/>
      <c r="BA11" s="7">
        <v>1473</v>
      </c>
      <c r="BB11" s="7"/>
      <c r="BC11" s="7"/>
      <c r="BD11" s="7">
        <v>1473</v>
      </c>
      <c r="BE11" s="7"/>
      <c r="BF11" s="7"/>
      <c r="BG11" s="7">
        <v>1473</v>
      </c>
      <c r="BH11" s="7"/>
      <c r="BI11" s="7"/>
      <c r="BJ11" s="7">
        <v>1474</v>
      </c>
      <c r="BK11" s="7"/>
      <c r="BL11" s="7"/>
      <c r="BM11" s="7">
        <v>1474</v>
      </c>
      <c r="BN11" s="7"/>
    </row>
    <row r="12" spans="2:66" ht="9.75">
      <c r="B12" s="3" t="s">
        <v>19</v>
      </c>
      <c r="D12" s="7"/>
      <c r="E12" s="7">
        <v>10</v>
      </c>
      <c r="F12" s="7"/>
      <c r="G12" s="7"/>
      <c r="H12" s="7">
        <v>14</v>
      </c>
      <c r="I12" s="7"/>
      <c r="J12" s="7"/>
      <c r="K12" s="7">
        <v>20</v>
      </c>
      <c r="L12" s="7"/>
      <c r="M12" s="7"/>
      <c r="N12" s="7">
        <v>18</v>
      </c>
      <c r="O12" s="7"/>
      <c r="P12" s="7"/>
      <c r="Q12" s="7">
        <v>16</v>
      </c>
      <c r="R12" s="7"/>
      <c r="S12" s="7"/>
      <c r="T12" s="7">
        <v>16</v>
      </c>
      <c r="U12" s="7"/>
      <c r="V12" s="7"/>
      <c r="W12" s="7">
        <v>16</v>
      </c>
      <c r="X12" s="7"/>
      <c r="Y12" s="7"/>
      <c r="Z12" s="7">
        <v>16</v>
      </c>
      <c r="AA12" s="7"/>
      <c r="AB12" s="7"/>
      <c r="AC12" s="7">
        <v>14</v>
      </c>
      <c r="AD12" s="7"/>
      <c r="AE12" s="7"/>
      <c r="AF12" s="7">
        <v>16</v>
      </c>
      <c r="AG12" s="7"/>
      <c r="AH12" s="7"/>
      <c r="AI12" s="7">
        <v>13</v>
      </c>
      <c r="AJ12" s="7"/>
      <c r="AK12" s="7"/>
      <c r="AL12" s="7">
        <v>12</v>
      </c>
      <c r="AM12" s="7"/>
      <c r="AN12" s="7"/>
      <c r="AO12" s="7">
        <v>11</v>
      </c>
      <c r="AP12" s="7"/>
      <c r="AQ12" s="7"/>
      <c r="AR12" s="7">
        <v>11</v>
      </c>
      <c r="AS12" s="7"/>
      <c r="AT12" s="7"/>
      <c r="AU12" s="7">
        <v>10</v>
      </c>
      <c r="AV12" s="7"/>
      <c r="AW12" s="7"/>
      <c r="AX12" s="7">
        <v>9</v>
      </c>
      <c r="AY12" s="7"/>
      <c r="AZ12" s="7"/>
      <c r="BA12" s="7">
        <v>8</v>
      </c>
      <c r="BB12" s="7"/>
      <c r="BC12" s="7"/>
      <c r="BD12" s="7">
        <v>8</v>
      </c>
      <c r="BE12" s="7"/>
      <c r="BF12" s="7"/>
      <c r="BG12" s="7">
        <v>8</v>
      </c>
      <c r="BH12" s="7"/>
      <c r="BI12" s="7"/>
      <c r="BJ12" s="7">
        <v>9</v>
      </c>
      <c r="BK12" s="7"/>
      <c r="BL12" s="7"/>
      <c r="BM12" s="7">
        <v>9</v>
      </c>
      <c r="BN12" s="7"/>
    </row>
    <row r="13" ht="10.5" thickBot="1"/>
    <row r="14" spans="2:66" ht="11.25" thickBot="1" thickTop="1">
      <c r="B14" s="7" t="s">
        <v>130</v>
      </c>
      <c r="C14" s="7" t="s">
        <v>130</v>
      </c>
      <c r="D14" s="53"/>
      <c r="E14" s="8">
        <v>1</v>
      </c>
      <c r="F14" s="9"/>
      <c r="G14" s="10"/>
      <c r="H14" s="8">
        <v>2</v>
      </c>
      <c r="I14" s="9"/>
      <c r="J14" s="10"/>
      <c r="K14" s="8">
        <v>3</v>
      </c>
      <c r="L14" s="9"/>
      <c r="M14" s="10"/>
      <c r="N14" s="8">
        <v>4</v>
      </c>
      <c r="O14" s="9"/>
      <c r="P14" s="13"/>
      <c r="Q14" s="8">
        <v>5</v>
      </c>
      <c r="R14" s="9"/>
      <c r="S14" s="10"/>
      <c r="T14" s="8">
        <v>6</v>
      </c>
      <c r="U14" s="9"/>
      <c r="V14" s="10"/>
      <c r="W14" s="8">
        <v>7</v>
      </c>
      <c r="X14" s="9"/>
      <c r="Y14" s="10"/>
      <c r="Z14" s="8">
        <v>8</v>
      </c>
      <c r="AA14" s="9"/>
      <c r="AB14" s="10"/>
      <c r="AC14" s="8">
        <v>9</v>
      </c>
      <c r="AD14" s="9"/>
      <c r="AE14" s="10"/>
      <c r="AF14" s="8">
        <v>10</v>
      </c>
      <c r="AG14" s="9"/>
      <c r="AH14" s="10"/>
      <c r="AI14" s="8">
        <v>11</v>
      </c>
      <c r="AJ14" s="9"/>
      <c r="AK14" s="10"/>
      <c r="AL14" s="8">
        <v>12</v>
      </c>
      <c r="AM14" s="9"/>
      <c r="AN14" s="10"/>
      <c r="AO14" s="8">
        <v>13</v>
      </c>
      <c r="AP14" s="9"/>
      <c r="AQ14" s="10"/>
      <c r="AR14" s="8">
        <v>14</v>
      </c>
      <c r="AS14" s="9"/>
      <c r="AT14" s="10"/>
      <c r="AU14" s="8">
        <v>15</v>
      </c>
      <c r="AV14" s="9"/>
      <c r="AW14" s="10"/>
      <c r="AX14" s="8">
        <v>16</v>
      </c>
      <c r="AY14" s="9"/>
      <c r="AZ14" s="10"/>
      <c r="BA14" s="8">
        <v>17</v>
      </c>
      <c r="BB14" s="9"/>
      <c r="BC14" s="10"/>
      <c r="BD14" s="8">
        <v>18</v>
      </c>
      <c r="BE14" s="9"/>
      <c r="BF14" s="10"/>
      <c r="BG14" s="8">
        <v>19</v>
      </c>
      <c r="BH14" s="9"/>
      <c r="BI14" s="10"/>
      <c r="BJ14" s="8">
        <v>20</v>
      </c>
      <c r="BK14" s="9"/>
      <c r="BL14" s="10"/>
      <c r="BM14" s="8">
        <v>21</v>
      </c>
      <c r="BN14" s="9"/>
    </row>
    <row r="15" spans="2:66" ht="10.5" thickTop="1">
      <c r="B15" s="7" t="s">
        <v>107</v>
      </c>
      <c r="C15" s="7" t="s">
        <v>129</v>
      </c>
      <c r="D15" s="54" t="s">
        <v>108</v>
      </c>
      <c r="E15" s="14" t="s">
        <v>109</v>
      </c>
      <c r="F15" s="15">
        <v>153</v>
      </c>
      <c r="G15" s="14" t="s">
        <v>108</v>
      </c>
      <c r="H15" s="14" t="s">
        <v>109</v>
      </c>
      <c r="I15" s="15">
        <v>225</v>
      </c>
      <c r="J15" s="14" t="s">
        <v>108</v>
      </c>
      <c r="K15" s="14" t="s">
        <v>109</v>
      </c>
      <c r="L15" s="15">
        <v>269</v>
      </c>
      <c r="M15" s="14" t="s">
        <v>108</v>
      </c>
      <c r="N15" s="14" t="s">
        <v>109</v>
      </c>
      <c r="O15" s="15">
        <v>251</v>
      </c>
      <c r="P15" s="14" t="s">
        <v>108</v>
      </c>
      <c r="Q15" s="14" t="s">
        <v>109</v>
      </c>
      <c r="R15" s="15">
        <v>238</v>
      </c>
      <c r="S15" s="14" t="s">
        <v>108</v>
      </c>
      <c r="T15" s="14" t="s">
        <v>109</v>
      </c>
      <c r="U15" s="15">
        <v>238</v>
      </c>
      <c r="V15" s="14" t="s">
        <v>108</v>
      </c>
      <c r="W15" s="14" t="s">
        <v>109</v>
      </c>
      <c r="X15" s="15">
        <v>225</v>
      </c>
      <c r="Y15" s="14" t="s">
        <v>108</v>
      </c>
      <c r="Z15" s="14" t="s">
        <v>109</v>
      </c>
      <c r="AA15" s="15">
        <v>225</v>
      </c>
      <c r="AB15" s="14" t="s">
        <v>108</v>
      </c>
      <c r="AC15" s="14" t="s">
        <v>109</v>
      </c>
      <c r="AD15" s="15">
        <v>203</v>
      </c>
      <c r="AE15" s="14" t="s">
        <v>108</v>
      </c>
      <c r="AF15" s="14" t="s">
        <v>109</v>
      </c>
      <c r="AG15" s="15">
        <v>220</v>
      </c>
      <c r="AH15" s="14" t="s">
        <v>108</v>
      </c>
      <c r="AI15" s="14" t="s">
        <v>109</v>
      </c>
      <c r="AJ15" s="15">
        <v>189</v>
      </c>
      <c r="AK15" s="14" t="s">
        <v>108</v>
      </c>
      <c r="AL15" s="14" t="s">
        <v>109</v>
      </c>
      <c r="AM15" s="15">
        <v>178</v>
      </c>
      <c r="AN15" s="14" t="s">
        <v>108</v>
      </c>
      <c r="AO15" s="14" t="s">
        <v>109</v>
      </c>
      <c r="AP15" s="15">
        <v>166</v>
      </c>
      <c r="AQ15" s="14" t="s">
        <v>108</v>
      </c>
      <c r="AR15" s="14" t="s">
        <v>109</v>
      </c>
      <c r="AS15" s="15">
        <v>161</v>
      </c>
      <c r="AT15" s="14" t="s">
        <v>108</v>
      </c>
      <c r="AU15" s="14" t="s">
        <v>109</v>
      </c>
      <c r="AV15" s="15">
        <v>150</v>
      </c>
      <c r="AW15" s="14" t="s">
        <v>108</v>
      </c>
      <c r="AX15" s="14" t="s">
        <v>109</v>
      </c>
      <c r="AY15" s="15">
        <v>140</v>
      </c>
      <c r="AZ15" s="14" t="s">
        <v>108</v>
      </c>
      <c r="BA15" s="14" t="s">
        <v>109</v>
      </c>
      <c r="BB15" s="15">
        <v>139</v>
      </c>
      <c r="BC15" s="14" t="s">
        <v>108</v>
      </c>
      <c r="BD15" s="14" t="s">
        <v>109</v>
      </c>
      <c r="BE15" s="15">
        <v>135</v>
      </c>
      <c r="BF15" s="14" t="s">
        <v>108</v>
      </c>
      <c r="BG15" s="14" t="s">
        <v>109</v>
      </c>
      <c r="BH15" s="15">
        <v>133</v>
      </c>
      <c r="BI15" s="14" t="s">
        <v>108</v>
      </c>
      <c r="BJ15" s="14" t="s">
        <v>109</v>
      </c>
      <c r="BK15" s="15">
        <v>141</v>
      </c>
      <c r="BL15" s="14" t="s">
        <v>108</v>
      </c>
      <c r="BM15" s="14" t="s">
        <v>109</v>
      </c>
      <c r="BN15" s="15">
        <v>140</v>
      </c>
    </row>
    <row r="16" spans="1:66" ht="9.75">
      <c r="A16" s="3" t="s">
        <v>73</v>
      </c>
      <c r="B16" s="7">
        <v>0.202</v>
      </c>
      <c r="C16" s="7">
        <f>B16*100</f>
        <v>20.200000000000003</v>
      </c>
      <c r="D16" s="7">
        <v>0.496</v>
      </c>
      <c r="E16" s="7">
        <f aca="true" t="shared" si="0" ref="E16:E27">D16*110.6</f>
        <v>54.8576</v>
      </c>
      <c r="F16" s="7">
        <f aca="true" t="shared" si="1" ref="F16:F27">153-C16</f>
        <v>132.8</v>
      </c>
      <c r="G16" s="7">
        <v>0.659</v>
      </c>
      <c r="H16" s="7">
        <f>G16*110.6</f>
        <v>72.8854</v>
      </c>
      <c r="I16" s="7">
        <f>225-C16</f>
        <v>204.8</v>
      </c>
      <c r="J16" s="7">
        <v>0.764</v>
      </c>
      <c r="K16" s="7">
        <f>J16*110.6</f>
        <v>84.4984</v>
      </c>
      <c r="L16" s="7">
        <f>269-C16</f>
        <v>248.8</v>
      </c>
      <c r="M16" s="7">
        <v>0.86</v>
      </c>
      <c r="N16" s="7">
        <f>M16*110.6</f>
        <v>95.116</v>
      </c>
      <c r="O16" s="7">
        <f>251-C16</f>
        <v>230.8</v>
      </c>
      <c r="P16" s="7">
        <v>0.938</v>
      </c>
      <c r="Q16" s="7">
        <f>P16*110.6</f>
        <v>103.74279999999999</v>
      </c>
      <c r="R16" s="7">
        <f>238-C16</f>
        <v>217.8</v>
      </c>
      <c r="S16" s="7">
        <v>0.872</v>
      </c>
      <c r="T16" s="7">
        <f>S16*110.6</f>
        <v>96.44319999999999</v>
      </c>
      <c r="U16" s="7">
        <f>238-C16</f>
        <v>217.8</v>
      </c>
      <c r="V16" s="7">
        <v>0.86</v>
      </c>
      <c r="W16" s="7">
        <f>V16*110.6</f>
        <v>95.116</v>
      </c>
      <c r="X16" s="7">
        <f>225-C16</f>
        <v>204.8</v>
      </c>
      <c r="Y16" s="7">
        <v>0.941</v>
      </c>
      <c r="Z16" s="7">
        <f>Y16*110.6</f>
        <v>104.07459999999999</v>
      </c>
      <c r="AA16" s="7">
        <f>225-C16</f>
        <v>204.8</v>
      </c>
      <c r="AB16" s="7">
        <v>0.86</v>
      </c>
      <c r="AC16" s="7">
        <f>AB16*110.6</f>
        <v>95.116</v>
      </c>
      <c r="AD16" s="7">
        <f>203-C16</f>
        <v>182.8</v>
      </c>
      <c r="AE16" s="7">
        <v>0.925</v>
      </c>
      <c r="AF16" s="7">
        <f>AE16*110.6</f>
        <v>102.30499999999999</v>
      </c>
      <c r="AG16" s="7">
        <f>220-C16</f>
        <v>199.8</v>
      </c>
      <c r="AH16" s="7">
        <v>0.847</v>
      </c>
      <c r="AI16" s="7">
        <f>AH16*110.6</f>
        <v>93.67819999999999</v>
      </c>
      <c r="AJ16" s="7">
        <f>189-C16</f>
        <v>168.8</v>
      </c>
      <c r="AK16" s="7">
        <v>0.833</v>
      </c>
      <c r="AL16" s="7">
        <f>AK16*110.6</f>
        <v>92.12979999999999</v>
      </c>
      <c r="AM16" s="7">
        <f>178-C16</f>
        <v>157.8</v>
      </c>
      <c r="AN16" s="7">
        <v>0.804</v>
      </c>
      <c r="AO16" s="7">
        <f>AN16*110.6</f>
        <v>88.9224</v>
      </c>
      <c r="AP16" s="7">
        <f>166-C16</f>
        <v>145.8</v>
      </c>
      <c r="AQ16" s="7">
        <v>0.793</v>
      </c>
      <c r="AR16" s="7">
        <f>AQ16*110.6</f>
        <v>87.7058</v>
      </c>
      <c r="AS16" s="7">
        <f>161-C16</f>
        <v>140.8</v>
      </c>
      <c r="AT16" s="7">
        <v>0.831</v>
      </c>
      <c r="AU16" s="7">
        <f aca="true" t="shared" si="2" ref="AU16:AU27">AT16*110.6</f>
        <v>91.90859999999999</v>
      </c>
      <c r="AV16" s="7">
        <f aca="true" t="shared" si="3" ref="AV16:AV27">150-C16</f>
        <v>129.8</v>
      </c>
      <c r="AW16" s="7">
        <v>0.849</v>
      </c>
      <c r="AX16" s="7">
        <f aca="true" t="shared" si="4" ref="AX16:AX27">AW16*110.6</f>
        <v>93.89939999999999</v>
      </c>
      <c r="AY16" s="7">
        <f aca="true" t="shared" si="5" ref="AY16:AY27">140-C16</f>
        <v>119.8</v>
      </c>
      <c r="AZ16" s="7">
        <v>0.808</v>
      </c>
      <c r="BA16" s="7">
        <f aca="true" t="shared" si="6" ref="BA16:BA26">AZ16*110.6</f>
        <v>89.3648</v>
      </c>
      <c r="BB16" s="7">
        <f aca="true" t="shared" si="7" ref="BB16:BB26">139-C16</f>
        <v>118.8</v>
      </c>
      <c r="BC16" s="7">
        <v>0.798</v>
      </c>
      <c r="BD16" s="7">
        <f aca="true" t="shared" si="8" ref="BD16:BD25">BC16*110.6</f>
        <v>88.2588</v>
      </c>
      <c r="BE16" s="7">
        <f aca="true" t="shared" si="9" ref="BE16:BE25">135-C16</f>
        <v>114.8</v>
      </c>
      <c r="BF16" s="7">
        <v>0.753</v>
      </c>
      <c r="BG16" s="7">
        <f aca="true" t="shared" si="10" ref="BG16:BG26">BF16*110.6</f>
        <v>83.28179999999999</v>
      </c>
      <c r="BH16" s="7">
        <f aca="true" t="shared" si="11" ref="BH16:BH26">133-C16</f>
        <v>112.8</v>
      </c>
      <c r="BI16" s="7">
        <v>0.699</v>
      </c>
      <c r="BJ16" s="7">
        <f aca="true" t="shared" si="12" ref="BJ16:BJ26">BI16*110.6</f>
        <v>77.3094</v>
      </c>
      <c r="BK16" s="7">
        <f aca="true" t="shared" si="13" ref="BK16:BK26">141-C16</f>
        <v>120.8</v>
      </c>
      <c r="BL16" s="7">
        <v>0.454</v>
      </c>
      <c r="BM16" s="7">
        <f aca="true" t="shared" si="14" ref="BM16:BM26">BL16*110.6</f>
        <v>50.2124</v>
      </c>
      <c r="BN16" s="7">
        <f aca="true" t="shared" si="15" ref="BN16:BN26">140-C16</f>
        <v>119.8</v>
      </c>
    </row>
    <row r="17" spans="1:66" ht="9.75">
      <c r="A17" s="3" t="s">
        <v>74</v>
      </c>
      <c r="B17" s="7">
        <v>0.311</v>
      </c>
      <c r="C17" s="7">
        <f aca="true" t="shared" si="16" ref="C17:C40">B17*100</f>
        <v>31.1</v>
      </c>
      <c r="D17" s="7">
        <v>0.469</v>
      </c>
      <c r="E17" s="7">
        <f t="shared" si="0"/>
        <v>51.871399999999994</v>
      </c>
      <c r="F17" s="7">
        <f t="shared" si="1"/>
        <v>121.9</v>
      </c>
      <c r="G17" s="7">
        <v>0.675</v>
      </c>
      <c r="H17" s="7">
        <f aca="true" t="shared" si="17" ref="H17:H34">G17*110.6</f>
        <v>74.655</v>
      </c>
      <c r="I17" s="7">
        <f aca="true" t="shared" si="18" ref="I17:I34">225-C17</f>
        <v>193.9</v>
      </c>
      <c r="J17" s="7">
        <v>0.858</v>
      </c>
      <c r="K17" s="7">
        <f aca="true" t="shared" si="19" ref="K17:K38">J17*110.6</f>
        <v>94.89479999999999</v>
      </c>
      <c r="L17" s="7">
        <f aca="true" t="shared" si="20" ref="L17:L38">269-C17</f>
        <v>237.9</v>
      </c>
      <c r="M17" s="7">
        <v>0.834</v>
      </c>
      <c r="N17" s="7">
        <f aca="true" t="shared" si="21" ref="N17:N37">M17*110.6</f>
        <v>92.2404</v>
      </c>
      <c r="O17" s="7">
        <f aca="true" t="shared" si="22" ref="O17:O37">251-C17</f>
        <v>219.9</v>
      </c>
      <c r="P17" s="7">
        <v>0.913</v>
      </c>
      <c r="Q17" s="7">
        <f aca="true" t="shared" si="23" ref="Q17:Q36">P17*110.6</f>
        <v>100.9778</v>
      </c>
      <c r="R17" s="7">
        <f aca="true" t="shared" si="24" ref="R17:R36">238-C17</f>
        <v>206.9</v>
      </c>
      <c r="S17" s="7">
        <v>0.916</v>
      </c>
      <c r="T17" s="7">
        <f aca="true" t="shared" si="25" ref="T17:T36">S17*110.6</f>
        <v>101.3096</v>
      </c>
      <c r="U17" s="7">
        <f aca="true" t="shared" si="26" ref="U17:U36">238-C17</f>
        <v>206.9</v>
      </c>
      <c r="V17" s="7">
        <v>0.894</v>
      </c>
      <c r="W17" s="7">
        <f aca="true" t="shared" si="27" ref="W17:W34">V17*110.6</f>
        <v>98.8764</v>
      </c>
      <c r="X17" s="7">
        <f aca="true" t="shared" si="28" ref="X17:X34">225-C17</f>
        <v>193.9</v>
      </c>
      <c r="Y17" s="7">
        <v>0.891</v>
      </c>
      <c r="Z17" s="7">
        <f aca="true" t="shared" si="29" ref="Z17:Z34">Y17*110.6</f>
        <v>98.5446</v>
      </c>
      <c r="AA17" s="7">
        <f aca="true" t="shared" si="30" ref="AA17:AA34">225-C17</f>
        <v>193.9</v>
      </c>
      <c r="AB17" s="7">
        <v>0.884</v>
      </c>
      <c r="AC17" s="7">
        <f aca="true" t="shared" si="31" ref="AC17:AC32">AB17*110.6</f>
        <v>97.7704</v>
      </c>
      <c r="AD17" s="7">
        <f aca="true" t="shared" si="32" ref="AD17:AD32">203-C17</f>
        <v>171.9</v>
      </c>
      <c r="AE17" s="7">
        <v>0.897</v>
      </c>
      <c r="AF17" s="7">
        <f aca="true" t="shared" si="33" ref="AF17:AF34">AE17*110.6</f>
        <v>99.20819999999999</v>
      </c>
      <c r="AG17" s="7">
        <f aca="true" t="shared" si="34" ref="AG17:AG34">220-C17</f>
        <v>188.9</v>
      </c>
      <c r="AH17" s="7">
        <v>0.843</v>
      </c>
      <c r="AI17" s="7">
        <f aca="true" t="shared" si="35" ref="AI17:AI30">AH17*110.6</f>
        <v>93.2358</v>
      </c>
      <c r="AJ17" s="7">
        <f aca="true" t="shared" si="36" ref="AJ17:AJ30">189-C17</f>
        <v>157.9</v>
      </c>
      <c r="AK17" s="7">
        <v>0.863</v>
      </c>
      <c r="AL17" s="7">
        <f aca="true" t="shared" si="37" ref="AL17:AL29">AK17*110.6</f>
        <v>95.4478</v>
      </c>
      <c r="AM17" s="7">
        <f aca="true" t="shared" si="38" ref="AM17:AM29">178-C17</f>
        <v>146.9</v>
      </c>
      <c r="AN17" s="7">
        <v>0.824</v>
      </c>
      <c r="AO17" s="7">
        <f aca="true" t="shared" si="39" ref="AO17:AO28">AN17*110.6</f>
        <v>91.13439999999999</v>
      </c>
      <c r="AP17" s="7">
        <f aca="true" t="shared" si="40" ref="AP17:AP28">166-C17</f>
        <v>134.9</v>
      </c>
      <c r="AQ17" s="7">
        <v>0.806</v>
      </c>
      <c r="AR17" s="7">
        <f aca="true" t="shared" si="41" ref="AR17:AR28">AQ17*110.6</f>
        <v>89.1436</v>
      </c>
      <c r="AS17" s="7">
        <f aca="true" t="shared" si="42" ref="AS17:AS28">161-C17</f>
        <v>129.9</v>
      </c>
      <c r="AT17" s="7">
        <v>0.833</v>
      </c>
      <c r="AU17" s="7">
        <f t="shared" si="2"/>
        <v>92.12979999999999</v>
      </c>
      <c r="AV17" s="7">
        <f t="shared" si="3"/>
        <v>118.9</v>
      </c>
      <c r="AW17" s="7">
        <v>0.823</v>
      </c>
      <c r="AX17" s="7">
        <f t="shared" si="4"/>
        <v>91.0238</v>
      </c>
      <c r="AY17" s="7">
        <f t="shared" si="5"/>
        <v>108.9</v>
      </c>
      <c r="AZ17" s="7">
        <v>0.805</v>
      </c>
      <c r="BA17" s="7">
        <f t="shared" si="6"/>
        <v>89.033</v>
      </c>
      <c r="BB17" s="7">
        <f t="shared" si="7"/>
        <v>107.9</v>
      </c>
      <c r="BC17" s="7">
        <v>0.773</v>
      </c>
      <c r="BD17" s="7">
        <f t="shared" si="8"/>
        <v>85.4938</v>
      </c>
      <c r="BE17" s="7">
        <f t="shared" si="9"/>
        <v>103.9</v>
      </c>
      <c r="BF17" s="7">
        <v>0.791</v>
      </c>
      <c r="BG17" s="7">
        <f t="shared" si="10"/>
        <v>87.4846</v>
      </c>
      <c r="BH17" s="7">
        <f t="shared" si="11"/>
        <v>101.9</v>
      </c>
      <c r="BI17" s="7">
        <v>0.725</v>
      </c>
      <c r="BJ17" s="7">
        <f t="shared" si="12"/>
        <v>80.18499999999999</v>
      </c>
      <c r="BK17" s="7">
        <f t="shared" si="13"/>
        <v>109.9</v>
      </c>
      <c r="BL17" s="7">
        <v>0.445</v>
      </c>
      <c r="BM17" s="7">
        <f t="shared" si="14"/>
        <v>49.217</v>
      </c>
      <c r="BN17" s="7">
        <f t="shared" si="15"/>
        <v>108.9</v>
      </c>
    </row>
    <row r="18" spans="1:66" ht="9.75">
      <c r="A18" s="3" t="s">
        <v>75</v>
      </c>
      <c r="B18" s="7">
        <v>0.419</v>
      </c>
      <c r="C18" s="7">
        <f t="shared" si="16"/>
        <v>41.9</v>
      </c>
      <c r="D18" s="7">
        <v>0.474</v>
      </c>
      <c r="E18" s="7">
        <f t="shared" si="0"/>
        <v>52.42439999999999</v>
      </c>
      <c r="F18" s="7">
        <f t="shared" si="1"/>
        <v>111.1</v>
      </c>
      <c r="G18" s="7">
        <v>0.693</v>
      </c>
      <c r="H18" s="7">
        <f t="shared" si="17"/>
        <v>76.6458</v>
      </c>
      <c r="I18" s="7">
        <f t="shared" si="18"/>
        <v>183.1</v>
      </c>
      <c r="J18" s="7">
        <v>0.85</v>
      </c>
      <c r="K18" s="7">
        <f t="shared" si="19"/>
        <v>94.00999999999999</v>
      </c>
      <c r="L18" s="7">
        <f t="shared" si="20"/>
        <v>227.1</v>
      </c>
      <c r="M18" s="7">
        <v>0.834</v>
      </c>
      <c r="N18" s="7">
        <f t="shared" si="21"/>
        <v>92.2404</v>
      </c>
      <c r="O18" s="7">
        <f t="shared" si="22"/>
        <v>209.1</v>
      </c>
      <c r="P18" s="7">
        <v>0.919</v>
      </c>
      <c r="Q18" s="7">
        <f t="shared" si="23"/>
        <v>101.6414</v>
      </c>
      <c r="R18" s="7">
        <f t="shared" si="24"/>
        <v>196.1</v>
      </c>
      <c r="S18" s="7">
        <v>0.911</v>
      </c>
      <c r="T18" s="7">
        <f t="shared" si="25"/>
        <v>100.75659999999999</v>
      </c>
      <c r="U18" s="7">
        <f t="shared" si="26"/>
        <v>196.1</v>
      </c>
      <c r="V18" s="7">
        <v>0.873</v>
      </c>
      <c r="W18" s="7">
        <f t="shared" si="27"/>
        <v>96.5538</v>
      </c>
      <c r="X18" s="7">
        <f t="shared" si="28"/>
        <v>183.1</v>
      </c>
      <c r="Y18" s="7">
        <v>0.888</v>
      </c>
      <c r="Z18" s="7">
        <f t="shared" si="29"/>
        <v>98.2128</v>
      </c>
      <c r="AA18" s="7">
        <f t="shared" si="30"/>
        <v>183.1</v>
      </c>
      <c r="AB18" s="7">
        <v>0.897</v>
      </c>
      <c r="AC18" s="7">
        <f t="shared" si="31"/>
        <v>99.20819999999999</v>
      </c>
      <c r="AD18" s="7">
        <f t="shared" si="32"/>
        <v>161.1</v>
      </c>
      <c r="AE18" s="7">
        <v>0.876</v>
      </c>
      <c r="AF18" s="7">
        <f t="shared" si="33"/>
        <v>96.8856</v>
      </c>
      <c r="AG18" s="7">
        <f t="shared" si="34"/>
        <v>178.1</v>
      </c>
      <c r="AH18" s="7">
        <v>0.824</v>
      </c>
      <c r="AI18" s="7">
        <f t="shared" si="35"/>
        <v>91.13439999999999</v>
      </c>
      <c r="AJ18" s="7">
        <f t="shared" si="36"/>
        <v>147.1</v>
      </c>
      <c r="AK18" s="7">
        <v>0.87</v>
      </c>
      <c r="AL18" s="7">
        <f t="shared" si="37"/>
        <v>96.222</v>
      </c>
      <c r="AM18" s="7">
        <f t="shared" si="38"/>
        <v>136.1</v>
      </c>
      <c r="AN18" s="7">
        <v>0.841</v>
      </c>
      <c r="AO18" s="7">
        <f t="shared" si="39"/>
        <v>93.01459999999999</v>
      </c>
      <c r="AP18" s="7">
        <f t="shared" si="40"/>
        <v>124.1</v>
      </c>
      <c r="AQ18" s="7">
        <v>0.832</v>
      </c>
      <c r="AR18" s="7">
        <f t="shared" si="41"/>
        <v>92.0192</v>
      </c>
      <c r="AS18" s="7">
        <f t="shared" si="42"/>
        <v>119.1</v>
      </c>
      <c r="AT18" s="7">
        <v>0.818</v>
      </c>
      <c r="AU18" s="7">
        <f t="shared" si="2"/>
        <v>90.47079999999998</v>
      </c>
      <c r="AV18" s="7">
        <f t="shared" si="3"/>
        <v>108.1</v>
      </c>
      <c r="AW18" s="7">
        <v>0.81</v>
      </c>
      <c r="AX18" s="7">
        <f t="shared" si="4"/>
        <v>89.586</v>
      </c>
      <c r="AY18" s="7">
        <f t="shared" si="5"/>
        <v>98.1</v>
      </c>
      <c r="AZ18" s="7">
        <v>0.813</v>
      </c>
      <c r="BA18" s="7">
        <f t="shared" si="6"/>
        <v>89.91779999999999</v>
      </c>
      <c r="BB18" s="7">
        <f t="shared" si="7"/>
        <v>97.1</v>
      </c>
      <c r="BC18" s="7">
        <v>0.778</v>
      </c>
      <c r="BD18" s="7">
        <f t="shared" si="8"/>
        <v>86.0468</v>
      </c>
      <c r="BE18" s="7">
        <f t="shared" si="9"/>
        <v>93.1</v>
      </c>
      <c r="BF18" s="7">
        <v>0.727</v>
      </c>
      <c r="BG18" s="7">
        <f t="shared" si="10"/>
        <v>80.4062</v>
      </c>
      <c r="BH18" s="7">
        <f t="shared" si="11"/>
        <v>91.1</v>
      </c>
      <c r="BI18" s="7">
        <v>0.679</v>
      </c>
      <c r="BJ18" s="7">
        <f t="shared" si="12"/>
        <v>75.09740000000001</v>
      </c>
      <c r="BK18" s="7">
        <f t="shared" si="13"/>
        <v>99.1</v>
      </c>
      <c r="BL18" s="7">
        <v>0.422</v>
      </c>
      <c r="BM18" s="7">
        <f t="shared" si="14"/>
        <v>46.673199999999994</v>
      </c>
      <c r="BN18" s="7">
        <f t="shared" si="15"/>
        <v>98.1</v>
      </c>
    </row>
    <row r="19" spans="1:66" ht="9.75">
      <c r="A19" s="3" t="s">
        <v>76</v>
      </c>
      <c r="B19" s="7">
        <v>0.527</v>
      </c>
      <c r="C19" s="7">
        <f t="shared" si="16"/>
        <v>52.7</v>
      </c>
      <c r="D19" s="7">
        <v>0.476</v>
      </c>
      <c r="E19" s="7">
        <f t="shared" si="0"/>
        <v>52.645599999999995</v>
      </c>
      <c r="F19" s="7">
        <f t="shared" si="1"/>
        <v>100.3</v>
      </c>
      <c r="G19" s="7">
        <v>0.679</v>
      </c>
      <c r="H19" s="7">
        <f t="shared" si="17"/>
        <v>75.09740000000001</v>
      </c>
      <c r="I19" s="7">
        <f t="shared" si="18"/>
        <v>172.3</v>
      </c>
      <c r="J19" s="7">
        <v>0.774</v>
      </c>
      <c r="K19" s="7">
        <f t="shared" si="19"/>
        <v>85.6044</v>
      </c>
      <c r="L19" s="7">
        <f t="shared" si="20"/>
        <v>216.3</v>
      </c>
      <c r="M19" s="7">
        <v>0.831</v>
      </c>
      <c r="N19" s="7">
        <f t="shared" si="21"/>
        <v>91.90859999999999</v>
      </c>
      <c r="O19" s="7">
        <f t="shared" si="22"/>
        <v>198.3</v>
      </c>
      <c r="P19" s="7">
        <v>0.932</v>
      </c>
      <c r="Q19" s="7">
        <f t="shared" si="23"/>
        <v>103.0792</v>
      </c>
      <c r="R19" s="7">
        <f t="shared" si="24"/>
        <v>185.3</v>
      </c>
      <c r="S19" s="7">
        <v>0.969</v>
      </c>
      <c r="T19" s="7">
        <f t="shared" si="25"/>
        <v>107.17139999999999</v>
      </c>
      <c r="U19" s="7">
        <f t="shared" si="26"/>
        <v>185.3</v>
      </c>
      <c r="V19" s="7">
        <v>0.837</v>
      </c>
      <c r="W19" s="7">
        <f t="shared" si="27"/>
        <v>92.5722</v>
      </c>
      <c r="X19" s="7">
        <f t="shared" si="28"/>
        <v>172.3</v>
      </c>
      <c r="Y19" s="7">
        <v>0.84</v>
      </c>
      <c r="Z19" s="7">
        <f t="shared" si="29"/>
        <v>92.904</v>
      </c>
      <c r="AA19" s="7">
        <f t="shared" si="30"/>
        <v>172.3</v>
      </c>
      <c r="AB19" s="7">
        <v>0.887</v>
      </c>
      <c r="AC19" s="7">
        <f t="shared" si="31"/>
        <v>98.1022</v>
      </c>
      <c r="AD19" s="7">
        <f t="shared" si="32"/>
        <v>150.3</v>
      </c>
      <c r="AE19" s="7">
        <v>0.866</v>
      </c>
      <c r="AF19" s="7">
        <f t="shared" si="33"/>
        <v>95.77959999999999</v>
      </c>
      <c r="AG19" s="7">
        <f t="shared" si="34"/>
        <v>167.3</v>
      </c>
      <c r="AH19" s="7">
        <v>0.807</v>
      </c>
      <c r="AI19" s="7">
        <f t="shared" si="35"/>
        <v>89.2542</v>
      </c>
      <c r="AJ19" s="7">
        <f t="shared" si="36"/>
        <v>136.3</v>
      </c>
      <c r="AK19" s="7">
        <v>0.8</v>
      </c>
      <c r="AL19" s="7">
        <f t="shared" si="37"/>
        <v>88.48</v>
      </c>
      <c r="AM19" s="7">
        <f t="shared" si="38"/>
        <v>125.3</v>
      </c>
      <c r="AN19" s="7">
        <v>0.809</v>
      </c>
      <c r="AO19" s="7">
        <f t="shared" si="39"/>
        <v>89.47540000000001</v>
      </c>
      <c r="AP19" s="7">
        <f t="shared" si="40"/>
        <v>113.3</v>
      </c>
      <c r="AQ19" s="7">
        <v>0.801</v>
      </c>
      <c r="AR19" s="7">
        <f t="shared" si="41"/>
        <v>88.5906</v>
      </c>
      <c r="AS19" s="7">
        <f t="shared" si="42"/>
        <v>108.3</v>
      </c>
      <c r="AT19" s="7">
        <v>0.806</v>
      </c>
      <c r="AU19" s="7">
        <f t="shared" si="2"/>
        <v>89.1436</v>
      </c>
      <c r="AV19" s="7">
        <f t="shared" si="3"/>
        <v>97.3</v>
      </c>
      <c r="AW19" s="7">
        <v>0.816</v>
      </c>
      <c r="AX19" s="7">
        <f t="shared" si="4"/>
        <v>90.24959999999999</v>
      </c>
      <c r="AY19" s="7">
        <f t="shared" si="5"/>
        <v>87.3</v>
      </c>
      <c r="AZ19" s="7">
        <v>0.773</v>
      </c>
      <c r="BA19" s="7">
        <f t="shared" si="6"/>
        <v>85.4938</v>
      </c>
      <c r="BB19" s="7">
        <f t="shared" si="7"/>
        <v>86.3</v>
      </c>
      <c r="BC19" s="7">
        <v>0.74</v>
      </c>
      <c r="BD19" s="7">
        <f t="shared" si="8"/>
        <v>81.844</v>
      </c>
      <c r="BE19" s="7">
        <f t="shared" si="9"/>
        <v>82.3</v>
      </c>
      <c r="BF19" s="7">
        <v>0.735</v>
      </c>
      <c r="BG19" s="7">
        <f t="shared" si="10"/>
        <v>81.291</v>
      </c>
      <c r="BH19" s="7">
        <f t="shared" si="11"/>
        <v>80.3</v>
      </c>
      <c r="BI19" s="7">
        <v>0.698</v>
      </c>
      <c r="BJ19" s="7">
        <f t="shared" si="12"/>
        <v>77.19879999999999</v>
      </c>
      <c r="BK19" s="7">
        <f t="shared" si="13"/>
        <v>88.3</v>
      </c>
      <c r="BL19" s="7">
        <v>0.423</v>
      </c>
      <c r="BM19" s="7">
        <f t="shared" si="14"/>
        <v>46.7838</v>
      </c>
      <c r="BN19" s="7">
        <f t="shared" si="15"/>
        <v>87.3</v>
      </c>
    </row>
    <row r="20" spans="1:66" s="18" customFormat="1" ht="9.75">
      <c r="A20" s="18" t="s">
        <v>114</v>
      </c>
      <c r="B20" s="31">
        <v>0.635</v>
      </c>
      <c r="C20" s="31">
        <f t="shared" si="16"/>
        <v>63.5</v>
      </c>
      <c r="D20" s="31">
        <v>0.444</v>
      </c>
      <c r="E20" s="31">
        <f t="shared" si="0"/>
        <v>49.1064</v>
      </c>
      <c r="F20" s="31">
        <f t="shared" si="1"/>
        <v>89.5</v>
      </c>
      <c r="G20" s="31">
        <v>0.692</v>
      </c>
      <c r="H20" s="31">
        <f t="shared" si="17"/>
        <v>76.53519999999999</v>
      </c>
      <c r="I20" s="31">
        <f t="shared" si="18"/>
        <v>161.5</v>
      </c>
      <c r="J20" s="31">
        <v>0.793</v>
      </c>
      <c r="K20" s="31">
        <f t="shared" si="19"/>
        <v>87.7058</v>
      </c>
      <c r="L20" s="31">
        <f t="shared" si="20"/>
        <v>205.5</v>
      </c>
      <c r="M20" s="31">
        <v>0.836</v>
      </c>
      <c r="N20" s="31">
        <f t="shared" si="21"/>
        <v>92.46159999999999</v>
      </c>
      <c r="O20" s="31">
        <f t="shared" si="22"/>
        <v>187.5</v>
      </c>
      <c r="P20" s="31">
        <v>0.903</v>
      </c>
      <c r="Q20" s="31">
        <f t="shared" si="23"/>
        <v>99.8718</v>
      </c>
      <c r="R20" s="31">
        <f t="shared" si="24"/>
        <v>174.5</v>
      </c>
      <c r="S20" s="31">
        <v>0.895</v>
      </c>
      <c r="T20" s="31">
        <f t="shared" si="25"/>
        <v>98.987</v>
      </c>
      <c r="U20" s="31">
        <f t="shared" si="26"/>
        <v>174.5</v>
      </c>
      <c r="V20" s="31">
        <v>0.823</v>
      </c>
      <c r="W20" s="31">
        <f t="shared" si="27"/>
        <v>91.0238</v>
      </c>
      <c r="X20" s="31">
        <f t="shared" si="28"/>
        <v>161.5</v>
      </c>
      <c r="Y20" s="31">
        <v>0.828</v>
      </c>
      <c r="Z20" s="31">
        <f t="shared" si="29"/>
        <v>91.57679999999999</v>
      </c>
      <c r="AA20" s="31">
        <f t="shared" si="30"/>
        <v>161.5</v>
      </c>
      <c r="AB20" s="31">
        <v>0.871</v>
      </c>
      <c r="AC20" s="31">
        <f t="shared" si="31"/>
        <v>96.3326</v>
      </c>
      <c r="AD20" s="31">
        <f t="shared" si="32"/>
        <v>139.5</v>
      </c>
      <c r="AE20" s="31">
        <v>0.832</v>
      </c>
      <c r="AF20" s="31">
        <f t="shared" si="33"/>
        <v>92.0192</v>
      </c>
      <c r="AG20" s="31">
        <f t="shared" si="34"/>
        <v>156.5</v>
      </c>
      <c r="AH20" s="31">
        <v>0.786</v>
      </c>
      <c r="AI20" s="31">
        <f t="shared" si="35"/>
        <v>86.9316</v>
      </c>
      <c r="AJ20" s="31">
        <f t="shared" si="36"/>
        <v>125.5</v>
      </c>
      <c r="AK20" s="31">
        <v>0.812</v>
      </c>
      <c r="AL20" s="31">
        <f t="shared" si="37"/>
        <v>89.8072</v>
      </c>
      <c r="AM20" s="31">
        <f t="shared" si="38"/>
        <v>114.5</v>
      </c>
      <c r="AN20" s="31">
        <v>0.795</v>
      </c>
      <c r="AO20" s="31">
        <f t="shared" si="39"/>
        <v>87.927</v>
      </c>
      <c r="AP20" s="31">
        <f t="shared" si="40"/>
        <v>102.5</v>
      </c>
      <c r="AQ20" s="31">
        <v>0.776</v>
      </c>
      <c r="AR20" s="31">
        <f t="shared" si="41"/>
        <v>85.8256</v>
      </c>
      <c r="AS20" s="31">
        <f t="shared" si="42"/>
        <v>97.5</v>
      </c>
      <c r="AT20" s="31">
        <v>0.781</v>
      </c>
      <c r="AU20" s="31">
        <f t="shared" si="2"/>
        <v>86.37859999999999</v>
      </c>
      <c r="AV20" s="31">
        <f t="shared" si="3"/>
        <v>86.5</v>
      </c>
      <c r="AW20" s="31">
        <v>0.769</v>
      </c>
      <c r="AX20" s="31">
        <f t="shared" si="4"/>
        <v>85.0514</v>
      </c>
      <c r="AY20" s="31">
        <f t="shared" si="5"/>
        <v>76.5</v>
      </c>
      <c r="AZ20" s="31">
        <v>0.74</v>
      </c>
      <c r="BA20" s="31">
        <f t="shared" si="6"/>
        <v>81.844</v>
      </c>
      <c r="BB20" s="31">
        <f t="shared" si="7"/>
        <v>75.5</v>
      </c>
      <c r="BC20" s="31">
        <v>0.756</v>
      </c>
      <c r="BD20" s="31">
        <f t="shared" si="8"/>
        <v>83.61359999999999</v>
      </c>
      <c r="BE20" s="31">
        <f t="shared" si="9"/>
        <v>71.5</v>
      </c>
      <c r="BF20" s="31">
        <v>0.735</v>
      </c>
      <c r="BG20" s="31">
        <f t="shared" si="10"/>
        <v>81.291</v>
      </c>
      <c r="BH20" s="31">
        <f t="shared" si="11"/>
        <v>69.5</v>
      </c>
      <c r="BI20" s="31">
        <v>0.645</v>
      </c>
      <c r="BJ20" s="31">
        <f t="shared" si="12"/>
        <v>71.337</v>
      </c>
      <c r="BK20" s="31">
        <f t="shared" si="13"/>
        <v>77.5</v>
      </c>
      <c r="BL20" s="31">
        <v>0.422</v>
      </c>
      <c r="BM20" s="31">
        <f t="shared" si="14"/>
        <v>46.673199999999994</v>
      </c>
      <c r="BN20" s="31">
        <f t="shared" si="15"/>
        <v>76.5</v>
      </c>
    </row>
    <row r="21" spans="1:66" ht="9.75">
      <c r="A21" s="3" t="s">
        <v>78</v>
      </c>
      <c r="B21" s="7">
        <v>0.744</v>
      </c>
      <c r="C21" s="7">
        <f t="shared" si="16"/>
        <v>74.4</v>
      </c>
      <c r="D21" s="7">
        <v>0.422</v>
      </c>
      <c r="E21" s="7">
        <f t="shared" si="0"/>
        <v>46.673199999999994</v>
      </c>
      <c r="F21" s="7">
        <f t="shared" si="1"/>
        <v>78.6</v>
      </c>
      <c r="G21" s="7">
        <v>0.669</v>
      </c>
      <c r="H21" s="7">
        <f t="shared" si="17"/>
        <v>73.9914</v>
      </c>
      <c r="I21" s="7">
        <f t="shared" si="18"/>
        <v>150.6</v>
      </c>
      <c r="J21" s="7">
        <v>0.746</v>
      </c>
      <c r="K21" s="7">
        <f t="shared" si="19"/>
        <v>82.5076</v>
      </c>
      <c r="L21" s="7">
        <f t="shared" si="20"/>
        <v>194.6</v>
      </c>
      <c r="M21" s="7">
        <v>0.854</v>
      </c>
      <c r="N21" s="7">
        <f t="shared" si="21"/>
        <v>94.4524</v>
      </c>
      <c r="O21" s="7">
        <f t="shared" si="22"/>
        <v>176.6</v>
      </c>
      <c r="P21" s="7">
        <v>0.852</v>
      </c>
      <c r="Q21" s="7">
        <f t="shared" si="23"/>
        <v>94.23119999999999</v>
      </c>
      <c r="R21" s="7">
        <f t="shared" si="24"/>
        <v>163.6</v>
      </c>
      <c r="S21" s="7">
        <v>0.907</v>
      </c>
      <c r="T21" s="7">
        <f t="shared" si="25"/>
        <v>100.3142</v>
      </c>
      <c r="U21" s="7">
        <f t="shared" si="26"/>
        <v>163.6</v>
      </c>
      <c r="V21" s="7">
        <v>0.862</v>
      </c>
      <c r="W21" s="7">
        <f t="shared" si="27"/>
        <v>95.3372</v>
      </c>
      <c r="X21" s="7">
        <f t="shared" si="28"/>
        <v>150.6</v>
      </c>
      <c r="Y21" s="7">
        <v>0.839</v>
      </c>
      <c r="Z21" s="7">
        <f t="shared" si="29"/>
        <v>92.79339999999999</v>
      </c>
      <c r="AA21" s="7">
        <f t="shared" si="30"/>
        <v>150.6</v>
      </c>
      <c r="AB21" s="7">
        <v>0.863</v>
      </c>
      <c r="AC21" s="7">
        <f t="shared" si="31"/>
        <v>95.4478</v>
      </c>
      <c r="AD21" s="7">
        <f t="shared" si="32"/>
        <v>128.6</v>
      </c>
      <c r="AE21" s="7">
        <v>0.828</v>
      </c>
      <c r="AF21" s="7">
        <f t="shared" si="33"/>
        <v>91.57679999999999</v>
      </c>
      <c r="AG21" s="7">
        <f t="shared" si="34"/>
        <v>145.6</v>
      </c>
      <c r="AH21" s="7">
        <v>0.785</v>
      </c>
      <c r="AI21" s="7">
        <f t="shared" si="35"/>
        <v>86.821</v>
      </c>
      <c r="AJ21" s="7">
        <f t="shared" si="36"/>
        <v>114.6</v>
      </c>
      <c r="AK21" s="7">
        <v>0.793</v>
      </c>
      <c r="AL21" s="7">
        <f t="shared" si="37"/>
        <v>87.7058</v>
      </c>
      <c r="AM21" s="7">
        <f t="shared" si="38"/>
        <v>103.6</v>
      </c>
      <c r="AN21" s="7">
        <v>0.829</v>
      </c>
      <c r="AO21" s="7">
        <f t="shared" si="39"/>
        <v>91.6874</v>
      </c>
      <c r="AP21" s="7">
        <f t="shared" si="40"/>
        <v>91.6</v>
      </c>
      <c r="AQ21" s="7">
        <v>0.813</v>
      </c>
      <c r="AR21" s="7">
        <f t="shared" si="41"/>
        <v>89.91779999999999</v>
      </c>
      <c r="AS21" s="7">
        <f t="shared" si="42"/>
        <v>86.6</v>
      </c>
      <c r="AT21" s="7">
        <v>0.759</v>
      </c>
      <c r="AU21" s="7">
        <f t="shared" si="2"/>
        <v>83.94539999999999</v>
      </c>
      <c r="AV21" s="7">
        <f t="shared" si="3"/>
        <v>75.6</v>
      </c>
      <c r="AW21" s="7">
        <v>0.783</v>
      </c>
      <c r="AX21" s="7">
        <f t="shared" si="4"/>
        <v>86.5998</v>
      </c>
      <c r="AY21" s="7">
        <f t="shared" si="5"/>
        <v>65.6</v>
      </c>
      <c r="AZ21" s="7">
        <v>0.707</v>
      </c>
      <c r="BA21" s="7">
        <f t="shared" si="6"/>
        <v>78.1942</v>
      </c>
      <c r="BB21" s="7">
        <f t="shared" si="7"/>
        <v>64.6</v>
      </c>
      <c r="BC21" s="7">
        <v>0.682</v>
      </c>
      <c r="BD21" s="7">
        <f t="shared" si="8"/>
        <v>75.42920000000001</v>
      </c>
      <c r="BE21" s="7">
        <f t="shared" si="9"/>
        <v>60.599999999999994</v>
      </c>
      <c r="BF21" s="7">
        <v>0.712</v>
      </c>
      <c r="BG21" s="7">
        <f t="shared" si="10"/>
        <v>78.74719999999999</v>
      </c>
      <c r="BH21" s="7">
        <f t="shared" si="11"/>
        <v>58.599999999999994</v>
      </c>
      <c r="BI21" s="7">
        <v>0.655</v>
      </c>
      <c r="BJ21" s="7">
        <f t="shared" si="12"/>
        <v>72.443</v>
      </c>
      <c r="BK21" s="7">
        <f t="shared" si="13"/>
        <v>66.6</v>
      </c>
      <c r="BL21" s="7">
        <v>0.444</v>
      </c>
      <c r="BM21" s="7">
        <f t="shared" si="14"/>
        <v>49.1064</v>
      </c>
      <c r="BN21" s="7">
        <f t="shared" si="15"/>
        <v>65.6</v>
      </c>
    </row>
    <row r="22" spans="1:66" ht="9.75">
      <c r="A22" s="3" t="s">
        <v>79</v>
      </c>
      <c r="B22" s="7">
        <v>0.852</v>
      </c>
      <c r="C22" s="7">
        <f t="shared" si="16"/>
        <v>85.2</v>
      </c>
      <c r="D22" s="7">
        <v>0.371</v>
      </c>
      <c r="E22" s="7">
        <f t="shared" si="0"/>
        <v>41.032599999999995</v>
      </c>
      <c r="F22" s="7">
        <f t="shared" si="1"/>
        <v>67.8</v>
      </c>
      <c r="G22" s="7">
        <v>0.642</v>
      </c>
      <c r="H22" s="7">
        <f t="shared" si="17"/>
        <v>71.0052</v>
      </c>
      <c r="I22" s="7">
        <f t="shared" si="18"/>
        <v>139.8</v>
      </c>
      <c r="J22" s="7">
        <v>0.746</v>
      </c>
      <c r="K22" s="7">
        <f t="shared" si="19"/>
        <v>82.5076</v>
      </c>
      <c r="L22" s="7">
        <f t="shared" si="20"/>
        <v>183.8</v>
      </c>
      <c r="M22" s="7">
        <v>0.801</v>
      </c>
      <c r="N22" s="7">
        <f t="shared" si="21"/>
        <v>88.5906</v>
      </c>
      <c r="O22" s="7">
        <f t="shared" si="22"/>
        <v>165.8</v>
      </c>
      <c r="P22" s="7">
        <v>0.858</v>
      </c>
      <c r="Q22" s="7">
        <f t="shared" si="23"/>
        <v>94.89479999999999</v>
      </c>
      <c r="R22" s="7">
        <f t="shared" si="24"/>
        <v>152.8</v>
      </c>
      <c r="S22" s="7">
        <v>0.869</v>
      </c>
      <c r="T22" s="7">
        <f t="shared" si="25"/>
        <v>96.11139999999999</v>
      </c>
      <c r="U22" s="7">
        <f t="shared" si="26"/>
        <v>152.8</v>
      </c>
      <c r="V22" s="7">
        <v>0.847</v>
      </c>
      <c r="W22" s="7">
        <f t="shared" si="27"/>
        <v>93.67819999999999</v>
      </c>
      <c r="X22" s="7">
        <f t="shared" si="28"/>
        <v>139.8</v>
      </c>
      <c r="Y22" s="7">
        <v>0.776</v>
      </c>
      <c r="Z22" s="7">
        <f t="shared" si="29"/>
        <v>85.8256</v>
      </c>
      <c r="AA22" s="7">
        <f t="shared" si="30"/>
        <v>139.8</v>
      </c>
      <c r="AB22" s="7">
        <v>0.854</v>
      </c>
      <c r="AC22" s="7">
        <f t="shared" si="31"/>
        <v>94.4524</v>
      </c>
      <c r="AD22" s="7">
        <f t="shared" si="32"/>
        <v>117.8</v>
      </c>
      <c r="AE22" s="7">
        <v>0.823</v>
      </c>
      <c r="AF22" s="7">
        <f t="shared" si="33"/>
        <v>91.0238</v>
      </c>
      <c r="AG22" s="7">
        <f t="shared" si="34"/>
        <v>134.8</v>
      </c>
      <c r="AH22" s="7">
        <v>0.781</v>
      </c>
      <c r="AI22" s="7">
        <f t="shared" si="35"/>
        <v>86.37859999999999</v>
      </c>
      <c r="AJ22" s="7">
        <f t="shared" si="36"/>
        <v>103.8</v>
      </c>
      <c r="AK22" s="7">
        <v>0.77</v>
      </c>
      <c r="AL22" s="7">
        <f t="shared" si="37"/>
        <v>85.16199999999999</v>
      </c>
      <c r="AM22" s="7">
        <f t="shared" si="38"/>
        <v>92.8</v>
      </c>
      <c r="AN22" s="7">
        <v>0.75</v>
      </c>
      <c r="AO22" s="7">
        <f t="shared" si="39"/>
        <v>82.94999999999999</v>
      </c>
      <c r="AP22" s="7">
        <f t="shared" si="40"/>
        <v>80.8</v>
      </c>
      <c r="AQ22" s="7">
        <v>0.747</v>
      </c>
      <c r="AR22" s="7">
        <f t="shared" si="41"/>
        <v>82.6182</v>
      </c>
      <c r="AS22" s="7">
        <f t="shared" si="42"/>
        <v>75.8</v>
      </c>
      <c r="AT22" s="7">
        <v>0.732</v>
      </c>
      <c r="AU22" s="7">
        <f t="shared" si="2"/>
        <v>80.9592</v>
      </c>
      <c r="AV22" s="7">
        <f t="shared" si="3"/>
        <v>64.8</v>
      </c>
      <c r="AW22" s="7">
        <v>0.718</v>
      </c>
      <c r="AX22" s="7">
        <f t="shared" si="4"/>
        <v>79.4108</v>
      </c>
      <c r="AY22" s="7">
        <f t="shared" si="5"/>
        <v>54.8</v>
      </c>
      <c r="AZ22" s="7">
        <v>0.636</v>
      </c>
      <c r="BA22" s="7">
        <f t="shared" si="6"/>
        <v>70.3416</v>
      </c>
      <c r="BB22" s="7">
        <f t="shared" si="7"/>
        <v>53.8</v>
      </c>
      <c r="BC22" s="7">
        <v>0.661</v>
      </c>
      <c r="BD22" s="7">
        <f t="shared" si="8"/>
        <v>73.1066</v>
      </c>
      <c r="BE22" s="7">
        <f t="shared" si="9"/>
        <v>49.8</v>
      </c>
      <c r="BF22" s="7">
        <v>0.642</v>
      </c>
      <c r="BG22" s="7">
        <f t="shared" si="10"/>
        <v>71.0052</v>
      </c>
      <c r="BH22" s="7">
        <f t="shared" si="11"/>
        <v>47.8</v>
      </c>
      <c r="BI22" s="7">
        <v>0.651</v>
      </c>
      <c r="BJ22" s="7">
        <f t="shared" si="12"/>
        <v>72.0006</v>
      </c>
      <c r="BK22" s="7">
        <f t="shared" si="13"/>
        <v>55.8</v>
      </c>
      <c r="BL22" s="7">
        <v>0.442</v>
      </c>
      <c r="BM22" s="7">
        <f t="shared" si="14"/>
        <v>48.8852</v>
      </c>
      <c r="BN22" s="7">
        <f t="shared" si="15"/>
        <v>54.8</v>
      </c>
    </row>
    <row r="23" spans="1:66" ht="9.75">
      <c r="A23" s="3" t="s">
        <v>80</v>
      </c>
      <c r="B23" s="7">
        <v>0.96</v>
      </c>
      <c r="C23" s="7">
        <f t="shared" si="16"/>
        <v>96</v>
      </c>
      <c r="D23" s="7">
        <v>0.355</v>
      </c>
      <c r="E23" s="7">
        <f t="shared" si="0"/>
        <v>39.263</v>
      </c>
      <c r="F23" s="7">
        <f t="shared" si="1"/>
        <v>57</v>
      </c>
      <c r="G23" s="7">
        <v>0.69</v>
      </c>
      <c r="H23" s="7">
        <f t="shared" si="17"/>
        <v>76.314</v>
      </c>
      <c r="I23" s="7">
        <f t="shared" si="18"/>
        <v>129</v>
      </c>
      <c r="J23" s="7">
        <v>0.788</v>
      </c>
      <c r="K23" s="7">
        <f t="shared" si="19"/>
        <v>87.1528</v>
      </c>
      <c r="L23" s="7">
        <f t="shared" si="20"/>
        <v>173</v>
      </c>
      <c r="M23" s="7">
        <v>0.775</v>
      </c>
      <c r="N23" s="7">
        <f t="shared" si="21"/>
        <v>85.715</v>
      </c>
      <c r="O23" s="7">
        <f t="shared" si="22"/>
        <v>155</v>
      </c>
      <c r="P23" s="7">
        <v>0.835</v>
      </c>
      <c r="Q23" s="7">
        <f t="shared" si="23"/>
        <v>92.35099999999998</v>
      </c>
      <c r="R23" s="7">
        <f t="shared" si="24"/>
        <v>142</v>
      </c>
      <c r="S23" s="7">
        <v>0.837</v>
      </c>
      <c r="T23" s="7">
        <f t="shared" si="25"/>
        <v>92.5722</v>
      </c>
      <c r="U23" s="7">
        <f t="shared" si="26"/>
        <v>142</v>
      </c>
      <c r="V23" s="7">
        <v>0.81</v>
      </c>
      <c r="W23" s="7">
        <f t="shared" si="27"/>
        <v>89.586</v>
      </c>
      <c r="X23" s="7">
        <f t="shared" si="28"/>
        <v>129</v>
      </c>
      <c r="Y23" s="7">
        <v>0.78</v>
      </c>
      <c r="Z23" s="7">
        <f t="shared" si="29"/>
        <v>86.268</v>
      </c>
      <c r="AA23" s="7">
        <f t="shared" si="30"/>
        <v>129</v>
      </c>
      <c r="AB23" s="7">
        <v>0.831</v>
      </c>
      <c r="AC23" s="7">
        <f t="shared" si="31"/>
        <v>91.90859999999999</v>
      </c>
      <c r="AD23" s="7">
        <f t="shared" si="32"/>
        <v>107</v>
      </c>
      <c r="AE23" s="7">
        <v>0.821</v>
      </c>
      <c r="AF23" s="7">
        <f t="shared" si="33"/>
        <v>90.80259999999998</v>
      </c>
      <c r="AG23" s="7">
        <f t="shared" si="34"/>
        <v>124</v>
      </c>
      <c r="AH23" s="7">
        <v>0.739</v>
      </c>
      <c r="AI23" s="7">
        <f t="shared" si="35"/>
        <v>81.73339999999999</v>
      </c>
      <c r="AJ23" s="7">
        <f t="shared" si="36"/>
        <v>93</v>
      </c>
      <c r="AK23" s="7">
        <v>0.748</v>
      </c>
      <c r="AL23" s="7">
        <f t="shared" si="37"/>
        <v>82.72879999999999</v>
      </c>
      <c r="AM23" s="7">
        <f t="shared" si="38"/>
        <v>82</v>
      </c>
      <c r="AN23" s="7">
        <v>0.73</v>
      </c>
      <c r="AO23" s="7">
        <f t="shared" si="39"/>
        <v>80.738</v>
      </c>
      <c r="AP23" s="7">
        <f t="shared" si="40"/>
        <v>70</v>
      </c>
      <c r="AQ23" s="7">
        <v>0.755</v>
      </c>
      <c r="AR23" s="7">
        <f t="shared" si="41"/>
        <v>83.503</v>
      </c>
      <c r="AS23" s="7">
        <f t="shared" si="42"/>
        <v>65</v>
      </c>
      <c r="AT23" s="7">
        <v>0.684</v>
      </c>
      <c r="AU23" s="7">
        <f t="shared" si="2"/>
        <v>75.6504</v>
      </c>
      <c r="AV23" s="7">
        <f t="shared" si="3"/>
        <v>54</v>
      </c>
      <c r="AW23" s="7">
        <v>0.74</v>
      </c>
      <c r="AX23" s="7">
        <f t="shared" si="4"/>
        <v>81.844</v>
      </c>
      <c r="AY23" s="7">
        <f t="shared" si="5"/>
        <v>44</v>
      </c>
      <c r="AZ23" s="7">
        <v>0.637</v>
      </c>
      <c r="BA23" s="7">
        <f t="shared" si="6"/>
        <v>70.45219999999999</v>
      </c>
      <c r="BB23" s="7">
        <f t="shared" si="7"/>
        <v>43</v>
      </c>
      <c r="BC23" s="7">
        <v>0.626</v>
      </c>
      <c r="BD23" s="7">
        <f t="shared" si="8"/>
        <v>69.23559999999999</v>
      </c>
      <c r="BE23" s="7">
        <f t="shared" si="9"/>
        <v>39</v>
      </c>
      <c r="BF23" s="7">
        <v>0.674</v>
      </c>
      <c r="BG23" s="7">
        <f t="shared" si="10"/>
        <v>74.5444</v>
      </c>
      <c r="BH23" s="7">
        <f t="shared" si="11"/>
        <v>37</v>
      </c>
      <c r="BI23" s="7">
        <v>0.608</v>
      </c>
      <c r="BJ23" s="7">
        <f t="shared" si="12"/>
        <v>67.2448</v>
      </c>
      <c r="BK23" s="7">
        <f t="shared" si="13"/>
        <v>45</v>
      </c>
      <c r="BL23" s="7">
        <v>0.487</v>
      </c>
      <c r="BM23" s="7">
        <f t="shared" si="14"/>
        <v>53.862199999999994</v>
      </c>
      <c r="BN23" s="7">
        <f t="shared" si="15"/>
        <v>44</v>
      </c>
    </row>
    <row r="24" spans="1:66" ht="9.75">
      <c r="A24" s="3" t="s">
        <v>81</v>
      </c>
      <c r="B24" s="7">
        <v>1.069</v>
      </c>
      <c r="C24" s="7">
        <f t="shared" si="16"/>
        <v>106.89999999999999</v>
      </c>
      <c r="D24" s="7">
        <v>0.308</v>
      </c>
      <c r="E24" s="7">
        <f t="shared" si="0"/>
        <v>34.0648</v>
      </c>
      <c r="F24" s="7">
        <f t="shared" si="1"/>
        <v>46.10000000000001</v>
      </c>
      <c r="G24" s="7">
        <v>0.685</v>
      </c>
      <c r="H24" s="7">
        <f t="shared" si="17"/>
        <v>75.761</v>
      </c>
      <c r="I24" s="7">
        <f t="shared" si="18"/>
        <v>118.10000000000001</v>
      </c>
      <c r="J24" s="7">
        <v>0.782</v>
      </c>
      <c r="K24" s="7">
        <f t="shared" si="19"/>
        <v>86.4892</v>
      </c>
      <c r="L24" s="7">
        <f t="shared" si="20"/>
        <v>162.10000000000002</v>
      </c>
      <c r="M24" s="7">
        <v>0.761</v>
      </c>
      <c r="N24" s="7">
        <f t="shared" si="21"/>
        <v>84.1666</v>
      </c>
      <c r="O24" s="7">
        <f t="shared" si="22"/>
        <v>144.10000000000002</v>
      </c>
      <c r="P24" s="7">
        <v>0.828</v>
      </c>
      <c r="Q24" s="7">
        <f t="shared" si="23"/>
        <v>91.57679999999999</v>
      </c>
      <c r="R24" s="7">
        <f t="shared" si="24"/>
        <v>131.10000000000002</v>
      </c>
      <c r="S24" s="7">
        <v>0.837</v>
      </c>
      <c r="T24" s="7">
        <f t="shared" si="25"/>
        <v>92.5722</v>
      </c>
      <c r="U24" s="7">
        <f t="shared" si="26"/>
        <v>131.10000000000002</v>
      </c>
      <c r="V24" s="7">
        <v>0.787</v>
      </c>
      <c r="W24" s="7">
        <f t="shared" si="27"/>
        <v>87.0422</v>
      </c>
      <c r="X24" s="7">
        <f t="shared" si="28"/>
        <v>118.10000000000001</v>
      </c>
      <c r="Y24" s="7">
        <v>0.748</v>
      </c>
      <c r="Z24" s="7">
        <f t="shared" si="29"/>
        <v>82.72879999999999</v>
      </c>
      <c r="AA24" s="7">
        <f t="shared" si="30"/>
        <v>118.10000000000001</v>
      </c>
      <c r="AB24" s="7">
        <v>0.829</v>
      </c>
      <c r="AC24" s="7">
        <f t="shared" si="31"/>
        <v>91.6874</v>
      </c>
      <c r="AD24" s="7">
        <f t="shared" si="32"/>
        <v>96.10000000000001</v>
      </c>
      <c r="AE24" s="7">
        <v>0.784</v>
      </c>
      <c r="AF24" s="7">
        <f t="shared" si="33"/>
        <v>86.71039999999999</v>
      </c>
      <c r="AG24" s="7">
        <f t="shared" si="34"/>
        <v>113.10000000000001</v>
      </c>
      <c r="AH24" s="7">
        <v>0.748</v>
      </c>
      <c r="AI24" s="7">
        <f t="shared" si="35"/>
        <v>82.72879999999999</v>
      </c>
      <c r="AJ24" s="7">
        <f t="shared" si="36"/>
        <v>82.10000000000001</v>
      </c>
      <c r="AK24" s="7">
        <v>0.717</v>
      </c>
      <c r="AL24" s="7">
        <f t="shared" si="37"/>
        <v>79.30019999999999</v>
      </c>
      <c r="AM24" s="7">
        <f t="shared" si="38"/>
        <v>71.10000000000001</v>
      </c>
      <c r="AN24" s="7">
        <v>0.746</v>
      </c>
      <c r="AO24" s="7">
        <f t="shared" si="39"/>
        <v>82.5076</v>
      </c>
      <c r="AP24" s="7">
        <f t="shared" si="40"/>
        <v>59.10000000000001</v>
      </c>
      <c r="AQ24" s="7">
        <v>0.725</v>
      </c>
      <c r="AR24" s="7">
        <f t="shared" si="41"/>
        <v>80.18499999999999</v>
      </c>
      <c r="AS24" s="7">
        <f t="shared" si="42"/>
        <v>54.10000000000001</v>
      </c>
      <c r="AT24" s="7">
        <v>0.651</v>
      </c>
      <c r="AU24" s="7">
        <f t="shared" si="2"/>
        <v>72.0006</v>
      </c>
      <c r="AV24" s="7">
        <f t="shared" si="3"/>
        <v>43.10000000000001</v>
      </c>
      <c r="AW24" s="7">
        <v>0.715</v>
      </c>
      <c r="AX24" s="7">
        <f t="shared" si="4"/>
        <v>79.079</v>
      </c>
      <c r="AY24" s="7">
        <f t="shared" si="5"/>
        <v>33.10000000000001</v>
      </c>
      <c r="AZ24" s="7">
        <v>0.582</v>
      </c>
      <c r="BA24" s="7">
        <f t="shared" si="6"/>
        <v>64.36919999999999</v>
      </c>
      <c r="BB24" s="7">
        <f t="shared" si="7"/>
        <v>32.10000000000001</v>
      </c>
      <c r="BC24" s="7">
        <v>0.574</v>
      </c>
      <c r="BD24" s="7">
        <f t="shared" si="8"/>
        <v>63.484399999999994</v>
      </c>
      <c r="BE24" s="7">
        <f t="shared" si="9"/>
        <v>28.10000000000001</v>
      </c>
      <c r="BF24" s="7">
        <v>0.549</v>
      </c>
      <c r="BG24" s="7">
        <f t="shared" si="10"/>
        <v>60.7194</v>
      </c>
      <c r="BH24" s="7">
        <f t="shared" si="11"/>
        <v>26.10000000000001</v>
      </c>
      <c r="BI24" s="7">
        <v>0.557</v>
      </c>
      <c r="BJ24" s="7">
        <f t="shared" si="12"/>
        <v>61.604200000000006</v>
      </c>
      <c r="BK24" s="7">
        <f t="shared" si="13"/>
        <v>34.10000000000001</v>
      </c>
      <c r="BL24" s="7">
        <v>0.461</v>
      </c>
      <c r="BM24" s="7">
        <f t="shared" si="14"/>
        <v>50.9866</v>
      </c>
      <c r="BN24" s="7">
        <f t="shared" si="15"/>
        <v>33.10000000000001</v>
      </c>
    </row>
    <row r="25" spans="1:66" ht="9.75">
      <c r="A25" s="3" t="s">
        <v>82</v>
      </c>
      <c r="B25" s="7">
        <v>1.177</v>
      </c>
      <c r="C25" s="7">
        <f t="shared" si="16"/>
        <v>117.7</v>
      </c>
      <c r="D25" s="7">
        <v>0.233</v>
      </c>
      <c r="E25" s="7">
        <f t="shared" si="0"/>
        <v>25.7698</v>
      </c>
      <c r="F25" s="7">
        <f t="shared" si="1"/>
        <v>35.3</v>
      </c>
      <c r="G25" s="7">
        <v>0.66</v>
      </c>
      <c r="H25" s="7">
        <f t="shared" si="17"/>
        <v>72.996</v>
      </c>
      <c r="I25" s="7">
        <f t="shared" si="18"/>
        <v>107.3</v>
      </c>
      <c r="J25" s="7">
        <v>0.766</v>
      </c>
      <c r="K25" s="7">
        <f t="shared" si="19"/>
        <v>84.7196</v>
      </c>
      <c r="L25" s="7">
        <f t="shared" si="20"/>
        <v>151.3</v>
      </c>
      <c r="M25" s="7">
        <v>0.728</v>
      </c>
      <c r="N25" s="7">
        <f t="shared" si="21"/>
        <v>80.51679999999999</v>
      </c>
      <c r="O25" s="7">
        <f t="shared" si="22"/>
        <v>133.3</v>
      </c>
      <c r="P25" s="7">
        <v>0.82</v>
      </c>
      <c r="Q25" s="7">
        <f t="shared" si="23"/>
        <v>90.692</v>
      </c>
      <c r="R25" s="7">
        <f t="shared" si="24"/>
        <v>120.3</v>
      </c>
      <c r="S25" s="7">
        <v>0.826</v>
      </c>
      <c r="T25" s="7">
        <f t="shared" si="25"/>
        <v>91.3556</v>
      </c>
      <c r="U25" s="7">
        <f t="shared" si="26"/>
        <v>120.3</v>
      </c>
      <c r="V25" s="7">
        <v>0.796</v>
      </c>
      <c r="W25" s="7">
        <f t="shared" si="27"/>
        <v>88.0376</v>
      </c>
      <c r="X25" s="7">
        <f t="shared" si="28"/>
        <v>107.3</v>
      </c>
      <c r="Y25" s="7">
        <v>0.76</v>
      </c>
      <c r="Z25" s="7">
        <f t="shared" si="29"/>
        <v>84.056</v>
      </c>
      <c r="AA25" s="7">
        <f t="shared" si="30"/>
        <v>107.3</v>
      </c>
      <c r="AB25" s="7">
        <v>0.818</v>
      </c>
      <c r="AC25" s="7">
        <f t="shared" si="31"/>
        <v>90.47079999999998</v>
      </c>
      <c r="AD25" s="7">
        <f t="shared" si="32"/>
        <v>85.3</v>
      </c>
      <c r="AE25" s="7">
        <v>0.726</v>
      </c>
      <c r="AF25" s="7">
        <f t="shared" si="33"/>
        <v>80.2956</v>
      </c>
      <c r="AG25" s="7">
        <f t="shared" si="34"/>
        <v>102.3</v>
      </c>
      <c r="AH25" s="7">
        <v>0.694</v>
      </c>
      <c r="AI25" s="7">
        <f t="shared" si="35"/>
        <v>76.75639999999999</v>
      </c>
      <c r="AJ25" s="7">
        <f t="shared" si="36"/>
        <v>71.3</v>
      </c>
      <c r="AK25" s="7">
        <v>0.708</v>
      </c>
      <c r="AL25" s="7">
        <f t="shared" si="37"/>
        <v>78.30479999999999</v>
      </c>
      <c r="AM25" s="7">
        <f t="shared" si="38"/>
        <v>60.3</v>
      </c>
      <c r="AN25" s="7">
        <v>0.727</v>
      </c>
      <c r="AO25" s="7">
        <f t="shared" si="39"/>
        <v>80.4062</v>
      </c>
      <c r="AP25" s="7">
        <f t="shared" si="40"/>
        <v>48.3</v>
      </c>
      <c r="AQ25" s="7">
        <v>0.715</v>
      </c>
      <c r="AR25" s="7">
        <f t="shared" si="41"/>
        <v>79.079</v>
      </c>
      <c r="AS25" s="7">
        <f t="shared" si="42"/>
        <v>43.3</v>
      </c>
      <c r="AT25" s="7">
        <v>0.637</v>
      </c>
      <c r="AU25" s="7">
        <f t="shared" si="2"/>
        <v>70.45219999999999</v>
      </c>
      <c r="AV25" s="7">
        <f t="shared" si="3"/>
        <v>32.3</v>
      </c>
      <c r="AW25" s="7">
        <v>0.719</v>
      </c>
      <c r="AX25" s="7">
        <f t="shared" si="4"/>
        <v>79.5214</v>
      </c>
      <c r="AY25" s="7">
        <f t="shared" si="5"/>
        <v>22.299999999999997</v>
      </c>
      <c r="AZ25" s="7">
        <v>0.547</v>
      </c>
      <c r="BA25" s="7">
        <f t="shared" si="6"/>
        <v>60.498200000000004</v>
      </c>
      <c r="BB25" s="7">
        <f t="shared" si="7"/>
        <v>21.299999999999997</v>
      </c>
      <c r="BC25" s="7">
        <v>0.453</v>
      </c>
      <c r="BD25" s="7">
        <f t="shared" si="8"/>
        <v>50.1018</v>
      </c>
      <c r="BE25" s="7">
        <f t="shared" si="9"/>
        <v>17.299999999999997</v>
      </c>
      <c r="BF25" s="7">
        <v>0.452</v>
      </c>
      <c r="BG25" s="7">
        <f t="shared" si="10"/>
        <v>49.9912</v>
      </c>
      <c r="BH25" s="7">
        <f t="shared" si="11"/>
        <v>15.299999999999997</v>
      </c>
      <c r="BI25" s="7">
        <v>0.519</v>
      </c>
      <c r="BJ25" s="7">
        <f t="shared" si="12"/>
        <v>57.4014</v>
      </c>
      <c r="BK25" s="7">
        <f t="shared" si="13"/>
        <v>23.299999999999997</v>
      </c>
      <c r="BL25" s="7">
        <v>0.457</v>
      </c>
      <c r="BM25" s="7">
        <f t="shared" si="14"/>
        <v>50.5442</v>
      </c>
      <c r="BN25" s="7">
        <f t="shared" si="15"/>
        <v>22.299999999999997</v>
      </c>
    </row>
    <row r="26" spans="1:66" ht="9.75">
      <c r="A26" s="3" t="s">
        <v>83</v>
      </c>
      <c r="B26" s="7">
        <v>1.285</v>
      </c>
      <c r="C26" s="7">
        <f t="shared" si="16"/>
        <v>128.5</v>
      </c>
      <c r="D26" s="7">
        <v>0.174</v>
      </c>
      <c r="E26" s="7">
        <f t="shared" si="0"/>
        <v>19.2444</v>
      </c>
      <c r="F26" s="7">
        <f t="shared" si="1"/>
        <v>24.5</v>
      </c>
      <c r="G26" s="7">
        <v>0.677</v>
      </c>
      <c r="H26" s="7">
        <f t="shared" si="17"/>
        <v>74.8762</v>
      </c>
      <c r="I26" s="7">
        <f t="shared" si="18"/>
        <v>96.5</v>
      </c>
      <c r="J26" s="7">
        <v>0.774</v>
      </c>
      <c r="K26" s="7">
        <f t="shared" si="19"/>
        <v>85.6044</v>
      </c>
      <c r="L26" s="7">
        <f t="shared" si="20"/>
        <v>140.5</v>
      </c>
      <c r="M26" s="7">
        <v>0.703</v>
      </c>
      <c r="N26" s="7">
        <f t="shared" si="21"/>
        <v>77.75179999999999</v>
      </c>
      <c r="O26" s="7">
        <f t="shared" si="22"/>
        <v>122.5</v>
      </c>
      <c r="P26" s="7">
        <v>0.781</v>
      </c>
      <c r="Q26" s="7">
        <f t="shared" si="23"/>
        <v>86.37859999999999</v>
      </c>
      <c r="R26" s="7">
        <f t="shared" si="24"/>
        <v>109.5</v>
      </c>
      <c r="S26" s="7">
        <v>0.846</v>
      </c>
      <c r="T26" s="7">
        <f t="shared" si="25"/>
        <v>93.5676</v>
      </c>
      <c r="U26" s="7">
        <f t="shared" si="26"/>
        <v>109.5</v>
      </c>
      <c r="V26" s="7">
        <v>0.779</v>
      </c>
      <c r="W26" s="7">
        <f t="shared" si="27"/>
        <v>86.1574</v>
      </c>
      <c r="X26" s="7">
        <f t="shared" si="28"/>
        <v>96.5</v>
      </c>
      <c r="Y26" s="7">
        <v>0.731</v>
      </c>
      <c r="Z26" s="7">
        <f t="shared" si="29"/>
        <v>80.84859999999999</v>
      </c>
      <c r="AA26" s="7">
        <f t="shared" si="30"/>
        <v>96.5</v>
      </c>
      <c r="AB26" s="7">
        <v>0.769</v>
      </c>
      <c r="AC26" s="7">
        <f t="shared" si="31"/>
        <v>85.0514</v>
      </c>
      <c r="AD26" s="7">
        <f t="shared" si="32"/>
        <v>74.5</v>
      </c>
      <c r="AE26" s="7">
        <v>0.712</v>
      </c>
      <c r="AF26" s="7">
        <f t="shared" si="33"/>
        <v>78.74719999999999</v>
      </c>
      <c r="AG26" s="7">
        <f t="shared" si="34"/>
        <v>91.5</v>
      </c>
      <c r="AH26" s="7">
        <v>0.669</v>
      </c>
      <c r="AI26" s="7">
        <f t="shared" si="35"/>
        <v>73.9914</v>
      </c>
      <c r="AJ26" s="7">
        <f t="shared" si="36"/>
        <v>60.5</v>
      </c>
      <c r="AK26" s="7">
        <v>0.691</v>
      </c>
      <c r="AL26" s="7">
        <f t="shared" si="37"/>
        <v>76.42459999999998</v>
      </c>
      <c r="AM26" s="7">
        <f t="shared" si="38"/>
        <v>49.5</v>
      </c>
      <c r="AN26" s="7">
        <v>0.687</v>
      </c>
      <c r="AO26" s="7">
        <f t="shared" si="39"/>
        <v>75.9822</v>
      </c>
      <c r="AP26" s="7">
        <f t="shared" si="40"/>
        <v>37.5</v>
      </c>
      <c r="AQ26" s="7">
        <v>0.703</v>
      </c>
      <c r="AR26" s="7">
        <f t="shared" si="41"/>
        <v>77.75179999999999</v>
      </c>
      <c r="AS26" s="7">
        <f t="shared" si="42"/>
        <v>32.5</v>
      </c>
      <c r="AT26" s="7">
        <v>0.6</v>
      </c>
      <c r="AU26" s="7">
        <f t="shared" si="2"/>
        <v>66.36</v>
      </c>
      <c r="AV26" s="7">
        <f t="shared" si="3"/>
        <v>21.5</v>
      </c>
      <c r="AW26" s="7">
        <v>0.457</v>
      </c>
      <c r="AX26" s="7">
        <f t="shared" si="4"/>
        <v>50.5442</v>
      </c>
      <c r="AY26" s="7">
        <f t="shared" si="5"/>
        <v>11.5</v>
      </c>
      <c r="AZ26" s="7">
        <v>0.244</v>
      </c>
      <c r="BA26" s="7">
        <f t="shared" si="6"/>
        <v>26.9864</v>
      </c>
      <c r="BB26" s="7">
        <f t="shared" si="7"/>
        <v>10.5</v>
      </c>
      <c r="BC26" s="7"/>
      <c r="BD26" s="7"/>
      <c r="BE26" s="7"/>
      <c r="BF26" s="7">
        <v>0.086</v>
      </c>
      <c r="BG26" s="7">
        <f t="shared" si="10"/>
        <v>9.5116</v>
      </c>
      <c r="BH26" s="7">
        <f t="shared" si="11"/>
        <v>4.5</v>
      </c>
      <c r="BI26" s="7">
        <v>0.418</v>
      </c>
      <c r="BJ26" s="7">
        <f t="shared" si="12"/>
        <v>46.230799999999995</v>
      </c>
      <c r="BK26" s="7">
        <f t="shared" si="13"/>
        <v>12.5</v>
      </c>
      <c r="BL26" s="7">
        <v>0.272</v>
      </c>
      <c r="BM26" s="7">
        <f t="shared" si="14"/>
        <v>30.0832</v>
      </c>
      <c r="BN26" s="7">
        <f t="shared" si="15"/>
        <v>11.5</v>
      </c>
    </row>
    <row r="27" spans="1:66" ht="9.75">
      <c r="A27" s="3" t="s">
        <v>84</v>
      </c>
      <c r="B27" s="7">
        <v>1.394</v>
      </c>
      <c r="C27" s="7">
        <f t="shared" si="16"/>
        <v>139.39999999999998</v>
      </c>
      <c r="D27" s="7">
        <v>0.097</v>
      </c>
      <c r="E27" s="7">
        <f t="shared" si="0"/>
        <v>10.7282</v>
      </c>
      <c r="F27" s="7">
        <f t="shared" si="1"/>
        <v>13.600000000000023</v>
      </c>
      <c r="G27" s="7">
        <v>0.667</v>
      </c>
      <c r="H27" s="7">
        <f t="shared" si="17"/>
        <v>73.7702</v>
      </c>
      <c r="I27" s="7">
        <f t="shared" si="18"/>
        <v>85.60000000000002</v>
      </c>
      <c r="J27" s="7">
        <v>0.85</v>
      </c>
      <c r="K27" s="7">
        <f t="shared" si="19"/>
        <v>94.00999999999999</v>
      </c>
      <c r="L27" s="7">
        <f t="shared" si="20"/>
        <v>129.60000000000002</v>
      </c>
      <c r="M27" s="7">
        <v>0.706</v>
      </c>
      <c r="N27" s="7">
        <f t="shared" si="21"/>
        <v>78.08359999999999</v>
      </c>
      <c r="O27" s="7">
        <f t="shared" si="22"/>
        <v>111.60000000000002</v>
      </c>
      <c r="P27" s="7">
        <v>0.748</v>
      </c>
      <c r="Q27" s="7">
        <f t="shared" si="23"/>
        <v>82.72879999999999</v>
      </c>
      <c r="R27" s="7">
        <f t="shared" si="24"/>
        <v>98.60000000000002</v>
      </c>
      <c r="S27" s="7">
        <v>0.826</v>
      </c>
      <c r="T27" s="7">
        <f t="shared" si="25"/>
        <v>91.3556</v>
      </c>
      <c r="U27" s="7">
        <f t="shared" si="26"/>
        <v>98.60000000000002</v>
      </c>
      <c r="V27" s="7">
        <v>0.769</v>
      </c>
      <c r="W27" s="7">
        <f t="shared" si="27"/>
        <v>85.0514</v>
      </c>
      <c r="X27" s="7">
        <f t="shared" si="28"/>
        <v>85.60000000000002</v>
      </c>
      <c r="Y27" s="7">
        <v>0.676</v>
      </c>
      <c r="Z27" s="7">
        <f t="shared" si="29"/>
        <v>74.7656</v>
      </c>
      <c r="AA27" s="7">
        <f t="shared" si="30"/>
        <v>85.60000000000002</v>
      </c>
      <c r="AB27" s="7">
        <v>0.766</v>
      </c>
      <c r="AC27" s="7">
        <f t="shared" si="31"/>
        <v>84.7196</v>
      </c>
      <c r="AD27" s="7">
        <f t="shared" si="32"/>
        <v>63.60000000000002</v>
      </c>
      <c r="AE27" s="7">
        <v>0.651</v>
      </c>
      <c r="AF27" s="7">
        <f t="shared" si="33"/>
        <v>72.0006</v>
      </c>
      <c r="AG27" s="7">
        <f t="shared" si="34"/>
        <v>80.60000000000002</v>
      </c>
      <c r="AH27" s="7">
        <v>0.673</v>
      </c>
      <c r="AI27" s="7">
        <f t="shared" si="35"/>
        <v>74.4338</v>
      </c>
      <c r="AJ27" s="7">
        <f t="shared" si="36"/>
        <v>49.60000000000002</v>
      </c>
      <c r="AK27" s="7">
        <v>0.631</v>
      </c>
      <c r="AL27" s="7">
        <f t="shared" si="37"/>
        <v>69.7886</v>
      </c>
      <c r="AM27" s="7">
        <f t="shared" si="38"/>
        <v>38.60000000000002</v>
      </c>
      <c r="AN27" s="7">
        <v>0.636</v>
      </c>
      <c r="AO27" s="7">
        <f t="shared" si="39"/>
        <v>70.3416</v>
      </c>
      <c r="AP27" s="7">
        <f t="shared" si="40"/>
        <v>26.600000000000023</v>
      </c>
      <c r="AQ27" s="7">
        <v>0.633</v>
      </c>
      <c r="AR27" s="7">
        <f t="shared" si="41"/>
        <v>70.0098</v>
      </c>
      <c r="AS27" s="7">
        <f t="shared" si="42"/>
        <v>21.600000000000023</v>
      </c>
      <c r="AT27" s="7">
        <v>0.273</v>
      </c>
      <c r="AU27" s="7">
        <f t="shared" si="2"/>
        <v>30.1938</v>
      </c>
      <c r="AV27" s="7">
        <f t="shared" si="3"/>
        <v>10.600000000000023</v>
      </c>
      <c r="AW27" s="7">
        <v>0.256</v>
      </c>
      <c r="AX27" s="7">
        <f t="shared" si="4"/>
        <v>28.313599999999997</v>
      </c>
      <c r="AY27" s="7">
        <f t="shared" si="5"/>
        <v>0.6000000000000227</v>
      </c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6" ht="9.75">
      <c r="A28" s="3" t="s">
        <v>85</v>
      </c>
      <c r="B28" s="7">
        <v>1.502</v>
      </c>
      <c r="C28" s="7">
        <f t="shared" si="16"/>
        <v>150.2</v>
      </c>
      <c r="D28" s="7"/>
      <c r="E28" s="7"/>
      <c r="F28" s="7"/>
      <c r="G28" s="7">
        <v>0.617</v>
      </c>
      <c r="H28" s="7">
        <f t="shared" si="17"/>
        <v>68.2402</v>
      </c>
      <c r="I28" s="7">
        <f t="shared" si="18"/>
        <v>74.80000000000001</v>
      </c>
      <c r="J28" s="7">
        <v>0.814</v>
      </c>
      <c r="K28" s="7">
        <f t="shared" si="19"/>
        <v>90.02839999999999</v>
      </c>
      <c r="L28" s="7">
        <f t="shared" si="20"/>
        <v>118.80000000000001</v>
      </c>
      <c r="M28" s="7">
        <v>0.729</v>
      </c>
      <c r="N28" s="7">
        <f t="shared" si="21"/>
        <v>80.6274</v>
      </c>
      <c r="O28" s="7">
        <f t="shared" si="22"/>
        <v>100.80000000000001</v>
      </c>
      <c r="P28" s="7">
        <v>0.751</v>
      </c>
      <c r="Q28" s="7">
        <f t="shared" si="23"/>
        <v>83.0606</v>
      </c>
      <c r="R28" s="7">
        <f t="shared" si="24"/>
        <v>87.80000000000001</v>
      </c>
      <c r="S28" s="7">
        <v>0.804</v>
      </c>
      <c r="T28" s="7">
        <f t="shared" si="25"/>
        <v>88.9224</v>
      </c>
      <c r="U28" s="7">
        <f t="shared" si="26"/>
        <v>87.80000000000001</v>
      </c>
      <c r="V28" s="7">
        <v>0.746</v>
      </c>
      <c r="W28" s="7">
        <f t="shared" si="27"/>
        <v>82.5076</v>
      </c>
      <c r="X28" s="7">
        <f t="shared" si="28"/>
        <v>74.80000000000001</v>
      </c>
      <c r="Y28" s="7">
        <v>0.698</v>
      </c>
      <c r="Z28" s="7">
        <f t="shared" si="29"/>
        <v>77.19879999999999</v>
      </c>
      <c r="AA28" s="7">
        <f t="shared" si="30"/>
        <v>74.80000000000001</v>
      </c>
      <c r="AB28" s="7">
        <v>0.719</v>
      </c>
      <c r="AC28" s="7">
        <f t="shared" si="31"/>
        <v>79.5214</v>
      </c>
      <c r="AD28" s="7">
        <f t="shared" si="32"/>
        <v>52.80000000000001</v>
      </c>
      <c r="AE28" s="7">
        <v>0.669</v>
      </c>
      <c r="AF28" s="7">
        <f t="shared" si="33"/>
        <v>73.9914</v>
      </c>
      <c r="AG28" s="7">
        <f t="shared" si="34"/>
        <v>69.80000000000001</v>
      </c>
      <c r="AH28" s="7">
        <v>0.652</v>
      </c>
      <c r="AI28" s="7">
        <f t="shared" si="35"/>
        <v>72.1112</v>
      </c>
      <c r="AJ28" s="7">
        <f t="shared" si="36"/>
        <v>38.80000000000001</v>
      </c>
      <c r="AK28" s="7">
        <v>0.629</v>
      </c>
      <c r="AL28" s="7">
        <f t="shared" si="37"/>
        <v>69.56739999999999</v>
      </c>
      <c r="AM28" s="7">
        <f t="shared" si="38"/>
        <v>27.80000000000001</v>
      </c>
      <c r="AN28" s="7">
        <v>0.593</v>
      </c>
      <c r="AO28" s="7">
        <f t="shared" si="39"/>
        <v>65.58579999999999</v>
      </c>
      <c r="AP28" s="7">
        <f t="shared" si="40"/>
        <v>15.800000000000011</v>
      </c>
      <c r="AQ28" s="7">
        <v>0.368</v>
      </c>
      <c r="AR28" s="7">
        <f t="shared" si="41"/>
        <v>40.700799999999994</v>
      </c>
      <c r="AS28" s="7">
        <f t="shared" si="42"/>
        <v>10.800000000000011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</row>
    <row r="29" spans="1:66" ht="9.75">
      <c r="A29" s="3" t="s">
        <v>86</v>
      </c>
      <c r="B29" s="7">
        <v>1.61</v>
      </c>
      <c r="C29" s="7">
        <f t="shared" si="16"/>
        <v>161</v>
      </c>
      <c r="D29" s="7"/>
      <c r="E29" s="7"/>
      <c r="F29" s="7"/>
      <c r="G29" s="7">
        <v>0.601</v>
      </c>
      <c r="H29" s="7">
        <f t="shared" si="17"/>
        <v>66.47059999999999</v>
      </c>
      <c r="I29" s="7">
        <f t="shared" si="18"/>
        <v>64</v>
      </c>
      <c r="J29" s="7">
        <v>0.708</v>
      </c>
      <c r="K29" s="7">
        <f t="shared" si="19"/>
        <v>78.30479999999999</v>
      </c>
      <c r="L29" s="7">
        <f t="shared" si="20"/>
        <v>108</v>
      </c>
      <c r="M29" s="7">
        <v>0.714</v>
      </c>
      <c r="N29" s="7">
        <f t="shared" si="21"/>
        <v>78.96839999999999</v>
      </c>
      <c r="O29" s="7">
        <f t="shared" si="22"/>
        <v>90</v>
      </c>
      <c r="P29" s="7">
        <v>0.685</v>
      </c>
      <c r="Q29" s="7">
        <f t="shared" si="23"/>
        <v>75.761</v>
      </c>
      <c r="R29" s="7">
        <f t="shared" si="24"/>
        <v>77</v>
      </c>
      <c r="S29" s="7">
        <v>0.752</v>
      </c>
      <c r="T29" s="7">
        <f t="shared" si="25"/>
        <v>83.1712</v>
      </c>
      <c r="U29" s="7">
        <f t="shared" si="26"/>
        <v>77</v>
      </c>
      <c r="V29" s="7">
        <v>0.744</v>
      </c>
      <c r="W29" s="7">
        <f t="shared" si="27"/>
        <v>82.2864</v>
      </c>
      <c r="X29" s="7">
        <f t="shared" si="28"/>
        <v>64</v>
      </c>
      <c r="Y29" s="7">
        <v>0.666</v>
      </c>
      <c r="Z29" s="7">
        <f t="shared" si="29"/>
        <v>73.6596</v>
      </c>
      <c r="AA29" s="7">
        <f t="shared" si="30"/>
        <v>64</v>
      </c>
      <c r="AB29" s="7">
        <v>0.732</v>
      </c>
      <c r="AC29" s="7">
        <f t="shared" si="31"/>
        <v>80.9592</v>
      </c>
      <c r="AD29" s="7">
        <f t="shared" si="32"/>
        <v>42</v>
      </c>
      <c r="AE29" s="7">
        <v>0.648</v>
      </c>
      <c r="AF29" s="7">
        <f t="shared" si="33"/>
        <v>71.6688</v>
      </c>
      <c r="AG29" s="7">
        <f t="shared" si="34"/>
        <v>59</v>
      </c>
      <c r="AH29" s="7">
        <v>0.597</v>
      </c>
      <c r="AI29" s="7">
        <f t="shared" si="35"/>
        <v>66.0282</v>
      </c>
      <c r="AJ29" s="7">
        <f t="shared" si="36"/>
        <v>28</v>
      </c>
      <c r="AK29" s="7">
        <v>0.556</v>
      </c>
      <c r="AL29" s="7">
        <f t="shared" si="37"/>
        <v>61.4936</v>
      </c>
      <c r="AM29" s="7">
        <f t="shared" si="38"/>
        <v>17</v>
      </c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</row>
    <row r="30" spans="1:66" ht="9.75">
      <c r="A30" s="3" t="s">
        <v>87</v>
      </c>
      <c r="B30" s="7">
        <v>1.718</v>
      </c>
      <c r="C30" s="7">
        <f t="shared" si="16"/>
        <v>171.8</v>
      </c>
      <c r="D30" s="7"/>
      <c r="E30" s="7"/>
      <c r="F30" s="7"/>
      <c r="G30" s="7">
        <v>0.518</v>
      </c>
      <c r="H30" s="7">
        <f t="shared" si="17"/>
        <v>57.2908</v>
      </c>
      <c r="I30" s="7">
        <f t="shared" si="18"/>
        <v>53.19999999999999</v>
      </c>
      <c r="J30" s="7">
        <v>0.658</v>
      </c>
      <c r="K30" s="7">
        <f t="shared" si="19"/>
        <v>72.7748</v>
      </c>
      <c r="L30" s="7">
        <f t="shared" si="20"/>
        <v>97.19999999999999</v>
      </c>
      <c r="M30" s="7">
        <v>0.72</v>
      </c>
      <c r="N30" s="7">
        <f t="shared" si="21"/>
        <v>79.63199999999999</v>
      </c>
      <c r="O30" s="7">
        <f t="shared" si="22"/>
        <v>79.19999999999999</v>
      </c>
      <c r="P30" s="7">
        <v>0.665</v>
      </c>
      <c r="Q30" s="7">
        <f t="shared" si="23"/>
        <v>73.549</v>
      </c>
      <c r="R30" s="7">
        <f t="shared" si="24"/>
        <v>66.19999999999999</v>
      </c>
      <c r="S30" s="7">
        <v>0.706</v>
      </c>
      <c r="T30" s="7">
        <f t="shared" si="25"/>
        <v>78.08359999999999</v>
      </c>
      <c r="U30" s="7">
        <f t="shared" si="26"/>
        <v>66.19999999999999</v>
      </c>
      <c r="V30" s="7">
        <v>0.725</v>
      </c>
      <c r="W30" s="7">
        <f t="shared" si="27"/>
        <v>80.18499999999999</v>
      </c>
      <c r="X30" s="7">
        <f t="shared" si="28"/>
        <v>53.19999999999999</v>
      </c>
      <c r="Y30" s="7">
        <v>0.628</v>
      </c>
      <c r="Z30" s="7">
        <f t="shared" si="29"/>
        <v>69.4568</v>
      </c>
      <c r="AA30" s="7">
        <f t="shared" si="30"/>
        <v>53.19999999999999</v>
      </c>
      <c r="AB30" s="7">
        <v>0.674</v>
      </c>
      <c r="AC30" s="7">
        <f t="shared" si="31"/>
        <v>74.5444</v>
      </c>
      <c r="AD30" s="7">
        <f t="shared" si="32"/>
        <v>31.19999999999999</v>
      </c>
      <c r="AE30" s="7">
        <v>0.608</v>
      </c>
      <c r="AF30" s="7">
        <f t="shared" si="33"/>
        <v>67.2448</v>
      </c>
      <c r="AG30" s="7">
        <f t="shared" si="34"/>
        <v>48.19999999999999</v>
      </c>
      <c r="AH30" s="7">
        <v>0.564</v>
      </c>
      <c r="AI30" s="7">
        <f t="shared" si="35"/>
        <v>62.37839999999999</v>
      </c>
      <c r="AJ30" s="7">
        <f t="shared" si="36"/>
        <v>17.19999999999999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</row>
    <row r="31" spans="1:66" ht="9.75">
      <c r="A31" s="3" t="s">
        <v>88</v>
      </c>
      <c r="B31" s="7">
        <v>1.827</v>
      </c>
      <c r="C31" s="7">
        <f t="shared" si="16"/>
        <v>182.7</v>
      </c>
      <c r="D31" s="7"/>
      <c r="E31" s="7"/>
      <c r="F31" s="7"/>
      <c r="G31" s="7">
        <v>0.421</v>
      </c>
      <c r="H31" s="7">
        <f t="shared" si="17"/>
        <v>46.562599999999996</v>
      </c>
      <c r="I31" s="7">
        <f t="shared" si="18"/>
        <v>42.30000000000001</v>
      </c>
      <c r="J31" s="7">
        <v>0.776</v>
      </c>
      <c r="K31" s="7">
        <f t="shared" si="19"/>
        <v>85.8256</v>
      </c>
      <c r="L31" s="7">
        <f t="shared" si="20"/>
        <v>86.30000000000001</v>
      </c>
      <c r="M31" s="7">
        <v>0.686</v>
      </c>
      <c r="N31" s="7">
        <f t="shared" si="21"/>
        <v>75.8716</v>
      </c>
      <c r="O31" s="7">
        <f t="shared" si="22"/>
        <v>68.30000000000001</v>
      </c>
      <c r="P31" s="7">
        <v>0.697</v>
      </c>
      <c r="Q31" s="7">
        <f t="shared" si="23"/>
        <v>77.08819999999999</v>
      </c>
      <c r="R31" s="7">
        <f t="shared" si="24"/>
        <v>55.30000000000001</v>
      </c>
      <c r="S31" s="7">
        <v>0.68</v>
      </c>
      <c r="T31" s="7">
        <f t="shared" si="25"/>
        <v>75.208</v>
      </c>
      <c r="U31" s="7">
        <f t="shared" si="26"/>
        <v>55.30000000000001</v>
      </c>
      <c r="V31" s="7">
        <v>0.712</v>
      </c>
      <c r="W31" s="7">
        <f t="shared" si="27"/>
        <v>78.74719999999999</v>
      </c>
      <c r="X31" s="7">
        <f t="shared" si="28"/>
        <v>42.30000000000001</v>
      </c>
      <c r="Y31" s="7">
        <v>0.6</v>
      </c>
      <c r="Z31" s="7">
        <f t="shared" si="29"/>
        <v>66.36</v>
      </c>
      <c r="AA31" s="7">
        <f t="shared" si="30"/>
        <v>42.30000000000001</v>
      </c>
      <c r="AB31" s="7">
        <v>0.662</v>
      </c>
      <c r="AC31" s="7">
        <f t="shared" si="31"/>
        <v>73.2172</v>
      </c>
      <c r="AD31" s="7">
        <f t="shared" si="32"/>
        <v>20.30000000000001</v>
      </c>
      <c r="AE31" s="7">
        <v>0.571</v>
      </c>
      <c r="AF31" s="7">
        <f t="shared" si="33"/>
        <v>63.15259999999999</v>
      </c>
      <c r="AG31" s="7">
        <f t="shared" si="34"/>
        <v>37.30000000000001</v>
      </c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</row>
    <row r="32" spans="1:66" ht="9.75">
      <c r="A32" s="3" t="s">
        <v>89</v>
      </c>
      <c r="B32" s="7">
        <v>1.935</v>
      </c>
      <c r="C32" s="7">
        <f t="shared" si="16"/>
        <v>193.5</v>
      </c>
      <c r="D32" s="7"/>
      <c r="E32" s="7"/>
      <c r="F32" s="7"/>
      <c r="G32" s="7">
        <v>0.298</v>
      </c>
      <c r="H32" s="7">
        <f t="shared" si="17"/>
        <v>32.9588</v>
      </c>
      <c r="I32" s="7">
        <f t="shared" si="18"/>
        <v>31.5</v>
      </c>
      <c r="J32" s="7">
        <v>0.649</v>
      </c>
      <c r="K32" s="7">
        <f t="shared" si="19"/>
        <v>71.7794</v>
      </c>
      <c r="L32" s="7">
        <f t="shared" si="20"/>
        <v>75.5</v>
      </c>
      <c r="M32" s="7">
        <v>0.678</v>
      </c>
      <c r="N32" s="7">
        <f t="shared" si="21"/>
        <v>74.9868</v>
      </c>
      <c r="O32" s="7">
        <f t="shared" si="22"/>
        <v>57.5</v>
      </c>
      <c r="P32" s="7">
        <v>0.664</v>
      </c>
      <c r="Q32" s="7">
        <f t="shared" si="23"/>
        <v>73.4384</v>
      </c>
      <c r="R32" s="7">
        <f t="shared" si="24"/>
        <v>44.5</v>
      </c>
      <c r="S32" s="7">
        <v>0.618</v>
      </c>
      <c r="T32" s="7">
        <f t="shared" si="25"/>
        <v>68.35079999999999</v>
      </c>
      <c r="U32" s="7">
        <f t="shared" si="26"/>
        <v>44.5</v>
      </c>
      <c r="V32" s="7">
        <v>0.684</v>
      </c>
      <c r="W32" s="7">
        <f t="shared" si="27"/>
        <v>75.6504</v>
      </c>
      <c r="X32" s="7">
        <f t="shared" si="28"/>
        <v>31.5</v>
      </c>
      <c r="Y32" s="7">
        <v>0.558</v>
      </c>
      <c r="Z32" s="7">
        <f t="shared" si="29"/>
        <v>61.714800000000004</v>
      </c>
      <c r="AA32" s="7">
        <f t="shared" si="30"/>
        <v>31.5</v>
      </c>
      <c r="AB32" s="7">
        <v>0.385</v>
      </c>
      <c r="AC32" s="7">
        <f t="shared" si="31"/>
        <v>42.580999999999996</v>
      </c>
      <c r="AD32" s="7">
        <f t="shared" si="32"/>
        <v>9.5</v>
      </c>
      <c r="AE32" s="7">
        <v>0.523</v>
      </c>
      <c r="AF32" s="7">
        <f t="shared" si="33"/>
        <v>57.8438</v>
      </c>
      <c r="AG32" s="7">
        <f t="shared" si="34"/>
        <v>26.5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spans="1:66" ht="9.75">
      <c r="A33" s="3" t="s">
        <v>90</v>
      </c>
      <c r="B33" s="7">
        <v>2.043</v>
      </c>
      <c r="C33" s="7">
        <f t="shared" si="16"/>
        <v>204.3</v>
      </c>
      <c r="D33" s="7"/>
      <c r="E33" s="7"/>
      <c r="F33" s="7"/>
      <c r="G33" s="7">
        <v>0.251</v>
      </c>
      <c r="H33" s="7">
        <f t="shared" si="17"/>
        <v>27.7606</v>
      </c>
      <c r="I33" s="7">
        <f t="shared" si="18"/>
        <v>20.69999999999999</v>
      </c>
      <c r="J33" s="7">
        <v>0.635</v>
      </c>
      <c r="K33" s="7">
        <f t="shared" si="19"/>
        <v>70.231</v>
      </c>
      <c r="L33" s="7">
        <f t="shared" si="20"/>
        <v>64.69999999999999</v>
      </c>
      <c r="M33" s="7">
        <v>0.653</v>
      </c>
      <c r="N33" s="7">
        <f t="shared" si="21"/>
        <v>72.2218</v>
      </c>
      <c r="O33" s="7">
        <f t="shared" si="22"/>
        <v>46.69999999999999</v>
      </c>
      <c r="P33" s="7">
        <v>0.582</v>
      </c>
      <c r="Q33" s="7">
        <f t="shared" si="23"/>
        <v>64.36919999999999</v>
      </c>
      <c r="R33" s="7">
        <f t="shared" si="24"/>
        <v>33.69999999999999</v>
      </c>
      <c r="S33" s="7">
        <v>0.512</v>
      </c>
      <c r="T33" s="7">
        <f t="shared" si="25"/>
        <v>56.627199999999995</v>
      </c>
      <c r="U33" s="7">
        <f t="shared" si="26"/>
        <v>33.69999999999999</v>
      </c>
      <c r="V33" s="7">
        <v>0.553</v>
      </c>
      <c r="W33" s="7">
        <f t="shared" si="27"/>
        <v>61.1618</v>
      </c>
      <c r="X33" s="7">
        <f t="shared" si="28"/>
        <v>20.69999999999999</v>
      </c>
      <c r="Y33" s="7">
        <v>0.577</v>
      </c>
      <c r="Z33" s="7">
        <f t="shared" si="29"/>
        <v>63.816199999999995</v>
      </c>
      <c r="AA33" s="7">
        <f t="shared" si="30"/>
        <v>20.69999999999999</v>
      </c>
      <c r="AB33" s="7"/>
      <c r="AC33" s="7"/>
      <c r="AD33" s="7"/>
      <c r="AE33" s="7">
        <v>0.338</v>
      </c>
      <c r="AF33" s="7">
        <f t="shared" si="33"/>
        <v>37.3828</v>
      </c>
      <c r="AG33" s="7">
        <f t="shared" si="34"/>
        <v>15.699999999999989</v>
      </c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</row>
    <row r="34" spans="1:66" ht="9.75">
      <c r="A34" s="3" t="s">
        <v>91</v>
      </c>
      <c r="B34" s="7">
        <v>2.152</v>
      </c>
      <c r="C34" s="7">
        <f t="shared" si="16"/>
        <v>215.20000000000002</v>
      </c>
      <c r="D34" s="7"/>
      <c r="E34" s="7"/>
      <c r="F34" s="7"/>
      <c r="G34" s="7">
        <v>0.173</v>
      </c>
      <c r="H34" s="7">
        <f t="shared" si="17"/>
        <v>19.133799999999997</v>
      </c>
      <c r="I34" s="7">
        <f t="shared" si="18"/>
        <v>9.799999999999983</v>
      </c>
      <c r="J34" s="7">
        <v>0.632</v>
      </c>
      <c r="K34" s="7">
        <f t="shared" si="19"/>
        <v>69.8992</v>
      </c>
      <c r="L34" s="7">
        <f t="shared" si="20"/>
        <v>53.79999999999998</v>
      </c>
      <c r="M34" s="7">
        <v>0.658</v>
      </c>
      <c r="N34" s="7">
        <f t="shared" si="21"/>
        <v>72.7748</v>
      </c>
      <c r="O34" s="7">
        <f t="shared" si="22"/>
        <v>35.79999999999998</v>
      </c>
      <c r="P34" s="7">
        <v>0.475</v>
      </c>
      <c r="Q34" s="7">
        <f t="shared" si="23"/>
        <v>52.535</v>
      </c>
      <c r="R34" s="7">
        <f t="shared" si="24"/>
        <v>22.799999999999983</v>
      </c>
      <c r="S34" s="7">
        <v>0.349</v>
      </c>
      <c r="T34" s="7">
        <f t="shared" si="25"/>
        <v>38.599399999999996</v>
      </c>
      <c r="U34" s="7">
        <f t="shared" si="26"/>
        <v>22.799999999999983</v>
      </c>
      <c r="V34" s="7">
        <v>0.226</v>
      </c>
      <c r="W34" s="7">
        <f t="shared" si="27"/>
        <v>24.9956</v>
      </c>
      <c r="X34" s="7">
        <f t="shared" si="28"/>
        <v>9.799999999999983</v>
      </c>
      <c r="Y34" s="7">
        <v>0.259</v>
      </c>
      <c r="Z34" s="7">
        <f t="shared" si="29"/>
        <v>28.6454</v>
      </c>
      <c r="AA34" s="7">
        <f t="shared" si="30"/>
        <v>9.799999999999983</v>
      </c>
      <c r="AB34" s="7"/>
      <c r="AC34" s="7"/>
      <c r="AD34" s="7"/>
      <c r="AE34" s="7">
        <v>0.092</v>
      </c>
      <c r="AF34" s="7">
        <f t="shared" si="33"/>
        <v>10.175199999999998</v>
      </c>
      <c r="AG34" s="7">
        <f t="shared" si="34"/>
        <v>4.799999999999983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</row>
    <row r="35" spans="1:66" ht="9.75">
      <c r="A35" s="3" t="s">
        <v>92</v>
      </c>
      <c r="B35" s="7">
        <v>2.26</v>
      </c>
      <c r="C35" s="7">
        <f t="shared" si="16"/>
        <v>225.99999999999997</v>
      </c>
      <c r="D35" s="7"/>
      <c r="E35" s="7"/>
      <c r="F35" s="7"/>
      <c r="G35" s="7"/>
      <c r="H35" s="7"/>
      <c r="I35" s="7"/>
      <c r="J35" s="7">
        <v>0.664</v>
      </c>
      <c r="K35" s="7">
        <f t="shared" si="19"/>
        <v>73.4384</v>
      </c>
      <c r="L35" s="7">
        <f t="shared" si="20"/>
        <v>43.00000000000003</v>
      </c>
      <c r="M35" s="7">
        <v>0.438</v>
      </c>
      <c r="N35" s="7">
        <f t="shared" si="21"/>
        <v>48.4428</v>
      </c>
      <c r="O35" s="7">
        <f t="shared" si="22"/>
        <v>25.00000000000003</v>
      </c>
      <c r="P35" s="7">
        <v>0.262</v>
      </c>
      <c r="Q35" s="7">
        <f t="shared" si="23"/>
        <v>28.9772</v>
      </c>
      <c r="R35" s="7">
        <f t="shared" si="24"/>
        <v>12.000000000000028</v>
      </c>
      <c r="S35" s="7">
        <v>0.398</v>
      </c>
      <c r="T35" s="7">
        <f t="shared" si="25"/>
        <v>44.0188</v>
      </c>
      <c r="U35" s="7">
        <f t="shared" si="26"/>
        <v>12.000000000000028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</row>
    <row r="36" spans="1:66" ht="9.75">
      <c r="A36" s="3" t="s">
        <v>93</v>
      </c>
      <c r="B36" s="7">
        <v>2.368</v>
      </c>
      <c r="C36" s="7">
        <f t="shared" si="16"/>
        <v>236.79999999999998</v>
      </c>
      <c r="D36" s="7"/>
      <c r="E36" s="7"/>
      <c r="F36" s="7"/>
      <c r="G36" s="7"/>
      <c r="H36" s="7"/>
      <c r="I36" s="7"/>
      <c r="J36" s="7">
        <v>0.575</v>
      </c>
      <c r="K36" s="7">
        <f t="shared" si="19"/>
        <v>63.59499999999999</v>
      </c>
      <c r="L36" s="7">
        <f t="shared" si="20"/>
        <v>32.20000000000002</v>
      </c>
      <c r="M36" s="7">
        <v>0.342</v>
      </c>
      <c r="N36" s="7">
        <f t="shared" si="21"/>
        <v>37.8252</v>
      </c>
      <c r="O36" s="7">
        <f t="shared" si="22"/>
        <v>14.200000000000017</v>
      </c>
      <c r="P36" s="7">
        <v>0.177</v>
      </c>
      <c r="Q36" s="7">
        <f t="shared" si="23"/>
        <v>19.576199999999996</v>
      </c>
      <c r="R36" s="7">
        <f t="shared" si="24"/>
        <v>1.200000000000017</v>
      </c>
      <c r="S36" s="7">
        <v>0.365</v>
      </c>
      <c r="T36" s="7">
        <f t="shared" si="25"/>
        <v>40.369</v>
      </c>
      <c r="U36" s="7">
        <f t="shared" si="26"/>
        <v>1.200000000000017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</row>
    <row r="37" spans="1:66" ht="9.75">
      <c r="A37" s="3" t="s">
        <v>94</v>
      </c>
      <c r="B37" s="7">
        <v>2.477</v>
      </c>
      <c r="C37" s="7">
        <f t="shared" si="16"/>
        <v>247.7</v>
      </c>
      <c r="D37" s="7"/>
      <c r="E37" s="7"/>
      <c r="F37" s="7"/>
      <c r="G37" s="7"/>
      <c r="H37" s="7"/>
      <c r="I37" s="7"/>
      <c r="J37" s="7">
        <v>0.397</v>
      </c>
      <c r="K37" s="7">
        <f t="shared" si="19"/>
        <v>43.9082</v>
      </c>
      <c r="L37" s="7">
        <f t="shared" si="20"/>
        <v>21.30000000000001</v>
      </c>
      <c r="M37" s="7">
        <v>0.1</v>
      </c>
      <c r="N37" s="7">
        <f t="shared" si="21"/>
        <v>11.06</v>
      </c>
      <c r="O37" s="7">
        <f t="shared" si="22"/>
        <v>3.3000000000000114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</row>
    <row r="38" spans="1:66" ht="9.75">
      <c r="A38" s="3" t="s">
        <v>95</v>
      </c>
      <c r="B38" s="7">
        <v>2.585</v>
      </c>
      <c r="C38" s="7">
        <f t="shared" si="16"/>
        <v>258.5</v>
      </c>
      <c r="D38" s="7"/>
      <c r="E38" s="7"/>
      <c r="F38" s="7"/>
      <c r="G38" s="7"/>
      <c r="H38" s="7"/>
      <c r="I38" s="7"/>
      <c r="J38" s="7">
        <v>0.129</v>
      </c>
      <c r="K38" s="7">
        <f t="shared" si="19"/>
        <v>14.2674</v>
      </c>
      <c r="L38" s="7">
        <f t="shared" si="20"/>
        <v>10.5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</row>
    <row r="39" spans="1:66" ht="9.75">
      <c r="A39" s="3" t="s">
        <v>96</v>
      </c>
      <c r="B39" s="7">
        <v>2.693</v>
      </c>
      <c r="C39" s="7">
        <f t="shared" si="16"/>
        <v>269.3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</row>
    <row r="40" spans="1:66" ht="9.75">
      <c r="A40" s="3" t="s">
        <v>97</v>
      </c>
      <c r="B40" s="7">
        <v>2.801</v>
      </c>
      <c r="C40" s="7">
        <f t="shared" si="16"/>
        <v>280.1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</row>
    <row r="41" spans="2:27" ht="9.75">
      <c r="B41" s="16"/>
      <c r="C41" s="16"/>
      <c r="D41" s="16"/>
      <c r="E41" s="16"/>
      <c r="F41" s="16"/>
      <c r="G41" s="16"/>
      <c r="H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2:65" ht="9.75">
      <c r="B42" s="16"/>
      <c r="C42" s="16"/>
      <c r="D42" s="23" t="s">
        <v>110</v>
      </c>
      <c r="E42" s="23" t="s">
        <v>113</v>
      </c>
      <c r="F42" s="23"/>
      <c r="G42" s="23" t="s">
        <v>110</v>
      </c>
      <c r="H42" s="23" t="s">
        <v>113</v>
      </c>
      <c r="I42" s="23"/>
      <c r="J42" s="23" t="s">
        <v>110</v>
      </c>
      <c r="K42" s="23" t="s">
        <v>113</v>
      </c>
      <c r="L42" s="23"/>
      <c r="M42" s="23" t="s">
        <v>110</v>
      </c>
      <c r="N42" s="23" t="s">
        <v>113</v>
      </c>
      <c r="O42" s="23"/>
      <c r="P42" s="23" t="s">
        <v>110</v>
      </c>
      <c r="Q42" s="23" t="s">
        <v>113</v>
      </c>
      <c r="R42" s="23"/>
      <c r="S42" s="23" t="s">
        <v>110</v>
      </c>
      <c r="T42" s="23" t="s">
        <v>113</v>
      </c>
      <c r="U42" s="23"/>
      <c r="V42" s="23" t="s">
        <v>110</v>
      </c>
      <c r="W42" s="23" t="s">
        <v>113</v>
      </c>
      <c r="X42" s="23"/>
      <c r="Y42" s="23" t="s">
        <v>110</v>
      </c>
      <c r="Z42" s="23" t="s">
        <v>113</v>
      </c>
      <c r="AA42" s="23"/>
      <c r="AB42" s="23" t="s">
        <v>110</v>
      </c>
      <c r="AC42" s="23" t="s">
        <v>113</v>
      </c>
      <c r="AD42" s="23"/>
      <c r="AE42" s="23" t="s">
        <v>110</v>
      </c>
      <c r="AF42" s="23" t="s">
        <v>113</v>
      </c>
      <c r="AG42" s="23"/>
      <c r="AH42" s="23" t="s">
        <v>110</v>
      </c>
      <c r="AI42" s="23" t="s">
        <v>113</v>
      </c>
      <c r="AJ42" s="23"/>
      <c r="AK42" s="23" t="s">
        <v>110</v>
      </c>
      <c r="AL42" s="23" t="s">
        <v>113</v>
      </c>
      <c r="AM42" s="23"/>
      <c r="AN42" s="23" t="s">
        <v>110</v>
      </c>
      <c r="AO42" s="23" t="s">
        <v>113</v>
      </c>
      <c r="AP42" s="23"/>
      <c r="AQ42" s="23" t="s">
        <v>110</v>
      </c>
      <c r="AR42" s="23" t="s">
        <v>113</v>
      </c>
      <c r="AS42" s="23"/>
      <c r="AT42" s="23" t="s">
        <v>110</v>
      </c>
      <c r="AU42" s="23" t="s">
        <v>113</v>
      </c>
      <c r="AV42" s="23"/>
      <c r="AW42" s="23" t="s">
        <v>110</v>
      </c>
      <c r="AX42" s="23" t="s">
        <v>113</v>
      </c>
      <c r="AY42" s="23"/>
      <c r="AZ42" s="23" t="s">
        <v>110</v>
      </c>
      <c r="BA42" s="23" t="s">
        <v>113</v>
      </c>
      <c r="BB42" s="23"/>
      <c r="BC42" s="23" t="s">
        <v>110</v>
      </c>
      <c r="BD42" s="23" t="s">
        <v>113</v>
      </c>
      <c r="BE42" s="23"/>
      <c r="BF42" s="23" t="s">
        <v>110</v>
      </c>
      <c r="BG42" s="23" t="s">
        <v>113</v>
      </c>
      <c r="BH42" s="23"/>
      <c r="BI42" s="23" t="s">
        <v>110</v>
      </c>
      <c r="BJ42" s="23" t="s">
        <v>113</v>
      </c>
      <c r="BK42" s="23"/>
      <c r="BL42" s="23" t="s">
        <v>110</v>
      </c>
      <c r="BM42" s="23" t="s">
        <v>113</v>
      </c>
    </row>
    <row r="43" spans="2:65" ht="9.75">
      <c r="B43" s="16"/>
      <c r="C43" s="16"/>
      <c r="D43" s="24">
        <f>AVERAGE(E20:E27)</f>
        <v>33.2353</v>
      </c>
      <c r="E43" s="25">
        <v>86.7</v>
      </c>
      <c r="F43" s="23"/>
      <c r="G43" s="24">
        <f>AVERAGE(H20:H34)</f>
        <v>60.911106666666655</v>
      </c>
      <c r="H43" s="25">
        <v>162.5</v>
      </c>
      <c r="I43" s="23"/>
      <c r="J43" s="24">
        <f>AVERAGE(K20:K38)</f>
        <v>74.9868</v>
      </c>
      <c r="K43" s="25">
        <v>205.8</v>
      </c>
      <c r="L43" s="23"/>
      <c r="M43" s="24">
        <f>AVERAGE(N20:N37)</f>
        <v>73.00828888888887</v>
      </c>
      <c r="N43" s="25">
        <v>195</v>
      </c>
      <c r="O43" s="23"/>
      <c r="P43" s="24">
        <f>AVERAGE(Q20:Q36)</f>
        <v>75.35763529411764</v>
      </c>
      <c r="Q43" s="25">
        <v>184.2</v>
      </c>
      <c r="R43" s="23"/>
      <c r="S43" s="24">
        <f>AVERAGE(T20:T36)</f>
        <v>78.24624705882353</v>
      </c>
      <c r="T43" s="25">
        <v>184.2</v>
      </c>
      <c r="U43" s="23"/>
      <c r="V43" s="24">
        <f>AVERAGE(W20:W34)</f>
        <v>80.09652</v>
      </c>
      <c r="W43" s="25">
        <v>162.5</v>
      </c>
      <c r="X43" s="23"/>
      <c r="Y43" s="24">
        <f>AVERAGE(Z20:Z34)</f>
        <v>74.64762666666668</v>
      </c>
      <c r="Z43" s="25">
        <v>162.5</v>
      </c>
      <c r="AA43" s="23"/>
      <c r="AB43" s="24">
        <f>AVERAGE(AC20:AC32)</f>
        <v>83.1456769230769</v>
      </c>
      <c r="AC43" s="25">
        <v>140.8</v>
      </c>
      <c r="AD43" s="23"/>
      <c r="AE43" s="24">
        <f>AVERAGE(AF20:AF34)</f>
        <v>70.97570666666667</v>
      </c>
      <c r="AF43" s="25">
        <v>162.5</v>
      </c>
      <c r="AG43" s="23"/>
      <c r="AH43" s="24">
        <f>AVERAGE(AI20:AI30)</f>
        <v>77.29934545454545</v>
      </c>
      <c r="AI43" s="25">
        <v>119.2</v>
      </c>
      <c r="AJ43" s="23"/>
      <c r="AK43" s="24">
        <f>AVERAGE(AL20:AL29)</f>
        <v>78.02829999999999</v>
      </c>
      <c r="AL43" s="25">
        <v>108.3</v>
      </c>
      <c r="AM43" s="23"/>
      <c r="AN43" s="24">
        <f>AVERAGE(AO20:AO28)</f>
        <v>79.79175555555554</v>
      </c>
      <c r="AO43" s="25">
        <v>97.5</v>
      </c>
      <c r="AP43" s="23"/>
      <c r="AQ43" s="24">
        <f>AVERAGE(AR20:AR28)</f>
        <v>76.62122222222222</v>
      </c>
      <c r="AR43" s="25">
        <v>97.5</v>
      </c>
      <c r="AS43" s="23"/>
      <c r="AT43" s="24">
        <f>AVERAGE(AU20:AU27)</f>
        <v>70.742525</v>
      </c>
      <c r="AU43" s="25">
        <v>86.7</v>
      </c>
      <c r="AV43" s="23"/>
      <c r="AW43" s="24">
        <f>AVERAGE(AX20:AX27)</f>
        <v>71.295525</v>
      </c>
      <c r="AX43" s="25">
        <v>86.7</v>
      </c>
      <c r="AY43" s="23"/>
      <c r="AZ43" s="24">
        <f>AVERAGE(BA20:BA26)</f>
        <v>64.6694</v>
      </c>
      <c r="BA43" s="25">
        <v>75.9</v>
      </c>
      <c r="BB43" s="23"/>
      <c r="BC43" s="24">
        <f>AVERAGE(BD20:BD25)</f>
        <v>69.16186666666665</v>
      </c>
      <c r="BD43" s="25">
        <v>65</v>
      </c>
      <c r="BE43" s="23"/>
      <c r="BF43" s="24">
        <f>AVERAGE(BG20:BG26)</f>
        <v>60.83</v>
      </c>
      <c r="BG43" s="25">
        <v>75.9</v>
      </c>
      <c r="BH43" s="23"/>
      <c r="BI43" s="24">
        <f>AVERAGE(BJ20:BJ26)</f>
        <v>64.0374</v>
      </c>
      <c r="BJ43" s="25">
        <v>75.9</v>
      </c>
      <c r="BK43" s="23"/>
      <c r="BL43" s="24">
        <f>AVERAGE(BM20:BM26)</f>
        <v>47.163</v>
      </c>
      <c r="BM43" s="25">
        <v>75.9</v>
      </c>
    </row>
    <row r="44" spans="2:65" ht="9.75">
      <c r="B44" s="16"/>
      <c r="C44" s="16"/>
      <c r="D44" s="26">
        <f>((D43*E43)+(D45*E45))/(E43+E45)</f>
        <v>40.10888769931663</v>
      </c>
      <c r="E44" s="27"/>
      <c r="F44" s="28"/>
      <c r="G44" s="26">
        <f>((G43*H43)+(G45*H45))/(H43+H45)</f>
        <v>63.62910324936107</v>
      </c>
      <c r="H44" s="27"/>
      <c r="I44" s="28"/>
      <c r="J44" s="26">
        <f>((J43*K43)+(J45*K45))/(K43+K45)</f>
        <v>77.29020691605045</v>
      </c>
      <c r="K44" s="27"/>
      <c r="L44" s="28"/>
      <c r="M44" s="26">
        <f>((M43*N43)+(M45*N45))/(N43+N45)</f>
        <v>76.69174040404037</v>
      </c>
      <c r="N44" s="27"/>
      <c r="O44" s="28"/>
      <c r="P44" s="26">
        <f>((P43*Q43)+(P45*Q45))/(Q43+Q45)</f>
        <v>80.90851008763333</v>
      </c>
      <c r="Q44" s="27"/>
      <c r="R44" s="28"/>
      <c r="S44" s="26">
        <f>((S43*T43)+(S45*T45))/(T43+T45)</f>
        <v>82.90838917602262</v>
      </c>
      <c r="T44" s="27"/>
      <c r="U44" s="28"/>
      <c r="V44" s="26">
        <f>((V43*W43)+(V45*W45))/(W43+W45)</f>
        <v>83.55321555312157</v>
      </c>
      <c r="W44" s="27"/>
      <c r="X44" s="28"/>
      <c r="Y44" s="26">
        <f>((Y43*Z43)+(Y45*Z45))/(Z43+Z45)</f>
        <v>79.98262767433371</v>
      </c>
      <c r="Z44" s="27"/>
      <c r="AA44" s="28"/>
      <c r="AB44" s="26">
        <f>((AB43*AC43)+(AB45*AC45))/(AC43+AC45)</f>
        <v>87.21044105023071</v>
      </c>
      <c r="AC44" s="27"/>
      <c r="AD44" s="28"/>
      <c r="AE44" s="26">
        <f>((AE43*AF43)+(AE45*AF45))/(AF43+AF45)</f>
        <v>77.09780094925155</v>
      </c>
      <c r="AF44" s="27"/>
      <c r="AG44" s="28"/>
      <c r="AH44" s="26">
        <f>((AH43*AI43)+(AH45*AI45))/(AI43+AI45)</f>
        <v>81.99983487985827</v>
      </c>
      <c r="AI44" s="27"/>
      <c r="AJ44" s="28"/>
      <c r="AK44" s="26">
        <f>((AK43*AL43)+(AK45*AL45))/(AL43+AL45)</f>
        <v>83.03323773349938</v>
      </c>
      <c r="AL44" s="27"/>
      <c r="AM44" s="28"/>
      <c r="AN44" s="26">
        <f>((AN43*AO43)+(AN45*AO45))/(AO43+AO45)</f>
        <v>83.80965093035618</v>
      </c>
      <c r="AO44" s="27"/>
      <c r="AP44" s="28"/>
      <c r="AQ44" s="26">
        <f>((AQ43*AR43)+(AQ45*AR45))/(AR43+AR45)</f>
        <v>81.37834821903242</v>
      </c>
      <c r="AR44" s="27"/>
      <c r="AS44" s="28"/>
      <c r="AT44" s="26">
        <f>((AT43*AU43)+(AT45*AU45))/(AU43+AU45)</f>
        <v>78.21824124559951</v>
      </c>
      <c r="AU44" s="27"/>
      <c r="AV44" s="28"/>
      <c r="AW44" s="26">
        <f>((AW43*AX43)+(AW45*AX45))/(AX43+AX45)</f>
        <v>78.66587781631809</v>
      </c>
      <c r="AX44" s="27"/>
      <c r="AY44" s="28"/>
      <c r="AZ44" s="26">
        <f>((AZ43*BA43)+(AZ45*BA45))/(BA43+BA45)</f>
        <v>74.2895195578615</v>
      </c>
      <c r="BA44" s="27"/>
      <c r="BB44" s="28"/>
      <c r="BC44" s="26">
        <f>((BC43*BD43)+(BC45*BD45))/(BD43+BD45)</f>
        <v>76.87053278236912</v>
      </c>
      <c r="BD44" s="27"/>
      <c r="BE44" s="28"/>
      <c r="BF44" s="26">
        <f>((BF43*BG43)+(BF45*BG45))/(BG43+BG45)</f>
        <v>69.5631942251297</v>
      </c>
      <c r="BG44" s="27"/>
      <c r="BH44" s="28"/>
      <c r="BI44" s="26">
        <f>((BI43*BJ43)+(BI45*BJ45))/(BJ43+BJ45)</f>
        <v>69.9021394540943</v>
      </c>
      <c r="BJ44" s="27"/>
      <c r="BK44" s="28"/>
      <c r="BL44" s="26">
        <f>((BL43*BM43)+(BL45*BM45))/(BM43+BM45)</f>
        <v>46.76659801488834</v>
      </c>
      <c r="BM44" s="27"/>
    </row>
    <row r="45" spans="2:65" ht="9.75">
      <c r="B45" s="16"/>
      <c r="C45" s="16"/>
      <c r="D45" s="29">
        <f>AVERAGE(E50:E60)</f>
        <v>53.352000000000004</v>
      </c>
      <c r="E45" s="30">
        <v>45</v>
      </c>
      <c r="F45" s="23"/>
      <c r="G45" s="29">
        <f>AVERAGE(H50:H60)</f>
        <v>73.4440909090909</v>
      </c>
      <c r="H45" s="30">
        <v>45</v>
      </c>
      <c r="I45" s="23"/>
      <c r="J45" s="29">
        <f>AVERAGE(K50:K60)</f>
        <v>87.82445454545456</v>
      </c>
      <c r="K45" s="30">
        <v>45</v>
      </c>
      <c r="L45" s="23"/>
      <c r="M45" s="29">
        <f>AVERAGE(N50:N60)</f>
        <v>92.65336363636364</v>
      </c>
      <c r="N45" s="30">
        <v>45</v>
      </c>
      <c r="O45" s="23"/>
      <c r="P45" s="29">
        <f>AVERAGE(Q50:Q60)</f>
        <v>103.6300909090909</v>
      </c>
      <c r="Q45" s="30">
        <v>45</v>
      </c>
      <c r="R45" s="23"/>
      <c r="S45" s="29">
        <f>AVERAGE(T50:T60)</f>
        <v>101.9920909090909</v>
      </c>
      <c r="T45" s="30">
        <v>45</v>
      </c>
      <c r="U45" s="23"/>
      <c r="V45" s="29">
        <f>AVERAGE(W50:W60)</f>
        <v>96.03572727272727</v>
      </c>
      <c r="W45" s="30">
        <v>45</v>
      </c>
      <c r="X45" s="23"/>
      <c r="Y45" s="29">
        <f>AVERAGE(Z50:Z60)</f>
        <v>99.24790909090908</v>
      </c>
      <c r="Z45" s="30">
        <v>45</v>
      </c>
      <c r="AA45" s="23"/>
      <c r="AB45" s="29">
        <f>AVERAGE(AC50:AC60)</f>
        <v>99.92863636363637</v>
      </c>
      <c r="AC45" s="30">
        <v>45</v>
      </c>
      <c r="AD45" s="23"/>
      <c r="AE45" s="29">
        <f>AVERAGE(AF50:AF60)</f>
        <v>99.20536363636361</v>
      </c>
      <c r="AF45" s="30">
        <v>45</v>
      </c>
      <c r="AG45" s="23"/>
      <c r="AH45" s="29">
        <f>AVERAGE(AI50:AI60)</f>
        <v>94.4509090909091</v>
      </c>
      <c r="AI45" s="30">
        <v>45</v>
      </c>
      <c r="AJ45" s="23"/>
      <c r="AK45" s="29">
        <f>AVERAGE(AL50:AL60)</f>
        <v>95.07845454545458</v>
      </c>
      <c r="AL45" s="30">
        <v>45</v>
      </c>
      <c r="AM45" s="23"/>
      <c r="AN45" s="29">
        <f>AVERAGE(AO50:AO60)</f>
        <v>92.51509090909092</v>
      </c>
      <c r="AO45" s="30">
        <v>45</v>
      </c>
      <c r="AP45" s="23"/>
      <c r="AQ45" s="29">
        <f>AVERAGE(AR50:AR60)</f>
        <v>91.68545454545455</v>
      </c>
      <c r="AR45" s="30">
        <v>45</v>
      </c>
      <c r="AS45" s="23"/>
      <c r="AT45" s="29">
        <f>AVERAGE(AU50:AU60)</f>
        <v>92.62145454545455</v>
      </c>
      <c r="AU45" s="30">
        <v>45</v>
      </c>
      <c r="AV45" s="23"/>
      <c r="AW45" s="29">
        <f>AVERAGE(AX50:AX60)</f>
        <v>92.86609090909093</v>
      </c>
      <c r="AX45" s="30">
        <v>45</v>
      </c>
      <c r="AY45" s="23"/>
      <c r="AZ45" s="29">
        <f>AVERAGE(BA50:BA60)</f>
        <v>90.51545454545455</v>
      </c>
      <c r="BA45" s="30">
        <v>45</v>
      </c>
      <c r="BB45" s="23"/>
      <c r="BC45" s="29">
        <f>AVERAGE(BD50:BD60)</f>
        <v>88.00527272727271</v>
      </c>
      <c r="BD45" s="30">
        <v>45</v>
      </c>
      <c r="BE45" s="23"/>
      <c r="BF45" s="29">
        <f>AVERAGE(BG50:BG60)</f>
        <v>84.29318181818181</v>
      </c>
      <c r="BG45" s="30">
        <v>45</v>
      </c>
      <c r="BH45" s="23"/>
      <c r="BI45" s="29">
        <f>AVERAGE(BJ50:BJ60)</f>
        <v>79.794</v>
      </c>
      <c r="BJ45" s="30">
        <v>45</v>
      </c>
      <c r="BK45" s="23"/>
      <c r="BL45" s="29">
        <f>AVERAGE(BM50:BM60)</f>
        <v>46.098000000000006</v>
      </c>
      <c r="BM45" s="30">
        <v>45</v>
      </c>
    </row>
    <row r="46" ht="10.5" thickBot="1"/>
    <row r="47" spans="2:66" ht="11.25" thickBot="1" thickTop="1">
      <c r="B47" s="7" t="s">
        <v>130</v>
      </c>
      <c r="C47" s="7"/>
      <c r="D47" s="53"/>
      <c r="E47" s="8">
        <v>1</v>
      </c>
      <c r="F47" s="9"/>
      <c r="G47" s="10"/>
      <c r="H47" s="8">
        <v>2</v>
      </c>
      <c r="I47" s="9"/>
      <c r="J47" s="10"/>
      <c r="K47" s="8">
        <v>3</v>
      </c>
      <c r="L47" s="9"/>
      <c r="M47" s="10"/>
      <c r="N47" s="11">
        <v>4</v>
      </c>
      <c r="O47" s="12"/>
      <c r="P47" s="13"/>
      <c r="Q47" s="8">
        <v>5</v>
      </c>
      <c r="R47" s="9"/>
      <c r="S47" s="10"/>
      <c r="T47" s="8">
        <v>6</v>
      </c>
      <c r="U47" s="9"/>
      <c r="V47" s="10"/>
      <c r="W47" s="8">
        <v>7</v>
      </c>
      <c r="X47" s="9"/>
      <c r="Y47" s="10"/>
      <c r="Z47" s="8">
        <v>8</v>
      </c>
      <c r="AA47" s="9"/>
      <c r="AB47" s="10"/>
      <c r="AC47" s="8">
        <v>9</v>
      </c>
      <c r="AD47" s="9"/>
      <c r="AE47" s="10"/>
      <c r="AF47" s="8">
        <v>10</v>
      </c>
      <c r="AG47" s="9"/>
      <c r="AH47" s="10"/>
      <c r="AI47" s="8">
        <v>11</v>
      </c>
      <c r="AJ47" s="9"/>
      <c r="AK47" s="10"/>
      <c r="AL47" s="8">
        <v>12</v>
      </c>
      <c r="AM47" s="9"/>
      <c r="AN47" s="10"/>
      <c r="AO47" s="8">
        <v>13</v>
      </c>
      <c r="AP47" s="9"/>
      <c r="AQ47" s="10"/>
      <c r="AR47" s="8">
        <v>14</v>
      </c>
      <c r="AS47" s="9"/>
      <c r="AT47" s="10"/>
      <c r="AU47" s="8">
        <v>15</v>
      </c>
      <c r="AV47" s="9"/>
      <c r="AW47" s="10"/>
      <c r="AX47" s="8">
        <v>16</v>
      </c>
      <c r="AY47" s="9"/>
      <c r="AZ47" s="10"/>
      <c r="BA47" s="8">
        <v>17</v>
      </c>
      <c r="BB47" s="9"/>
      <c r="BC47" s="10"/>
      <c r="BD47" s="8">
        <v>18</v>
      </c>
      <c r="BE47" s="9"/>
      <c r="BF47" s="10"/>
      <c r="BG47" s="8">
        <v>19</v>
      </c>
      <c r="BH47" s="9"/>
      <c r="BI47" s="10"/>
      <c r="BJ47" s="8">
        <v>20</v>
      </c>
      <c r="BK47" s="9"/>
      <c r="BL47" s="10"/>
      <c r="BM47" s="8">
        <v>21</v>
      </c>
      <c r="BN47" s="9"/>
    </row>
    <row r="48" spans="2:66" ht="10.5" thickTop="1">
      <c r="B48" s="7" t="s">
        <v>107</v>
      </c>
      <c r="C48" s="7" t="s">
        <v>129</v>
      </c>
      <c r="D48" s="55" t="s">
        <v>108</v>
      </c>
      <c r="E48" s="20" t="s">
        <v>109</v>
      </c>
      <c r="F48" s="21">
        <v>153</v>
      </c>
      <c r="G48" s="20" t="s">
        <v>108</v>
      </c>
      <c r="H48" s="20" t="s">
        <v>109</v>
      </c>
      <c r="I48" s="21">
        <v>225</v>
      </c>
      <c r="J48" s="20" t="s">
        <v>108</v>
      </c>
      <c r="K48" s="20" t="s">
        <v>109</v>
      </c>
      <c r="L48" s="21">
        <v>269</v>
      </c>
      <c r="M48" s="20" t="s">
        <v>108</v>
      </c>
      <c r="N48" s="20" t="s">
        <v>109</v>
      </c>
      <c r="O48" s="21">
        <v>251</v>
      </c>
      <c r="P48" s="20" t="s">
        <v>108</v>
      </c>
      <c r="Q48" s="20" t="s">
        <v>109</v>
      </c>
      <c r="R48" s="21">
        <v>238</v>
      </c>
      <c r="S48" s="20" t="s">
        <v>108</v>
      </c>
      <c r="T48" s="20" t="s">
        <v>109</v>
      </c>
      <c r="U48" s="21">
        <v>238</v>
      </c>
      <c r="V48" s="20" t="s">
        <v>108</v>
      </c>
      <c r="W48" s="20" t="s">
        <v>109</v>
      </c>
      <c r="X48" s="21">
        <v>225</v>
      </c>
      <c r="Y48" s="20" t="s">
        <v>108</v>
      </c>
      <c r="Z48" s="20" t="s">
        <v>109</v>
      </c>
      <c r="AA48" s="21">
        <v>225</v>
      </c>
      <c r="AB48" s="20" t="s">
        <v>108</v>
      </c>
      <c r="AC48" s="20" t="s">
        <v>109</v>
      </c>
      <c r="AD48" s="21">
        <v>203</v>
      </c>
      <c r="AE48" s="20" t="s">
        <v>108</v>
      </c>
      <c r="AF48" s="20" t="s">
        <v>109</v>
      </c>
      <c r="AG48" s="21">
        <v>220</v>
      </c>
      <c r="AH48" s="20" t="s">
        <v>108</v>
      </c>
      <c r="AI48" s="20" t="s">
        <v>109</v>
      </c>
      <c r="AJ48" s="21">
        <v>189</v>
      </c>
      <c r="AK48" s="20" t="s">
        <v>108</v>
      </c>
      <c r="AL48" s="20" t="s">
        <v>109</v>
      </c>
      <c r="AM48" s="21">
        <v>178</v>
      </c>
      <c r="AN48" s="20" t="s">
        <v>108</v>
      </c>
      <c r="AO48" s="20" t="s">
        <v>109</v>
      </c>
      <c r="AP48" s="21">
        <v>166</v>
      </c>
      <c r="AQ48" s="20" t="s">
        <v>108</v>
      </c>
      <c r="AR48" s="20" t="s">
        <v>109</v>
      </c>
      <c r="AS48" s="21">
        <v>161</v>
      </c>
      <c r="AT48" s="20" t="s">
        <v>108</v>
      </c>
      <c r="AU48" s="20" t="s">
        <v>109</v>
      </c>
      <c r="AV48" s="21">
        <v>150</v>
      </c>
      <c r="AW48" s="20" t="s">
        <v>108</v>
      </c>
      <c r="AX48" s="20" t="s">
        <v>109</v>
      </c>
      <c r="AY48" s="21">
        <v>140</v>
      </c>
      <c r="AZ48" s="20" t="s">
        <v>108</v>
      </c>
      <c r="BA48" s="20" t="s">
        <v>109</v>
      </c>
      <c r="BB48" s="21">
        <v>139</v>
      </c>
      <c r="BC48" s="20" t="s">
        <v>108</v>
      </c>
      <c r="BD48" s="20" t="s">
        <v>109</v>
      </c>
      <c r="BE48" s="21">
        <v>135</v>
      </c>
      <c r="BF48" s="20" t="s">
        <v>108</v>
      </c>
      <c r="BG48" s="20" t="s">
        <v>109</v>
      </c>
      <c r="BH48" s="21">
        <v>133</v>
      </c>
      <c r="BI48" s="20" t="s">
        <v>108</v>
      </c>
      <c r="BJ48" s="20" t="s">
        <v>109</v>
      </c>
      <c r="BK48" s="21">
        <v>141</v>
      </c>
      <c r="BL48" s="20" t="s">
        <v>108</v>
      </c>
      <c r="BM48" s="20" t="s">
        <v>109</v>
      </c>
      <c r="BN48" s="21">
        <v>140</v>
      </c>
    </row>
    <row r="49" spans="1:66" ht="9.75">
      <c r="A49" s="3" t="s">
        <v>73</v>
      </c>
      <c r="B49" s="7">
        <v>0.091</v>
      </c>
      <c r="C49" s="7">
        <f>B49*100</f>
        <v>9.1</v>
      </c>
      <c r="D49" s="7">
        <v>0.436</v>
      </c>
      <c r="E49" s="7">
        <f>D49*117</f>
        <v>51.012</v>
      </c>
      <c r="F49" s="7">
        <f>153-C49</f>
        <v>143.9</v>
      </c>
      <c r="G49" s="7">
        <v>0.588</v>
      </c>
      <c r="H49" s="7">
        <f>G49*117</f>
        <v>68.79599999999999</v>
      </c>
      <c r="I49" s="7">
        <f>225-C49</f>
        <v>215.9</v>
      </c>
      <c r="J49" s="7">
        <v>0.742</v>
      </c>
      <c r="K49" s="7">
        <f>J49*117</f>
        <v>86.814</v>
      </c>
      <c r="L49" s="7">
        <f>269-C49</f>
        <v>259.9</v>
      </c>
      <c r="M49" s="7">
        <v>0.778</v>
      </c>
      <c r="N49" s="7">
        <f>M49*117</f>
        <v>91.026</v>
      </c>
      <c r="O49" s="7">
        <f>251-C49</f>
        <v>241.9</v>
      </c>
      <c r="P49" s="7">
        <v>0.832</v>
      </c>
      <c r="Q49" s="7">
        <f>P49*117</f>
        <v>97.344</v>
      </c>
      <c r="R49" s="7">
        <f>238-C49</f>
        <v>228.9</v>
      </c>
      <c r="S49" s="7">
        <v>0.853</v>
      </c>
      <c r="T49" s="7">
        <f>S49*117</f>
        <v>99.801</v>
      </c>
      <c r="U49" s="7">
        <f>238-C49</f>
        <v>228.9</v>
      </c>
      <c r="V49" s="7">
        <v>0.795</v>
      </c>
      <c r="W49" s="7">
        <f>V49*117</f>
        <v>93.015</v>
      </c>
      <c r="X49" s="7">
        <f>225-C49</f>
        <v>215.9</v>
      </c>
      <c r="Y49" s="7">
        <v>0.853</v>
      </c>
      <c r="Z49" s="7">
        <f>Y49*117</f>
        <v>99.801</v>
      </c>
      <c r="AA49" s="7">
        <f>225-C49</f>
        <v>215.9</v>
      </c>
      <c r="AB49" s="7">
        <v>0.839</v>
      </c>
      <c r="AC49" s="7">
        <f>AB49*117</f>
        <v>98.163</v>
      </c>
      <c r="AD49" s="7">
        <f>203-C49</f>
        <v>193.9</v>
      </c>
      <c r="AE49" s="7">
        <v>0.826</v>
      </c>
      <c r="AF49" s="7">
        <f>AE49*117</f>
        <v>96.642</v>
      </c>
      <c r="AG49" s="7">
        <f>220-C49</f>
        <v>210.9</v>
      </c>
      <c r="AH49" s="7">
        <v>0.796</v>
      </c>
      <c r="AI49" s="7">
        <f>AH49*117</f>
        <v>93.132</v>
      </c>
      <c r="AJ49" s="7">
        <f>189-C49</f>
        <v>179.9</v>
      </c>
      <c r="AK49" s="7">
        <v>0.827</v>
      </c>
      <c r="AL49" s="7">
        <f>AK49*117</f>
        <v>96.759</v>
      </c>
      <c r="AM49" s="7">
        <f>178-C49</f>
        <v>168.9</v>
      </c>
      <c r="AN49" s="7">
        <v>0.781</v>
      </c>
      <c r="AO49" s="7">
        <f>AN49*117</f>
        <v>91.37700000000001</v>
      </c>
      <c r="AP49" s="7">
        <f>166-C49</f>
        <v>156.9</v>
      </c>
      <c r="AQ49" s="7">
        <v>0.777</v>
      </c>
      <c r="AR49" s="7">
        <f>AQ49*117</f>
        <v>90.909</v>
      </c>
      <c r="AS49" s="7">
        <f>161-C49</f>
        <v>151.9</v>
      </c>
      <c r="AT49" s="7">
        <v>0.796</v>
      </c>
      <c r="AU49" s="7">
        <f>AT49*117</f>
        <v>93.132</v>
      </c>
      <c r="AV49" s="7">
        <f>150-C49</f>
        <v>140.9</v>
      </c>
      <c r="AW49" s="7">
        <v>0.762</v>
      </c>
      <c r="AX49" s="7">
        <f>AW49*117</f>
        <v>89.154</v>
      </c>
      <c r="AY49" s="7">
        <f>140-C49</f>
        <v>130.9</v>
      </c>
      <c r="AZ49" s="7">
        <v>0.737</v>
      </c>
      <c r="BA49" s="7">
        <f>AZ49*117</f>
        <v>86.229</v>
      </c>
      <c r="BB49" s="7">
        <f>139-C49</f>
        <v>129.9</v>
      </c>
      <c r="BC49" s="7">
        <v>0.739</v>
      </c>
      <c r="BD49" s="7">
        <f>BC49*117</f>
        <v>86.463</v>
      </c>
      <c r="BE49" s="7">
        <f>135-C49</f>
        <v>125.9</v>
      </c>
      <c r="BF49" s="7">
        <v>0.684</v>
      </c>
      <c r="BG49" s="7">
        <f>BF49*117</f>
        <v>80.028</v>
      </c>
      <c r="BH49" s="7">
        <f>133-C49</f>
        <v>123.9</v>
      </c>
      <c r="BI49" s="7">
        <v>0.631</v>
      </c>
      <c r="BJ49" s="7">
        <f>BI49*117</f>
        <v>73.827</v>
      </c>
      <c r="BK49" s="7">
        <f>141-C49</f>
        <v>131.9</v>
      </c>
      <c r="BL49" s="7">
        <v>0.391</v>
      </c>
      <c r="BM49" s="7">
        <f>BL49*117</f>
        <v>45.747</v>
      </c>
      <c r="BN49" s="7">
        <f>140-C49</f>
        <v>130.9</v>
      </c>
    </row>
    <row r="50" spans="1:66" ht="9.75">
      <c r="A50" s="3" t="s">
        <v>74</v>
      </c>
      <c r="B50" s="7">
        <v>0.132</v>
      </c>
      <c r="C50" s="7">
        <f aca="true" t="shared" si="43" ref="C50:C73">B50*100</f>
        <v>13.200000000000001</v>
      </c>
      <c r="D50" s="7">
        <v>0.45</v>
      </c>
      <c r="E50" s="7">
        <f aca="true" t="shared" si="44" ref="E50:E73">D50*117</f>
        <v>52.65</v>
      </c>
      <c r="F50" s="7">
        <f aca="true" t="shared" si="45" ref="F50:F73">153-C50</f>
        <v>139.8</v>
      </c>
      <c r="G50" s="7">
        <v>0.61</v>
      </c>
      <c r="H50" s="7">
        <f aca="true" t="shared" si="46" ref="H50:H73">G50*117</f>
        <v>71.37</v>
      </c>
      <c r="I50" s="7">
        <f aca="true" t="shared" si="47" ref="I50:I73">225-C50</f>
        <v>211.8</v>
      </c>
      <c r="J50" s="7">
        <v>0.723</v>
      </c>
      <c r="K50" s="7">
        <f aca="true" t="shared" si="48" ref="K50:K73">J50*117</f>
        <v>84.591</v>
      </c>
      <c r="L50" s="7">
        <f aca="true" t="shared" si="49" ref="L50:L73">269-C50</f>
        <v>255.8</v>
      </c>
      <c r="M50" s="7">
        <v>0.776</v>
      </c>
      <c r="N50" s="7">
        <f aca="true" t="shared" si="50" ref="N50:N73">M50*117</f>
        <v>90.792</v>
      </c>
      <c r="O50" s="7">
        <f aca="true" t="shared" si="51" ref="O50:O73">251-C50</f>
        <v>237.8</v>
      </c>
      <c r="P50" s="7">
        <v>0.848</v>
      </c>
      <c r="Q50" s="7">
        <f aca="true" t="shared" si="52" ref="Q50:Q73">P50*117</f>
        <v>99.216</v>
      </c>
      <c r="R50" s="7">
        <f aca="true" t="shared" si="53" ref="R50:R73">238-C50</f>
        <v>224.8</v>
      </c>
      <c r="S50" s="7">
        <v>0.835</v>
      </c>
      <c r="T50" s="7">
        <f aca="true" t="shared" si="54" ref="T50:T73">S50*117</f>
        <v>97.695</v>
      </c>
      <c r="U50" s="7">
        <f aca="true" t="shared" si="55" ref="U50:U73">238-C50</f>
        <v>224.8</v>
      </c>
      <c r="V50" s="7">
        <v>0.802</v>
      </c>
      <c r="W50" s="7">
        <f aca="true" t="shared" si="56" ref="W50:W73">V50*117</f>
        <v>93.834</v>
      </c>
      <c r="X50" s="7">
        <f aca="true" t="shared" si="57" ref="X50:X73">225-C50</f>
        <v>211.8</v>
      </c>
      <c r="Y50" s="7">
        <v>0.84</v>
      </c>
      <c r="Z50" s="7">
        <f aca="true" t="shared" si="58" ref="Z50:Z73">Y50*117</f>
        <v>98.28</v>
      </c>
      <c r="AA50" s="7">
        <f aca="true" t="shared" si="59" ref="AA50:AA73">225-C50</f>
        <v>211.8</v>
      </c>
      <c r="AB50" s="7">
        <v>0.817</v>
      </c>
      <c r="AC50" s="7">
        <f aca="true" t="shared" si="60" ref="AC50:AC73">AB50*117</f>
        <v>95.589</v>
      </c>
      <c r="AD50" s="7">
        <f aca="true" t="shared" si="61" ref="AD50:AD73">203-C50</f>
        <v>189.8</v>
      </c>
      <c r="AE50" s="7">
        <v>0.841</v>
      </c>
      <c r="AF50" s="7">
        <f aca="true" t="shared" si="62" ref="AF50:AF73">AE50*117</f>
        <v>98.39699999999999</v>
      </c>
      <c r="AG50" s="7">
        <f aca="true" t="shared" si="63" ref="AG50:AG73">220-C50</f>
        <v>206.8</v>
      </c>
      <c r="AH50" s="7">
        <v>0.801</v>
      </c>
      <c r="AI50" s="7">
        <f aca="true" t="shared" si="64" ref="AI50:AI73">AH50*117</f>
        <v>93.717</v>
      </c>
      <c r="AJ50" s="7">
        <f aca="true" t="shared" si="65" ref="AJ50:AJ73">189-C50</f>
        <v>175.8</v>
      </c>
      <c r="AK50" s="7">
        <v>0.841</v>
      </c>
      <c r="AL50" s="7">
        <f aca="true" t="shared" si="66" ref="AL50:AL73">AK50*117</f>
        <v>98.39699999999999</v>
      </c>
      <c r="AM50" s="7">
        <f aca="true" t="shared" si="67" ref="AM50:AM73">178-C50</f>
        <v>164.8</v>
      </c>
      <c r="AN50" s="7">
        <v>0.792</v>
      </c>
      <c r="AO50" s="7">
        <f aca="true" t="shared" si="68" ref="AO50:AO73">AN50*117</f>
        <v>92.664</v>
      </c>
      <c r="AP50" s="7">
        <f aca="true" t="shared" si="69" ref="AP50:AP73">166-C50</f>
        <v>152.8</v>
      </c>
      <c r="AQ50" s="7">
        <v>0.782</v>
      </c>
      <c r="AR50" s="7">
        <f aca="true" t="shared" si="70" ref="AR50:AR73">AQ50*117</f>
        <v>91.494</v>
      </c>
      <c r="AS50" s="7">
        <f aca="true" t="shared" si="71" ref="AS50:AS73">161-C50</f>
        <v>147.8</v>
      </c>
      <c r="AT50" s="7">
        <v>0.777</v>
      </c>
      <c r="AU50" s="7">
        <f aca="true" t="shared" si="72" ref="AU50:AU73">AT50*117</f>
        <v>90.909</v>
      </c>
      <c r="AV50" s="7">
        <f aca="true" t="shared" si="73" ref="AV50:AV73">150-C50</f>
        <v>136.8</v>
      </c>
      <c r="AW50" s="7">
        <v>0.753</v>
      </c>
      <c r="AX50" s="7">
        <f aca="true" t="shared" si="74" ref="AX50:AX73">AW50*117</f>
        <v>88.101</v>
      </c>
      <c r="AY50" s="7">
        <f aca="true" t="shared" si="75" ref="AY50:AY73">140-C50</f>
        <v>126.8</v>
      </c>
      <c r="AZ50" s="7">
        <v>0.753</v>
      </c>
      <c r="BA50" s="7">
        <f aca="true" t="shared" si="76" ref="BA50:BA73">AZ50*117</f>
        <v>88.101</v>
      </c>
      <c r="BB50" s="7">
        <f aca="true" t="shared" si="77" ref="BB50:BB73">139-C50</f>
        <v>125.8</v>
      </c>
      <c r="BC50" s="7">
        <v>0.752</v>
      </c>
      <c r="BD50" s="7">
        <f aca="true" t="shared" si="78" ref="BD50:BD73">BC50*117</f>
        <v>87.984</v>
      </c>
      <c r="BE50" s="7">
        <f aca="true" t="shared" si="79" ref="BE50:BE73">135-C50</f>
        <v>121.8</v>
      </c>
      <c r="BF50" s="7">
        <v>0.709</v>
      </c>
      <c r="BG50" s="7">
        <f aca="true" t="shared" si="80" ref="BG50:BG73">BF50*117</f>
        <v>82.95299999999999</v>
      </c>
      <c r="BH50" s="7">
        <f aca="true" t="shared" si="81" ref="BH50:BH73">133-C50</f>
        <v>119.8</v>
      </c>
      <c r="BI50" s="7">
        <v>0.666</v>
      </c>
      <c r="BJ50" s="7">
        <f aca="true" t="shared" si="82" ref="BJ50:BJ73">BI50*117</f>
        <v>77.92200000000001</v>
      </c>
      <c r="BK50" s="7">
        <f aca="true" t="shared" si="83" ref="BK50:BK73">141-C50</f>
        <v>127.8</v>
      </c>
      <c r="BL50" s="7">
        <v>0.401</v>
      </c>
      <c r="BM50" s="7">
        <f aca="true" t="shared" si="84" ref="BM50:BM73">BL50*117</f>
        <v>46.917</v>
      </c>
      <c r="BN50" s="7">
        <f aca="true" t="shared" si="85" ref="BN50:BN73">140-C50</f>
        <v>126.8</v>
      </c>
    </row>
    <row r="51" spans="1:66" ht="9.75">
      <c r="A51" s="3" t="s">
        <v>75</v>
      </c>
      <c r="B51" s="7">
        <v>0.173</v>
      </c>
      <c r="C51" s="7">
        <f t="shared" si="43"/>
        <v>17.299999999999997</v>
      </c>
      <c r="D51" s="7">
        <v>0.433</v>
      </c>
      <c r="E51" s="7">
        <f t="shared" si="44"/>
        <v>50.661</v>
      </c>
      <c r="F51" s="7">
        <f t="shared" si="45"/>
        <v>135.7</v>
      </c>
      <c r="G51" s="7">
        <v>0.583</v>
      </c>
      <c r="H51" s="7">
        <f t="shared" si="46"/>
        <v>68.211</v>
      </c>
      <c r="I51" s="7">
        <f t="shared" si="47"/>
        <v>207.7</v>
      </c>
      <c r="J51" s="7">
        <v>0.751</v>
      </c>
      <c r="K51" s="7">
        <f t="shared" si="48"/>
        <v>87.867</v>
      </c>
      <c r="L51" s="7">
        <f t="shared" si="49"/>
        <v>251.7</v>
      </c>
      <c r="M51" s="7">
        <v>0.787</v>
      </c>
      <c r="N51" s="7">
        <f t="shared" si="50"/>
        <v>92.07900000000001</v>
      </c>
      <c r="O51" s="7">
        <f t="shared" si="51"/>
        <v>233.7</v>
      </c>
      <c r="P51" s="7">
        <v>0.875</v>
      </c>
      <c r="Q51" s="7">
        <f t="shared" si="52"/>
        <v>102.375</v>
      </c>
      <c r="R51" s="7">
        <f t="shared" si="53"/>
        <v>220.7</v>
      </c>
      <c r="S51" s="7">
        <v>0.844</v>
      </c>
      <c r="T51" s="7">
        <f t="shared" si="54"/>
        <v>98.74799999999999</v>
      </c>
      <c r="U51" s="7">
        <f t="shared" si="55"/>
        <v>220.7</v>
      </c>
      <c r="V51" s="7">
        <v>0.813</v>
      </c>
      <c r="W51" s="7">
        <f t="shared" si="56"/>
        <v>95.121</v>
      </c>
      <c r="X51" s="7">
        <f t="shared" si="57"/>
        <v>207.7</v>
      </c>
      <c r="Y51" s="7">
        <v>0.864</v>
      </c>
      <c r="Z51" s="7">
        <f t="shared" si="58"/>
        <v>101.088</v>
      </c>
      <c r="AA51" s="7">
        <f t="shared" si="59"/>
        <v>207.7</v>
      </c>
      <c r="AB51" s="7">
        <v>0.851</v>
      </c>
      <c r="AC51" s="7">
        <f t="shared" si="60"/>
        <v>99.567</v>
      </c>
      <c r="AD51" s="7">
        <f t="shared" si="61"/>
        <v>185.7</v>
      </c>
      <c r="AE51" s="7">
        <v>0.82</v>
      </c>
      <c r="AF51" s="7">
        <f t="shared" si="62"/>
        <v>95.94</v>
      </c>
      <c r="AG51" s="7">
        <f t="shared" si="63"/>
        <v>202.7</v>
      </c>
      <c r="AH51" s="7">
        <v>0.791</v>
      </c>
      <c r="AI51" s="7">
        <f t="shared" si="64"/>
        <v>92.54700000000001</v>
      </c>
      <c r="AJ51" s="7">
        <f t="shared" si="65"/>
        <v>171.7</v>
      </c>
      <c r="AK51" s="7">
        <v>0.815</v>
      </c>
      <c r="AL51" s="7">
        <f t="shared" si="66"/>
        <v>95.35499999999999</v>
      </c>
      <c r="AM51" s="7">
        <f t="shared" si="67"/>
        <v>160.7</v>
      </c>
      <c r="AN51" s="7">
        <v>0.796</v>
      </c>
      <c r="AO51" s="7">
        <f t="shared" si="68"/>
        <v>93.132</v>
      </c>
      <c r="AP51" s="7">
        <f t="shared" si="69"/>
        <v>148.7</v>
      </c>
      <c r="AQ51" s="7">
        <v>0.78</v>
      </c>
      <c r="AR51" s="7">
        <f t="shared" si="70"/>
        <v>91.26</v>
      </c>
      <c r="AS51" s="7">
        <f t="shared" si="71"/>
        <v>143.7</v>
      </c>
      <c r="AT51" s="7">
        <v>0.796</v>
      </c>
      <c r="AU51" s="7">
        <f t="shared" si="72"/>
        <v>93.132</v>
      </c>
      <c r="AV51" s="7">
        <f t="shared" si="73"/>
        <v>132.7</v>
      </c>
      <c r="AW51" s="7">
        <v>0.786</v>
      </c>
      <c r="AX51" s="7">
        <f t="shared" si="74"/>
        <v>91.962</v>
      </c>
      <c r="AY51" s="7">
        <f t="shared" si="75"/>
        <v>122.7</v>
      </c>
      <c r="AZ51" s="7">
        <v>0.773</v>
      </c>
      <c r="BA51" s="7">
        <f t="shared" si="76"/>
        <v>90.441</v>
      </c>
      <c r="BB51" s="7">
        <f t="shared" si="77"/>
        <v>121.7</v>
      </c>
      <c r="BC51" s="7">
        <v>0.742</v>
      </c>
      <c r="BD51" s="7">
        <f t="shared" si="78"/>
        <v>86.814</v>
      </c>
      <c r="BE51" s="7">
        <f t="shared" si="79"/>
        <v>117.7</v>
      </c>
      <c r="BF51" s="7">
        <v>0.725</v>
      </c>
      <c r="BG51" s="7">
        <f t="shared" si="80"/>
        <v>84.825</v>
      </c>
      <c r="BH51" s="7">
        <f t="shared" si="81"/>
        <v>115.7</v>
      </c>
      <c r="BI51" s="7">
        <v>0.679</v>
      </c>
      <c r="BJ51" s="7">
        <f t="shared" si="82"/>
        <v>79.44300000000001</v>
      </c>
      <c r="BK51" s="7">
        <f t="shared" si="83"/>
        <v>123.7</v>
      </c>
      <c r="BL51" s="7">
        <v>0.417</v>
      </c>
      <c r="BM51" s="7">
        <f t="shared" si="84"/>
        <v>48.788999999999994</v>
      </c>
      <c r="BN51" s="7">
        <f t="shared" si="85"/>
        <v>122.7</v>
      </c>
    </row>
    <row r="52" spans="1:66" ht="9.75">
      <c r="A52" s="3" t="s">
        <v>76</v>
      </c>
      <c r="B52" s="7">
        <v>0.214</v>
      </c>
      <c r="C52" s="7">
        <f t="shared" si="43"/>
        <v>21.4</v>
      </c>
      <c r="D52" s="7">
        <v>0.444</v>
      </c>
      <c r="E52" s="7">
        <f t="shared" si="44"/>
        <v>51.948</v>
      </c>
      <c r="F52" s="7">
        <f t="shared" si="45"/>
        <v>131.6</v>
      </c>
      <c r="G52" s="7">
        <v>0.619</v>
      </c>
      <c r="H52" s="7">
        <f t="shared" si="46"/>
        <v>72.423</v>
      </c>
      <c r="I52" s="7">
        <f t="shared" si="47"/>
        <v>203.6</v>
      </c>
      <c r="J52" s="7">
        <v>0.757</v>
      </c>
      <c r="K52" s="7">
        <f t="shared" si="48"/>
        <v>88.569</v>
      </c>
      <c r="L52" s="7">
        <f t="shared" si="49"/>
        <v>247.6</v>
      </c>
      <c r="M52" s="7">
        <v>0.779</v>
      </c>
      <c r="N52" s="7">
        <f t="shared" si="50"/>
        <v>91.143</v>
      </c>
      <c r="O52" s="7">
        <f t="shared" si="51"/>
        <v>229.6</v>
      </c>
      <c r="P52" s="7">
        <v>0.896</v>
      </c>
      <c r="Q52" s="7">
        <f t="shared" si="52"/>
        <v>104.83200000000001</v>
      </c>
      <c r="R52" s="7">
        <f t="shared" si="53"/>
        <v>216.6</v>
      </c>
      <c r="S52" s="7">
        <v>0.857</v>
      </c>
      <c r="T52" s="7">
        <f t="shared" si="54"/>
        <v>100.26899999999999</v>
      </c>
      <c r="U52" s="7">
        <f t="shared" si="55"/>
        <v>216.6</v>
      </c>
      <c r="V52" s="7">
        <v>0.838</v>
      </c>
      <c r="W52" s="7">
        <f t="shared" si="56"/>
        <v>98.04599999999999</v>
      </c>
      <c r="X52" s="7">
        <f t="shared" si="57"/>
        <v>203.6</v>
      </c>
      <c r="Y52" s="7">
        <v>0.836</v>
      </c>
      <c r="Z52" s="7">
        <f t="shared" si="58"/>
        <v>97.812</v>
      </c>
      <c r="AA52" s="7">
        <f t="shared" si="59"/>
        <v>203.6</v>
      </c>
      <c r="AB52" s="7">
        <v>0.83</v>
      </c>
      <c r="AC52" s="7">
        <f t="shared" si="60"/>
        <v>97.11</v>
      </c>
      <c r="AD52" s="7">
        <f t="shared" si="61"/>
        <v>181.6</v>
      </c>
      <c r="AE52" s="7">
        <v>0.868</v>
      </c>
      <c r="AF52" s="7">
        <f t="shared" si="62"/>
        <v>101.556</v>
      </c>
      <c r="AG52" s="7">
        <f t="shared" si="63"/>
        <v>198.6</v>
      </c>
      <c r="AH52" s="7">
        <v>0.819</v>
      </c>
      <c r="AI52" s="7">
        <f t="shared" si="64"/>
        <v>95.823</v>
      </c>
      <c r="AJ52" s="7">
        <f t="shared" si="65"/>
        <v>167.6</v>
      </c>
      <c r="AK52" s="7">
        <v>0.813</v>
      </c>
      <c r="AL52" s="7">
        <f t="shared" si="66"/>
        <v>95.121</v>
      </c>
      <c r="AM52" s="7">
        <f t="shared" si="67"/>
        <v>156.6</v>
      </c>
      <c r="AN52" s="7">
        <v>0.783</v>
      </c>
      <c r="AO52" s="7">
        <f t="shared" si="68"/>
        <v>91.611</v>
      </c>
      <c r="AP52" s="7">
        <f t="shared" si="69"/>
        <v>144.6</v>
      </c>
      <c r="AQ52" s="7">
        <v>0.766</v>
      </c>
      <c r="AR52" s="7">
        <f t="shared" si="70"/>
        <v>89.622</v>
      </c>
      <c r="AS52" s="7">
        <f t="shared" si="71"/>
        <v>139.6</v>
      </c>
      <c r="AT52" s="7">
        <v>0.805</v>
      </c>
      <c r="AU52" s="7">
        <f t="shared" si="72"/>
        <v>94.185</v>
      </c>
      <c r="AV52" s="7">
        <f t="shared" si="73"/>
        <v>128.6</v>
      </c>
      <c r="AW52" s="7">
        <v>0.785</v>
      </c>
      <c r="AX52" s="7">
        <f t="shared" si="74"/>
        <v>91.845</v>
      </c>
      <c r="AY52" s="7">
        <f t="shared" si="75"/>
        <v>118.6</v>
      </c>
      <c r="AZ52" s="7">
        <v>0.774</v>
      </c>
      <c r="BA52" s="7">
        <f t="shared" si="76"/>
        <v>90.558</v>
      </c>
      <c r="BB52" s="7">
        <f t="shared" si="77"/>
        <v>117.6</v>
      </c>
      <c r="BC52" s="7">
        <v>0.755</v>
      </c>
      <c r="BD52" s="7">
        <f t="shared" si="78"/>
        <v>88.335</v>
      </c>
      <c r="BE52" s="7">
        <f t="shared" si="79"/>
        <v>113.6</v>
      </c>
      <c r="BF52" s="7">
        <v>0.73</v>
      </c>
      <c r="BG52" s="7">
        <f t="shared" si="80"/>
        <v>85.41</v>
      </c>
      <c r="BH52" s="7">
        <f t="shared" si="81"/>
        <v>111.6</v>
      </c>
      <c r="BI52" s="7">
        <v>0.69</v>
      </c>
      <c r="BJ52" s="7">
        <f t="shared" si="82"/>
        <v>80.72999999999999</v>
      </c>
      <c r="BK52" s="7">
        <f t="shared" si="83"/>
        <v>119.6</v>
      </c>
      <c r="BL52" s="7">
        <v>0.403</v>
      </c>
      <c r="BM52" s="7">
        <f t="shared" si="84"/>
        <v>47.151</v>
      </c>
      <c r="BN52" s="7">
        <f t="shared" si="85"/>
        <v>118.6</v>
      </c>
    </row>
    <row r="53" spans="1:66" ht="9.75">
      <c r="A53" s="3" t="s">
        <v>77</v>
      </c>
      <c r="B53" s="7">
        <v>0.255</v>
      </c>
      <c r="C53" s="7">
        <f t="shared" si="43"/>
        <v>25.5</v>
      </c>
      <c r="D53" s="7">
        <v>0.453</v>
      </c>
      <c r="E53" s="7">
        <f t="shared" si="44"/>
        <v>53.001000000000005</v>
      </c>
      <c r="F53" s="7">
        <f t="shared" si="45"/>
        <v>127.5</v>
      </c>
      <c r="G53" s="7">
        <v>0.636</v>
      </c>
      <c r="H53" s="7">
        <f t="shared" si="46"/>
        <v>74.412</v>
      </c>
      <c r="I53" s="7">
        <f t="shared" si="47"/>
        <v>199.5</v>
      </c>
      <c r="J53" s="7">
        <v>0.74</v>
      </c>
      <c r="K53" s="7">
        <f t="shared" si="48"/>
        <v>86.58</v>
      </c>
      <c r="L53" s="7">
        <f t="shared" si="49"/>
        <v>243.5</v>
      </c>
      <c r="M53" s="7">
        <v>0.798</v>
      </c>
      <c r="N53" s="7">
        <f t="shared" si="50"/>
        <v>93.366</v>
      </c>
      <c r="O53" s="7">
        <f t="shared" si="51"/>
        <v>225.5</v>
      </c>
      <c r="P53" s="7">
        <v>0.893</v>
      </c>
      <c r="Q53" s="7">
        <f t="shared" si="52"/>
        <v>104.48100000000001</v>
      </c>
      <c r="R53" s="7">
        <f t="shared" si="53"/>
        <v>212.5</v>
      </c>
      <c r="S53" s="7">
        <v>0.872</v>
      </c>
      <c r="T53" s="7">
        <f t="shared" si="54"/>
        <v>102.024</v>
      </c>
      <c r="U53" s="7">
        <f t="shared" si="55"/>
        <v>212.5</v>
      </c>
      <c r="V53" s="7">
        <v>0.818</v>
      </c>
      <c r="W53" s="7">
        <f t="shared" si="56"/>
        <v>95.70599999999999</v>
      </c>
      <c r="X53" s="7">
        <f t="shared" si="57"/>
        <v>199.5</v>
      </c>
      <c r="Y53" s="7">
        <v>0.872</v>
      </c>
      <c r="Z53" s="7">
        <f t="shared" si="58"/>
        <v>102.024</v>
      </c>
      <c r="AA53" s="7">
        <f t="shared" si="59"/>
        <v>199.5</v>
      </c>
      <c r="AB53" s="7">
        <v>0.857</v>
      </c>
      <c r="AC53" s="7">
        <f t="shared" si="60"/>
        <v>100.26899999999999</v>
      </c>
      <c r="AD53" s="7">
        <f t="shared" si="61"/>
        <v>177.5</v>
      </c>
      <c r="AE53" s="7">
        <v>0.857</v>
      </c>
      <c r="AF53" s="7">
        <f t="shared" si="62"/>
        <v>100.26899999999999</v>
      </c>
      <c r="AG53" s="7">
        <f t="shared" si="63"/>
        <v>194.5</v>
      </c>
      <c r="AH53" s="7">
        <v>0.822</v>
      </c>
      <c r="AI53" s="7">
        <f t="shared" si="64"/>
        <v>96.17399999999999</v>
      </c>
      <c r="AJ53" s="7">
        <f t="shared" si="65"/>
        <v>163.5</v>
      </c>
      <c r="AK53" s="7">
        <v>0.827</v>
      </c>
      <c r="AL53" s="7">
        <f t="shared" si="66"/>
        <v>96.759</v>
      </c>
      <c r="AM53" s="7">
        <f t="shared" si="67"/>
        <v>152.5</v>
      </c>
      <c r="AN53" s="7">
        <v>0.787</v>
      </c>
      <c r="AO53" s="7">
        <f t="shared" si="68"/>
        <v>92.07900000000001</v>
      </c>
      <c r="AP53" s="7">
        <f t="shared" si="69"/>
        <v>140.5</v>
      </c>
      <c r="AQ53" s="7">
        <v>0.792</v>
      </c>
      <c r="AR53" s="7">
        <f t="shared" si="70"/>
        <v>92.664</v>
      </c>
      <c r="AS53" s="7">
        <f t="shared" si="71"/>
        <v>135.5</v>
      </c>
      <c r="AT53" s="7">
        <v>0.81</v>
      </c>
      <c r="AU53" s="7">
        <f t="shared" si="72"/>
        <v>94.77000000000001</v>
      </c>
      <c r="AV53" s="7">
        <f t="shared" si="73"/>
        <v>124.5</v>
      </c>
      <c r="AW53" s="7">
        <v>0.808</v>
      </c>
      <c r="AX53" s="7">
        <f t="shared" si="74"/>
        <v>94.536</v>
      </c>
      <c r="AY53" s="7">
        <f t="shared" si="75"/>
        <v>114.5</v>
      </c>
      <c r="AZ53" s="7">
        <v>0.772</v>
      </c>
      <c r="BA53" s="7">
        <f t="shared" si="76"/>
        <v>90.324</v>
      </c>
      <c r="BB53" s="7">
        <f t="shared" si="77"/>
        <v>113.5</v>
      </c>
      <c r="BC53" s="7">
        <v>0.767</v>
      </c>
      <c r="BD53" s="7">
        <f t="shared" si="78"/>
        <v>89.739</v>
      </c>
      <c r="BE53" s="7">
        <f t="shared" si="79"/>
        <v>109.5</v>
      </c>
      <c r="BF53" s="7">
        <v>0.739</v>
      </c>
      <c r="BG53" s="7">
        <f t="shared" si="80"/>
        <v>86.463</v>
      </c>
      <c r="BH53" s="7">
        <f t="shared" si="81"/>
        <v>107.5</v>
      </c>
      <c r="BI53" s="7">
        <v>0.683</v>
      </c>
      <c r="BJ53" s="7">
        <f t="shared" si="82"/>
        <v>79.911</v>
      </c>
      <c r="BK53" s="7">
        <f t="shared" si="83"/>
        <v>115.5</v>
      </c>
      <c r="BL53" s="7">
        <v>0.38</v>
      </c>
      <c r="BM53" s="7">
        <f t="shared" si="84"/>
        <v>44.46</v>
      </c>
      <c r="BN53" s="7">
        <f t="shared" si="85"/>
        <v>114.5</v>
      </c>
    </row>
    <row r="54" spans="1:66" ht="9.75">
      <c r="A54" s="3" t="s">
        <v>78</v>
      </c>
      <c r="B54" s="7">
        <v>0.296</v>
      </c>
      <c r="C54" s="7">
        <f t="shared" si="43"/>
        <v>29.599999999999998</v>
      </c>
      <c r="D54" s="7">
        <v>0.452</v>
      </c>
      <c r="E54" s="7">
        <f t="shared" si="44"/>
        <v>52.884</v>
      </c>
      <c r="F54" s="7">
        <f t="shared" si="45"/>
        <v>123.4</v>
      </c>
      <c r="G54" s="7">
        <v>0.621</v>
      </c>
      <c r="H54" s="7">
        <f t="shared" si="46"/>
        <v>72.657</v>
      </c>
      <c r="I54" s="7">
        <f t="shared" si="47"/>
        <v>195.4</v>
      </c>
      <c r="J54" s="7">
        <v>0.767</v>
      </c>
      <c r="K54" s="7">
        <f t="shared" si="48"/>
        <v>89.739</v>
      </c>
      <c r="L54" s="7">
        <f t="shared" si="49"/>
        <v>239.4</v>
      </c>
      <c r="M54" s="7">
        <v>0.8</v>
      </c>
      <c r="N54" s="7">
        <f t="shared" si="50"/>
        <v>93.60000000000001</v>
      </c>
      <c r="O54" s="7">
        <f t="shared" si="51"/>
        <v>221.4</v>
      </c>
      <c r="P54" s="7">
        <v>0.897</v>
      </c>
      <c r="Q54" s="7">
        <f t="shared" si="52"/>
        <v>104.949</v>
      </c>
      <c r="R54" s="7">
        <f t="shared" si="53"/>
        <v>208.4</v>
      </c>
      <c r="S54" s="7">
        <v>0.89</v>
      </c>
      <c r="T54" s="7">
        <f t="shared" si="54"/>
        <v>104.13</v>
      </c>
      <c r="U54" s="7">
        <f t="shared" si="55"/>
        <v>208.4</v>
      </c>
      <c r="V54" s="7">
        <v>0.835</v>
      </c>
      <c r="W54" s="7">
        <f t="shared" si="56"/>
        <v>97.695</v>
      </c>
      <c r="X54" s="7">
        <f t="shared" si="57"/>
        <v>195.4</v>
      </c>
      <c r="Y54" s="7">
        <v>0.863</v>
      </c>
      <c r="Z54" s="7">
        <f t="shared" si="58"/>
        <v>100.971</v>
      </c>
      <c r="AA54" s="7">
        <f t="shared" si="59"/>
        <v>195.4</v>
      </c>
      <c r="AB54" s="7">
        <v>0.85</v>
      </c>
      <c r="AC54" s="7">
        <f t="shared" si="60"/>
        <v>99.45</v>
      </c>
      <c r="AD54" s="7">
        <f t="shared" si="61"/>
        <v>173.4</v>
      </c>
      <c r="AE54" s="7">
        <v>0.853</v>
      </c>
      <c r="AF54" s="7">
        <f t="shared" si="62"/>
        <v>99.801</v>
      </c>
      <c r="AG54" s="7">
        <f t="shared" si="63"/>
        <v>190.4</v>
      </c>
      <c r="AH54" s="7">
        <v>0.805</v>
      </c>
      <c r="AI54" s="7">
        <f t="shared" si="64"/>
        <v>94.185</v>
      </c>
      <c r="AJ54" s="7">
        <f t="shared" si="65"/>
        <v>159.4</v>
      </c>
      <c r="AK54" s="7">
        <v>0.81</v>
      </c>
      <c r="AL54" s="7">
        <f t="shared" si="66"/>
        <v>94.77000000000001</v>
      </c>
      <c r="AM54" s="7">
        <f t="shared" si="67"/>
        <v>148.4</v>
      </c>
      <c r="AN54" s="7">
        <v>0.817</v>
      </c>
      <c r="AO54" s="7">
        <f t="shared" si="68"/>
        <v>95.589</v>
      </c>
      <c r="AP54" s="7">
        <f t="shared" si="69"/>
        <v>136.4</v>
      </c>
      <c r="AQ54" s="7">
        <v>0.798</v>
      </c>
      <c r="AR54" s="7">
        <f t="shared" si="70"/>
        <v>93.366</v>
      </c>
      <c r="AS54" s="7">
        <f t="shared" si="71"/>
        <v>131.4</v>
      </c>
      <c r="AT54" s="7">
        <v>0.787</v>
      </c>
      <c r="AU54" s="7">
        <f t="shared" si="72"/>
        <v>92.07900000000001</v>
      </c>
      <c r="AV54" s="7">
        <f t="shared" si="73"/>
        <v>120.4</v>
      </c>
      <c r="AW54" s="7">
        <v>0.807</v>
      </c>
      <c r="AX54" s="7">
        <f t="shared" si="74"/>
        <v>94.41900000000001</v>
      </c>
      <c r="AY54" s="7">
        <f t="shared" si="75"/>
        <v>110.4</v>
      </c>
      <c r="AZ54" s="7">
        <v>0.781</v>
      </c>
      <c r="BA54" s="7">
        <f t="shared" si="76"/>
        <v>91.37700000000001</v>
      </c>
      <c r="BB54" s="7">
        <f t="shared" si="77"/>
        <v>109.4</v>
      </c>
      <c r="BC54" s="7">
        <v>0.74</v>
      </c>
      <c r="BD54" s="7">
        <f t="shared" si="78"/>
        <v>86.58</v>
      </c>
      <c r="BE54" s="7">
        <f t="shared" si="79"/>
        <v>105.4</v>
      </c>
      <c r="BF54" s="7">
        <v>0.729</v>
      </c>
      <c r="BG54" s="7">
        <f t="shared" si="80"/>
        <v>85.29299999999999</v>
      </c>
      <c r="BH54" s="7">
        <f t="shared" si="81"/>
        <v>103.4</v>
      </c>
      <c r="BI54" s="7">
        <v>0.682</v>
      </c>
      <c r="BJ54" s="7">
        <f t="shared" si="82"/>
        <v>79.79400000000001</v>
      </c>
      <c r="BK54" s="7">
        <f t="shared" si="83"/>
        <v>111.4</v>
      </c>
      <c r="BL54" s="7">
        <v>0.405</v>
      </c>
      <c r="BM54" s="7">
        <f t="shared" si="84"/>
        <v>47.385000000000005</v>
      </c>
      <c r="BN54" s="7">
        <f t="shared" si="85"/>
        <v>110.4</v>
      </c>
    </row>
    <row r="55" spans="1:66" ht="9.75">
      <c r="A55" s="3" t="s">
        <v>79</v>
      </c>
      <c r="B55" s="7">
        <v>0.336</v>
      </c>
      <c r="C55" s="7">
        <f t="shared" si="43"/>
        <v>33.6</v>
      </c>
      <c r="D55" s="7">
        <v>0.46</v>
      </c>
      <c r="E55" s="7">
        <f t="shared" si="44"/>
        <v>53.82</v>
      </c>
      <c r="F55" s="7">
        <f t="shared" si="45"/>
        <v>119.4</v>
      </c>
      <c r="G55" s="7">
        <v>0.625</v>
      </c>
      <c r="H55" s="7">
        <f t="shared" si="46"/>
        <v>73.125</v>
      </c>
      <c r="I55" s="7">
        <f t="shared" si="47"/>
        <v>191.4</v>
      </c>
      <c r="J55" s="7">
        <v>0.777</v>
      </c>
      <c r="K55" s="7">
        <f t="shared" si="48"/>
        <v>90.909</v>
      </c>
      <c r="L55" s="7">
        <f t="shared" si="49"/>
        <v>235.4</v>
      </c>
      <c r="M55" s="7">
        <v>0.792</v>
      </c>
      <c r="N55" s="7">
        <f t="shared" si="50"/>
        <v>92.664</v>
      </c>
      <c r="O55" s="7">
        <f t="shared" si="51"/>
        <v>217.4</v>
      </c>
      <c r="P55" s="7">
        <v>0.894</v>
      </c>
      <c r="Q55" s="7">
        <f t="shared" si="52"/>
        <v>104.598</v>
      </c>
      <c r="R55" s="7">
        <f t="shared" si="53"/>
        <v>204.4</v>
      </c>
      <c r="S55" s="7">
        <v>0.892</v>
      </c>
      <c r="T55" s="7">
        <f t="shared" si="54"/>
        <v>104.364</v>
      </c>
      <c r="U55" s="7">
        <f t="shared" si="55"/>
        <v>204.4</v>
      </c>
      <c r="V55" s="7">
        <v>0.825</v>
      </c>
      <c r="W55" s="7">
        <f t="shared" si="56"/>
        <v>96.52499999999999</v>
      </c>
      <c r="X55" s="7">
        <f t="shared" si="57"/>
        <v>191.4</v>
      </c>
      <c r="Y55" s="7">
        <v>0.867</v>
      </c>
      <c r="Z55" s="7">
        <f t="shared" si="58"/>
        <v>101.439</v>
      </c>
      <c r="AA55" s="7">
        <f t="shared" si="59"/>
        <v>191.4</v>
      </c>
      <c r="AB55" s="7">
        <v>0.872</v>
      </c>
      <c r="AC55" s="7">
        <f t="shared" si="60"/>
        <v>102.024</v>
      </c>
      <c r="AD55" s="7">
        <f t="shared" si="61"/>
        <v>169.4</v>
      </c>
      <c r="AE55" s="7">
        <v>0.87</v>
      </c>
      <c r="AF55" s="7">
        <f t="shared" si="62"/>
        <v>101.79</v>
      </c>
      <c r="AG55" s="7">
        <f t="shared" si="63"/>
        <v>186.4</v>
      </c>
      <c r="AH55" s="7">
        <v>0.814</v>
      </c>
      <c r="AI55" s="7">
        <f t="shared" si="64"/>
        <v>95.238</v>
      </c>
      <c r="AJ55" s="7">
        <f t="shared" si="65"/>
        <v>155.4</v>
      </c>
      <c r="AK55" s="7">
        <v>0.808</v>
      </c>
      <c r="AL55" s="7">
        <f t="shared" si="66"/>
        <v>94.536</v>
      </c>
      <c r="AM55" s="7">
        <f t="shared" si="67"/>
        <v>144.4</v>
      </c>
      <c r="AN55" s="7">
        <v>0.784</v>
      </c>
      <c r="AO55" s="7">
        <f t="shared" si="68"/>
        <v>91.72800000000001</v>
      </c>
      <c r="AP55" s="7">
        <f t="shared" si="69"/>
        <v>132.4</v>
      </c>
      <c r="AQ55" s="7">
        <v>0.783</v>
      </c>
      <c r="AR55" s="7">
        <f t="shared" si="70"/>
        <v>91.611</v>
      </c>
      <c r="AS55" s="7">
        <f t="shared" si="71"/>
        <v>127.4</v>
      </c>
      <c r="AT55" s="7">
        <v>0.792</v>
      </c>
      <c r="AU55" s="7">
        <f t="shared" si="72"/>
        <v>92.664</v>
      </c>
      <c r="AV55" s="7">
        <f t="shared" si="73"/>
        <v>116.4</v>
      </c>
      <c r="AW55" s="7">
        <v>0.805</v>
      </c>
      <c r="AX55" s="7">
        <f t="shared" si="74"/>
        <v>94.185</v>
      </c>
      <c r="AY55" s="7">
        <f t="shared" si="75"/>
        <v>106.4</v>
      </c>
      <c r="AZ55" s="7">
        <v>0.773</v>
      </c>
      <c r="BA55" s="7">
        <f t="shared" si="76"/>
        <v>90.441</v>
      </c>
      <c r="BB55" s="7">
        <f t="shared" si="77"/>
        <v>105.4</v>
      </c>
      <c r="BC55" s="7">
        <v>0.785</v>
      </c>
      <c r="BD55" s="7">
        <f t="shared" si="78"/>
        <v>91.845</v>
      </c>
      <c r="BE55" s="7">
        <f t="shared" si="79"/>
        <v>101.4</v>
      </c>
      <c r="BF55" s="7">
        <v>0.708</v>
      </c>
      <c r="BG55" s="7">
        <f t="shared" si="80"/>
        <v>82.836</v>
      </c>
      <c r="BH55" s="7">
        <f t="shared" si="81"/>
        <v>99.4</v>
      </c>
      <c r="BI55" s="7">
        <v>0.709</v>
      </c>
      <c r="BJ55" s="7">
        <f t="shared" si="82"/>
        <v>82.95299999999999</v>
      </c>
      <c r="BK55" s="7">
        <f t="shared" si="83"/>
        <v>107.4</v>
      </c>
      <c r="BL55" s="7">
        <v>0.376</v>
      </c>
      <c r="BM55" s="7">
        <f t="shared" si="84"/>
        <v>43.992</v>
      </c>
      <c r="BN55" s="7">
        <f t="shared" si="85"/>
        <v>106.4</v>
      </c>
    </row>
    <row r="56" spans="1:66" ht="9.75">
      <c r="A56" s="3" t="s">
        <v>80</v>
      </c>
      <c r="B56" s="7">
        <v>0.377</v>
      </c>
      <c r="C56" s="7">
        <f t="shared" si="43"/>
        <v>37.7</v>
      </c>
      <c r="D56" s="7">
        <v>0.48</v>
      </c>
      <c r="E56" s="7">
        <f t="shared" si="44"/>
        <v>56.16</v>
      </c>
      <c r="F56" s="7">
        <f t="shared" si="45"/>
        <v>115.3</v>
      </c>
      <c r="G56" s="7">
        <v>0.634</v>
      </c>
      <c r="H56" s="7">
        <f t="shared" si="46"/>
        <v>74.178</v>
      </c>
      <c r="I56" s="7">
        <f t="shared" si="47"/>
        <v>187.3</v>
      </c>
      <c r="J56" s="7">
        <v>0.746</v>
      </c>
      <c r="K56" s="7">
        <f t="shared" si="48"/>
        <v>87.282</v>
      </c>
      <c r="L56" s="7">
        <f t="shared" si="49"/>
        <v>231.3</v>
      </c>
      <c r="M56" s="7">
        <v>0.789</v>
      </c>
      <c r="N56" s="7">
        <f t="shared" si="50"/>
        <v>92.313</v>
      </c>
      <c r="O56" s="7">
        <f t="shared" si="51"/>
        <v>213.3</v>
      </c>
      <c r="P56" s="7">
        <v>0.888</v>
      </c>
      <c r="Q56" s="7">
        <f t="shared" si="52"/>
        <v>103.896</v>
      </c>
      <c r="R56" s="7">
        <f t="shared" si="53"/>
        <v>200.3</v>
      </c>
      <c r="S56" s="7">
        <v>0.883</v>
      </c>
      <c r="T56" s="7">
        <f t="shared" si="54"/>
        <v>103.311</v>
      </c>
      <c r="U56" s="7">
        <f t="shared" si="55"/>
        <v>200.3</v>
      </c>
      <c r="V56" s="7">
        <v>0.82</v>
      </c>
      <c r="W56" s="7">
        <f t="shared" si="56"/>
        <v>95.94</v>
      </c>
      <c r="X56" s="7">
        <f t="shared" si="57"/>
        <v>187.3</v>
      </c>
      <c r="Y56" s="7">
        <v>0.856</v>
      </c>
      <c r="Z56" s="7">
        <f t="shared" si="58"/>
        <v>100.152</v>
      </c>
      <c r="AA56" s="7">
        <f t="shared" si="59"/>
        <v>187.3</v>
      </c>
      <c r="AB56" s="7">
        <v>0.862</v>
      </c>
      <c r="AC56" s="7">
        <f t="shared" si="60"/>
        <v>100.854</v>
      </c>
      <c r="AD56" s="7">
        <f t="shared" si="61"/>
        <v>165.3</v>
      </c>
      <c r="AE56" s="7">
        <v>0.825</v>
      </c>
      <c r="AF56" s="7">
        <f t="shared" si="62"/>
        <v>96.52499999999999</v>
      </c>
      <c r="AG56" s="7">
        <f t="shared" si="63"/>
        <v>182.3</v>
      </c>
      <c r="AH56" s="7">
        <v>0.825</v>
      </c>
      <c r="AI56" s="7">
        <f t="shared" si="64"/>
        <v>96.52499999999999</v>
      </c>
      <c r="AJ56" s="7">
        <f t="shared" si="65"/>
        <v>151.3</v>
      </c>
      <c r="AK56" s="7">
        <v>0.807</v>
      </c>
      <c r="AL56" s="7">
        <f t="shared" si="66"/>
        <v>94.41900000000001</v>
      </c>
      <c r="AM56" s="7">
        <f t="shared" si="67"/>
        <v>140.3</v>
      </c>
      <c r="AN56" s="7">
        <v>0.796</v>
      </c>
      <c r="AO56" s="7">
        <f t="shared" si="68"/>
        <v>93.132</v>
      </c>
      <c r="AP56" s="7">
        <f t="shared" si="69"/>
        <v>128.3</v>
      </c>
      <c r="AQ56" s="7">
        <v>0.745</v>
      </c>
      <c r="AR56" s="7">
        <f t="shared" si="70"/>
        <v>87.165</v>
      </c>
      <c r="AS56" s="7">
        <f t="shared" si="71"/>
        <v>123.3</v>
      </c>
      <c r="AT56" s="7">
        <v>0.784</v>
      </c>
      <c r="AU56" s="7">
        <f t="shared" si="72"/>
        <v>91.72800000000001</v>
      </c>
      <c r="AV56" s="7">
        <f t="shared" si="73"/>
        <v>112.3</v>
      </c>
      <c r="AW56" s="7">
        <v>0.79</v>
      </c>
      <c r="AX56" s="7">
        <f t="shared" si="74"/>
        <v>92.43</v>
      </c>
      <c r="AY56" s="7">
        <f t="shared" si="75"/>
        <v>102.3</v>
      </c>
      <c r="AZ56" s="7">
        <v>0.795</v>
      </c>
      <c r="BA56" s="7">
        <f t="shared" si="76"/>
        <v>93.015</v>
      </c>
      <c r="BB56" s="7">
        <f t="shared" si="77"/>
        <v>101.3</v>
      </c>
      <c r="BC56" s="7">
        <v>0.769</v>
      </c>
      <c r="BD56" s="7">
        <f t="shared" si="78"/>
        <v>89.973</v>
      </c>
      <c r="BE56" s="7">
        <f t="shared" si="79"/>
        <v>97.3</v>
      </c>
      <c r="BF56" s="7">
        <v>0.72</v>
      </c>
      <c r="BG56" s="7">
        <f t="shared" si="80"/>
        <v>84.24</v>
      </c>
      <c r="BH56" s="7">
        <f t="shared" si="81"/>
        <v>95.3</v>
      </c>
      <c r="BI56" s="7">
        <v>0.693</v>
      </c>
      <c r="BJ56" s="7">
        <f t="shared" si="82"/>
        <v>81.08099999999999</v>
      </c>
      <c r="BK56" s="7">
        <f t="shared" si="83"/>
        <v>103.3</v>
      </c>
      <c r="BL56" s="7">
        <v>0.371</v>
      </c>
      <c r="BM56" s="7">
        <f t="shared" si="84"/>
        <v>43.407</v>
      </c>
      <c r="BN56" s="7">
        <f t="shared" si="85"/>
        <v>102.3</v>
      </c>
    </row>
    <row r="57" spans="1:66" ht="9.75">
      <c r="A57" s="3" t="s">
        <v>81</v>
      </c>
      <c r="B57" s="7">
        <v>0.418</v>
      </c>
      <c r="C57" s="7">
        <f t="shared" si="43"/>
        <v>41.8</v>
      </c>
      <c r="D57" s="7">
        <v>0.455</v>
      </c>
      <c r="E57" s="7">
        <f t="shared" si="44"/>
        <v>53.235</v>
      </c>
      <c r="F57" s="7">
        <f t="shared" si="45"/>
        <v>111.2</v>
      </c>
      <c r="G57" s="7">
        <v>0.647</v>
      </c>
      <c r="H57" s="7">
        <f t="shared" si="46"/>
        <v>75.699</v>
      </c>
      <c r="I57" s="7">
        <f t="shared" si="47"/>
        <v>183.2</v>
      </c>
      <c r="J57" s="7">
        <v>0.777</v>
      </c>
      <c r="K57" s="7">
        <f t="shared" si="48"/>
        <v>90.909</v>
      </c>
      <c r="L57" s="7">
        <f t="shared" si="49"/>
        <v>227.2</v>
      </c>
      <c r="M57" s="7">
        <v>0.8</v>
      </c>
      <c r="N57" s="7">
        <f t="shared" si="50"/>
        <v>93.60000000000001</v>
      </c>
      <c r="O57" s="7">
        <f t="shared" si="51"/>
        <v>209.2</v>
      </c>
      <c r="P57" s="7">
        <v>0.891</v>
      </c>
      <c r="Q57" s="7">
        <f t="shared" si="52"/>
        <v>104.247</v>
      </c>
      <c r="R57" s="7">
        <f t="shared" si="53"/>
        <v>196.2</v>
      </c>
      <c r="S57" s="7">
        <v>0.883</v>
      </c>
      <c r="T57" s="7">
        <f t="shared" si="54"/>
        <v>103.311</v>
      </c>
      <c r="U57" s="7">
        <f t="shared" si="55"/>
        <v>196.2</v>
      </c>
      <c r="V57" s="7">
        <v>0.834</v>
      </c>
      <c r="W57" s="7">
        <f t="shared" si="56"/>
        <v>97.57799999999999</v>
      </c>
      <c r="X57" s="7">
        <f t="shared" si="57"/>
        <v>183.2</v>
      </c>
      <c r="Y57" s="7">
        <v>0.841</v>
      </c>
      <c r="Z57" s="7">
        <f t="shared" si="58"/>
        <v>98.39699999999999</v>
      </c>
      <c r="AA57" s="7">
        <f t="shared" si="59"/>
        <v>183.2</v>
      </c>
      <c r="AB57" s="7">
        <v>0.883</v>
      </c>
      <c r="AC57" s="7">
        <f t="shared" si="60"/>
        <v>103.311</v>
      </c>
      <c r="AD57" s="7">
        <f t="shared" si="61"/>
        <v>161.2</v>
      </c>
      <c r="AE57" s="7">
        <v>0.867</v>
      </c>
      <c r="AF57" s="7">
        <f t="shared" si="62"/>
        <v>101.439</v>
      </c>
      <c r="AG57" s="7">
        <f t="shared" si="63"/>
        <v>178.2</v>
      </c>
      <c r="AH57" s="7">
        <v>0.792</v>
      </c>
      <c r="AI57" s="7">
        <f t="shared" si="64"/>
        <v>92.664</v>
      </c>
      <c r="AJ57" s="7">
        <f t="shared" si="65"/>
        <v>147.2</v>
      </c>
      <c r="AK57" s="7">
        <v>0.812</v>
      </c>
      <c r="AL57" s="7">
        <f t="shared" si="66"/>
        <v>95.004</v>
      </c>
      <c r="AM57" s="7">
        <f t="shared" si="67"/>
        <v>136.2</v>
      </c>
      <c r="AN57" s="7">
        <v>0.803</v>
      </c>
      <c r="AO57" s="7">
        <f t="shared" si="68"/>
        <v>93.95100000000001</v>
      </c>
      <c r="AP57" s="7">
        <f t="shared" si="69"/>
        <v>124.2</v>
      </c>
      <c r="AQ57" s="7">
        <v>0.776</v>
      </c>
      <c r="AR57" s="7">
        <f t="shared" si="70"/>
        <v>90.792</v>
      </c>
      <c r="AS57" s="7">
        <f t="shared" si="71"/>
        <v>119.2</v>
      </c>
      <c r="AT57" s="7">
        <v>0.813</v>
      </c>
      <c r="AU57" s="7">
        <f t="shared" si="72"/>
        <v>95.121</v>
      </c>
      <c r="AV57" s="7">
        <f t="shared" si="73"/>
        <v>108.2</v>
      </c>
      <c r="AW57" s="7">
        <v>0.801</v>
      </c>
      <c r="AX57" s="7">
        <f t="shared" si="74"/>
        <v>93.717</v>
      </c>
      <c r="AY57" s="7">
        <f t="shared" si="75"/>
        <v>98.2</v>
      </c>
      <c r="AZ57" s="7">
        <v>0.766</v>
      </c>
      <c r="BA57" s="7">
        <f t="shared" si="76"/>
        <v>89.622</v>
      </c>
      <c r="BB57" s="7">
        <f t="shared" si="77"/>
        <v>97.2</v>
      </c>
      <c r="BC57" s="7">
        <v>0.751</v>
      </c>
      <c r="BD57" s="7">
        <f t="shared" si="78"/>
        <v>87.867</v>
      </c>
      <c r="BE57" s="7">
        <f t="shared" si="79"/>
        <v>93.2</v>
      </c>
      <c r="BF57" s="7">
        <v>0.727</v>
      </c>
      <c r="BG57" s="7">
        <f t="shared" si="80"/>
        <v>85.059</v>
      </c>
      <c r="BH57" s="7">
        <f t="shared" si="81"/>
        <v>91.2</v>
      </c>
      <c r="BI57" s="7">
        <v>0.696</v>
      </c>
      <c r="BJ57" s="7">
        <f t="shared" si="82"/>
        <v>81.43199999999999</v>
      </c>
      <c r="BK57" s="7">
        <f t="shared" si="83"/>
        <v>99.2</v>
      </c>
      <c r="BL57" s="7">
        <v>0.401</v>
      </c>
      <c r="BM57" s="7">
        <f t="shared" si="84"/>
        <v>46.917</v>
      </c>
      <c r="BN57" s="7">
        <f t="shared" si="85"/>
        <v>98.2</v>
      </c>
    </row>
    <row r="58" spans="1:66" ht="9.75">
      <c r="A58" s="3" t="s">
        <v>82</v>
      </c>
      <c r="B58" s="7">
        <v>0.459</v>
      </c>
      <c r="C58" s="7">
        <f t="shared" si="43"/>
        <v>45.9</v>
      </c>
      <c r="D58" s="7">
        <v>0.461</v>
      </c>
      <c r="E58" s="7">
        <f t="shared" si="44"/>
        <v>53.937000000000005</v>
      </c>
      <c r="F58" s="7">
        <f t="shared" si="45"/>
        <v>107.1</v>
      </c>
      <c r="G58" s="7">
        <v>0.641</v>
      </c>
      <c r="H58" s="7">
        <f t="shared" si="46"/>
        <v>74.997</v>
      </c>
      <c r="I58" s="7">
        <f t="shared" si="47"/>
        <v>179.1</v>
      </c>
      <c r="J58" s="7">
        <v>0.741</v>
      </c>
      <c r="K58" s="7">
        <f t="shared" si="48"/>
        <v>86.697</v>
      </c>
      <c r="L58" s="7">
        <f t="shared" si="49"/>
        <v>223.1</v>
      </c>
      <c r="M58" s="7">
        <v>0.792</v>
      </c>
      <c r="N58" s="7">
        <f t="shared" si="50"/>
        <v>92.664</v>
      </c>
      <c r="O58" s="7">
        <f t="shared" si="51"/>
        <v>205.1</v>
      </c>
      <c r="P58" s="7">
        <v>0.896</v>
      </c>
      <c r="Q58" s="7">
        <f t="shared" si="52"/>
        <v>104.83200000000001</v>
      </c>
      <c r="R58" s="7">
        <f t="shared" si="53"/>
        <v>192.1</v>
      </c>
      <c r="S58" s="7">
        <v>0.894</v>
      </c>
      <c r="T58" s="7">
        <f t="shared" si="54"/>
        <v>104.598</v>
      </c>
      <c r="U58" s="7">
        <f t="shared" si="55"/>
        <v>192.1</v>
      </c>
      <c r="V58" s="7">
        <v>0.825</v>
      </c>
      <c r="W58" s="7">
        <f t="shared" si="56"/>
        <v>96.52499999999999</v>
      </c>
      <c r="X58" s="7">
        <f t="shared" si="57"/>
        <v>179.1</v>
      </c>
      <c r="Y58" s="7">
        <v>0.834</v>
      </c>
      <c r="Z58" s="7">
        <f t="shared" si="58"/>
        <v>97.57799999999999</v>
      </c>
      <c r="AA58" s="7">
        <f t="shared" si="59"/>
        <v>179.1</v>
      </c>
      <c r="AB58" s="7">
        <v>0.849</v>
      </c>
      <c r="AC58" s="7">
        <f t="shared" si="60"/>
        <v>99.333</v>
      </c>
      <c r="AD58" s="7">
        <f t="shared" si="61"/>
        <v>157.1</v>
      </c>
      <c r="AE58" s="7">
        <v>0.843</v>
      </c>
      <c r="AF58" s="7">
        <f t="shared" si="62"/>
        <v>98.631</v>
      </c>
      <c r="AG58" s="7">
        <f t="shared" si="63"/>
        <v>174.1</v>
      </c>
      <c r="AH58" s="7">
        <v>0.805</v>
      </c>
      <c r="AI58" s="7">
        <f t="shared" si="64"/>
        <v>94.185</v>
      </c>
      <c r="AJ58" s="7">
        <f t="shared" si="65"/>
        <v>143.1</v>
      </c>
      <c r="AK58" s="7">
        <v>0.796</v>
      </c>
      <c r="AL58" s="7">
        <f t="shared" si="66"/>
        <v>93.132</v>
      </c>
      <c r="AM58" s="7">
        <f t="shared" si="67"/>
        <v>132.1</v>
      </c>
      <c r="AN58" s="7">
        <v>0.776</v>
      </c>
      <c r="AO58" s="7">
        <f t="shared" si="68"/>
        <v>90.792</v>
      </c>
      <c r="AP58" s="7">
        <f t="shared" si="69"/>
        <v>120.1</v>
      </c>
      <c r="AQ58" s="7">
        <v>0.796</v>
      </c>
      <c r="AR58" s="7">
        <f t="shared" si="70"/>
        <v>93.132</v>
      </c>
      <c r="AS58" s="7">
        <f t="shared" si="71"/>
        <v>115.1</v>
      </c>
      <c r="AT58" s="7">
        <v>0.8</v>
      </c>
      <c r="AU58" s="7">
        <f t="shared" si="72"/>
        <v>93.60000000000001</v>
      </c>
      <c r="AV58" s="7">
        <f t="shared" si="73"/>
        <v>104.1</v>
      </c>
      <c r="AW58" s="7">
        <v>0.805</v>
      </c>
      <c r="AX58" s="7">
        <f t="shared" si="74"/>
        <v>94.185</v>
      </c>
      <c r="AY58" s="7">
        <f t="shared" si="75"/>
        <v>94.1</v>
      </c>
      <c r="AZ58" s="7">
        <v>0.787</v>
      </c>
      <c r="BA58" s="7">
        <f t="shared" si="76"/>
        <v>92.07900000000001</v>
      </c>
      <c r="BB58" s="7">
        <f t="shared" si="77"/>
        <v>93.1</v>
      </c>
      <c r="BC58" s="7">
        <v>0.741</v>
      </c>
      <c r="BD58" s="7">
        <f t="shared" si="78"/>
        <v>86.697</v>
      </c>
      <c r="BE58" s="7">
        <f t="shared" si="79"/>
        <v>89.1</v>
      </c>
      <c r="BF58" s="7">
        <v>0.736</v>
      </c>
      <c r="BG58" s="7">
        <f t="shared" si="80"/>
        <v>86.112</v>
      </c>
      <c r="BH58" s="7">
        <f t="shared" si="81"/>
        <v>87.1</v>
      </c>
      <c r="BI58" s="7">
        <v>0.67</v>
      </c>
      <c r="BJ58" s="7">
        <f t="shared" si="82"/>
        <v>78.39</v>
      </c>
      <c r="BK58" s="7">
        <f t="shared" si="83"/>
        <v>95.1</v>
      </c>
      <c r="BL58" s="7">
        <v>0.387</v>
      </c>
      <c r="BM58" s="7">
        <f t="shared" si="84"/>
        <v>45.279</v>
      </c>
      <c r="BN58" s="7">
        <f t="shared" si="85"/>
        <v>94.1</v>
      </c>
    </row>
    <row r="59" spans="1:66" ht="9.75">
      <c r="A59" s="3" t="s">
        <v>83</v>
      </c>
      <c r="B59" s="7">
        <v>0.5</v>
      </c>
      <c r="C59" s="7">
        <f t="shared" si="43"/>
        <v>50</v>
      </c>
      <c r="D59" s="7">
        <v>0.462</v>
      </c>
      <c r="E59" s="7">
        <f t="shared" si="44"/>
        <v>54.054</v>
      </c>
      <c r="F59" s="7">
        <f t="shared" si="45"/>
        <v>103</v>
      </c>
      <c r="G59" s="7">
        <v>0.658</v>
      </c>
      <c r="H59" s="7">
        <f t="shared" si="46"/>
        <v>76.986</v>
      </c>
      <c r="I59" s="7">
        <f t="shared" si="47"/>
        <v>175</v>
      </c>
      <c r="J59" s="7">
        <v>0.746</v>
      </c>
      <c r="K59" s="7">
        <f t="shared" si="48"/>
        <v>87.282</v>
      </c>
      <c r="L59" s="7">
        <f t="shared" si="49"/>
        <v>219</v>
      </c>
      <c r="M59" s="7">
        <v>0.801</v>
      </c>
      <c r="N59" s="7">
        <f t="shared" si="50"/>
        <v>93.717</v>
      </c>
      <c r="O59" s="7">
        <f t="shared" si="51"/>
        <v>201</v>
      </c>
      <c r="P59" s="7">
        <v>0.89</v>
      </c>
      <c r="Q59" s="7">
        <f t="shared" si="52"/>
        <v>104.13</v>
      </c>
      <c r="R59" s="7">
        <f t="shared" si="53"/>
        <v>188</v>
      </c>
      <c r="S59" s="7">
        <v>0.862</v>
      </c>
      <c r="T59" s="7">
        <f t="shared" si="54"/>
        <v>100.854</v>
      </c>
      <c r="U59" s="7">
        <f t="shared" si="55"/>
        <v>188</v>
      </c>
      <c r="V59" s="7">
        <v>0.817</v>
      </c>
      <c r="W59" s="7">
        <f t="shared" si="56"/>
        <v>95.589</v>
      </c>
      <c r="X59" s="7">
        <f t="shared" si="57"/>
        <v>175</v>
      </c>
      <c r="Y59" s="7">
        <v>0.834</v>
      </c>
      <c r="Z59" s="7">
        <f t="shared" si="58"/>
        <v>97.57799999999999</v>
      </c>
      <c r="AA59" s="7">
        <f t="shared" si="59"/>
        <v>175</v>
      </c>
      <c r="AB59" s="7">
        <v>0.86</v>
      </c>
      <c r="AC59" s="7">
        <f t="shared" si="60"/>
        <v>100.62</v>
      </c>
      <c r="AD59" s="7">
        <f t="shared" si="61"/>
        <v>153</v>
      </c>
      <c r="AE59" s="7">
        <v>0.839</v>
      </c>
      <c r="AF59" s="7">
        <f t="shared" si="62"/>
        <v>98.163</v>
      </c>
      <c r="AG59" s="7">
        <f t="shared" si="63"/>
        <v>170</v>
      </c>
      <c r="AH59" s="7">
        <v>0.81</v>
      </c>
      <c r="AI59" s="7">
        <f t="shared" si="64"/>
        <v>94.77000000000001</v>
      </c>
      <c r="AJ59" s="7">
        <f t="shared" si="65"/>
        <v>139</v>
      </c>
      <c r="AK59" s="7">
        <v>0.818</v>
      </c>
      <c r="AL59" s="7">
        <f t="shared" si="66"/>
        <v>95.70599999999999</v>
      </c>
      <c r="AM59" s="7">
        <f t="shared" si="67"/>
        <v>128</v>
      </c>
      <c r="AN59" s="7">
        <v>0.785</v>
      </c>
      <c r="AO59" s="7">
        <f t="shared" si="68"/>
        <v>91.845</v>
      </c>
      <c r="AP59" s="7">
        <f t="shared" si="69"/>
        <v>116</v>
      </c>
      <c r="AQ59" s="7">
        <v>0.78</v>
      </c>
      <c r="AR59" s="7">
        <f t="shared" si="70"/>
        <v>91.26</v>
      </c>
      <c r="AS59" s="7">
        <f t="shared" si="71"/>
        <v>111</v>
      </c>
      <c r="AT59" s="7">
        <v>0.792</v>
      </c>
      <c r="AU59" s="7">
        <f t="shared" si="72"/>
        <v>92.664</v>
      </c>
      <c r="AV59" s="7">
        <f t="shared" si="73"/>
        <v>100</v>
      </c>
      <c r="AW59" s="7">
        <v>0.802</v>
      </c>
      <c r="AX59" s="7">
        <f t="shared" si="74"/>
        <v>93.834</v>
      </c>
      <c r="AY59" s="7">
        <f t="shared" si="75"/>
        <v>90</v>
      </c>
      <c r="AZ59" s="7">
        <v>0.775</v>
      </c>
      <c r="BA59" s="7">
        <f t="shared" si="76"/>
        <v>90.675</v>
      </c>
      <c r="BB59" s="7">
        <f t="shared" si="77"/>
        <v>89</v>
      </c>
      <c r="BC59" s="7">
        <v>0.737</v>
      </c>
      <c r="BD59" s="7">
        <f t="shared" si="78"/>
        <v>86.229</v>
      </c>
      <c r="BE59" s="7">
        <f t="shared" si="79"/>
        <v>85</v>
      </c>
      <c r="BF59" s="7">
        <v>0.704</v>
      </c>
      <c r="BG59" s="7">
        <f t="shared" si="80"/>
        <v>82.368</v>
      </c>
      <c r="BH59" s="7">
        <f t="shared" si="81"/>
        <v>83</v>
      </c>
      <c r="BI59" s="7">
        <v>0.66</v>
      </c>
      <c r="BJ59" s="7">
        <f t="shared" si="82"/>
        <v>77.22</v>
      </c>
      <c r="BK59" s="7">
        <f t="shared" si="83"/>
        <v>91</v>
      </c>
      <c r="BL59" s="7">
        <v>0.394</v>
      </c>
      <c r="BM59" s="7">
        <f t="shared" si="84"/>
        <v>46.098</v>
      </c>
      <c r="BN59" s="7">
        <f t="shared" si="85"/>
        <v>90</v>
      </c>
    </row>
    <row r="60" spans="1:66" ht="9.75">
      <c r="A60" s="3" t="s">
        <v>84</v>
      </c>
      <c r="B60" s="7">
        <v>0.541</v>
      </c>
      <c r="C60" s="7">
        <f t="shared" si="43"/>
        <v>54.1</v>
      </c>
      <c r="D60" s="7">
        <v>0.466</v>
      </c>
      <c r="E60" s="7">
        <f t="shared" si="44"/>
        <v>54.522000000000006</v>
      </c>
      <c r="F60" s="7">
        <f t="shared" si="45"/>
        <v>98.9</v>
      </c>
      <c r="G60" s="7">
        <v>0.631</v>
      </c>
      <c r="H60" s="7">
        <f t="shared" si="46"/>
        <v>73.827</v>
      </c>
      <c r="I60" s="7">
        <f t="shared" si="47"/>
        <v>170.9</v>
      </c>
      <c r="J60" s="7">
        <v>0.732</v>
      </c>
      <c r="K60" s="7">
        <f t="shared" si="48"/>
        <v>85.64399999999999</v>
      </c>
      <c r="L60" s="7">
        <f t="shared" si="49"/>
        <v>214.9</v>
      </c>
      <c r="M60" s="7">
        <v>0.797</v>
      </c>
      <c r="N60" s="7">
        <f t="shared" si="50"/>
        <v>93.24900000000001</v>
      </c>
      <c r="O60" s="7">
        <f t="shared" si="51"/>
        <v>196.9</v>
      </c>
      <c r="P60" s="7">
        <v>0.875</v>
      </c>
      <c r="Q60" s="7">
        <f t="shared" si="52"/>
        <v>102.375</v>
      </c>
      <c r="R60" s="7">
        <f t="shared" si="53"/>
        <v>183.9</v>
      </c>
      <c r="S60" s="7">
        <v>0.877</v>
      </c>
      <c r="T60" s="7">
        <f t="shared" si="54"/>
        <v>102.609</v>
      </c>
      <c r="U60" s="7">
        <f t="shared" si="55"/>
        <v>183.9</v>
      </c>
      <c r="V60" s="7">
        <v>0.802</v>
      </c>
      <c r="W60" s="7">
        <f t="shared" si="56"/>
        <v>93.834</v>
      </c>
      <c r="X60" s="7">
        <f t="shared" si="57"/>
        <v>170.9</v>
      </c>
      <c r="Y60" s="7">
        <v>0.824</v>
      </c>
      <c r="Z60" s="7">
        <f t="shared" si="58"/>
        <v>96.408</v>
      </c>
      <c r="AA60" s="7">
        <f t="shared" si="59"/>
        <v>170.9</v>
      </c>
      <c r="AB60" s="7">
        <v>0.864</v>
      </c>
      <c r="AC60" s="7">
        <f t="shared" si="60"/>
        <v>101.088</v>
      </c>
      <c r="AD60" s="7">
        <f t="shared" si="61"/>
        <v>148.9</v>
      </c>
      <c r="AE60" s="7">
        <v>0.844</v>
      </c>
      <c r="AF60" s="7">
        <f t="shared" si="62"/>
        <v>98.74799999999999</v>
      </c>
      <c r="AG60" s="7">
        <f t="shared" si="63"/>
        <v>165.9</v>
      </c>
      <c r="AH60" s="7">
        <v>0.796</v>
      </c>
      <c r="AI60" s="7">
        <f t="shared" si="64"/>
        <v>93.132</v>
      </c>
      <c r="AJ60" s="7">
        <f t="shared" si="65"/>
        <v>134.9</v>
      </c>
      <c r="AK60" s="7">
        <v>0.792</v>
      </c>
      <c r="AL60" s="7">
        <f t="shared" si="66"/>
        <v>92.664</v>
      </c>
      <c r="AM60" s="7">
        <f t="shared" si="67"/>
        <v>123.9</v>
      </c>
      <c r="AN60" s="7">
        <v>0.779</v>
      </c>
      <c r="AO60" s="7">
        <f t="shared" si="68"/>
        <v>91.143</v>
      </c>
      <c r="AP60" s="7">
        <f t="shared" si="69"/>
        <v>111.9</v>
      </c>
      <c r="AQ60" s="7">
        <v>0.822</v>
      </c>
      <c r="AR60" s="7">
        <f t="shared" si="70"/>
        <v>96.17399999999999</v>
      </c>
      <c r="AS60" s="7">
        <f t="shared" si="71"/>
        <v>106.9</v>
      </c>
      <c r="AT60" s="7">
        <v>0.752</v>
      </c>
      <c r="AU60" s="7">
        <f t="shared" si="72"/>
        <v>87.984</v>
      </c>
      <c r="AV60" s="7">
        <f t="shared" si="73"/>
        <v>95.9</v>
      </c>
      <c r="AW60" s="7">
        <v>0.789</v>
      </c>
      <c r="AX60" s="7">
        <f t="shared" si="74"/>
        <v>92.313</v>
      </c>
      <c r="AY60" s="7">
        <f t="shared" si="75"/>
        <v>85.9</v>
      </c>
      <c r="AZ60" s="7">
        <v>0.761</v>
      </c>
      <c r="BA60" s="7">
        <f t="shared" si="76"/>
        <v>89.037</v>
      </c>
      <c r="BB60" s="7">
        <f t="shared" si="77"/>
        <v>84.9</v>
      </c>
      <c r="BC60" s="7">
        <v>0.735</v>
      </c>
      <c r="BD60" s="7">
        <f t="shared" si="78"/>
        <v>85.995</v>
      </c>
      <c r="BE60" s="7">
        <f t="shared" si="79"/>
        <v>80.9</v>
      </c>
      <c r="BF60" s="7">
        <v>0.698</v>
      </c>
      <c r="BG60" s="7">
        <f t="shared" si="80"/>
        <v>81.666</v>
      </c>
      <c r="BH60" s="7">
        <f t="shared" si="81"/>
        <v>78.9</v>
      </c>
      <c r="BI60" s="7">
        <v>0.674</v>
      </c>
      <c r="BJ60" s="7">
        <f t="shared" si="82"/>
        <v>78.858</v>
      </c>
      <c r="BK60" s="7">
        <f t="shared" si="83"/>
        <v>86.9</v>
      </c>
      <c r="BL60" s="7">
        <v>0.399</v>
      </c>
      <c r="BM60" s="7">
        <f t="shared" si="84"/>
        <v>46.683</v>
      </c>
      <c r="BN60" s="7">
        <f t="shared" si="85"/>
        <v>85.9</v>
      </c>
    </row>
    <row r="61" spans="1:66" ht="9.75">
      <c r="A61" s="3" t="s">
        <v>85</v>
      </c>
      <c r="B61" s="7">
        <v>0.582</v>
      </c>
      <c r="C61" s="7">
        <f t="shared" si="43"/>
        <v>58.199999999999996</v>
      </c>
      <c r="D61" s="7">
        <v>0.48</v>
      </c>
      <c r="E61" s="7">
        <f t="shared" si="44"/>
        <v>56.16</v>
      </c>
      <c r="F61" s="7">
        <f t="shared" si="45"/>
        <v>94.80000000000001</v>
      </c>
      <c r="G61" s="7">
        <v>0.656</v>
      </c>
      <c r="H61" s="7">
        <f t="shared" si="46"/>
        <v>76.75200000000001</v>
      </c>
      <c r="I61" s="7">
        <f t="shared" si="47"/>
        <v>166.8</v>
      </c>
      <c r="J61" s="7">
        <v>0.782</v>
      </c>
      <c r="K61" s="7">
        <f t="shared" si="48"/>
        <v>91.494</v>
      </c>
      <c r="L61" s="7">
        <f t="shared" si="49"/>
        <v>210.8</v>
      </c>
      <c r="M61" s="7">
        <v>0.781</v>
      </c>
      <c r="N61" s="7">
        <f t="shared" si="50"/>
        <v>91.37700000000001</v>
      </c>
      <c r="O61" s="7">
        <f t="shared" si="51"/>
        <v>192.8</v>
      </c>
      <c r="P61" s="7">
        <v>0.87</v>
      </c>
      <c r="Q61" s="7">
        <f t="shared" si="52"/>
        <v>101.79</v>
      </c>
      <c r="R61" s="7">
        <f t="shared" si="53"/>
        <v>179.8</v>
      </c>
      <c r="S61" s="7">
        <v>0.874</v>
      </c>
      <c r="T61" s="7">
        <f t="shared" si="54"/>
        <v>102.258</v>
      </c>
      <c r="U61" s="7">
        <f t="shared" si="55"/>
        <v>179.8</v>
      </c>
      <c r="V61" s="7">
        <v>0.828</v>
      </c>
      <c r="W61" s="7">
        <f t="shared" si="56"/>
        <v>96.87599999999999</v>
      </c>
      <c r="X61" s="7">
        <f t="shared" si="57"/>
        <v>166.8</v>
      </c>
      <c r="Y61" s="7">
        <v>0.835</v>
      </c>
      <c r="Z61" s="7">
        <f t="shared" si="58"/>
        <v>97.695</v>
      </c>
      <c r="AA61" s="7">
        <f t="shared" si="59"/>
        <v>166.8</v>
      </c>
      <c r="AB61" s="7">
        <v>0.836</v>
      </c>
      <c r="AC61" s="7">
        <f t="shared" si="60"/>
        <v>97.812</v>
      </c>
      <c r="AD61" s="7">
        <f t="shared" si="61"/>
        <v>144.8</v>
      </c>
      <c r="AE61" s="7">
        <v>0.848</v>
      </c>
      <c r="AF61" s="7">
        <f t="shared" si="62"/>
        <v>99.216</v>
      </c>
      <c r="AG61" s="7">
        <f t="shared" si="63"/>
        <v>161.8</v>
      </c>
      <c r="AH61" s="7">
        <v>0.766</v>
      </c>
      <c r="AI61" s="7">
        <f t="shared" si="64"/>
        <v>89.622</v>
      </c>
      <c r="AJ61" s="7">
        <f t="shared" si="65"/>
        <v>130.8</v>
      </c>
      <c r="AK61" s="7">
        <v>0.8</v>
      </c>
      <c r="AL61" s="7">
        <f t="shared" si="66"/>
        <v>93.60000000000001</v>
      </c>
      <c r="AM61" s="7">
        <f t="shared" si="67"/>
        <v>119.80000000000001</v>
      </c>
      <c r="AN61" s="7">
        <v>0.746</v>
      </c>
      <c r="AO61" s="7">
        <f t="shared" si="68"/>
        <v>87.282</v>
      </c>
      <c r="AP61" s="7">
        <f t="shared" si="69"/>
        <v>107.80000000000001</v>
      </c>
      <c r="AQ61" s="7">
        <v>0.76</v>
      </c>
      <c r="AR61" s="7">
        <f t="shared" si="70"/>
        <v>88.92</v>
      </c>
      <c r="AS61" s="7">
        <f t="shared" si="71"/>
        <v>102.80000000000001</v>
      </c>
      <c r="AT61" s="7">
        <v>0.786</v>
      </c>
      <c r="AU61" s="7">
        <f t="shared" si="72"/>
        <v>91.962</v>
      </c>
      <c r="AV61" s="7">
        <f t="shared" si="73"/>
        <v>91.80000000000001</v>
      </c>
      <c r="AW61" s="7">
        <v>0.774</v>
      </c>
      <c r="AX61" s="7">
        <f t="shared" si="74"/>
        <v>90.558</v>
      </c>
      <c r="AY61" s="7">
        <f t="shared" si="75"/>
        <v>81.80000000000001</v>
      </c>
      <c r="AZ61" s="7">
        <v>0.755</v>
      </c>
      <c r="BA61" s="7">
        <f t="shared" si="76"/>
        <v>88.335</v>
      </c>
      <c r="BB61" s="7">
        <f t="shared" si="77"/>
        <v>80.80000000000001</v>
      </c>
      <c r="BC61" s="7">
        <v>0.727</v>
      </c>
      <c r="BD61" s="7">
        <f t="shared" si="78"/>
        <v>85.059</v>
      </c>
      <c r="BE61" s="7">
        <f t="shared" si="79"/>
        <v>76.80000000000001</v>
      </c>
      <c r="BF61" s="7">
        <v>0.682</v>
      </c>
      <c r="BG61" s="7">
        <f t="shared" si="80"/>
        <v>79.79400000000001</v>
      </c>
      <c r="BH61" s="7">
        <f t="shared" si="81"/>
        <v>74.80000000000001</v>
      </c>
      <c r="BI61" s="7">
        <v>0.668</v>
      </c>
      <c r="BJ61" s="7">
        <f t="shared" si="82"/>
        <v>78.156</v>
      </c>
      <c r="BK61" s="7">
        <f t="shared" si="83"/>
        <v>82.80000000000001</v>
      </c>
      <c r="BL61" s="7">
        <v>0.404</v>
      </c>
      <c r="BM61" s="7">
        <f t="shared" si="84"/>
        <v>47.268</v>
      </c>
      <c r="BN61" s="7">
        <f t="shared" si="85"/>
        <v>81.80000000000001</v>
      </c>
    </row>
    <row r="62" spans="1:66" ht="9.75">
      <c r="A62" s="3" t="s">
        <v>86</v>
      </c>
      <c r="B62" s="7">
        <v>0.623</v>
      </c>
      <c r="C62" s="7">
        <f t="shared" si="43"/>
        <v>62.3</v>
      </c>
      <c r="D62" s="7">
        <v>0.464</v>
      </c>
      <c r="E62" s="7">
        <f t="shared" si="44"/>
        <v>54.288000000000004</v>
      </c>
      <c r="F62" s="7">
        <f t="shared" si="45"/>
        <v>90.7</v>
      </c>
      <c r="G62" s="7">
        <v>0.658</v>
      </c>
      <c r="H62" s="7">
        <f t="shared" si="46"/>
        <v>76.986</v>
      </c>
      <c r="I62" s="7">
        <f t="shared" si="47"/>
        <v>162.7</v>
      </c>
      <c r="J62" s="7">
        <v>0.774</v>
      </c>
      <c r="K62" s="7">
        <f t="shared" si="48"/>
        <v>90.558</v>
      </c>
      <c r="L62" s="7">
        <f t="shared" si="49"/>
        <v>206.7</v>
      </c>
      <c r="M62" s="7">
        <v>0.795</v>
      </c>
      <c r="N62" s="7">
        <f t="shared" si="50"/>
        <v>93.015</v>
      </c>
      <c r="O62" s="7">
        <f t="shared" si="51"/>
        <v>188.7</v>
      </c>
      <c r="P62" s="7">
        <v>0.885</v>
      </c>
      <c r="Q62" s="7">
        <f t="shared" si="52"/>
        <v>103.545</v>
      </c>
      <c r="R62" s="7">
        <f t="shared" si="53"/>
        <v>175.7</v>
      </c>
      <c r="S62" s="7">
        <v>0.882</v>
      </c>
      <c r="T62" s="7">
        <f t="shared" si="54"/>
        <v>103.194</v>
      </c>
      <c r="U62" s="7">
        <f t="shared" si="55"/>
        <v>175.7</v>
      </c>
      <c r="V62" s="7">
        <v>0.827</v>
      </c>
      <c r="W62" s="7">
        <f t="shared" si="56"/>
        <v>96.759</v>
      </c>
      <c r="X62" s="7">
        <f t="shared" si="57"/>
        <v>162.7</v>
      </c>
      <c r="Y62" s="7">
        <v>0.83</v>
      </c>
      <c r="Z62" s="7">
        <f t="shared" si="58"/>
        <v>97.11</v>
      </c>
      <c r="AA62" s="7">
        <f t="shared" si="59"/>
        <v>162.7</v>
      </c>
      <c r="AB62" s="7">
        <v>0.857</v>
      </c>
      <c r="AC62" s="7">
        <f t="shared" si="60"/>
        <v>100.26899999999999</v>
      </c>
      <c r="AD62" s="7">
        <f t="shared" si="61"/>
        <v>140.7</v>
      </c>
      <c r="AE62" s="7">
        <v>0.857</v>
      </c>
      <c r="AF62" s="7">
        <f t="shared" si="62"/>
        <v>100.26899999999999</v>
      </c>
      <c r="AG62" s="7">
        <f t="shared" si="63"/>
        <v>157.7</v>
      </c>
      <c r="AH62" s="7">
        <v>0.779</v>
      </c>
      <c r="AI62" s="7">
        <f t="shared" si="64"/>
        <v>91.143</v>
      </c>
      <c r="AJ62" s="7">
        <f t="shared" si="65"/>
        <v>126.7</v>
      </c>
      <c r="AK62" s="7">
        <v>0.792</v>
      </c>
      <c r="AL62" s="7">
        <f t="shared" si="66"/>
        <v>92.664</v>
      </c>
      <c r="AM62" s="7">
        <f t="shared" si="67"/>
        <v>115.7</v>
      </c>
      <c r="AN62" s="7">
        <v>0.762</v>
      </c>
      <c r="AO62" s="7">
        <f t="shared" si="68"/>
        <v>89.154</v>
      </c>
      <c r="AP62" s="7">
        <f t="shared" si="69"/>
        <v>103.7</v>
      </c>
      <c r="AQ62" s="7">
        <v>0.772</v>
      </c>
      <c r="AR62" s="7">
        <f t="shared" si="70"/>
        <v>90.324</v>
      </c>
      <c r="AS62" s="7">
        <f t="shared" si="71"/>
        <v>98.7</v>
      </c>
      <c r="AT62" s="7">
        <v>0.756</v>
      </c>
      <c r="AU62" s="7">
        <f t="shared" si="72"/>
        <v>88.452</v>
      </c>
      <c r="AV62" s="7">
        <f t="shared" si="73"/>
        <v>87.7</v>
      </c>
      <c r="AW62" s="7">
        <v>0.763</v>
      </c>
      <c r="AX62" s="7">
        <f t="shared" si="74"/>
        <v>89.271</v>
      </c>
      <c r="AY62" s="7">
        <f t="shared" si="75"/>
        <v>77.7</v>
      </c>
      <c r="AZ62" s="7">
        <v>0.759</v>
      </c>
      <c r="BA62" s="7">
        <f t="shared" si="76"/>
        <v>88.803</v>
      </c>
      <c r="BB62" s="7">
        <f t="shared" si="77"/>
        <v>76.7</v>
      </c>
      <c r="BC62" s="7">
        <v>0.735</v>
      </c>
      <c r="BD62" s="7">
        <f t="shared" si="78"/>
        <v>85.995</v>
      </c>
      <c r="BE62" s="7">
        <f t="shared" si="79"/>
        <v>72.7</v>
      </c>
      <c r="BF62" s="7">
        <v>0.714</v>
      </c>
      <c r="BG62" s="7">
        <f t="shared" si="80"/>
        <v>83.538</v>
      </c>
      <c r="BH62" s="7">
        <f t="shared" si="81"/>
        <v>70.7</v>
      </c>
      <c r="BI62" s="7">
        <v>0.657</v>
      </c>
      <c r="BJ62" s="7">
        <f t="shared" si="82"/>
        <v>76.869</v>
      </c>
      <c r="BK62" s="7">
        <f t="shared" si="83"/>
        <v>78.7</v>
      </c>
      <c r="BL62" s="7">
        <v>0.397</v>
      </c>
      <c r="BM62" s="7">
        <f t="shared" si="84"/>
        <v>46.449000000000005</v>
      </c>
      <c r="BN62" s="7">
        <f t="shared" si="85"/>
        <v>77.7</v>
      </c>
    </row>
    <row r="63" spans="1:66" ht="9.75">
      <c r="A63" s="3" t="s">
        <v>87</v>
      </c>
      <c r="B63" s="7">
        <v>0.663</v>
      </c>
      <c r="C63" s="7">
        <f t="shared" si="43"/>
        <v>66.3</v>
      </c>
      <c r="D63" s="7">
        <v>0.466</v>
      </c>
      <c r="E63" s="7">
        <f t="shared" si="44"/>
        <v>54.522000000000006</v>
      </c>
      <c r="F63" s="7">
        <f t="shared" si="45"/>
        <v>86.7</v>
      </c>
      <c r="G63" s="7">
        <v>0.665</v>
      </c>
      <c r="H63" s="7">
        <f t="shared" si="46"/>
        <v>77.805</v>
      </c>
      <c r="I63" s="7">
        <f t="shared" si="47"/>
        <v>158.7</v>
      </c>
      <c r="J63" s="7">
        <v>0.814</v>
      </c>
      <c r="K63" s="7">
        <f t="shared" si="48"/>
        <v>95.238</v>
      </c>
      <c r="L63" s="7">
        <f t="shared" si="49"/>
        <v>202.7</v>
      </c>
      <c r="M63" s="7">
        <v>0.769</v>
      </c>
      <c r="N63" s="7">
        <f t="shared" si="50"/>
        <v>89.973</v>
      </c>
      <c r="O63" s="7">
        <f t="shared" si="51"/>
        <v>184.7</v>
      </c>
      <c r="P63" s="7">
        <v>0.868</v>
      </c>
      <c r="Q63" s="7">
        <f t="shared" si="52"/>
        <v>101.556</v>
      </c>
      <c r="R63" s="7">
        <f t="shared" si="53"/>
        <v>171.7</v>
      </c>
      <c r="S63" s="7">
        <v>0.87</v>
      </c>
      <c r="T63" s="7">
        <f t="shared" si="54"/>
        <v>101.79</v>
      </c>
      <c r="U63" s="7">
        <f t="shared" si="55"/>
        <v>171.7</v>
      </c>
      <c r="V63" s="7">
        <v>0.784</v>
      </c>
      <c r="W63" s="7">
        <f t="shared" si="56"/>
        <v>91.72800000000001</v>
      </c>
      <c r="X63" s="7">
        <f t="shared" si="57"/>
        <v>158.7</v>
      </c>
      <c r="Y63" s="7">
        <v>0.812</v>
      </c>
      <c r="Z63" s="7">
        <f t="shared" si="58"/>
        <v>95.004</v>
      </c>
      <c r="AA63" s="7">
        <f t="shared" si="59"/>
        <v>158.7</v>
      </c>
      <c r="AB63" s="7">
        <v>0.864</v>
      </c>
      <c r="AC63" s="7">
        <f t="shared" si="60"/>
        <v>101.088</v>
      </c>
      <c r="AD63" s="7">
        <f t="shared" si="61"/>
        <v>136.7</v>
      </c>
      <c r="AE63" s="7">
        <v>0.849</v>
      </c>
      <c r="AF63" s="7">
        <f t="shared" si="62"/>
        <v>99.333</v>
      </c>
      <c r="AG63" s="7">
        <f t="shared" si="63"/>
        <v>153.7</v>
      </c>
      <c r="AH63" s="7">
        <v>0.779</v>
      </c>
      <c r="AI63" s="7">
        <f t="shared" si="64"/>
        <v>91.143</v>
      </c>
      <c r="AJ63" s="7">
        <f t="shared" si="65"/>
        <v>122.7</v>
      </c>
      <c r="AK63" s="7">
        <v>0.751</v>
      </c>
      <c r="AL63" s="7">
        <f t="shared" si="66"/>
        <v>87.867</v>
      </c>
      <c r="AM63" s="7">
        <f t="shared" si="67"/>
        <v>111.7</v>
      </c>
      <c r="AN63" s="7">
        <v>0.751</v>
      </c>
      <c r="AO63" s="7">
        <f t="shared" si="68"/>
        <v>87.867</v>
      </c>
      <c r="AP63" s="7">
        <f t="shared" si="69"/>
        <v>99.7</v>
      </c>
      <c r="AQ63" s="7">
        <v>0.769</v>
      </c>
      <c r="AR63" s="7">
        <f t="shared" si="70"/>
        <v>89.973</v>
      </c>
      <c r="AS63" s="7">
        <f t="shared" si="71"/>
        <v>94.7</v>
      </c>
      <c r="AT63" s="7">
        <v>0.759</v>
      </c>
      <c r="AU63" s="7">
        <f t="shared" si="72"/>
        <v>88.803</v>
      </c>
      <c r="AV63" s="7">
        <f t="shared" si="73"/>
        <v>83.7</v>
      </c>
      <c r="AW63" s="7">
        <v>0.759</v>
      </c>
      <c r="AX63" s="7">
        <f t="shared" si="74"/>
        <v>88.803</v>
      </c>
      <c r="AY63" s="7">
        <f t="shared" si="75"/>
        <v>73.7</v>
      </c>
      <c r="AZ63" s="7">
        <v>0.768</v>
      </c>
      <c r="BA63" s="7">
        <f t="shared" si="76"/>
        <v>89.85600000000001</v>
      </c>
      <c r="BB63" s="7">
        <f t="shared" si="77"/>
        <v>72.7</v>
      </c>
      <c r="BC63" s="7">
        <v>0.732</v>
      </c>
      <c r="BD63" s="7">
        <f t="shared" si="78"/>
        <v>85.64399999999999</v>
      </c>
      <c r="BE63" s="7">
        <f t="shared" si="79"/>
        <v>68.7</v>
      </c>
      <c r="BF63" s="7">
        <v>0.695</v>
      </c>
      <c r="BG63" s="7">
        <f t="shared" si="80"/>
        <v>81.315</v>
      </c>
      <c r="BH63" s="7">
        <f t="shared" si="81"/>
        <v>66.7</v>
      </c>
      <c r="BI63" s="7">
        <v>0.637</v>
      </c>
      <c r="BJ63" s="7">
        <f t="shared" si="82"/>
        <v>74.529</v>
      </c>
      <c r="BK63" s="7">
        <f t="shared" si="83"/>
        <v>74.7</v>
      </c>
      <c r="BL63" s="7">
        <v>0.411</v>
      </c>
      <c r="BM63" s="7">
        <f t="shared" si="84"/>
        <v>48.086999999999996</v>
      </c>
      <c r="BN63" s="7">
        <f t="shared" si="85"/>
        <v>73.7</v>
      </c>
    </row>
    <row r="64" spans="1:66" ht="9.75">
      <c r="A64" s="3" t="s">
        <v>88</v>
      </c>
      <c r="B64" s="7">
        <v>0.704</v>
      </c>
      <c r="C64" s="7">
        <f t="shared" si="43"/>
        <v>70.39999999999999</v>
      </c>
      <c r="D64" s="7">
        <v>0.463</v>
      </c>
      <c r="E64" s="7">
        <f t="shared" si="44"/>
        <v>54.171</v>
      </c>
      <c r="F64" s="7">
        <f t="shared" si="45"/>
        <v>82.60000000000001</v>
      </c>
      <c r="G64" s="7">
        <v>0.653</v>
      </c>
      <c r="H64" s="7">
        <f t="shared" si="46"/>
        <v>76.401</v>
      </c>
      <c r="I64" s="7">
        <f t="shared" si="47"/>
        <v>154.60000000000002</v>
      </c>
      <c r="J64" s="7">
        <v>0.746</v>
      </c>
      <c r="K64" s="7">
        <f t="shared" si="48"/>
        <v>87.282</v>
      </c>
      <c r="L64" s="7">
        <f t="shared" si="49"/>
        <v>198.60000000000002</v>
      </c>
      <c r="M64" s="7">
        <v>0.797</v>
      </c>
      <c r="N64" s="7">
        <f t="shared" si="50"/>
        <v>93.24900000000001</v>
      </c>
      <c r="O64" s="7">
        <f t="shared" si="51"/>
        <v>180.60000000000002</v>
      </c>
      <c r="P64" s="7">
        <v>0.874</v>
      </c>
      <c r="Q64" s="7">
        <f t="shared" si="52"/>
        <v>102.258</v>
      </c>
      <c r="R64" s="7">
        <f t="shared" si="53"/>
        <v>167.60000000000002</v>
      </c>
      <c r="S64" s="7">
        <v>0.888</v>
      </c>
      <c r="T64" s="7">
        <f t="shared" si="54"/>
        <v>103.896</v>
      </c>
      <c r="U64" s="7">
        <f t="shared" si="55"/>
        <v>167.60000000000002</v>
      </c>
      <c r="V64" s="7">
        <v>0.795</v>
      </c>
      <c r="W64" s="7">
        <f t="shared" si="56"/>
        <v>93.015</v>
      </c>
      <c r="X64" s="7">
        <f t="shared" si="57"/>
        <v>154.60000000000002</v>
      </c>
      <c r="Y64" s="7">
        <v>0.801</v>
      </c>
      <c r="Z64" s="7">
        <f t="shared" si="58"/>
        <v>93.717</v>
      </c>
      <c r="AA64" s="7">
        <f t="shared" si="59"/>
        <v>154.60000000000002</v>
      </c>
      <c r="AB64" s="7">
        <v>0.862</v>
      </c>
      <c r="AC64" s="7">
        <f t="shared" si="60"/>
        <v>100.854</v>
      </c>
      <c r="AD64" s="7">
        <f t="shared" si="61"/>
        <v>132.60000000000002</v>
      </c>
      <c r="AE64" s="7">
        <v>0.839</v>
      </c>
      <c r="AF64" s="7">
        <f t="shared" si="62"/>
        <v>98.163</v>
      </c>
      <c r="AG64" s="7">
        <f t="shared" si="63"/>
        <v>149.60000000000002</v>
      </c>
      <c r="AH64" s="7">
        <v>0.767</v>
      </c>
      <c r="AI64" s="7">
        <f t="shared" si="64"/>
        <v>89.739</v>
      </c>
      <c r="AJ64" s="7">
        <f t="shared" si="65"/>
        <v>118.60000000000001</v>
      </c>
      <c r="AK64" s="7">
        <v>0.782</v>
      </c>
      <c r="AL64" s="7">
        <f t="shared" si="66"/>
        <v>91.494</v>
      </c>
      <c r="AM64" s="7">
        <f t="shared" si="67"/>
        <v>107.60000000000001</v>
      </c>
      <c r="AN64" s="7">
        <v>0.742</v>
      </c>
      <c r="AO64" s="7">
        <f t="shared" si="68"/>
        <v>86.814</v>
      </c>
      <c r="AP64" s="7">
        <f t="shared" si="69"/>
        <v>95.60000000000001</v>
      </c>
      <c r="AQ64" s="7">
        <v>0.774</v>
      </c>
      <c r="AR64" s="7">
        <f t="shared" si="70"/>
        <v>90.558</v>
      </c>
      <c r="AS64" s="7">
        <f t="shared" si="71"/>
        <v>90.60000000000001</v>
      </c>
      <c r="AT64" s="7">
        <v>0.742</v>
      </c>
      <c r="AU64" s="7">
        <f t="shared" si="72"/>
        <v>86.814</v>
      </c>
      <c r="AV64" s="7">
        <f t="shared" si="73"/>
        <v>79.60000000000001</v>
      </c>
      <c r="AW64" s="7">
        <v>0.748</v>
      </c>
      <c r="AX64" s="7">
        <f t="shared" si="74"/>
        <v>87.516</v>
      </c>
      <c r="AY64" s="7">
        <f t="shared" si="75"/>
        <v>69.60000000000001</v>
      </c>
      <c r="AZ64" s="7">
        <v>0.762</v>
      </c>
      <c r="BA64" s="7">
        <f t="shared" si="76"/>
        <v>89.154</v>
      </c>
      <c r="BB64" s="7">
        <f t="shared" si="77"/>
        <v>68.60000000000001</v>
      </c>
      <c r="BC64" s="7">
        <v>0.722</v>
      </c>
      <c r="BD64" s="7">
        <f t="shared" si="78"/>
        <v>84.474</v>
      </c>
      <c r="BE64" s="7">
        <f t="shared" si="79"/>
        <v>64.60000000000001</v>
      </c>
      <c r="BF64" s="7">
        <v>0.687</v>
      </c>
      <c r="BG64" s="7">
        <f t="shared" si="80"/>
        <v>80.379</v>
      </c>
      <c r="BH64" s="7">
        <f t="shared" si="81"/>
        <v>62.60000000000001</v>
      </c>
      <c r="BI64" s="7">
        <v>0.635</v>
      </c>
      <c r="BJ64" s="7">
        <f t="shared" si="82"/>
        <v>74.295</v>
      </c>
      <c r="BK64" s="7">
        <f t="shared" si="83"/>
        <v>70.60000000000001</v>
      </c>
      <c r="BL64" s="7">
        <v>0.403</v>
      </c>
      <c r="BM64" s="7">
        <f t="shared" si="84"/>
        <v>47.151</v>
      </c>
      <c r="BN64" s="7">
        <f t="shared" si="85"/>
        <v>69.60000000000001</v>
      </c>
    </row>
    <row r="65" spans="1:66" ht="9.75">
      <c r="A65" s="3" t="s">
        <v>89</v>
      </c>
      <c r="B65" s="7">
        <v>0.745</v>
      </c>
      <c r="C65" s="7">
        <f t="shared" si="43"/>
        <v>74.5</v>
      </c>
      <c r="D65" s="7">
        <v>0.447</v>
      </c>
      <c r="E65" s="7">
        <f t="shared" si="44"/>
        <v>52.299</v>
      </c>
      <c r="F65" s="7">
        <f t="shared" si="45"/>
        <v>78.5</v>
      </c>
      <c r="G65" s="7">
        <v>0.652</v>
      </c>
      <c r="H65" s="7">
        <f t="shared" si="46"/>
        <v>76.284</v>
      </c>
      <c r="I65" s="7">
        <f t="shared" si="47"/>
        <v>150.5</v>
      </c>
      <c r="J65" s="7">
        <v>0.768</v>
      </c>
      <c r="K65" s="7">
        <f t="shared" si="48"/>
        <v>89.85600000000001</v>
      </c>
      <c r="L65" s="7">
        <f t="shared" si="49"/>
        <v>194.5</v>
      </c>
      <c r="M65" s="7">
        <v>0.77</v>
      </c>
      <c r="N65" s="7">
        <f t="shared" si="50"/>
        <v>90.09</v>
      </c>
      <c r="O65" s="7">
        <f t="shared" si="51"/>
        <v>176.5</v>
      </c>
      <c r="P65" s="7">
        <v>0.857</v>
      </c>
      <c r="Q65" s="7">
        <f t="shared" si="52"/>
        <v>100.26899999999999</v>
      </c>
      <c r="R65" s="7">
        <f t="shared" si="53"/>
        <v>163.5</v>
      </c>
      <c r="S65" s="7">
        <v>0.852</v>
      </c>
      <c r="T65" s="7">
        <f t="shared" si="54"/>
        <v>99.684</v>
      </c>
      <c r="U65" s="7">
        <f t="shared" si="55"/>
        <v>163.5</v>
      </c>
      <c r="V65" s="7">
        <v>0.813</v>
      </c>
      <c r="W65" s="7">
        <f t="shared" si="56"/>
        <v>95.121</v>
      </c>
      <c r="X65" s="7">
        <f t="shared" si="57"/>
        <v>150.5</v>
      </c>
      <c r="Y65" s="7">
        <v>0.798</v>
      </c>
      <c r="Z65" s="7">
        <f t="shared" si="58"/>
        <v>93.366</v>
      </c>
      <c r="AA65" s="7">
        <f t="shared" si="59"/>
        <v>150.5</v>
      </c>
      <c r="AB65" s="7">
        <v>0.86</v>
      </c>
      <c r="AC65" s="7">
        <f t="shared" si="60"/>
        <v>100.62</v>
      </c>
      <c r="AD65" s="7">
        <f t="shared" si="61"/>
        <v>128.5</v>
      </c>
      <c r="AE65" s="7">
        <v>0.822</v>
      </c>
      <c r="AF65" s="7">
        <f t="shared" si="62"/>
        <v>96.17399999999999</v>
      </c>
      <c r="AG65" s="7">
        <f t="shared" si="63"/>
        <v>145.5</v>
      </c>
      <c r="AH65" s="7">
        <v>0.757</v>
      </c>
      <c r="AI65" s="7">
        <f t="shared" si="64"/>
        <v>88.569</v>
      </c>
      <c r="AJ65" s="7">
        <f t="shared" si="65"/>
        <v>114.5</v>
      </c>
      <c r="AK65" s="7">
        <v>0.769</v>
      </c>
      <c r="AL65" s="7">
        <f t="shared" si="66"/>
        <v>89.973</v>
      </c>
      <c r="AM65" s="7">
        <f t="shared" si="67"/>
        <v>103.5</v>
      </c>
      <c r="AN65" s="7">
        <v>0.734</v>
      </c>
      <c r="AO65" s="7">
        <f t="shared" si="68"/>
        <v>85.878</v>
      </c>
      <c r="AP65" s="7">
        <f t="shared" si="69"/>
        <v>91.5</v>
      </c>
      <c r="AQ65" s="7">
        <v>0.739</v>
      </c>
      <c r="AR65" s="7">
        <f t="shared" si="70"/>
        <v>86.463</v>
      </c>
      <c r="AS65" s="7">
        <f t="shared" si="71"/>
        <v>86.5</v>
      </c>
      <c r="AT65" s="7">
        <v>0.767</v>
      </c>
      <c r="AU65" s="7">
        <f t="shared" si="72"/>
        <v>89.739</v>
      </c>
      <c r="AV65" s="7">
        <f t="shared" si="73"/>
        <v>75.5</v>
      </c>
      <c r="AW65" s="7">
        <v>0.741</v>
      </c>
      <c r="AX65" s="7">
        <f t="shared" si="74"/>
        <v>86.697</v>
      </c>
      <c r="AY65" s="7">
        <f t="shared" si="75"/>
        <v>65.5</v>
      </c>
      <c r="AZ65" s="7">
        <v>0.733</v>
      </c>
      <c r="BA65" s="7">
        <f t="shared" si="76"/>
        <v>85.761</v>
      </c>
      <c r="BB65" s="7">
        <f t="shared" si="77"/>
        <v>64.5</v>
      </c>
      <c r="BC65" s="7">
        <v>0.725</v>
      </c>
      <c r="BD65" s="7">
        <f t="shared" si="78"/>
        <v>84.825</v>
      </c>
      <c r="BE65" s="7">
        <f t="shared" si="79"/>
        <v>60.5</v>
      </c>
      <c r="BF65" s="7">
        <v>0.656</v>
      </c>
      <c r="BG65" s="7">
        <f t="shared" si="80"/>
        <v>76.75200000000001</v>
      </c>
      <c r="BH65" s="7">
        <f t="shared" si="81"/>
        <v>58.5</v>
      </c>
      <c r="BI65" s="7">
        <v>0.637</v>
      </c>
      <c r="BJ65" s="7">
        <f t="shared" si="82"/>
        <v>74.529</v>
      </c>
      <c r="BK65" s="7">
        <f t="shared" si="83"/>
        <v>66.5</v>
      </c>
      <c r="BL65" s="7">
        <v>0.399</v>
      </c>
      <c r="BM65" s="7">
        <f t="shared" si="84"/>
        <v>46.683</v>
      </c>
      <c r="BN65" s="7">
        <f t="shared" si="85"/>
        <v>65.5</v>
      </c>
    </row>
    <row r="66" spans="1:66" ht="9.75">
      <c r="A66" s="3" t="s">
        <v>90</v>
      </c>
      <c r="B66" s="7">
        <v>0.786</v>
      </c>
      <c r="C66" s="7">
        <f t="shared" si="43"/>
        <v>78.60000000000001</v>
      </c>
      <c r="D66" s="7">
        <v>0.434</v>
      </c>
      <c r="E66" s="7">
        <f t="shared" si="44"/>
        <v>50.778</v>
      </c>
      <c r="F66" s="7">
        <f t="shared" si="45"/>
        <v>74.39999999999999</v>
      </c>
      <c r="G66" s="7">
        <v>0.647</v>
      </c>
      <c r="H66" s="7">
        <f t="shared" si="46"/>
        <v>75.699</v>
      </c>
      <c r="I66" s="7">
        <f t="shared" si="47"/>
        <v>146.39999999999998</v>
      </c>
      <c r="J66" s="7">
        <v>0.745</v>
      </c>
      <c r="K66" s="7">
        <f t="shared" si="48"/>
        <v>87.165</v>
      </c>
      <c r="L66" s="7">
        <f t="shared" si="49"/>
        <v>190.39999999999998</v>
      </c>
      <c r="M66" s="7">
        <v>0.772</v>
      </c>
      <c r="N66" s="7">
        <f t="shared" si="50"/>
        <v>90.324</v>
      </c>
      <c r="O66" s="7">
        <f t="shared" si="51"/>
        <v>172.39999999999998</v>
      </c>
      <c r="P66" s="7">
        <v>0.86</v>
      </c>
      <c r="Q66" s="7">
        <f t="shared" si="52"/>
        <v>100.62</v>
      </c>
      <c r="R66" s="7">
        <f t="shared" si="53"/>
        <v>159.39999999999998</v>
      </c>
      <c r="S66" s="7">
        <v>0.885</v>
      </c>
      <c r="T66" s="7">
        <f t="shared" si="54"/>
        <v>103.545</v>
      </c>
      <c r="U66" s="7">
        <f t="shared" si="55"/>
        <v>159.39999999999998</v>
      </c>
      <c r="V66" s="7">
        <v>0.786</v>
      </c>
      <c r="W66" s="7">
        <f t="shared" si="56"/>
        <v>91.962</v>
      </c>
      <c r="X66" s="7">
        <f t="shared" si="57"/>
        <v>146.39999999999998</v>
      </c>
      <c r="Y66" s="7">
        <v>0.799</v>
      </c>
      <c r="Z66" s="7">
        <f t="shared" si="58"/>
        <v>93.483</v>
      </c>
      <c r="AA66" s="7">
        <f t="shared" si="59"/>
        <v>146.39999999999998</v>
      </c>
      <c r="AB66" s="7">
        <v>0.865</v>
      </c>
      <c r="AC66" s="7">
        <f t="shared" si="60"/>
        <v>101.205</v>
      </c>
      <c r="AD66" s="7">
        <f t="shared" si="61"/>
        <v>124.39999999999999</v>
      </c>
      <c r="AE66" s="7">
        <v>0.815</v>
      </c>
      <c r="AF66" s="7">
        <f t="shared" si="62"/>
        <v>95.35499999999999</v>
      </c>
      <c r="AG66" s="7">
        <f t="shared" si="63"/>
        <v>141.39999999999998</v>
      </c>
      <c r="AH66" s="7">
        <v>0.748</v>
      </c>
      <c r="AI66" s="7">
        <f t="shared" si="64"/>
        <v>87.516</v>
      </c>
      <c r="AJ66" s="7">
        <f t="shared" si="65"/>
        <v>110.39999999999999</v>
      </c>
      <c r="AK66" s="7">
        <v>0.769</v>
      </c>
      <c r="AL66" s="7">
        <f t="shared" si="66"/>
        <v>89.973</v>
      </c>
      <c r="AM66" s="7">
        <f t="shared" si="67"/>
        <v>99.39999999999999</v>
      </c>
      <c r="AN66" s="7">
        <v>0.718</v>
      </c>
      <c r="AO66" s="7">
        <f t="shared" si="68"/>
        <v>84.006</v>
      </c>
      <c r="AP66" s="7">
        <f t="shared" si="69"/>
        <v>87.39999999999999</v>
      </c>
      <c r="AQ66" s="7">
        <v>0.762</v>
      </c>
      <c r="AR66" s="7">
        <f t="shared" si="70"/>
        <v>89.154</v>
      </c>
      <c r="AS66" s="7">
        <f t="shared" si="71"/>
        <v>82.39999999999999</v>
      </c>
      <c r="AT66" s="7">
        <v>0.756</v>
      </c>
      <c r="AU66" s="7">
        <f t="shared" si="72"/>
        <v>88.452</v>
      </c>
      <c r="AV66" s="7">
        <f t="shared" si="73"/>
        <v>71.39999999999999</v>
      </c>
      <c r="AW66" s="7">
        <v>0.736</v>
      </c>
      <c r="AX66" s="7">
        <f t="shared" si="74"/>
        <v>86.112</v>
      </c>
      <c r="AY66" s="7">
        <f t="shared" si="75"/>
        <v>61.39999999999999</v>
      </c>
      <c r="AZ66" s="7">
        <v>0.725</v>
      </c>
      <c r="BA66" s="7">
        <f t="shared" si="76"/>
        <v>84.825</v>
      </c>
      <c r="BB66" s="7">
        <f t="shared" si="77"/>
        <v>60.39999999999999</v>
      </c>
      <c r="BC66" s="7">
        <v>0.678</v>
      </c>
      <c r="BD66" s="7">
        <f t="shared" si="78"/>
        <v>79.32600000000001</v>
      </c>
      <c r="BE66" s="7">
        <f t="shared" si="79"/>
        <v>56.39999999999999</v>
      </c>
      <c r="BF66" s="7">
        <v>0.657</v>
      </c>
      <c r="BG66" s="7">
        <f t="shared" si="80"/>
        <v>76.869</v>
      </c>
      <c r="BH66" s="7">
        <f t="shared" si="81"/>
        <v>54.39999999999999</v>
      </c>
      <c r="BI66" s="7">
        <v>0.606</v>
      </c>
      <c r="BJ66" s="7">
        <f t="shared" si="82"/>
        <v>70.902</v>
      </c>
      <c r="BK66" s="7">
        <f t="shared" si="83"/>
        <v>62.39999999999999</v>
      </c>
      <c r="BL66" s="7">
        <v>0.394</v>
      </c>
      <c r="BM66" s="7">
        <f t="shared" si="84"/>
        <v>46.098</v>
      </c>
      <c r="BN66" s="7">
        <f t="shared" si="85"/>
        <v>61.39999999999999</v>
      </c>
    </row>
    <row r="67" spans="1:66" ht="9.75">
      <c r="A67" s="3" t="s">
        <v>91</v>
      </c>
      <c r="B67" s="7">
        <v>0.827</v>
      </c>
      <c r="C67" s="7">
        <f t="shared" si="43"/>
        <v>82.69999999999999</v>
      </c>
      <c r="D67" s="7">
        <v>0.417</v>
      </c>
      <c r="E67" s="7">
        <f t="shared" si="44"/>
        <v>48.788999999999994</v>
      </c>
      <c r="F67" s="7">
        <f t="shared" si="45"/>
        <v>70.30000000000001</v>
      </c>
      <c r="G67" s="7">
        <v>0.659</v>
      </c>
      <c r="H67" s="7">
        <f t="shared" si="46"/>
        <v>77.10300000000001</v>
      </c>
      <c r="I67" s="7">
        <f t="shared" si="47"/>
        <v>142.3</v>
      </c>
      <c r="J67" s="7">
        <v>0.747</v>
      </c>
      <c r="K67" s="7">
        <f t="shared" si="48"/>
        <v>87.399</v>
      </c>
      <c r="L67" s="7">
        <f t="shared" si="49"/>
        <v>186.3</v>
      </c>
      <c r="M67" s="7">
        <v>0.777</v>
      </c>
      <c r="N67" s="7">
        <f t="shared" si="50"/>
        <v>90.909</v>
      </c>
      <c r="O67" s="7">
        <f t="shared" si="51"/>
        <v>168.3</v>
      </c>
      <c r="P67" s="7">
        <v>0.86</v>
      </c>
      <c r="Q67" s="7">
        <f t="shared" si="52"/>
        <v>100.62</v>
      </c>
      <c r="R67" s="7">
        <f t="shared" si="53"/>
        <v>155.3</v>
      </c>
      <c r="S67" s="7">
        <v>0.881</v>
      </c>
      <c r="T67" s="7">
        <f t="shared" si="54"/>
        <v>103.077</v>
      </c>
      <c r="U67" s="7">
        <f t="shared" si="55"/>
        <v>155.3</v>
      </c>
      <c r="V67" s="7">
        <v>0.795</v>
      </c>
      <c r="W67" s="7">
        <f t="shared" si="56"/>
        <v>93.015</v>
      </c>
      <c r="X67" s="7">
        <f t="shared" si="57"/>
        <v>142.3</v>
      </c>
      <c r="Y67" s="7">
        <v>0.798</v>
      </c>
      <c r="Z67" s="7">
        <f t="shared" si="58"/>
        <v>93.366</v>
      </c>
      <c r="AA67" s="7">
        <f t="shared" si="59"/>
        <v>142.3</v>
      </c>
      <c r="AB67" s="7">
        <v>0.86</v>
      </c>
      <c r="AC67" s="7">
        <f t="shared" si="60"/>
        <v>100.62</v>
      </c>
      <c r="AD67" s="7">
        <f t="shared" si="61"/>
        <v>120.30000000000001</v>
      </c>
      <c r="AE67" s="7">
        <v>0.807</v>
      </c>
      <c r="AF67" s="7">
        <f t="shared" si="62"/>
        <v>94.41900000000001</v>
      </c>
      <c r="AG67" s="7">
        <f t="shared" si="63"/>
        <v>137.3</v>
      </c>
      <c r="AH67" s="7">
        <v>0.743</v>
      </c>
      <c r="AI67" s="7">
        <f t="shared" si="64"/>
        <v>86.931</v>
      </c>
      <c r="AJ67" s="7">
        <f t="shared" si="65"/>
        <v>106.30000000000001</v>
      </c>
      <c r="AK67" s="7">
        <v>0.753</v>
      </c>
      <c r="AL67" s="7">
        <f t="shared" si="66"/>
        <v>88.101</v>
      </c>
      <c r="AM67" s="7">
        <f t="shared" si="67"/>
        <v>95.30000000000001</v>
      </c>
      <c r="AN67" s="7">
        <v>0.737</v>
      </c>
      <c r="AO67" s="7">
        <f t="shared" si="68"/>
        <v>86.229</v>
      </c>
      <c r="AP67" s="7">
        <f t="shared" si="69"/>
        <v>83.30000000000001</v>
      </c>
      <c r="AQ67" s="7">
        <v>0.77</v>
      </c>
      <c r="AR67" s="7">
        <f t="shared" si="70"/>
        <v>90.09</v>
      </c>
      <c r="AS67" s="7">
        <f t="shared" si="71"/>
        <v>78.30000000000001</v>
      </c>
      <c r="AT67" s="7">
        <v>0.735</v>
      </c>
      <c r="AU67" s="7">
        <f t="shared" si="72"/>
        <v>85.995</v>
      </c>
      <c r="AV67" s="7">
        <f t="shared" si="73"/>
        <v>67.30000000000001</v>
      </c>
      <c r="AW67" s="7">
        <v>0.703</v>
      </c>
      <c r="AX67" s="7">
        <f t="shared" si="74"/>
        <v>82.25099999999999</v>
      </c>
      <c r="AY67" s="7">
        <f t="shared" si="75"/>
        <v>57.30000000000001</v>
      </c>
      <c r="AZ67" s="7">
        <v>0.699</v>
      </c>
      <c r="BA67" s="7">
        <f t="shared" si="76"/>
        <v>81.783</v>
      </c>
      <c r="BB67" s="7">
        <f t="shared" si="77"/>
        <v>56.30000000000001</v>
      </c>
      <c r="BC67" s="7">
        <v>0.671</v>
      </c>
      <c r="BD67" s="7">
        <f t="shared" si="78"/>
        <v>78.507</v>
      </c>
      <c r="BE67" s="7">
        <f t="shared" si="79"/>
        <v>52.30000000000001</v>
      </c>
      <c r="BF67" s="7">
        <v>0.643</v>
      </c>
      <c r="BG67" s="7">
        <f t="shared" si="80"/>
        <v>75.23100000000001</v>
      </c>
      <c r="BH67" s="7">
        <f t="shared" si="81"/>
        <v>50.30000000000001</v>
      </c>
      <c r="BI67" s="7">
        <v>0.632</v>
      </c>
      <c r="BJ67" s="7">
        <f t="shared" si="82"/>
        <v>73.944</v>
      </c>
      <c r="BK67" s="7">
        <f t="shared" si="83"/>
        <v>58.30000000000001</v>
      </c>
      <c r="BL67" s="7">
        <v>0.417</v>
      </c>
      <c r="BM67" s="7">
        <f t="shared" si="84"/>
        <v>48.788999999999994</v>
      </c>
      <c r="BN67" s="7">
        <f t="shared" si="85"/>
        <v>57.30000000000001</v>
      </c>
    </row>
    <row r="68" spans="1:66" ht="9.75">
      <c r="A68" s="3" t="s">
        <v>92</v>
      </c>
      <c r="B68" s="7">
        <v>0.868</v>
      </c>
      <c r="C68" s="7">
        <f t="shared" si="43"/>
        <v>86.8</v>
      </c>
      <c r="D68" s="7">
        <v>0.448</v>
      </c>
      <c r="E68" s="7">
        <f t="shared" si="44"/>
        <v>52.416000000000004</v>
      </c>
      <c r="F68" s="7">
        <f t="shared" si="45"/>
        <v>66.2</v>
      </c>
      <c r="G68" s="7">
        <v>0.675</v>
      </c>
      <c r="H68" s="7">
        <f t="shared" si="46"/>
        <v>78.97500000000001</v>
      </c>
      <c r="I68" s="7">
        <f t="shared" si="47"/>
        <v>138.2</v>
      </c>
      <c r="J68" s="7">
        <v>0.74</v>
      </c>
      <c r="K68" s="7">
        <f t="shared" si="48"/>
        <v>86.58</v>
      </c>
      <c r="L68" s="7">
        <f t="shared" si="49"/>
        <v>182.2</v>
      </c>
      <c r="M68" s="7">
        <v>0.761</v>
      </c>
      <c r="N68" s="7">
        <f t="shared" si="50"/>
        <v>89.037</v>
      </c>
      <c r="O68" s="7">
        <f t="shared" si="51"/>
        <v>164.2</v>
      </c>
      <c r="P68" s="7">
        <v>0.852</v>
      </c>
      <c r="Q68" s="7">
        <f t="shared" si="52"/>
        <v>99.684</v>
      </c>
      <c r="R68" s="7">
        <f t="shared" si="53"/>
        <v>151.2</v>
      </c>
      <c r="S68" s="7">
        <v>0.866</v>
      </c>
      <c r="T68" s="7">
        <f t="shared" si="54"/>
        <v>101.322</v>
      </c>
      <c r="U68" s="7">
        <f t="shared" si="55"/>
        <v>151.2</v>
      </c>
      <c r="V68" s="7">
        <v>0.779</v>
      </c>
      <c r="W68" s="7">
        <f t="shared" si="56"/>
        <v>91.143</v>
      </c>
      <c r="X68" s="7">
        <f t="shared" si="57"/>
        <v>138.2</v>
      </c>
      <c r="Y68" s="7">
        <v>0.769</v>
      </c>
      <c r="Z68" s="7">
        <f t="shared" si="58"/>
        <v>89.973</v>
      </c>
      <c r="AA68" s="7">
        <f t="shared" si="59"/>
        <v>138.2</v>
      </c>
      <c r="AB68" s="7">
        <v>0.843</v>
      </c>
      <c r="AC68" s="7">
        <f t="shared" si="60"/>
        <v>98.631</v>
      </c>
      <c r="AD68" s="7">
        <f t="shared" si="61"/>
        <v>116.2</v>
      </c>
      <c r="AE68" s="7">
        <v>0.794</v>
      </c>
      <c r="AF68" s="7">
        <f t="shared" si="62"/>
        <v>92.89800000000001</v>
      </c>
      <c r="AG68" s="7">
        <f t="shared" si="63"/>
        <v>133.2</v>
      </c>
      <c r="AH68" s="7">
        <v>0.737</v>
      </c>
      <c r="AI68" s="7">
        <f t="shared" si="64"/>
        <v>86.229</v>
      </c>
      <c r="AJ68" s="7">
        <f t="shared" si="65"/>
        <v>102.2</v>
      </c>
      <c r="AK68" s="7">
        <v>0.744</v>
      </c>
      <c r="AL68" s="7">
        <f t="shared" si="66"/>
        <v>87.048</v>
      </c>
      <c r="AM68" s="7">
        <f t="shared" si="67"/>
        <v>91.2</v>
      </c>
      <c r="AN68" s="7">
        <v>0.725</v>
      </c>
      <c r="AO68" s="7">
        <f t="shared" si="68"/>
        <v>84.825</v>
      </c>
      <c r="AP68" s="7">
        <f t="shared" si="69"/>
        <v>79.2</v>
      </c>
      <c r="AQ68" s="7">
        <v>0.734</v>
      </c>
      <c r="AR68" s="7">
        <f t="shared" si="70"/>
        <v>85.878</v>
      </c>
      <c r="AS68" s="7">
        <f t="shared" si="71"/>
        <v>74.2</v>
      </c>
      <c r="AT68" s="7">
        <v>0.749</v>
      </c>
      <c r="AU68" s="7">
        <f t="shared" si="72"/>
        <v>87.633</v>
      </c>
      <c r="AV68" s="7">
        <f t="shared" si="73"/>
        <v>63.2</v>
      </c>
      <c r="AW68" s="7">
        <v>0.668</v>
      </c>
      <c r="AX68" s="7">
        <f t="shared" si="74"/>
        <v>78.156</v>
      </c>
      <c r="AY68" s="7">
        <f t="shared" si="75"/>
        <v>53.2</v>
      </c>
      <c r="AZ68" s="7">
        <v>0.694</v>
      </c>
      <c r="BA68" s="7">
        <f t="shared" si="76"/>
        <v>81.198</v>
      </c>
      <c r="BB68" s="7">
        <f t="shared" si="77"/>
        <v>52.2</v>
      </c>
      <c r="BC68" s="7">
        <v>0.651</v>
      </c>
      <c r="BD68" s="7">
        <f t="shared" si="78"/>
        <v>76.167</v>
      </c>
      <c r="BE68" s="7">
        <f t="shared" si="79"/>
        <v>48.2</v>
      </c>
      <c r="BF68" s="7">
        <v>0.629</v>
      </c>
      <c r="BG68" s="7">
        <f t="shared" si="80"/>
        <v>73.593</v>
      </c>
      <c r="BH68" s="7">
        <f t="shared" si="81"/>
        <v>46.2</v>
      </c>
      <c r="BI68" s="7">
        <v>0.61</v>
      </c>
      <c r="BJ68" s="7">
        <f t="shared" si="82"/>
        <v>71.37</v>
      </c>
      <c r="BK68" s="7">
        <f t="shared" si="83"/>
        <v>54.2</v>
      </c>
      <c r="BL68" s="7">
        <v>0.41</v>
      </c>
      <c r="BM68" s="7">
        <f t="shared" si="84"/>
        <v>47.97</v>
      </c>
      <c r="BN68" s="7">
        <f t="shared" si="85"/>
        <v>53.2</v>
      </c>
    </row>
    <row r="69" spans="1:66" ht="9.75">
      <c r="A69" s="3" t="s">
        <v>93</v>
      </c>
      <c r="B69" s="7">
        <v>0.909</v>
      </c>
      <c r="C69" s="7">
        <f t="shared" si="43"/>
        <v>90.9</v>
      </c>
      <c r="D69" s="7">
        <v>0.395</v>
      </c>
      <c r="E69" s="7">
        <f t="shared" si="44"/>
        <v>46.215</v>
      </c>
      <c r="F69" s="7">
        <f t="shared" si="45"/>
        <v>62.099999999999994</v>
      </c>
      <c r="G69" s="7">
        <v>0.648</v>
      </c>
      <c r="H69" s="7">
        <f t="shared" si="46"/>
        <v>75.816</v>
      </c>
      <c r="I69" s="7">
        <f t="shared" si="47"/>
        <v>134.1</v>
      </c>
      <c r="J69" s="7">
        <v>0.696</v>
      </c>
      <c r="K69" s="7">
        <f t="shared" si="48"/>
        <v>81.43199999999999</v>
      </c>
      <c r="L69" s="7">
        <f t="shared" si="49"/>
        <v>178.1</v>
      </c>
      <c r="M69" s="7">
        <v>0.745</v>
      </c>
      <c r="N69" s="7">
        <f t="shared" si="50"/>
        <v>87.165</v>
      </c>
      <c r="O69" s="7">
        <f t="shared" si="51"/>
        <v>160.1</v>
      </c>
      <c r="P69" s="7">
        <v>0.822</v>
      </c>
      <c r="Q69" s="7">
        <f t="shared" si="52"/>
        <v>96.17399999999999</v>
      </c>
      <c r="R69" s="7">
        <f t="shared" si="53"/>
        <v>147.1</v>
      </c>
      <c r="S69" s="7">
        <v>0.86</v>
      </c>
      <c r="T69" s="7">
        <f t="shared" si="54"/>
        <v>100.62</v>
      </c>
      <c r="U69" s="7">
        <f t="shared" si="55"/>
        <v>147.1</v>
      </c>
      <c r="V69" s="7">
        <v>0.77</v>
      </c>
      <c r="W69" s="7">
        <f t="shared" si="56"/>
        <v>90.09</v>
      </c>
      <c r="X69" s="7">
        <f t="shared" si="57"/>
        <v>134.1</v>
      </c>
      <c r="Y69" s="7">
        <v>0.775</v>
      </c>
      <c r="Z69" s="7">
        <f t="shared" si="58"/>
        <v>90.675</v>
      </c>
      <c r="AA69" s="7">
        <f t="shared" si="59"/>
        <v>134.1</v>
      </c>
      <c r="AB69" s="7">
        <v>0.857</v>
      </c>
      <c r="AC69" s="7">
        <f t="shared" si="60"/>
        <v>100.26899999999999</v>
      </c>
      <c r="AD69" s="7">
        <f t="shared" si="61"/>
        <v>112.1</v>
      </c>
      <c r="AE69" s="7">
        <v>0.813</v>
      </c>
      <c r="AF69" s="7">
        <f t="shared" si="62"/>
        <v>95.121</v>
      </c>
      <c r="AG69" s="7">
        <f t="shared" si="63"/>
        <v>129.1</v>
      </c>
      <c r="AH69" s="7">
        <v>0.733</v>
      </c>
      <c r="AI69" s="7">
        <f t="shared" si="64"/>
        <v>85.761</v>
      </c>
      <c r="AJ69" s="7">
        <f t="shared" si="65"/>
        <v>98.1</v>
      </c>
      <c r="AK69" s="7">
        <v>0.749</v>
      </c>
      <c r="AL69" s="7">
        <f t="shared" si="66"/>
        <v>87.633</v>
      </c>
      <c r="AM69" s="7">
        <f t="shared" si="67"/>
        <v>87.1</v>
      </c>
      <c r="AN69" s="7">
        <v>0.707</v>
      </c>
      <c r="AO69" s="7">
        <f t="shared" si="68"/>
        <v>82.719</v>
      </c>
      <c r="AP69" s="7">
        <f t="shared" si="69"/>
        <v>75.1</v>
      </c>
      <c r="AQ69" s="7">
        <v>0.751</v>
      </c>
      <c r="AR69" s="7">
        <f t="shared" si="70"/>
        <v>87.867</v>
      </c>
      <c r="AS69" s="7">
        <f t="shared" si="71"/>
        <v>70.1</v>
      </c>
      <c r="AT69" s="7">
        <v>0.715</v>
      </c>
      <c r="AU69" s="7">
        <f t="shared" si="72"/>
        <v>83.655</v>
      </c>
      <c r="AV69" s="7">
        <f t="shared" si="73"/>
        <v>59.099999999999994</v>
      </c>
      <c r="AW69" s="7">
        <v>0.692</v>
      </c>
      <c r="AX69" s="7">
        <f t="shared" si="74"/>
        <v>80.964</v>
      </c>
      <c r="AY69" s="7">
        <f t="shared" si="75"/>
        <v>49.099999999999994</v>
      </c>
      <c r="AZ69" s="7">
        <v>0.658</v>
      </c>
      <c r="BA69" s="7">
        <f t="shared" si="76"/>
        <v>76.986</v>
      </c>
      <c r="BB69" s="7">
        <f t="shared" si="77"/>
        <v>48.099999999999994</v>
      </c>
      <c r="BC69" s="7">
        <v>0.634</v>
      </c>
      <c r="BD69" s="7">
        <f t="shared" si="78"/>
        <v>74.178</v>
      </c>
      <c r="BE69" s="7">
        <f t="shared" si="79"/>
        <v>44.099999999999994</v>
      </c>
      <c r="BF69" s="7">
        <v>0.629</v>
      </c>
      <c r="BG69" s="7">
        <f t="shared" si="80"/>
        <v>73.593</v>
      </c>
      <c r="BH69" s="7">
        <f t="shared" si="81"/>
        <v>42.099999999999994</v>
      </c>
      <c r="BI69" s="7">
        <v>0.591</v>
      </c>
      <c r="BJ69" s="7">
        <f t="shared" si="82"/>
        <v>69.14699999999999</v>
      </c>
      <c r="BK69" s="7">
        <f t="shared" si="83"/>
        <v>50.099999999999994</v>
      </c>
      <c r="BL69" s="7">
        <v>0.398</v>
      </c>
      <c r="BM69" s="7">
        <f t="shared" si="84"/>
        <v>46.566</v>
      </c>
      <c r="BN69" s="7">
        <f t="shared" si="85"/>
        <v>49.099999999999994</v>
      </c>
    </row>
    <row r="70" spans="1:66" ht="9.75">
      <c r="A70" s="3" t="s">
        <v>94</v>
      </c>
      <c r="B70" s="7">
        <v>0.95</v>
      </c>
      <c r="C70" s="7">
        <f t="shared" si="43"/>
        <v>95</v>
      </c>
      <c r="D70" s="7">
        <v>0.395</v>
      </c>
      <c r="E70" s="7">
        <f t="shared" si="44"/>
        <v>46.215</v>
      </c>
      <c r="F70" s="7">
        <f t="shared" si="45"/>
        <v>58</v>
      </c>
      <c r="G70" s="7">
        <v>0.658</v>
      </c>
      <c r="H70" s="7">
        <f t="shared" si="46"/>
        <v>76.986</v>
      </c>
      <c r="I70" s="7">
        <f t="shared" si="47"/>
        <v>130</v>
      </c>
      <c r="J70" s="7">
        <v>0.768</v>
      </c>
      <c r="K70" s="7">
        <f t="shared" si="48"/>
        <v>89.85600000000001</v>
      </c>
      <c r="L70" s="7">
        <f t="shared" si="49"/>
        <v>174</v>
      </c>
      <c r="M70" s="7">
        <v>0.751</v>
      </c>
      <c r="N70" s="7">
        <f t="shared" si="50"/>
        <v>87.867</v>
      </c>
      <c r="O70" s="7">
        <f t="shared" si="51"/>
        <v>156</v>
      </c>
      <c r="P70" s="7">
        <v>0.808</v>
      </c>
      <c r="Q70" s="7">
        <f t="shared" si="52"/>
        <v>94.536</v>
      </c>
      <c r="R70" s="7">
        <f t="shared" si="53"/>
        <v>143</v>
      </c>
      <c r="S70" s="7">
        <v>0.858</v>
      </c>
      <c r="T70" s="7">
        <f t="shared" si="54"/>
        <v>100.386</v>
      </c>
      <c r="U70" s="7">
        <f t="shared" si="55"/>
        <v>143</v>
      </c>
      <c r="V70" s="7">
        <v>0.775</v>
      </c>
      <c r="W70" s="7">
        <f t="shared" si="56"/>
        <v>90.675</v>
      </c>
      <c r="X70" s="7">
        <f t="shared" si="57"/>
        <v>130</v>
      </c>
      <c r="Y70" s="7">
        <v>0.775</v>
      </c>
      <c r="Z70" s="7">
        <f t="shared" si="58"/>
        <v>90.675</v>
      </c>
      <c r="AA70" s="7">
        <f t="shared" si="59"/>
        <v>130</v>
      </c>
      <c r="AB70" s="7">
        <v>0.811</v>
      </c>
      <c r="AC70" s="7">
        <f t="shared" si="60"/>
        <v>94.887</v>
      </c>
      <c r="AD70" s="7">
        <f t="shared" si="61"/>
        <v>108</v>
      </c>
      <c r="AE70" s="7">
        <v>0.803</v>
      </c>
      <c r="AF70" s="7">
        <f t="shared" si="62"/>
        <v>93.95100000000001</v>
      </c>
      <c r="AG70" s="7">
        <f t="shared" si="63"/>
        <v>125</v>
      </c>
      <c r="AH70" s="7">
        <v>0.719</v>
      </c>
      <c r="AI70" s="7">
        <f t="shared" si="64"/>
        <v>84.12299999999999</v>
      </c>
      <c r="AJ70" s="7">
        <f t="shared" si="65"/>
        <v>94</v>
      </c>
      <c r="AK70" s="7">
        <v>0.722</v>
      </c>
      <c r="AL70" s="7">
        <f t="shared" si="66"/>
        <v>84.474</v>
      </c>
      <c r="AM70" s="7">
        <f t="shared" si="67"/>
        <v>83</v>
      </c>
      <c r="AN70" s="7">
        <v>0.685</v>
      </c>
      <c r="AO70" s="7">
        <f t="shared" si="68"/>
        <v>80.14500000000001</v>
      </c>
      <c r="AP70" s="7">
        <f t="shared" si="69"/>
        <v>71</v>
      </c>
      <c r="AQ70" s="7">
        <v>0.748</v>
      </c>
      <c r="AR70" s="7">
        <f t="shared" si="70"/>
        <v>87.516</v>
      </c>
      <c r="AS70" s="7">
        <f t="shared" si="71"/>
        <v>66</v>
      </c>
      <c r="AT70" s="7">
        <v>0.693</v>
      </c>
      <c r="AU70" s="7">
        <f t="shared" si="72"/>
        <v>81.08099999999999</v>
      </c>
      <c r="AV70" s="7">
        <f t="shared" si="73"/>
        <v>55</v>
      </c>
      <c r="AW70" s="7">
        <v>0.663</v>
      </c>
      <c r="AX70" s="7">
        <f t="shared" si="74"/>
        <v>77.571</v>
      </c>
      <c r="AY70" s="7">
        <f t="shared" si="75"/>
        <v>45</v>
      </c>
      <c r="AZ70" s="7">
        <v>0.649</v>
      </c>
      <c r="BA70" s="7">
        <f t="shared" si="76"/>
        <v>75.933</v>
      </c>
      <c r="BB70" s="7">
        <f t="shared" si="77"/>
        <v>44</v>
      </c>
      <c r="BC70" s="7">
        <v>0.627</v>
      </c>
      <c r="BD70" s="7">
        <f t="shared" si="78"/>
        <v>73.359</v>
      </c>
      <c r="BE70" s="7">
        <f t="shared" si="79"/>
        <v>40</v>
      </c>
      <c r="BF70" s="7">
        <v>0.576</v>
      </c>
      <c r="BG70" s="7">
        <f t="shared" si="80"/>
        <v>67.392</v>
      </c>
      <c r="BH70" s="7">
        <f t="shared" si="81"/>
        <v>38</v>
      </c>
      <c r="BI70" s="7">
        <v>0.571</v>
      </c>
      <c r="BJ70" s="7">
        <f t="shared" si="82"/>
        <v>66.80699999999999</v>
      </c>
      <c r="BK70" s="7">
        <f t="shared" si="83"/>
        <v>46</v>
      </c>
      <c r="BL70" s="7">
        <v>0.429</v>
      </c>
      <c r="BM70" s="7">
        <f t="shared" si="84"/>
        <v>50.193</v>
      </c>
      <c r="BN70" s="7">
        <f t="shared" si="85"/>
        <v>45</v>
      </c>
    </row>
    <row r="71" spans="1:66" ht="9.75">
      <c r="A71" s="3" t="s">
        <v>95</v>
      </c>
      <c r="B71" s="7">
        <v>0.99</v>
      </c>
      <c r="C71" s="7">
        <f t="shared" si="43"/>
        <v>99</v>
      </c>
      <c r="D71" s="7">
        <v>0.384</v>
      </c>
      <c r="E71" s="7">
        <f t="shared" si="44"/>
        <v>44.928000000000004</v>
      </c>
      <c r="F71" s="7">
        <f t="shared" si="45"/>
        <v>54</v>
      </c>
      <c r="G71" s="7">
        <v>0.646</v>
      </c>
      <c r="H71" s="7">
        <f t="shared" si="46"/>
        <v>75.58200000000001</v>
      </c>
      <c r="I71" s="7">
        <f t="shared" si="47"/>
        <v>126</v>
      </c>
      <c r="J71" s="7">
        <v>0.729</v>
      </c>
      <c r="K71" s="7">
        <f t="shared" si="48"/>
        <v>85.29299999999999</v>
      </c>
      <c r="L71" s="7">
        <f t="shared" si="49"/>
        <v>170</v>
      </c>
      <c r="M71" s="7">
        <v>0.739</v>
      </c>
      <c r="N71" s="7">
        <f t="shared" si="50"/>
        <v>86.463</v>
      </c>
      <c r="O71" s="7">
        <f t="shared" si="51"/>
        <v>152</v>
      </c>
      <c r="P71" s="7">
        <v>0.813</v>
      </c>
      <c r="Q71" s="7">
        <f t="shared" si="52"/>
        <v>95.121</v>
      </c>
      <c r="R71" s="7">
        <f t="shared" si="53"/>
        <v>139</v>
      </c>
      <c r="S71" s="7">
        <v>0.832</v>
      </c>
      <c r="T71" s="7">
        <f t="shared" si="54"/>
        <v>97.344</v>
      </c>
      <c r="U71" s="7">
        <f t="shared" si="55"/>
        <v>139</v>
      </c>
      <c r="V71" s="7">
        <v>0.762</v>
      </c>
      <c r="W71" s="7">
        <f t="shared" si="56"/>
        <v>89.154</v>
      </c>
      <c r="X71" s="7">
        <f t="shared" si="57"/>
        <v>126</v>
      </c>
      <c r="Y71" s="7">
        <v>0.763</v>
      </c>
      <c r="Z71" s="7">
        <f t="shared" si="58"/>
        <v>89.271</v>
      </c>
      <c r="AA71" s="7">
        <f t="shared" si="59"/>
        <v>126</v>
      </c>
      <c r="AB71" s="7">
        <v>0.813</v>
      </c>
      <c r="AC71" s="7">
        <f t="shared" si="60"/>
        <v>95.121</v>
      </c>
      <c r="AD71" s="7">
        <f t="shared" si="61"/>
        <v>104</v>
      </c>
      <c r="AE71" s="7">
        <v>0.811</v>
      </c>
      <c r="AF71" s="7">
        <f t="shared" si="62"/>
        <v>94.887</v>
      </c>
      <c r="AG71" s="7">
        <f t="shared" si="63"/>
        <v>121</v>
      </c>
      <c r="AH71" s="7">
        <v>0.744</v>
      </c>
      <c r="AI71" s="7">
        <f t="shared" si="64"/>
        <v>87.048</v>
      </c>
      <c r="AJ71" s="7">
        <f t="shared" si="65"/>
        <v>90</v>
      </c>
      <c r="AK71" s="7">
        <v>0.69</v>
      </c>
      <c r="AL71" s="7">
        <f t="shared" si="66"/>
        <v>80.72999999999999</v>
      </c>
      <c r="AM71" s="7">
        <f t="shared" si="67"/>
        <v>79</v>
      </c>
      <c r="AN71" s="7">
        <v>0.699</v>
      </c>
      <c r="AO71" s="7">
        <f t="shared" si="68"/>
        <v>81.783</v>
      </c>
      <c r="AP71" s="7">
        <f t="shared" si="69"/>
        <v>67</v>
      </c>
      <c r="AQ71" s="7">
        <v>0.718</v>
      </c>
      <c r="AR71" s="7">
        <f t="shared" si="70"/>
        <v>84.006</v>
      </c>
      <c r="AS71" s="7">
        <f t="shared" si="71"/>
        <v>62</v>
      </c>
      <c r="AT71" s="7">
        <v>0.685</v>
      </c>
      <c r="AU71" s="7">
        <f t="shared" si="72"/>
        <v>80.14500000000001</v>
      </c>
      <c r="AV71" s="7">
        <f t="shared" si="73"/>
        <v>51</v>
      </c>
      <c r="AW71" s="7">
        <v>0.654</v>
      </c>
      <c r="AX71" s="7">
        <f t="shared" si="74"/>
        <v>76.518</v>
      </c>
      <c r="AY71" s="7">
        <f t="shared" si="75"/>
        <v>41</v>
      </c>
      <c r="AZ71" s="7">
        <v>0.617</v>
      </c>
      <c r="BA71" s="7">
        <f t="shared" si="76"/>
        <v>72.189</v>
      </c>
      <c r="BB71" s="7">
        <f t="shared" si="77"/>
        <v>40</v>
      </c>
      <c r="BC71" s="7">
        <v>0.598</v>
      </c>
      <c r="BD71" s="7">
        <f t="shared" si="78"/>
        <v>69.966</v>
      </c>
      <c r="BE71" s="7">
        <f t="shared" si="79"/>
        <v>36</v>
      </c>
      <c r="BF71" s="7">
        <v>0.58</v>
      </c>
      <c r="BG71" s="7">
        <f t="shared" si="80"/>
        <v>67.86</v>
      </c>
      <c r="BH71" s="7">
        <f t="shared" si="81"/>
        <v>34</v>
      </c>
      <c r="BI71" s="7">
        <v>0.543</v>
      </c>
      <c r="BJ71" s="7">
        <f t="shared" si="82"/>
        <v>63.531000000000006</v>
      </c>
      <c r="BK71" s="7">
        <f t="shared" si="83"/>
        <v>42</v>
      </c>
      <c r="BL71" s="7">
        <v>0.426</v>
      </c>
      <c r="BM71" s="7">
        <f t="shared" si="84"/>
        <v>49.842</v>
      </c>
      <c r="BN71" s="7">
        <f t="shared" si="85"/>
        <v>41</v>
      </c>
    </row>
    <row r="72" spans="1:66" ht="9.75">
      <c r="A72" s="3" t="s">
        <v>96</v>
      </c>
      <c r="B72" s="7">
        <v>1.031</v>
      </c>
      <c r="C72" s="7">
        <f t="shared" si="43"/>
        <v>103.1</v>
      </c>
      <c r="D72" s="7">
        <v>0.338</v>
      </c>
      <c r="E72" s="7">
        <f t="shared" si="44"/>
        <v>39.546</v>
      </c>
      <c r="F72" s="7">
        <f t="shared" si="45"/>
        <v>49.900000000000006</v>
      </c>
      <c r="G72" s="7">
        <v>0.652</v>
      </c>
      <c r="H72" s="7">
        <f t="shared" si="46"/>
        <v>76.284</v>
      </c>
      <c r="I72" s="7">
        <f t="shared" si="47"/>
        <v>121.9</v>
      </c>
      <c r="J72" s="7">
        <v>0.707</v>
      </c>
      <c r="K72" s="7">
        <f t="shared" si="48"/>
        <v>82.719</v>
      </c>
      <c r="L72" s="7">
        <f t="shared" si="49"/>
        <v>165.9</v>
      </c>
      <c r="M72" s="7">
        <v>0.743</v>
      </c>
      <c r="N72" s="7">
        <f t="shared" si="50"/>
        <v>86.931</v>
      </c>
      <c r="O72" s="7">
        <f t="shared" si="51"/>
        <v>147.9</v>
      </c>
      <c r="P72" s="7">
        <v>0.834</v>
      </c>
      <c r="Q72" s="7">
        <f t="shared" si="52"/>
        <v>97.57799999999999</v>
      </c>
      <c r="R72" s="7">
        <f t="shared" si="53"/>
        <v>134.9</v>
      </c>
      <c r="S72" s="7">
        <v>0.818</v>
      </c>
      <c r="T72" s="7">
        <f t="shared" si="54"/>
        <v>95.70599999999999</v>
      </c>
      <c r="U72" s="7">
        <f t="shared" si="55"/>
        <v>134.9</v>
      </c>
      <c r="V72" s="7">
        <v>0.777</v>
      </c>
      <c r="W72" s="7">
        <f t="shared" si="56"/>
        <v>90.909</v>
      </c>
      <c r="X72" s="7">
        <f t="shared" si="57"/>
        <v>121.9</v>
      </c>
      <c r="Y72" s="7">
        <v>0.761</v>
      </c>
      <c r="Z72" s="7">
        <f t="shared" si="58"/>
        <v>89.037</v>
      </c>
      <c r="AA72" s="7">
        <f t="shared" si="59"/>
        <v>121.9</v>
      </c>
      <c r="AB72" s="7">
        <v>0.828</v>
      </c>
      <c r="AC72" s="7">
        <f t="shared" si="60"/>
        <v>96.87599999999999</v>
      </c>
      <c r="AD72" s="7">
        <f t="shared" si="61"/>
        <v>99.9</v>
      </c>
      <c r="AE72" s="7">
        <v>0.79</v>
      </c>
      <c r="AF72" s="7">
        <f t="shared" si="62"/>
        <v>92.43</v>
      </c>
      <c r="AG72" s="7">
        <f t="shared" si="63"/>
        <v>116.9</v>
      </c>
      <c r="AH72" s="7">
        <v>0.746</v>
      </c>
      <c r="AI72" s="7">
        <f t="shared" si="64"/>
        <v>87.282</v>
      </c>
      <c r="AJ72" s="7">
        <f t="shared" si="65"/>
        <v>85.9</v>
      </c>
      <c r="AK72" s="7">
        <v>0.71</v>
      </c>
      <c r="AL72" s="7">
        <f t="shared" si="66"/>
        <v>83.07</v>
      </c>
      <c r="AM72" s="7">
        <f t="shared" si="67"/>
        <v>74.9</v>
      </c>
      <c r="AN72" s="7">
        <v>0.674</v>
      </c>
      <c r="AO72" s="7">
        <f t="shared" si="68"/>
        <v>78.858</v>
      </c>
      <c r="AP72" s="7">
        <f t="shared" si="69"/>
        <v>62.900000000000006</v>
      </c>
      <c r="AQ72" s="7">
        <v>0.733</v>
      </c>
      <c r="AR72" s="7">
        <f t="shared" si="70"/>
        <v>85.761</v>
      </c>
      <c r="AS72" s="7">
        <f t="shared" si="71"/>
        <v>57.900000000000006</v>
      </c>
      <c r="AT72" s="7">
        <v>0.668</v>
      </c>
      <c r="AU72" s="7">
        <f t="shared" si="72"/>
        <v>78.156</v>
      </c>
      <c r="AV72" s="7">
        <f t="shared" si="73"/>
        <v>46.900000000000006</v>
      </c>
      <c r="AW72" s="7">
        <v>0.63</v>
      </c>
      <c r="AX72" s="7">
        <f t="shared" si="74"/>
        <v>73.71</v>
      </c>
      <c r="AY72" s="7">
        <f t="shared" si="75"/>
        <v>36.900000000000006</v>
      </c>
      <c r="AZ72" s="7">
        <v>0.6</v>
      </c>
      <c r="BA72" s="7">
        <f t="shared" si="76"/>
        <v>70.2</v>
      </c>
      <c r="BB72" s="7">
        <f t="shared" si="77"/>
        <v>35.900000000000006</v>
      </c>
      <c r="BC72" s="7">
        <v>0.584</v>
      </c>
      <c r="BD72" s="7">
        <f t="shared" si="78"/>
        <v>68.32799999999999</v>
      </c>
      <c r="BE72" s="7">
        <f t="shared" si="79"/>
        <v>31.900000000000006</v>
      </c>
      <c r="BF72" s="7">
        <v>0.562</v>
      </c>
      <c r="BG72" s="7">
        <f t="shared" si="80"/>
        <v>65.754</v>
      </c>
      <c r="BH72" s="7">
        <f t="shared" si="81"/>
        <v>29.900000000000006</v>
      </c>
      <c r="BI72" s="7">
        <v>0.561</v>
      </c>
      <c r="BJ72" s="7">
        <f t="shared" si="82"/>
        <v>65.637</v>
      </c>
      <c r="BK72" s="7">
        <f t="shared" si="83"/>
        <v>37.900000000000006</v>
      </c>
      <c r="BL72" s="7">
        <v>0.389</v>
      </c>
      <c r="BM72" s="7">
        <f t="shared" si="84"/>
        <v>45.513</v>
      </c>
      <c r="BN72" s="7">
        <f t="shared" si="85"/>
        <v>36.900000000000006</v>
      </c>
    </row>
    <row r="73" spans="1:66" ht="9.75">
      <c r="A73" s="3" t="s">
        <v>97</v>
      </c>
      <c r="B73" s="7">
        <v>1.072</v>
      </c>
      <c r="C73" s="7">
        <f t="shared" si="43"/>
        <v>107.2</v>
      </c>
      <c r="D73" s="7">
        <v>0.252</v>
      </c>
      <c r="E73" s="7">
        <f t="shared" si="44"/>
        <v>29.484</v>
      </c>
      <c r="F73" s="7">
        <f t="shared" si="45"/>
        <v>45.8</v>
      </c>
      <c r="G73" s="7">
        <v>0.666</v>
      </c>
      <c r="H73" s="7">
        <f t="shared" si="46"/>
        <v>77.92200000000001</v>
      </c>
      <c r="I73" s="7">
        <f t="shared" si="47"/>
        <v>117.8</v>
      </c>
      <c r="J73" s="7">
        <v>0.769</v>
      </c>
      <c r="K73" s="7">
        <f t="shared" si="48"/>
        <v>89.973</v>
      </c>
      <c r="L73" s="7">
        <f t="shared" si="49"/>
        <v>161.8</v>
      </c>
      <c r="M73" s="7">
        <v>0.734</v>
      </c>
      <c r="N73" s="7">
        <f t="shared" si="50"/>
        <v>85.878</v>
      </c>
      <c r="O73" s="7">
        <f t="shared" si="51"/>
        <v>143.8</v>
      </c>
      <c r="P73" s="7">
        <v>0.8</v>
      </c>
      <c r="Q73" s="7">
        <f t="shared" si="52"/>
        <v>93.60000000000001</v>
      </c>
      <c r="R73" s="7">
        <f t="shared" si="53"/>
        <v>130.8</v>
      </c>
      <c r="S73" s="7">
        <v>0.835</v>
      </c>
      <c r="T73" s="7">
        <f t="shared" si="54"/>
        <v>97.695</v>
      </c>
      <c r="U73" s="7">
        <f t="shared" si="55"/>
        <v>130.8</v>
      </c>
      <c r="V73" s="7">
        <v>0.757</v>
      </c>
      <c r="W73" s="7">
        <f t="shared" si="56"/>
        <v>88.569</v>
      </c>
      <c r="X73" s="7">
        <f t="shared" si="57"/>
        <v>117.8</v>
      </c>
      <c r="Y73" s="7">
        <v>0.736</v>
      </c>
      <c r="Z73" s="7">
        <f t="shared" si="58"/>
        <v>86.112</v>
      </c>
      <c r="AA73" s="7">
        <f t="shared" si="59"/>
        <v>117.8</v>
      </c>
      <c r="AB73" s="7">
        <v>0.805</v>
      </c>
      <c r="AC73" s="7">
        <f t="shared" si="60"/>
        <v>94.185</v>
      </c>
      <c r="AD73" s="7">
        <f t="shared" si="61"/>
        <v>95.8</v>
      </c>
      <c r="AE73" s="7">
        <v>0.756</v>
      </c>
      <c r="AF73" s="7">
        <f t="shared" si="62"/>
        <v>88.452</v>
      </c>
      <c r="AG73" s="7">
        <f t="shared" si="63"/>
        <v>112.8</v>
      </c>
      <c r="AH73" s="7">
        <v>0.706</v>
      </c>
      <c r="AI73" s="7">
        <f t="shared" si="64"/>
        <v>82.60199999999999</v>
      </c>
      <c r="AJ73" s="7">
        <f t="shared" si="65"/>
        <v>81.8</v>
      </c>
      <c r="AK73" s="7">
        <v>0.68</v>
      </c>
      <c r="AL73" s="7">
        <f t="shared" si="66"/>
        <v>79.56</v>
      </c>
      <c r="AM73" s="7">
        <f t="shared" si="67"/>
        <v>70.8</v>
      </c>
      <c r="AN73" s="7">
        <v>0.67</v>
      </c>
      <c r="AO73" s="7">
        <f t="shared" si="68"/>
        <v>78.39</v>
      </c>
      <c r="AP73" s="7">
        <f t="shared" si="69"/>
        <v>58.8</v>
      </c>
      <c r="AQ73" s="7">
        <v>0.686</v>
      </c>
      <c r="AR73" s="7">
        <f t="shared" si="70"/>
        <v>80.262</v>
      </c>
      <c r="AS73" s="7">
        <f t="shared" si="71"/>
        <v>53.8</v>
      </c>
      <c r="AT73" s="7">
        <v>0.692</v>
      </c>
      <c r="AU73" s="7">
        <f t="shared" si="72"/>
        <v>80.964</v>
      </c>
      <c r="AV73" s="7">
        <f t="shared" si="73"/>
        <v>42.8</v>
      </c>
      <c r="AW73" s="7">
        <v>0.64</v>
      </c>
      <c r="AX73" s="7">
        <f t="shared" si="74"/>
        <v>74.88</v>
      </c>
      <c r="AY73" s="7">
        <f t="shared" si="75"/>
        <v>32.8</v>
      </c>
      <c r="AZ73" s="7">
        <v>0.558</v>
      </c>
      <c r="BA73" s="7">
        <f t="shared" si="76"/>
        <v>65.286</v>
      </c>
      <c r="BB73" s="7">
        <f t="shared" si="77"/>
        <v>31.799999999999997</v>
      </c>
      <c r="BC73" s="7">
        <v>0.568</v>
      </c>
      <c r="BD73" s="7">
        <f t="shared" si="78"/>
        <v>66.45599999999999</v>
      </c>
      <c r="BE73" s="7">
        <f t="shared" si="79"/>
        <v>27.799999999999997</v>
      </c>
      <c r="BF73" s="7">
        <v>0.544</v>
      </c>
      <c r="BG73" s="7">
        <f t="shared" si="80"/>
        <v>63.648</v>
      </c>
      <c r="BH73" s="7">
        <f t="shared" si="81"/>
        <v>25.799999999999997</v>
      </c>
      <c r="BI73" s="7">
        <v>0.529</v>
      </c>
      <c r="BJ73" s="7">
        <f t="shared" si="82"/>
        <v>61.893</v>
      </c>
      <c r="BK73" s="7">
        <f t="shared" si="83"/>
        <v>33.8</v>
      </c>
      <c r="BL73" s="7">
        <v>0.421</v>
      </c>
      <c r="BM73" s="7">
        <f t="shared" si="84"/>
        <v>49.257</v>
      </c>
      <c r="BN73" s="7">
        <f t="shared" si="85"/>
        <v>32.8</v>
      </c>
    </row>
    <row r="75" spans="2:6" ht="9.75">
      <c r="B75" s="18" t="s">
        <v>70</v>
      </c>
      <c r="C75" s="18" t="s">
        <v>111</v>
      </c>
      <c r="D75" s="18" t="s">
        <v>72</v>
      </c>
      <c r="E75" s="18"/>
      <c r="F75" s="18"/>
    </row>
    <row r="76" spans="2:6" ht="9.75">
      <c r="B76" s="7" t="s">
        <v>73</v>
      </c>
      <c r="C76" s="7">
        <v>0.202</v>
      </c>
      <c r="D76" s="7">
        <v>0.091</v>
      </c>
      <c r="E76" s="16"/>
      <c r="F76" s="16"/>
    </row>
    <row r="77" spans="2:6" ht="9.75">
      <c r="B77" s="7" t="s">
        <v>74</v>
      </c>
      <c r="C77" s="7">
        <v>0.311</v>
      </c>
      <c r="D77" s="7">
        <v>0.132</v>
      </c>
      <c r="E77" s="16"/>
      <c r="F77" s="16"/>
    </row>
    <row r="78" spans="2:6" ht="9.75">
      <c r="B78" s="7" t="s">
        <v>75</v>
      </c>
      <c r="C78" s="7">
        <v>0.419</v>
      </c>
      <c r="D78" s="7">
        <v>0.173</v>
      </c>
      <c r="E78" s="16"/>
      <c r="F78" s="16"/>
    </row>
    <row r="79" spans="2:6" ht="9.75">
      <c r="B79" s="7" t="s">
        <v>76</v>
      </c>
      <c r="C79" s="7">
        <v>0.527</v>
      </c>
      <c r="D79" s="7">
        <v>0.214</v>
      </c>
      <c r="E79" s="16"/>
      <c r="F79" s="16"/>
    </row>
    <row r="80" spans="2:6" ht="9.75">
      <c r="B80" s="7" t="s">
        <v>77</v>
      </c>
      <c r="C80" s="7">
        <v>0.635</v>
      </c>
      <c r="D80" s="7">
        <v>0.255</v>
      </c>
      <c r="E80" s="16"/>
      <c r="F80" s="16"/>
    </row>
    <row r="81" spans="2:6" ht="9.75">
      <c r="B81" s="7" t="s">
        <v>78</v>
      </c>
      <c r="C81" s="7">
        <v>0.744</v>
      </c>
      <c r="D81" s="7">
        <v>0.296</v>
      </c>
      <c r="E81" s="16"/>
      <c r="F81" s="16"/>
    </row>
    <row r="82" spans="2:6" ht="9.75">
      <c r="B82" s="7" t="s">
        <v>79</v>
      </c>
      <c r="C82" s="7">
        <v>0.852</v>
      </c>
      <c r="D82" s="7">
        <v>0.336</v>
      </c>
      <c r="E82" s="16"/>
      <c r="F82" s="16"/>
    </row>
    <row r="83" spans="2:6" ht="9.75">
      <c r="B83" s="7" t="s">
        <v>80</v>
      </c>
      <c r="C83" s="7">
        <v>0.96</v>
      </c>
      <c r="D83" s="7">
        <v>0.377</v>
      </c>
      <c r="E83" s="16"/>
      <c r="F83" s="16"/>
    </row>
    <row r="84" spans="2:6" ht="9.75">
      <c r="B84" s="7" t="s">
        <v>81</v>
      </c>
      <c r="C84" s="7">
        <v>1.069</v>
      </c>
      <c r="D84" s="7">
        <v>0.418</v>
      </c>
      <c r="E84" s="16"/>
      <c r="F84" s="16"/>
    </row>
    <row r="85" spans="2:6" ht="9.75">
      <c r="B85" s="7" t="s">
        <v>82</v>
      </c>
      <c r="C85" s="7">
        <v>1.177</v>
      </c>
      <c r="D85" s="7">
        <v>0.459</v>
      </c>
      <c r="E85" s="16"/>
      <c r="F85" s="16"/>
    </row>
    <row r="86" spans="2:6" ht="9.75">
      <c r="B86" s="7" t="s">
        <v>83</v>
      </c>
      <c r="C86" s="7">
        <v>1.285</v>
      </c>
      <c r="D86" s="7">
        <v>0.5</v>
      </c>
      <c r="E86" s="16"/>
      <c r="F86" s="16"/>
    </row>
    <row r="87" spans="2:6" ht="9.75">
      <c r="B87" s="7" t="s">
        <v>84</v>
      </c>
      <c r="C87" s="7">
        <v>1.394</v>
      </c>
      <c r="D87" s="7">
        <v>0.541</v>
      </c>
      <c r="E87" s="16"/>
      <c r="F87" s="16"/>
    </row>
    <row r="88" spans="2:6" ht="9.75">
      <c r="B88" s="7" t="s">
        <v>85</v>
      </c>
      <c r="C88" s="7">
        <v>1.502</v>
      </c>
      <c r="D88" s="7">
        <v>0.582</v>
      </c>
      <c r="E88" s="16"/>
      <c r="F88" s="16"/>
    </row>
    <row r="89" spans="2:6" ht="9.75">
      <c r="B89" s="7" t="s">
        <v>86</v>
      </c>
      <c r="C89" s="7">
        <v>1.61</v>
      </c>
      <c r="D89" s="7">
        <v>0.623</v>
      </c>
      <c r="E89" s="16"/>
      <c r="F89" s="16"/>
    </row>
    <row r="90" spans="2:6" ht="9.75">
      <c r="B90" s="7" t="s">
        <v>87</v>
      </c>
      <c r="C90" s="7">
        <v>1.718</v>
      </c>
      <c r="D90" s="7">
        <v>0.663</v>
      </c>
      <c r="E90" s="16"/>
      <c r="F90" s="16"/>
    </row>
    <row r="91" spans="2:6" ht="9.75">
      <c r="B91" s="7" t="s">
        <v>88</v>
      </c>
      <c r="C91" s="7">
        <v>1.827</v>
      </c>
      <c r="D91" s="7">
        <v>0.704</v>
      </c>
      <c r="E91" s="16"/>
      <c r="F91" s="16"/>
    </row>
    <row r="92" spans="2:6" ht="9.75">
      <c r="B92" s="7" t="s">
        <v>89</v>
      </c>
      <c r="C92" s="7">
        <v>1.935</v>
      </c>
      <c r="D92" s="7">
        <v>0.745</v>
      </c>
      <c r="E92" s="16"/>
      <c r="F92" s="16"/>
    </row>
    <row r="93" spans="2:6" ht="9.75">
      <c r="B93" s="7" t="s">
        <v>90</v>
      </c>
      <c r="C93" s="7">
        <v>2.043</v>
      </c>
      <c r="D93" s="7">
        <v>0.786</v>
      </c>
      <c r="E93" s="16"/>
      <c r="F93" s="16"/>
    </row>
    <row r="94" spans="2:6" ht="9.75">
      <c r="B94" s="7" t="s">
        <v>91</v>
      </c>
      <c r="C94" s="7">
        <v>2.152</v>
      </c>
      <c r="D94" s="7">
        <v>0.827</v>
      </c>
      <c r="E94" s="16"/>
      <c r="F94" s="16"/>
    </row>
    <row r="95" spans="2:6" ht="9.75">
      <c r="B95" s="7" t="s">
        <v>92</v>
      </c>
      <c r="C95" s="7">
        <v>2.26</v>
      </c>
      <c r="D95" s="7">
        <v>0.868</v>
      </c>
      <c r="E95" s="16"/>
      <c r="F95" s="16"/>
    </row>
    <row r="96" spans="2:6" ht="9.75">
      <c r="B96" s="7" t="s">
        <v>93</v>
      </c>
      <c r="C96" s="7">
        <v>2.368</v>
      </c>
      <c r="D96" s="7">
        <v>0.909</v>
      </c>
      <c r="E96" s="16"/>
      <c r="F96" s="16"/>
    </row>
    <row r="97" spans="2:6" ht="9.75">
      <c r="B97" s="7" t="s">
        <v>94</v>
      </c>
      <c r="C97" s="7">
        <v>2.477</v>
      </c>
      <c r="D97" s="7">
        <v>0.95</v>
      </c>
      <c r="E97" s="16"/>
      <c r="F97" s="16"/>
    </row>
    <row r="98" spans="2:6" ht="9.75">
      <c r="B98" s="7" t="s">
        <v>95</v>
      </c>
      <c r="C98" s="7">
        <v>2.585</v>
      </c>
      <c r="D98" s="7">
        <v>0.99</v>
      </c>
      <c r="E98" s="16"/>
      <c r="F98" s="16"/>
    </row>
    <row r="99" spans="2:6" ht="9.75">
      <c r="B99" s="7" t="s">
        <v>96</v>
      </c>
      <c r="C99" s="7">
        <v>2.693</v>
      </c>
      <c r="D99" s="7">
        <v>1.031</v>
      </c>
      <c r="E99" s="16"/>
      <c r="F99" s="16"/>
    </row>
    <row r="100" spans="2:6" ht="9.75">
      <c r="B100" s="7" t="s">
        <v>97</v>
      </c>
      <c r="C100" s="7">
        <v>2.801</v>
      </c>
      <c r="D100" s="7">
        <v>1.072</v>
      </c>
      <c r="E100" s="16"/>
      <c r="F100" s="16"/>
    </row>
    <row r="109" ht="10.5" thickBot="1"/>
    <row r="110" spans="1:44" ht="9.75">
      <c r="A110" s="41" t="s">
        <v>125</v>
      </c>
      <c r="B110" s="42"/>
      <c r="C110" s="42">
        <v>1.65</v>
      </c>
      <c r="D110" s="42"/>
      <c r="E110" s="42">
        <v>2.33</v>
      </c>
      <c r="F110" s="42"/>
      <c r="G110" s="42">
        <v>2.6</v>
      </c>
      <c r="H110" s="42"/>
      <c r="I110" s="42">
        <v>2.44</v>
      </c>
      <c r="J110" s="42"/>
      <c r="K110" s="42">
        <v>2.38</v>
      </c>
      <c r="L110" s="42"/>
      <c r="M110" s="42">
        <v>2.29</v>
      </c>
      <c r="N110" s="42"/>
      <c r="O110" s="42">
        <v>2.22</v>
      </c>
      <c r="P110" s="42"/>
      <c r="Q110" s="42">
        <v>2.18</v>
      </c>
      <c r="R110" s="42"/>
      <c r="S110" s="42">
        <v>2.04</v>
      </c>
      <c r="T110" s="42"/>
      <c r="U110" s="42">
        <v>2.03</v>
      </c>
      <c r="V110" s="42"/>
      <c r="W110" s="42">
        <v>1.9</v>
      </c>
      <c r="X110" s="42"/>
      <c r="Y110" s="42">
        <v>1.74</v>
      </c>
      <c r="Z110" s="42"/>
      <c r="AA110" s="42">
        <v>1.65</v>
      </c>
      <c r="AB110" s="42"/>
      <c r="AC110" s="42">
        <v>1.55</v>
      </c>
      <c r="AD110" s="42"/>
      <c r="AE110" s="42">
        <v>1.46</v>
      </c>
      <c r="AF110" s="42"/>
      <c r="AG110" s="42">
        <v>1.41</v>
      </c>
      <c r="AH110" s="42"/>
      <c r="AI110" s="42">
        <v>1.35</v>
      </c>
      <c r="AJ110" s="42"/>
      <c r="AK110" s="42">
        <v>1.26</v>
      </c>
      <c r="AL110" s="42"/>
      <c r="AM110" s="42">
        <v>1.34</v>
      </c>
      <c r="AN110" s="42"/>
      <c r="AO110" s="42">
        <v>1.4</v>
      </c>
      <c r="AP110" s="42"/>
      <c r="AQ110" s="42">
        <v>1.32</v>
      </c>
      <c r="AR110" s="46"/>
    </row>
    <row r="111" spans="1:44" ht="9.75">
      <c r="A111" s="43" t="s">
        <v>126</v>
      </c>
      <c r="B111" s="37"/>
      <c r="C111" s="37">
        <v>15</v>
      </c>
      <c r="D111" s="37"/>
      <c r="E111" s="37">
        <v>25</v>
      </c>
      <c r="F111" s="37"/>
      <c r="G111" s="47">
        <v>35</v>
      </c>
      <c r="H111" s="37"/>
      <c r="I111" s="37">
        <v>45</v>
      </c>
      <c r="J111" s="37"/>
      <c r="K111" s="37">
        <v>55</v>
      </c>
      <c r="L111" s="37"/>
      <c r="M111" s="37">
        <v>65</v>
      </c>
      <c r="N111" s="37"/>
      <c r="O111" s="37">
        <v>75</v>
      </c>
      <c r="P111" s="37"/>
      <c r="Q111" s="37">
        <v>85</v>
      </c>
      <c r="R111" s="37"/>
      <c r="S111" s="37">
        <v>95</v>
      </c>
      <c r="T111" s="37"/>
      <c r="U111" s="37">
        <v>105</v>
      </c>
      <c r="V111" s="37"/>
      <c r="W111" s="37">
        <v>115</v>
      </c>
      <c r="X111" s="37"/>
      <c r="Y111" s="37">
        <v>125</v>
      </c>
      <c r="Z111" s="37"/>
      <c r="AA111" s="37">
        <v>135</v>
      </c>
      <c r="AB111" s="37"/>
      <c r="AC111" s="37">
        <v>145</v>
      </c>
      <c r="AD111" s="37"/>
      <c r="AE111" s="37">
        <v>155</v>
      </c>
      <c r="AF111" s="37"/>
      <c r="AG111" s="37">
        <v>165</v>
      </c>
      <c r="AH111" s="37"/>
      <c r="AI111" s="37">
        <v>175</v>
      </c>
      <c r="AJ111" s="37"/>
      <c r="AK111" s="37">
        <v>185</v>
      </c>
      <c r="AL111" s="37"/>
      <c r="AM111" s="37">
        <v>195</v>
      </c>
      <c r="AN111" s="37"/>
      <c r="AO111" s="37">
        <v>205</v>
      </c>
      <c r="AP111" s="37"/>
      <c r="AQ111" s="37">
        <v>215</v>
      </c>
      <c r="AR111" s="48"/>
    </row>
    <row r="112" spans="1:44" ht="9.75">
      <c r="A112" s="43" t="s">
        <v>131</v>
      </c>
      <c r="B112" s="37"/>
      <c r="C112" s="40">
        <v>0.5537037037037037</v>
      </c>
      <c r="D112" s="40"/>
      <c r="E112" s="40">
        <v>0.5585300925925926</v>
      </c>
      <c r="F112" s="40"/>
      <c r="G112" s="40">
        <v>0.5613541666666667</v>
      </c>
      <c r="H112" s="40"/>
      <c r="I112" s="40">
        <v>0.5644328703703704</v>
      </c>
      <c r="J112" s="40"/>
      <c r="K112" s="40">
        <v>0.5671875</v>
      </c>
      <c r="L112" s="40"/>
      <c r="M112" s="40">
        <v>0.5701851851851852</v>
      </c>
      <c r="N112" s="40"/>
      <c r="O112" s="40">
        <v>0.5729398148148148</v>
      </c>
      <c r="P112" s="40"/>
      <c r="Q112" s="40">
        <v>0.5760763888888889</v>
      </c>
      <c r="R112" s="40"/>
      <c r="S112" s="40">
        <v>0.5788773148148149</v>
      </c>
      <c r="T112" s="40"/>
      <c r="U112" s="40">
        <v>0.5819675925925926</v>
      </c>
      <c r="V112" s="40"/>
      <c r="W112" s="40">
        <v>0.5847569444444444</v>
      </c>
      <c r="X112" s="40"/>
      <c r="Y112" s="40">
        <v>0.5878935185185185</v>
      </c>
      <c r="Z112" s="40"/>
      <c r="AA112" s="40">
        <v>0.5906944444444444</v>
      </c>
      <c r="AB112" s="40"/>
      <c r="AC112" s="40">
        <v>0.5941319444444445</v>
      </c>
      <c r="AD112" s="40"/>
      <c r="AE112" s="40">
        <v>0.5969444444444444</v>
      </c>
      <c r="AF112" s="40"/>
      <c r="AG112" s="40">
        <v>0.6000578703703704</v>
      </c>
      <c r="AH112" s="40"/>
      <c r="AI112" s="40">
        <v>0.6028472222222222</v>
      </c>
      <c r="AJ112" s="40"/>
      <c r="AK112" s="40">
        <v>0.6056481481481482</v>
      </c>
      <c r="AL112" s="40"/>
      <c r="AM112" s="40">
        <v>0.6085532407407407</v>
      </c>
      <c r="AN112" s="40"/>
      <c r="AO112" s="40">
        <v>0.6116435185185185</v>
      </c>
      <c r="AP112" s="40"/>
      <c r="AQ112" s="40">
        <v>0.6144560185185185</v>
      </c>
      <c r="AR112" s="48"/>
    </row>
    <row r="113" spans="1:44" ht="10.5" thickBot="1">
      <c r="A113" s="44" t="s">
        <v>107</v>
      </c>
      <c r="B113" s="45" t="s">
        <v>129</v>
      </c>
      <c r="C113" s="50">
        <v>153</v>
      </c>
      <c r="D113" s="50">
        <v>1</v>
      </c>
      <c r="E113" s="50">
        <v>225</v>
      </c>
      <c r="F113" s="50">
        <v>2</v>
      </c>
      <c r="G113" s="50">
        <v>269</v>
      </c>
      <c r="H113" s="50">
        <v>3</v>
      </c>
      <c r="I113" s="50">
        <v>251</v>
      </c>
      <c r="J113" s="50">
        <v>4</v>
      </c>
      <c r="K113" s="50">
        <v>238</v>
      </c>
      <c r="L113" s="50">
        <v>5</v>
      </c>
      <c r="M113" s="50">
        <v>238</v>
      </c>
      <c r="N113" s="50">
        <v>6</v>
      </c>
      <c r="O113" s="50">
        <v>225</v>
      </c>
      <c r="P113" s="50">
        <v>7</v>
      </c>
      <c r="Q113" s="50">
        <v>225</v>
      </c>
      <c r="R113" s="50">
        <v>8</v>
      </c>
      <c r="S113" s="50">
        <v>203</v>
      </c>
      <c r="T113" s="50">
        <v>9</v>
      </c>
      <c r="U113" s="50">
        <v>220</v>
      </c>
      <c r="V113" s="50">
        <v>10</v>
      </c>
      <c r="W113" s="50">
        <v>189</v>
      </c>
      <c r="X113" s="50">
        <v>11</v>
      </c>
      <c r="Y113" s="50">
        <v>178</v>
      </c>
      <c r="Z113" s="50">
        <v>12</v>
      </c>
      <c r="AA113" s="50">
        <v>166</v>
      </c>
      <c r="AB113" s="50">
        <v>13</v>
      </c>
      <c r="AC113" s="50">
        <v>161</v>
      </c>
      <c r="AD113" s="50">
        <v>14</v>
      </c>
      <c r="AE113" s="50">
        <v>150</v>
      </c>
      <c r="AF113" s="50">
        <v>15</v>
      </c>
      <c r="AG113" s="50">
        <v>140</v>
      </c>
      <c r="AH113" s="50">
        <v>16</v>
      </c>
      <c r="AI113" s="50">
        <v>139</v>
      </c>
      <c r="AJ113" s="50">
        <v>17</v>
      </c>
      <c r="AK113" s="50">
        <v>135</v>
      </c>
      <c r="AL113" s="50">
        <v>18</v>
      </c>
      <c r="AM113" s="50">
        <v>133</v>
      </c>
      <c r="AN113" s="50">
        <v>19</v>
      </c>
      <c r="AO113" s="50">
        <v>141</v>
      </c>
      <c r="AP113" s="50">
        <v>20</v>
      </c>
      <c r="AQ113" s="50">
        <v>140</v>
      </c>
      <c r="AR113" s="51">
        <v>21</v>
      </c>
    </row>
    <row r="114" spans="1:44" ht="9.75">
      <c r="A114" s="38">
        <v>0.49</v>
      </c>
      <c r="B114" s="38">
        <f>A114*100</f>
        <v>49</v>
      </c>
      <c r="C114" s="38">
        <v>50.24</v>
      </c>
      <c r="D114" s="38">
        <f>153-B114</f>
        <v>104</v>
      </c>
      <c r="E114" s="38">
        <v>77.89</v>
      </c>
      <c r="F114" s="38">
        <f>225-B114</f>
        <v>176</v>
      </c>
      <c r="G114" s="38">
        <v>88.91</v>
      </c>
      <c r="H114" s="38">
        <f>269-B114</f>
        <v>220</v>
      </c>
      <c r="I114" s="38">
        <v>88.17</v>
      </c>
      <c r="J114" s="38">
        <f>251-B114</f>
        <v>202</v>
      </c>
      <c r="K114" s="38">
        <v>96.44</v>
      </c>
      <c r="L114" s="38">
        <f>238-B114</f>
        <v>189</v>
      </c>
      <c r="M114" s="38">
        <v>95.53</v>
      </c>
      <c r="N114" s="38">
        <f>238-B114</f>
        <v>189</v>
      </c>
      <c r="O114" s="38">
        <v>93.08</v>
      </c>
      <c r="P114" s="38">
        <f>225-B114</f>
        <v>176</v>
      </c>
      <c r="Q114" s="38">
        <v>92.23</v>
      </c>
      <c r="R114" s="38">
        <f>225-B114</f>
        <v>176</v>
      </c>
      <c r="S114" s="38">
        <v>90.86</v>
      </c>
      <c r="T114" s="38">
        <f>203-B114</f>
        <v>154</v>
      </c>
      <c r="U114" s="38">
        <v>89.32</v>
      </c>
      <c r="V114" s="38">
        <f>220-B114</f>
        <v>171</v>
      </c>
      <c r="W114" s="38">
        <v>87.02</v>
      </c>
      <c r="X114" s="38">
        <f>189-B114</f>
        <v>140</v>
      </c>
      <c r="Y114" s="38">
        <v>88.76</v>
      </c>
      <c r="Z114" s="38">
        <f>178-B114</f>
        <v>129</v>
      </c>
      <c r="AA114" s="38">
        <v>85.72</v>
      </c>
      <c r="AB114" s="38">
        <f>166-B114</f>
        <v>117</v>
      </c>
      <c r="AC114" s="38">
        <v>84.52</v>
      </c>
      <c r="AD114" s="38">
        <f>161-B114</f>
        <v>112</v>
      </c>
      <c r="AE114" s="38">
        <v>86.81</v>
      </c>
      <c r="AF114" s="38">
        <f>150-B114</f>
        <v>101</v>
      </c>
      <c r="AG114" s="38">
        <v>80.2</v>
      </c>
      <c r="AH114" s="38">
        <f>140-B114</f>
        <v>91</v>
      </c>
      <c r="AI114" s="38">
        <v>82.12</v>
      </c>
      <c r="AJ114" s="38">
        <f>139-B114</f>
        <v>90</v>
      </c>
      <c r="AK114" s="38">
        <v>81.17</v>
      </c>
      <c r="AL114" s="38">
        <f>135-B114</f>
        <v>86</v>
      </c>
      <c r="AM114" s="38">
        <v>78.21</v>
      </c>
      <c r="AN114" s="38">
        <f>133-B114</f>
        <v>84</v>
      </c>
      <c r="AO114" s="38">
        <v>65.29</v>
      </c>
      <c r="AP114" s="38">
        <f>141-B114</f>
        <v>92</v>
      </c>
      <c r="AQ114" s="38">
        <v>44.88</v>
      </c>
      <c r="AR114" s="49">
        <f>140-B114</f>
        <v>91</v>
      </c>
    </row>
    <row r="115" spans="1:44" ht="9.75">
      <c r="A115" s="37">
        <v>0.59</v>
      </c>
      <c r="B115" s="37">
        <f aca="true" t="shared" si="86" ref="B115:B134">A115*100</f>
        <v>59</v>
      </c>
      <c r="C115" s="37">
        <v>49.25</v>
      </c>
      <c r="D115" s="37">
        <f aca="true" t="shared" si="87" ref="D115:D124">153-B115</f>
        <v>94</v>
      </c>
      <c r="E115" s="37">
        <v>78.06</v>
      </c>
      <c r="F115" s="37">
        <f aca="true" t="shared" si="88" ref="F115:F128">225-B115</f>
        <v>166</v>
      </c>
      <c r="G115" s="37">
        <v>88.99</v>
      </c>
      <c r="H115" s="37">
        <f aca="true" t="shared" si="89" ref="H115:H132">269-B115</f>
        <v>210</v>
      </c>
      <c r="I115" s="37">
        <v>88.08</v>
      </c>
      <c r="J115" s="37">
        <f aca="true" t="shared" si="90" ref="J115:J126">251-B115</f>
        <v>192</v>
      </c>
      <c r="K115" s="37">
        <v>96.87</v>
      </c>
      <c r="L115" s="37">
        <f aca="true" t="shared" si="91" ref="L115:L131">238-B115</f>
        <v>179</v>
      </c>
      <c r="M115" s="37">
        <v>95.26</v>
      </c>
      <c r="N115" s="37">
        <f aca="true" t="shared" si="92" ref="N115:N128">238-B115</f>
        <v>179</v>
      </c>
      <c r="O115" s="37">
        <v>93.73</v>
      </c>
      <c r="P115" s="37">
        <f aca="true" t="shared" si="93" ref="P115:P129">225-B115</f>
        <v>166</v>
      </c>
      <c r="Q115" s="37">
        <v>90.28</v>
      </c>
      <c r="R115" s="37">
        <f aca="true" t="shared" si="94" ref="R115:R129">225-B115</f>
        <v>166</v>
      </c>
      <c r="S115" s="37">
        <v>90.47</v>
      </c>
      <c r="T115" s="37">
        <f aca="true" t="shared" si="95" ref="T115:T127">203-B115</f>
        <v>144</v>
      </c>
      <c r="U115" s="37">
        <v>88.53</v>
      </c>
      <c r="V115" s="37">
        <f aca="true" t="shared" si="96" ref="V115:V127">220-B115</f>
        <v>161</v>
      </c>
      <c r="W115" s="37">
        <v>86.02</v>
      </c>
      <c r="X115" s="37">
        <f aca="true" t="shared" si="97" ref="X115:X125">189-B115</f>
        <v>130</v>
      </c>
      <c r="Y115" s="37">
        <v>88.07</v>
      </c>
      <c r="Z115" s="37">
        <f aca="true" t="shared" si="98" ref="Z115:Z125">178-B115</f>
        <v>119</v>
      </c>
      <c r="AA115" s="37">
        <v>84.9</v>
      </c>
      <c r="AB115" s="37">
        <f aca="true" t="shared" si="99" ref="AB115:AB124">166-B115</f>
        <v>107</v>
      </c>
      <c r="AC115" s="37">
        <v>83.71</v>
      </c>
      <c r="AD115" s="37">
        <f aca="true" t="shared" si="100" ref="AD115:AD123">161-B115</f>
        <v>102</v>
      </c>
      <c r="AE115" s="37">
        <v>86.21</v>
      </c>
      <c r="AF115" s="37">
        <f aca="true" t="shared" si="101" ref="AF115:AF122">150-B115</f>
        <v>91</v>
      </c>
      <c r="AG115" s="37">
        <v>77.62</v>
      </c>
      <c r="AH115" s="37">
        <f aca="true" t="shared" si="102" ref="AH115:AH122">140-B115</f>
        <v>81</v>
      </c>
      <c r="AI115" s="37">
        <v>80.17</v>
      </c>
      <c r="AJ115" s="37">
        <f aca="true" t="shared" si="103" ref="AJ115:AJ121">139-B115</f>
        <v>80</v>
      </c>
      <c r="AK115" s="37">
        <v>79.84</v>
      </c>
      <c r="AL115" s="37">
        <f aca="true" t="shared" si="104" ref="AL115:AL120">135-B115</f>
        <v>76</v>
      </c>
      <c r="AM115" s="37">
        <v>77.69</v>
      </c>
      <c r="AN115" s="37">
        <f aca="true" t="shared" si="105" ref="AN115:AN120">133-B115</f>
        <v>74</v>
      </c>
      <c r="AO115" s="37">
        <v>63.85</v>
      </c>
      <c r="AP115" s="37">
        <f aca="true" t="shared" si="106" ref="AP115:AP121">141-B115</f>
        <v>82</v>
      </c>
      <c r="AQ115" s="37">
        <v>46</v>
      </c>
      <c r="AR115" s="47">
        <f aca="true" t="shared" si="107" ref="AR115:AR121">140-B115</f>
        <v>81</v>
      </c>
    </row>
    <row r="116" spans="1:44" ht="9.75">
      <c r="A116" s="37">
        <v>0.69</v>
      </c>
      <c r="B116" s="37">
        <f t="shared" si="86"/>
        <v>69</v>
      </c>
      <c r="C116" s="37">
        <v>47.7</v>
      </c>
      <c r="D116" s="37">
        <f t="shared" si="87"/>
        <v>84</v>
      </c>
      <c r="E116" s="37">
        <v>79.75</v>
      </c>
      <c r="F116" s="37">
        <f t="shared" si="88"/>
        <v>156</v>
      </c>
      <c r="G116" s="37">
        <v>88.58</v>
      </c>
      <c r="H116" s="37">
        <f t="shared" si="89"/>
        <v>200</v>
      </c>
      <c r="I116" s="37">
        <v>87.48</v>
      </c>
      <c r="J116" s="37">
        <f t="shared" si="90"/>
        <v>182</v>
      </c>
      <c r="K116" s="37">
        <v>97.1</v>
      </c>
      <c r="L116" s="37">
        <f t="shared" si="91"/>
        <v>169</v>
      </c>
      <c r="M116" s="37">
        <v>95.28</v>
      </c>
      <c r="N116" s="37">
        <f t="shared" si="92"/>
        <v>169</v>
      </c>
      <c r="O116" s="37">
        <v>93.3</v>
      </c>
      <c r="P116" s="37">
        <f t="shared" si="93"/>
        <v>156</v>
      </c>
      <c r="Q116" s="37">
        <v>89.4</v>
      </c>
      <c r="R116" s="37">
        <f t="shared" si="94"/>
        <v>156</v>
      </c>
      <c r="S116" s="37">
        <v>89.38</v>
      </c>
      <c r="T116" s="37">
        <f t="shared" si="95"/>
        <v>134</v>
      </c>
      <c r="U116" s="37">
        <v>87.9</v>
      </c>
      <c r="V116" s="37">
        <f t="shared" si="96"/>
        <v>151</v>
      </c>
      <c r="W116" s="37">
        <v>85.08</v>
      </c>
      <c r="X116" s="37">
        <f t="shared" si="97"/>
        <v>120</v>
      </c>
      <c r="Y116" s="37">
        <v>87.14</v>
      </c>
      <c r="Z116" s="37">
        <f t="shared" si="98"/>
        <v>109</v>
      </c>
      <c r="AA116" s="37">
        <v>84.35</v>
      </c>
      <c r="AB116" s="37">
        <f t="shared" si="99"/>
        <v>97</v>
      </c>
      <c r="AC116" s="37">
        <v>82.59</v>
      </c>
      <c r="AD116" s="37">
        <f t="shared" si="100"/>
        <v>92</v>
      </c>
      <c r="AE116" s="37">
        <v>84.43</v>
      </c>
      <c r="AF116" s="37">
        <f t="shared" si="101"/>
        <v>81</v>
      </c>
      <c r="AG116" s="37">
        <v>75.04</v>
      </c>
      <c r="AH116" s="37">
        <f t="shared" si="102"/>
        <v>71</v>
      </c>
      <c r="AI116" s="37">
        <v>77.93</v>
      </c>
      <c r="AJ116" s="37">
        <f t="shared" si="103"/>
        <v>70</v>
      </c>
      <c r="AK116" s="37">
        <v>77.78</v>
      </c>
      <c r="AL116" s="37">
        <f t="shared" si="104"/>
        <v>66</v>
      </c>
      <c r="AM116" s="37">
        <v>76.25</v>
      </c>
      <c r="AN116" s="37">
        <f t="shared" si="105"/>
        <v>64</v>
      </c>
      <c r="AO116" s="37">
        <v>62.4</v>
      </c>
      <c r="AP116" s="37">
        <f t="shared" si="106"/>
        <v>72</v>
      </c>
      <c r="AQ116" s="37">
        <v>47.99</v>
      </c>
      <c r="AR116" s="47">
        <f t="shared" si="107"/>
        <v>71</v>
      </c>
    </row>
    <row r="117" spans="1:44" ht="9.75">
      <c r="A117" s="37">
        <v>0.79</v>
      </c>
      <c r="B117" s="37">
        <f t="shared" si="86"/>
        <v>79</v>
      </c>
      <c r="C117" s="37">
        <v>46.55</v>
      </c>
      <c r="D117" s="37">
        <f t="shared" si="87"/>
        <v>74</v>
      </c>
      <c r="E117" s="37">
        <v>80.32</v>
      </c>
      <c r="F117" s="37">
        <f t="shared" si="88"/>
        <v>146</v>
      </c>
      <c r="G117" s="37">
        <v>88.22</v>
      </c>
      <c r="H117" s="37">
        <f t="shared" si="89"/>
        <v>190</v>
      </c>
      <c r="I117" s="37">
        <v>86.62</v>
      </c>
      <c r="J117" s="37">
        <f t="shared" si="90"/>
        <v>172</v>
      </c>
      <c r="K117" s="37">
        <v>97.19</v>
      </c>
      <c r="L117" s="37">
        <f t="shared" si="91"/>
        <v>159</v>
      </c>
      <c r="M117" s="37">
        <v>95.03</v>
      </c>
      <c r="N117" s="37">
        <f t="shared" si="92"/>
        <v>159</v>
      </c>
      <c r="O117" s="37">
        <v>92.6</v>
      </c>
      <c r="P117" s="37">
        <f t="shared" si="93"/>
        <v>146</v>
      </c>
      <c r="Q117" s="37">
        <v>88.35</v>
      </c>
      <c r="R117" s="37">
        <f t="shared" si="94"/>
        <v>146</v>
      </c>
      <c r="S117" s="37">
        <v>88.1</v>
      </c>
      <c r="T117" s="37">
        <f t="shared" si="95"/>
        <v>124</v>
      </c>
      <c r="U117" s="37">
        <v>87.34</v>
      </c>
      <c r="V117" s="37">
        <f t="shared" si="96"/>
        <v>141</v>
      </c>
      <c r="W117" s="37">
        <v>83.53</v>
      </c>
      <c r="X117" s="37">
        <f t="shared" si="97"/>
        <v>110</v>
      </c>
      <c r="Y117" s="37">
        <v>85.94</v>
      </c>
      <c r="Z117" s="37">
        <f t="shared" si="98"/>
        <v>99</v>
      </c>
      <c r="AA117" s="37">
        <v>83.25</v>
      </c>
      <c r="AB117" s="37">
        <f t="shared" si="99"/>
        <v>87</v>
      </c>
      <c r="AC117" s="37">
        <v>81.18</v>
      </c>
      <c r="AD117" s="37">
        <f t="shared" si="100"/>
        <v>82</v>
      </c>
      <c r="AE117" s="37">
        <v>81.72</v>
      </c>
      <c r="AF117" s="37">
        <f t="shared" si="101"/>
        <v>71</v>
      </c>
      <c r="AG117" s="37">
        <v>71.88</v>
      </c>
      <c r="AH117" s="37">
        <f t="shared" si="102"/>
        <v>61</v>
      </c>
      <c r="AI117" s="37">
        <v>76.44</v>
      </c>
      <c r="AJ117" s="37">
        <f t="shared" si="103"/>
        <v>60</v>
      </c>
      <c r="AK117" s="37">
        <v>75.17</v>
      </c>
      <c r="AL117" s="37">
        <f t="shared" si="104"/>
        <v>56</v>
      </c>
      <c r="AM117" s="37">
        <v>73.48</v>
      </c>
      <c r="AN117" s="37">
        <f t="shared" si="105"/>
        <v>54</v>
      </c>
      <c r="AO117" s="37">
        <v>61.49</v>
      </c>
      <c r="AP117" s="37">
        <f t="shared" si="106"/>
        <v>62</v>
      </c>
      <c r="AQ117" s="37">
        <v>48.38</v>
      </c>
      <c r="AR117" s="47">
        <f t="shared" si="107"/>
        <v>61</v>
      </c>
    </row>
    <row r="118" spans="1:44" ht="9.75">
      <c r="A118" s="37">
        <v>0.89</v>
      </c>
      <c r="B118" s="37">
        <f t="shared" si="86"/>
        <v>89</v>
      </c>
      <c r="C118" s="37">
        <v>45.23</v>
      </c>
      <c r="D118" s="37">
        <f t="shared" si="87"/>
        <v>64</v>
      </c>
      <c r="E118" s="37">
        <v>80.68</v>
      </c>
      <c r="F118" s="37">
        <f t="shared" si="88"/>
        <v>136</v>
      </c>
      <c r="G118" s="37">
        <v>87.68</v>
      </c>
      <c r="H118" s="37">
        <f t="shared" si="89"/>
        <v>180</v>
      </c>
      <c r="I118" s="37">
        <v>86.34</v>
      </c>
      <c r="J118" s="37">
        <f t="shared" si="90"/>
        <v>162</v>
      </c>
      <c r="K118" s="37">
        <v>95.85</v>
      </c>
      <c r="L118" s="37">
        <f t="shared" si="91"/>
        <v>149</v>
      </c>
      <c r="M118" s="37">
        <v>93.96</v>
      </c>
      <c r="N118" s="37">
        <f t="shared" si="92"/>
        <v>149</v>
      </c>
      <c r="O118" s="37">
        <v>91.21</v>
      </c>
      <c r="P118" s="37">
        <f t="shared" si="93"/>
        <v>136</v>
      </c>
      <c r="Q118" s="37">
        <v>87.15</v>
      </c>
      <c r="R118" s="37">
        <f t="shared" si="94"/>
        <v>136</v>
      </c>
      <c r="S118" s="37">
        <v>86.83</v>
      </c>
      <c r="T118" s="37">
        <f t="shared" si="95"/>
        <v>114</v>
      </c>
      <c r="U118" s="37">
        <v>86.15</v>
      </c>
      <c r="V118" s="37">
        <f t="shared" si="96"/>
        <v>131</v>
      </c>
      <c r="W118" s="37">
        <v>82.05</v>
      </c>
      <c r="X118" s="37">
        <f t="shared" si="97"/>
        <v>100</v>
      </c>
      <c r="Y118" s="37">
        <v>83.44</v>
      </c>
      <c r="Z118" s="37">
        <f t="shared" si="98"/>
        <v>89</v>
      </c>
      <c r="AA118" s="37">
        <v>81.49</v>
      </c>
      <c r="AB118" s="37">
        <f t="shared" si="99"/>
        <v>77</v>
      </c>
      <c r="AC118" s="37">
        <v>79.09</v>
      </c>
      <c r="AD118" s="37">
        <f t="shared" si="100"/>
        <v>72</v>
      </c>
      <c r="AE118" s="37">
        <v>78.53</v>
      </c>
      <c r="AF118" s="37">
        <f t="shared" si="101"/>
        <v>61</v>
      </c>
      <c r="AG118" s="37">
        <v>67.81</v>
      </c>
      <c r="AH118" s="37">
        <f t="shared" si="102"/>
        <v>51</v>
      </c>
      <c r="AI118" s="37">
        <v>74.22</v>
      </c>
      <c r="AJ118" s="37">
        <f t="shared" si="103"/>
        <v>50</v>
      </c>
      <c r="AK118" s="37">
        <v>71.18</v>
      </c>
      <c r="AL118" s="37">
        <f t="shared" si="104"/>
        <v>46</v>
      </c>
      <c r="AM118" s="37">
        <v>71.29</v>
      </c>
      <c r="AN118" s="37">
        <f t="shared" si="105"/>
        <v>44</v>
      </c>
      <c r="AO118" s="37">
        <v>59.69</v>
      </c>
      <c r="AP118" s="37">
        <f t="shared" si="106"/>
        <v>52</v>
      </c>
      <c r="AQ118" s="37">
        <v>48.67</v>
      </c>
      <c r="AR118" s="47">
        <f t="shared" si="107"/>
        <v>51</v>
      </c>
    </row>
    <row r="119" spans="1:44" ht="9.75">
      <c r="A119" s="37">
        <v>0.99</v>
      </c>
      <c r="B119" s="37">
        <f t="shared" si="86"/>
        <v>99</v>
      </c>
      <c r="C119" s="37">
        <v>40.75</v>
      </c>
      <c r="D119" s="37">
        <f t="shared" si="87"/>
        <v>54</v>
      </c>
      <c r="E119" s="37">
        <v>80.21</v>
      </c>
      <c r="F119" s="37">
        <f t="shared" si="88"/>
        <v>126</v>
      </c>
      <c r="G119" s="37">
        <v>87.3</v>
      </c>
      <c r="H119" s="37">
        <f t="shared" si="89"/>
        <v>170</v>
      </c>
      <c r="I119" s="37">
        <v>85.68</v>
      </c>
      <c r="J119" s="37">
        <f t="shared" si="90"/>
        <v>152</v>
      </c>
      <c r="K119" s="37">
        <v>94.99</v>
      </c>
      <c r="L119" s="37">
        <f t="shared" si="91"/>
        <v>139</v>
      </c>
      <c r="M119" s="37">
        <v>94.82</v>
      </c>
      <c r="N119" s="37">
        <f t="shared" si="92"/>
        <v>139</v>
      </c>
      <c r="O119" s="37">
        <v>90.77</v>
      </c>
      <c r="P119" s="37">
        <f t="shared" si="93"/>
        <v>126</v>
      </c>
      <c r="Q119" s="37">
        <v>84.48</v>
      </c>
      <c r="R119" s="37">
        <f t="shared" si="94"/>
        <v>126</v>
      </c>
      <c r="S119" s="37">
        <v>86.04</v>
      </c>
      <c r="T119" s="37">
        <f t="shared" si="95"/>
        <v>104</v>
      </c>
      <c r="U119" s="37">
        <v>84.81</v>
      </c>
      <c r="V119" s="37">
        <f t="shared" si="96"/>
        <v>121</v>
      </c>
      <c r="W119" s="37">
        <v>79.75</v>
      </c>
      <c r="X119" s="37">
        <f t="shared" si="97"/>
        <v>90</v>
      </c>
      <c r="Y119" s="37">
        <v>83.04</v>
      </c>
      <c r="Z119" s="37">
        <f t="shared" si="98"/>
        <v>79</v>
      </c>
      <c r="AA119" s="37">
        <v>80.16</v>
      </c>
      <c r="AB119" s="37">
        <f t="shared" si="99"/>
        <v>67</v>
      </c>
      <c r="AC119" s="37">
        <v>76.66</v>
      </c>
      <c r="AD119" s="37">
        <f t="shared" si="100"/>
        <v>62</v>
      </c>
      <c r="AE119" s="37">
        <v>74.05</v>
      </c>
      <c r="AF119" s="37">
        <f t="shared" si="101"/>
        <v>51</v>
      </c>
      <c r="AG119" s="37">
        <v>64.33</v>
      </c>
      <c r="AH119" s="37">
        <f t="shared" si="102"/>
        <v>41</v>
      </c>
      <c r="AI119" s="37">
        <v>70.75</v>
      </c>
      <c r="AJ119" s="37">
        <f t="shared" si="103"/>
        <v>40</v>
      </c>
      <c r="AK119" s="37">
        <v>61.21</v>
      </c>
      <c r="AL119" s="37">
        <f t="shared" si="104"/>
        <v>36</v>
      </c>
      <c r="AM119" s="37">
        <v>68.44</v>
      </c>
      <c r="AN119" s="37">
        <f t="shared" si="105"/>
        <v>34</v>
      </c>
      <c r="AO119" s="37">
        <v>57.67</v>
      </c>
      <c r="AP119" s="37">
        <f t="shared" si="106"/>
        <v>42</v>
      </c>
      <c r="AQ119" s="37">
        <v>48.85</v>
      </c>
      <c r="AR119" s="47">
        <f t="shared" si="107"/>
        <v>41</v>
      </c>
    </row>
    <row r="120" spans="1:44" ht="9.75">
      <c r="A120" s="37">
        <v>1.09</v>
      </c>
      <c r="B120" s="37">
        <f t="shared" si="86"/>
        <v>109.00000000000001</v>
      </c>
      <c r="C120" s="37">
        <v>36.19</v>
      </c>
      <c r="D120" s="37">
        <f t="shared" si="87"/>
        <v>43.999999999999986</v>
      </c>
      <c r="E120" s="37">
        <v>80.22</v>
      </c>
      <c r="F120" s="37">
        <f t="shared" si="88"/>
        <v>115.99999999999999</v>
      </c>
      <c r="G120" s="37">
        <v>86.55</v>
      </c>
      <c r="H120" s="37">
        <f t="shared" si="89"/>
        <v>160</v>
      </c>
      <c r="I120" s="37">
        <v>84.99</v>
      </c>
      <c r="J120" s="37">
        <f t="shared" si="90"/>
        <v>142</v>
      </c>
      <c r="K120" s="37">
        <v>93.46</v>
      </c>
      <c r="L120" s="37">
        <f t="shared" si="91"/>
        <v>129</v>
      </c>
      <c r="M120" s="37">
        <v>94</v>
      </c>
      <c r="N120" s="37">
        <f t="shared" si="92"/>
        <v>129</v>
      </c>
      <c r="O120" s="37">
        <v>89.8</v>
      </c>
      <c r="P120" s="37">
        <f t="shared" si="93"/>
        <v>115.99999999999999</v>
      </c>
      <c r="Q120" s="37">
        <v>82.73</v>
      </c>
      <c r="R120" s="37">
        <f t="shared" si="94"/>
        <v>115.99999999999999</v>
      </c>
      <c r="S120" s="37">
        <v>83.98</v>
      </c>
      <c r="T120" s="37">
        <f t="shared" si="95"/>
        <v>93.99999999999999</v>
      </c>
      <c r="U120" s="37">
        <v>82.95</v>
      </c>
      <c r="V120" s="37">
        <f t="shared" si="96"/>
        <v>110.99999999999999</v>
      </c>
      <c r="W120" s="37">
        <v>78.86</v>
      </c>
      <c r="X120" s="37">
        <f t="shared" si="97"/>
        <v>79.99999999999999</v>
      </c>
      <c r="Y120" s="37">
        <v>81.35</v>
      </c>
      <c r="Z120" s="37">
        <f t="shared" si="98"/>
        <v>68.99999999999999</v>
      </c>
      <c r="AA120" s="37">
        <v>78.04</v>
      </c>
      <c r="AB120" s="37">
        <f t="shared" si="99"/>
        <v>56.999999999999986</v>
      </c>
      <c r="AC120" s="37">
        <v>72.89</v>
      </c>
      <c r="AD120" s="37">
        <f t="shared" si="100"/>
        <v>51.999999999999986</v>
      </c>
      <c r="AE120" s="37">
        <v>70.37</v>
      </c>
      <c r="AF120" s="37">
        <f t="shared" si="101"/>
        <v>40.999999999999986</v>
      </c>
      <c r="AG120" s="37">
        <v>61.38</v>
      </c>
      <c r="AH120" s="37">
        <f t="shared" si="102"/>
        <v>30.999999999999986</v>
      </c>
      <c r="AI120" s="37">
        <v>67.78</v>
      </c>
      <c r="AJ120" s="37">
        <f t="shared" si="103"/>
        <v>29.999999999999986</v>
      </c>
      <c r="AK120" s="37">
        <v>42.22</v>
      </c>
      <c r="AL120" s="37">
        <f t="shared" si="104"/>
        <v>25.999999999999986</v>
      </c>
      <c r="AM120" s="37">
        <v>53.99</v>
      </c>
      <c r="AN120" s="37">
        <f t="shared" si="105"/>
        <v>23.999999999999986</v>
      </c>
      <c r="AO120" s="37">
        <v>54.25</v>
      </c>
      <c r="AP120" s="37">
        <f t="shared" si="106"/>
        <v>31.999999999999986</v>
      </c>
      <c r="AQ120" s="37">
        <v>47.42</v>
      </c>
      <c r="AR120" s="47">
        <f t="shared" si="107"/>
        <v>30.999999999999986</v>
      </c>
    </row>
    <row r="121" spans="1:44" ht="9.75">
      <c r="A121" s="37">
        <v>1.19</v>
      </c>
      <c r="B121" s="37">
        <f t="shared" si="86"/>
        <v>119</v>
      </c>
      <c r="C121" s="37">
        <v>31.44</v>
      </c>
      <c r="D121" s="37">
        <f t="shared" si="87"/>
        <v>34</v>
      </c>
      <c r="E121" s="37">
        <v>79.96</v>
      </c>
      <c r="F121" s="37">
        <f t="shared" si="88"/>
        <v>106</v>
      </c>
      <c r="G121" s="37">
        <v>85.98</v>
      </c>
      <c r="H121" s="37">
        <f t="shared" si="89"/>
        <v>150</v>
      </c>
      <c r="I121" s="37">
        <v>84.74</v>
      </c>
      <c r="J121" s="37">
        <f t="shared" si="90"/>
        <v>132</v>
      </c>
      <c r="K121" s="37">
        <v>91.28</v>
      </c>
      <c r="L121" s="37">
        <f t="shared" si="91"/>
        <v>119</v>
      </c>
      <c r="M121" s="37">
        <v>94.01</v>
      </c>
      <c r="N121" s="37">
        <f t="shared" si="92"/>
        <v>119</v>
      </c>
      <c r="O121" s="37">
        <v>88.92</v>
      </c>
      <c r="P121" s="37">
        <f t="shared" si="93"/>
        <v>106</v>
      </c>
      <c r="Q121" s="37">
        <v>81.02</v>
      </c>
      <c r="R121" s="37">
        <f t="shared" si="94"/>
        <v>106</v>
      </c>
      <c r="S121" s="37">
        <v>81.96</v>
      </c>
      <c r="T121" s="37">
        <f t="shared" si="95"/>
        <v>84</v>
      </c>
      <c r="U121" s="37">
        <v>80.47</v>
      </c>
      <c r="V121" s="37">
        <f t="shared" si="96"/>
        <v>101</v>
      </c>
      <c r="W121" s="37">
        <v>75.82</v>
      </c>
      <c r="X121" s="37">
        <f t="shared" si="97"/>
        <v>70</v>
      </c>
      <c r="Y121" s="37">
        <v>77.05</v>
      </c>
      <c r="Z121" s="37">
        <f t="shared" si="98"/>
        <v>59</v>
      </c>
      <c r="AA121" s="37">
        <v>75.02</v>
      </c>
      <c r="AB121" s="37">
        <f t="shared" si="99"/>
        <v>47</v>
      </c>
      <c r="AC121" s="37">
        <v>68.05</v>
      </c>
      <c r="AD121" s="37">
        <f t="shared" si="100"/>
        <v>42</v>
      </c>
      <c r="AE121" s="37">
        <v>65.38</v>
      </c>
      <c r="AF121" s="37">
        <f t="shared" si="101"/>
        <v>31</v>
      </c>
      <c r="AG121" s="37">
        <v>60.06</v>
      </c>
      <c r="AH121" s="37">
        <f t="shared" si="102"/>
        <v>21</v>
      </c>
      <c r="AI121" s="37">
        <v>58.23</v>
      </c>
      <c r="AJ121" s="37">
        <f t="shared" si="103"/>
        <v>20</v>
      </c>
      <c r="AK121" s="37"/>
      <c r="AL121" s="37"/>
      <c r="AM121" s="37"/>
      <c r="AN121" s="37"/>
      <c r="AO121" s="37">
        <v>50.48</v>
      </c>
      <c r="AP121" s="37">
        <f t="shared" si="106"/>
        <v>22</v>
      </c>
      <c r="AQ121" s="37">
        <v>46.24</v>
      </c>
      <c r="AR121" s="47">
        <f t="shared" si="107"/>
        <v>21</v>
      </c>
    </row>
    <row r="122" spans="1:44" ht="9.75">
      <c r="A122" s="37">
        <v>1.29</v>
      </c>
      <c r="B122" s="37">
        <f t="shared" si="86"/>
        <v>129</v>
      </c>
      <c r="C122" s="37">
        <v>21.65</v>
      </c>
      <c r="D122" s="37">
        <f t="shared" si="87"/>
        <v>24</v>
      </c>
      <c r="E122" s="37">
        <v>78.6</v>
      </c>
      <c r="F122" s="37">
        <f t="shared" si="88"/>
        <v>96</v>
      </c>
      <c r="G122" s="37">
        <v>84.5</v>
      </c>
      <c r="H122" s="37">
        <f t="shared" si="89"/>
        <v>140</v>
      </c>
      <c r="I122" s="37">
        <v>83.9</v>
      </c>
      <c r="J122" s="37">
        <f t="shared" si="90"/>
        <v>122</v>
      </c>
      <c r="K122" s="37">
        <v>88.49</v>
      </c>
      <c r="L122" s="37">
        <f t="shared" si="91"/>
        <v>109</v>
      </c>
      <c r="M122" s="37">
        <v>92.71</v>
      </c>
      <c r="N122" s="37">
        <f t="shared" si="92"/>
        <v>109</v>
      </c>
      <c r="O122" s="37">
        <v>86.6</v>
      </c>
      <c r="P122" s="37">
        <f t="shared" si="93"/>
        <v>96</v>
      </c>
      <c r="Q122" s="37">
        <v>78.2</v>
      </c>
      <c r="R122" s="37">
        <f t="shared" si="94"/>
        <v>96</v>
      </c>
      <c r="S122" s="37">
        <v>79.79</v>
      </c>
      <c r="T122" s="37">
        <f t="shared" si="95"/>
        <v>74</v>
      </c>
      <c r="U122" s="37">
        <v>76.96</v>
      </c>
      <c r="V122" s="37">
        <f t="shared" si="96"/>
        <v>91</v>
      </c>
      <c r="W122" s="37">
        <v>73.28</v>
      </c>
      <c r="X122" s="37">
        <f t="shared" si="97"/>
        <v>60</v>
      </c>
      <c r="Y122" s="37">
        <v>74.45</v>
      </c>
      <c r="Z122" s="37">
        <f t="shared" si="98"/>
        <v>49</v>
      </c>
      <c r="AA122" s="37">
        <v>70.56</v>
      </c>
      <c r="AB122" s="37">
        <f t="shared" si="99"/>
        <v>37</v>
      </c>
      <c r="AC122" s="37">
        <v>63.75</v>
      </c>
      <c r="AD122" s="37">
        <f t="shared" si="100"/>
        <v>32</v>
      </c>
      <c r="AE122" s="37">
        <v>51.42</v>
      </c>
      <c r="AF122" s="37">
        <f t="shared" si="101"/>
        <v>21</v>
      </c>
      <c r="AG122" s="37">
        <v>52.6</v>
      </c>
      <c r="AH122" s="37">
        <f t="shared" si="102"/>
        <v>11</v>
      </c>
      <c r="AI122" s="37"/>
      <c r="AJ122" s="37"/>
      <c r="AK122" s="37"/>
      <c r="AL122" s="37"/>
      <c r="AM122" s="37"/>
      <c r="AN122" s="37"/>
      <c r="AO122" s="52"/>
      <c r="AP122" s="37"/>
      <c r="AQ122" s="37"/>
      <c r="AR122" s="47"/>
    </row>
    <row r="123" spans="1:44" ht="9.75">
      <c r="A123" s="37">
        <v>1.39</v>
      </c>
      <c r="B123" s="37">
        <f t="shared" si="86"/>
        <v>139</v>
      </c>
      <c r="C123" s="37">
        <v>11.95</v>
      </c>
      <c r="D123" s="37">
        <f t="shared" si="87"/>
        <v>14</v>
      </c>
      <c r="E123" s="37">
        <v>78.31</v>
      </c>
      <c r="F123" s="37">
        <f t="shared" si="88"/>
        <v>86</v>
      </c>
      <c r="G123" s="37">
        <v>84.51</v>
      </c>
      <c r="H123" s="37">
        <f t="shared" si="89"/>
        <v>130</v>
      </c>
      <c r="I123" s="37">
        <v>82.88</v>
      </c>
      <c r="J123" s="37">
        <f t="shared" si="90"/>
        <v>112</v>
      </c>
      <c r="K123" s="37">
        <v>86.33</v>
      </c>
      <c r="L123" s="37">
        <f t="shared" si="91"/>
        <v>99</v>
      </c>
      <c r="M123" s="37">
        <v>92.62</v>
      </c>
      <c r="N123" s="37">
        <f t="shared" si="92"/>
        <v>99</v>
      </c>
      <c r="O123" s="37">
        <v>84.98</v>
      </c>
      <c r="P123" s="37">
        <f t="shared" si="93"/>
        <v>86</v>
      </c>
      <c r="Q123" s="37">
        <v>75.66</v>
      </c>
      <c r="R123" s="37">
        <f t="shared" si="94"/>
        <v>86</v>
      </c>
      <c r="S123" s="37">
        <v>77.09</v>
      </c>
      <c r="T123" s="37">
        <f t="shared" si="95"/>
        <v>64</v>
      </c>
      <c r="U123" s="37">
        <v>74.09</v>
      </c>
      <c r="V123" s="37">
        <f t="shared" si="96"/>
        <v>81</v>
      </c>
      <c r="W123" s="37">
        <v>71.16</v>
      </c>
      <c r="X123" s="37">
        <f t="shared" si="97"/>
        <v>50</v>
      </c>
      <c r="Y123" s="37">
        <v>71.62</v>
      </c>
      <c r="Z123" s="37">
        <f t="shared" si="98"/>
        <v>39</v>
      </c>
      <c r="AA123" s="37">
        <v>66.57</v>
      </c>
      <c r="AB123" s="37">
        <f t="shared" si="99"/>
        <v>27</v>
      </c>
      <c r="AC123" s="37">
        <v>56.78</v>
      </c>
      <c r="AD123" s="37">
        <f t="shared" si="100"/>
        <v>22</v>
      </c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47"/>
    </row>
    <row r="124" spans="1:44" ht="9.75">
      <c r="A124" s="37">
        <v>1.49</v>
      </c>
      <c r="B124" s="37">
        <f t="shared" si="86"/>
        <v>149</v>
      </c>
      <c r="C124" s="37">
        <v>9.11</v>
      </c>
      <c r="D124" s="37">
        <f t="shared" si="87"/>
        <v>4</v>
      </c>
      <c r="E124" s="37">
        <v>76.99</v>
      </c>
      <c r="F124" s="37">
        <f t="shared" si="88"/>
        <v>76</v>
      </c>
      <c r="G124" s="37">
        <v>82.78</v>
      </c>
      <c r="H124" s="37">
        <f t="shared" si="89"/>
        <v>120</v>
      </c>
      <c r="I124" s="37">
        <v>82.37</v>
      </c>
      <c r="J124" s="37">
        <f t="shared" si="90"/>
        <v>102</v>
      </c>
      <c r="K124" s="37">
        <v>83.75</v>
      </c>
      <c r="L124" s="37">
        <f t="shared" si="91"/>
        <v>89</v>
      </c>
      <c r="M124" s="37">
        <v>91.78</v>
      </c>
      <c r="N124" s="37">
        <f t="shared" si="92"/>
        <v>89</v>
      </c>
      <c r="O124" s="37">
        <v>82.96</v>
      </c>
      <c r="P124" s="37">
        <f t="shared" si="93"/>
        <v>76</v>
      </c>
      <c r="Q124" s="37">
        <v>73.65</v>
      </c>
      <c r="R124" s="37">
        <f t="shared" si="94"/>
        <v>76</v>
      </c>
      <c r="S124" s="37">
        <v>73.73</v>
      </c>
      <c r="T124" s="37">
        <f t="shared" si="95"/>
        <v>54</v>
      </c>
      <c r="U124" s="37">
        <v>72.55</v>
      </c>
      <c r="V124" s="37">
        <f t="shared" si="96"/>
        <v>71</v>
      </c>
      <c r="W124" s="37">
        <v>67.32</v>
      </c>
      <c r="X124" s="37">
        <f t="shared" si="97"/>
        <v>40</v>
      </c>
      <c r="Y124" s="37">
        <v>68.55</v>
      </c>
      <c r="Z124" s="37">
        <f t="shared" si="98"/>
        <v>29</v>
      </c>
      <c r="AA124" s="37">
        <v>58.28</v>
      </c>
      <c r="AB124" s="37">
        <f t="shared" si="99"/>
        <v>17</v>
      </c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47"/>
    </row>
    <row r="125" spans="1:44" ht="9.75">
      <c r="A125" s="37">
        <v>1.59</v>
      </c>
      <c r="B125" s="37">
        <f t="shared" si="86"/>
        <v>159</v>
      </c>
      <c r="C125" s="37"/>
      <c r="D125" s="37"/>
      <c r="E125" s="37">
        <v>75.34</v>
      </c>
      <c r="F125" s="37">
        <f t="shared" si="88"/>
        <v>66</v>
      </c>
      <c r="G125" s="37">
        <v>82.11</v>
      </c>
      <c r="H125" s="37">
        <f t="shared" si="89"/>
        <v>110</v>
      </c>
      <c r="I125" s="37">
        <v>82.27</v>
      </c>
      <c r="J125" s="37">
        <f t="shared" si="90"/>
        <v>92</v>
      </c>
      <c r="K125" s="37">
        <v>82.26</v>
      </c>
      <c r="L125" s="37">
        <f t="shared" si="91"/>
        <v>79</v>
      </c>
      <c r="M125" s="37">
        <v>91.89</v>
      </c>
      <c r="N125" s="37">
        <f t="shared" si="92"/>
        <v>79</v>
      </c>
      <c r="O125" s="37">
        <v>80.48</v>
      </c>
      <c r="P125" s="37">
        <f t="shared" si="93"/>
        <v>66</v>
      </c>
      <c r="Q125" s="37">
        <v>70.1</v>
      </c>
      <c r="R125" s="37">
        <f t="shared" si="94"/>
        <v>66</v>
      </c>
      <c r="S125" s="37">
        <v>68.54</v>
      </c>
      <c r="T125" s="37">
        <f t="shared" si="95"/>
        <v>44</v>
      </c>
      <c r="U125" s="37">
        <v>69.16</v>
      </c>
      <c r="V125" s="37">
        <f t="shared" si="96"/>
        <v>61</v>
      </c>
      <c r="W125" s="37">
        <v>61.68</v>
      </c>
      <c r="X125" s="37">
        <f t="shared" si="97"/>
        <v>30</v>
      </c>
      <c r="Y125" s="37">
        <v>55.67</v>
      </c>
      <c r="Z125" s="37">
        <f t="shared" si="98"/>
        <v>19</v>
      </c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47"/>
    </row>
    <row r="126" spans="1:44" ht="9.75">
      <c r="A126" s="37">
        <v>1.69</v>
      </c>
      <c r="B126" s="37">
        <f t="shared" si="86"/>
        <v>169</v>
      </c>
      <c r="C126" s="37"/>
      <c r="D126" s="37"/>
      <c r="E126" s="37">
        <v>73.3</v>
      </c>
      <c r="F126" s="37">
        <f t="shared" si="88"/>
        <v>56</v>
      </c>
      <c r="G126" s="37">
        <v>81.53</v>
      </c>
      <c r="H126" s="37">
        <f t="shared" si="89"/>
        <v>100</v>
      </c>
      <c r="I126" s="37">
        <v>81.55</v>
      </c>
      <c r="J126" s="37">
        <f t="shared" si="90"/>
        <v>82</v>
      </c>
      <c r="K126" s="37">
        <v>78.41</v>
      </c>
      <c r="L126" s="37">
        <f t="shared" si="91"/>
        <v>69</v>
      </c>
      <c r="M126" s="37">
        <v>90.25</v>
      </c>
      <c r="N126" s="37">
        <f t="shared" si="92"/>
        <v>69</v>
      </c>
      <c r="O126" s="37">
        <v>79.32</v>
      </c>
      <c r="P126" s="37">
        <f t="shared" si="93"/>
        <v>56</v>
      </c>
      <c r="Q126" s="37">
        <v>67.1</v>
      </c>
      <c r="R126" s="37">
        <f t="shared" si="94"/>
        <v>56</v>
      </c>
      <c r="S126" s="37">
        <v>65.59</v>
      </c>
      <c r="T126" s="37">
        <f t="shared" si="95"/>
        <v>34</v>
      </c>
      <c r="U126" s="37">
        <v>65.42</v>
      </c>
      <c r="V126" s="37">
        <f t="shared" si="96"/>
        <v>51</v>
      </c>
      <c r="W126" s="52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47"/>
    </row>
    <row r="127" spans="1:44" ht="9.75">
      <c r="A127" s="37">
        <v>1.79</v>
      </c>
      <c r="B127" s="37">
        <f t="shared" si="86"/>
        <v>179</v>
      </c>
      <c r="C127" s="37"/>
      <c r="D127" s="37"/>
      <c r="E127" s="37">
        <v>73.02</v>
      </c>
      <c r="F127" s="37">
        <f t="shared" si="88"/>
        <v>46</v>
      </c>
      <c r="G127" s="37">
        <v>79.58</v>
      </c>
      <c r="H127" s="37">
        <f t="shared" si="89"/>
        <v>90</v>
      </c>
      <c r="I127" s="52">
        <v>82.53</v>
      </c>
      <c r="J127" s="37"/>
      <c r="K127" s="37">
        <v>77.6</v>
      </c>
      <c r="L127" s="37">
        <f t="shared" si="91"/>
        <v>59</v>
      </c>
      <c r="M127" s="37">
        <v>90.17</v>
      </c>
      <c r="N127" s="37">
        <f t="shared" si="92"/>
        <v>59</v>
      </c>
      <c r="O127" s="37">
        <v>77.96</v>
      </c>
      <c r="P127" s="37">
        <f t="shared" si="93"/>
        <v>46</v>
      </c>
      <c r="Q127" s="37">
        <v>63.47</v>
      </c>
      <c r="R127" s="37">
        <f t="shared" si="94"/>
        <v>46</v>
      </c>
      <c r="S127" s="37">
        <v>63.04</v>
      </c>
      <c r="T127" s="37">
        <f t="shared" si="95"/>
        <v>24</v>
      </c>
      <c r="U127" s="37">
        <v>63.62</v>
      </c>
      <c r="V127" s="37">
        <f t="shared" si="96"/>
        <v>41</v>
      </c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47"/>
    </row>
    <row r="128" spans="1:44" ht="9.75">
      <c r="A128" s="37">
        <v>1.89</v>
      </c>
      <c r="B128" s="37">
        <f t="shared" si="86"/>
        <v>189</v>
      </c>
      <c r="C128" s="37"/>
      <c r="D128" s="37"/>
      <c r="E128" s="37">
        <v>72.37</v>
      </c>
      <c r="F128" s="37">
        <f t="shared" si="88"/>
        <v>36</v>
      </c>
      <c r="G128" s="37">
        <v>78.25</v>
      </c>
      <c r="H128" s="37">
        <f t="shared" si="89"/>
        <v>80</v>
      </c>
      <c r="I128" s="52">
        <v>83.4</v>
      </c>
      <c r="J128" s="37"/>
      <c r="K128" s="37">
        <v>76.37</v>
      </c>
      <c r="L128" s="37">
        <f t="shared" si="91"/>
        <v>49</v>
      </c>
      <c r="M128" s="37">
        <v>89.18</v>
      </c>
      <c r="N128" s="37">
        <f t="shared" si="92"/>
        <v>49</v>
      </c>
      <c r="O128" s="37">
        <v>73.46</v>
      </c>
      <c r="P128" s="37">
        <f t="shared" si="93"/>
        <v>36</v>
      </c>
      <c r="Q128" s="37">
        <v>57.33</v>
      </c>
      <c r="R128" s="37">
        <f t="shared" si="94"/>
        <v>36</v>
      </c>
      <c r="S128" s="37"/>
      <c r="T128" s="37"/>
      <c r="U128" s="52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47"/>
    </row>
    <row r="129" spans="1:44" ht="9.75">
      <c r="A129" s="37">
        <v>1.99</v>
      </c>
      <c r="B129" s="37">
        <f t="shared" si="86"/>
        <v>199</v>
      </c>
      <c r="C129" s="37"/>
      <c r="D129" s="37"/>
      <c r="E129" s="52"/>
      <c r="F129" s="37"/>
      <c r="G129" s="37">
        <v>75.67</v>
      </c>
      <c r="H129" s="37">
        <f t="shared" si="89"/>
        <v>70</v>
      </c>
      <c r="I129" s="52"/>
      <c r="J129" s="37"/>
      <c r="K129" s="37">
        <v>72.33</v>
      </c>
      <c r="L129" s="37">
        <f t="shared" si="91"/>
        <v>39</v>
      </c>
      <c r="M129" s="52">
        <v>89.91</v>
      </c>
      <c r="N129" s="37"/>
      <c r="O129" s="37">
        <v>70.18</v>
      </c>
      <c r="P129" s="37">
        <f t="shared" si="93"/>
        <v>26</v>
      </c>
      <c r="Q129" s="37">
        <v>48.11</v>
      </c>
      <c r="R129" s="37">
        <f t="shared" si="94"/>
        <v>26</v>
      </c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47"/>
    </row>
    <row r="130" spans="1:44" ht="9.75">
      <c r="A130" s="37">
        <v>2.09</v>
      </c>
      <c r="B130" s="37">
        <f t="shared" si="86"/>
        <v>209</v>
      </c>
      <c r="C130" s="37"/>
      <c r="D130" s="37"/>
      <c r="E130" s="37"/>
      <c r="F130" s="37"/>
      <c r="G130" s="37">
        <v>74.95</v>
      </c>
      <c r="H130" s="37">
        <f t="shared" si="89"/>
        <v>60</v>
      </c>
      <c r="I130" s="52"/>
      <c r="J130" s="37"/>
      <c r="K130" s="37">
        <v>69.6</v>
      </c>
      <c r="L130" s="37">
        <f t="shared" si="91"/>
        <v>29</v>
      </c>
      <c r="M130" s="52"/>
      <c r="N130" s="37"/>
      <c r="O130" s="52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47"/>
    </row>
    <row r="131" spans="1:44" ht="9.75">
      <c r="A131" s="37">
        <v>2.19</v>
      </c>
      <c r="B131" s="37">
        <f t="shared" si="86"/>
        <v>219</v>
      </c>
      <c r="C131" s="37"/>
      <c r="D131" s="37"/>
      <c r="E131" s="37"/>
      <c r="F131" s="37"/>
      <c r="G131" s="37">
        <v>72.6</v>
      </c>
      <c r="H131" s="37">
        <f t="shared" si="89"/>
        <v>50</v>
      </c>
      <c r="I131" s="52"/>
      <c r="J131" s="37"/>
      <c r="K131" s="37">
        <v>64.78</v>
      </c>
      <c r="L131" s="37">
        <f t="shared" si="91"/>
        <v>19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47"/>
    </row>
    <row r="132" spans="1:44" ht="9.75">
      <c r="A132" s="37">
        <v>2.29</v>
      </c>
      <c r="B132" s="37">
        <f t="shared" si="86"/>
        <v>229</v>
      </c>
      <c r="C132" s="37"/>
      <c r="D132" s="37"/>
      <c r="E132" s="37"/>
      <c r="F132" s="37"/>
      <c r="G132" s="37">
        <v>70.18</v>
      </c>
      <c r="H132" s="37">
        <f t="shared" si="89"/>
        <v>40</v>
      </c>
      <c r="I132" s="52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47"/>
    </row>
    <row r="133" spans="1:44" ht="9.75">
      <c r="A133" s="37">
        <v>2.39</v>
      </c>
      <c r="B133" s="37">
        <f t="shared" si="86"/>
        <v>239</v>
      </c>
      <c r="C133" s="37"/>
      <c r="D133" s="37"/>
      <c r="E133" s="37"/>
      <c r="F133" s="37"/>
      <c r="G133" s="52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47"/>
    </row>
    <row r="134" spans="1:44" ht="9.75">
      <c r="A134" s="37">
        <v>2.49</v>
      </c>
      <c r="B134" s="37">
        <f t="shared" si="86"/>
        <v>249.00000000000003</v>
      </c>
      <c r="C134" s="37"/>
      <c r="D134" s="37"/>
      <c r="E134" s="37"/>
      <c r="F134" s="37"/>
      <c r="G134" s="52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47"/>
      <c r="AN134" s="37"/>
      <c r="AO134" s="37"/>
      <c r="AP134" s="37"/>
      <c r="AQ134" s="37"/>
      <c r="AR134" s="4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10"/>
  <sheetViews>
    <sheetView workbookViewId="0" topLeftCell="A1">
      <selection activeCell="C1" sqref="C1:C16384"/>
    </sheetView>
  </sheetViews>
  <sheetFormatPr defaultColWidth="9.140625" defaultRowHeight="12.75"/>
  <cols>
    <col min="3" max="3" width="9.28125" style="0" bestFit="1" customWidth="1"/>
  </cols>
  <sheetData>
    <row r="1" spans="1:2" ht="12.75">
      <c r="A1" t="s">
        <v>0</v>
      </c>
      <c r="B1" t="s">
        <v>1</v>
      </c>
    </row>
    <row r="2" spans="1:4" ht="12.75">
      <c r="A2" t="s">
        <v>2</v>
      </c>
      <c r="B2" t="s">
        <v>3</v>
      </c>
      <c r="C2" s="1">
        <v>37370</v>
      </c>
      <c r="D2" s="2">
        <v>0.5520138888888889</v>
      </c>
    </row>
    <row r="3" spans="1:5" ht="12.75">
      <c r="A3" t="s">
        <v>4</v>
      </c>
      <c r="B3" t="s">
        <v>5</v>
      </c>
      <c r="C3" t="s">
        <v>6</v>
      </c>
      <c r="D3" t="s">
        <v>3</v>
      </c>
      <c r="E3">
        <v>21</v>
      </c>
    </row>
    <row r="4" spans="1:5" ht="12.75">
      <c r="A4" t="s">
        <v>4</v>
      </c>
      <c r="B4" t="s">
        <v>5</v>
      </c>
      <c r="C4" t="s">
        <v>7</v>
      </c>
      <c r="D4" t="s">
        <v>3</v>
      </c>
      <c r="E4">
        <v>25</v>
      </c>
    </row>
    <row r="5" spans="1:7" ht="12.75">
      <c r="A5" t="s">
        <v>8</v>
      </c>
      <c r="B5" t="s">
        <v>9</v>
      </c>
      <c r="C5" t="s">
        <v>5</v>
      </c>
      <c r="D5" t="s">
        <v>10</v>
      </c>
      <c r="E5" t="s">
        <v>7</v>
      </c>
      <c r="F5" t="s">
        <v>3</v>
      </c>
      <c r="G5">
        <v>20</v>
      </c>
    </row>
    <row r="6" spans="1:4" ht="12.75">
      <c r="A6" t="s">
        <v>11</v>
      </c>
      <c r="B6" t="s">
        <v>12</v>
      </c>
      <c r="C6" t="s">
        <v>3</v>
      </c>
      <c r="D6">
        <v>1</v>
      </c>
    </row>
    <row r="8" spans="2:5" ht="12.75">
      <c r="B8" t="s">
        <v>13</v>
      </c>
      <c r="C8">
        <v>1</v>
      </c>
      <c r="D8" t="s">
        <v>14</v>
      </c>
      <c r="E8">
        <v>8</v>
      </c>
    </row>
    <row r="9" spans="1:9" ht="12.75">
      <c r="A9" t="s">
        <v>15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</row>
    <row r="10" spans="1:9" ht="12.75">
      <c r="A10" t="s">
        <v>16</v>
      </c>
      <c r="B10">
        <v>1.53</v>
      </c>
      <c r="C10">
        <v>2.25</v>
      </c>
      <c r="D10">
        <v>2.69</v>
      </c>
      <c r="E10">
        <v>2.51</v>
      </c>
      <c r="F10">
        <v>2.38</v>
      </c>
      <c r="G10">
        <v>2.38</v>
      </c>
      <c r="H10">
        <v>2.25</v>
      </c>
      <c r="I10">
        <v>2.25</v>
      </c>
    </row>
    <row r="11" spans="1:9" ht="12.75">
      <c r="A11" t="s">
        <v>17</v>
      </c>
      <c r="B11">
        <v>47875</v>
      </c>
      <c r="C11">
        <v>48293</v>
      </c>
      <c r="D11">
        <v>48535</v>
      </c>
      <c r="E11">
        <v>48790</v>
      </c>
      <c r="F11">
        <v>49043</v>
      </c>
      <c r="G11">
        <v>49300</v>
      </c>
      <c r="H11">
        <v>49540</v>
      </c>
      <c r="I11">
        <v>49810</v>
      </c>
    </row>
    <row r="12" spans="1:9" ht="12.75">
      <c r="A12" t="s">
        <v>18</v>
      </c>
      <c r="B12">
        <v>1490</v>
      </c>
      <c r="C12">
        <v>1487</v>
      </c>
      <c r="D12">
        <v>1484</v>
      </c>
      <c r="E12">
        <v>1481</v>
      </c>
      <c r="F12">
        <v>1478</v>
      </c>
      <c r="G12">
        <v>1476</v>
      </c>
      <c r="H12">
        <v>1474</v>
      </c>
      <c r="I12">
        <v>1474</v>
      </c>
    </row>
    <row r="13" spans="1:9" ht="12.75">
      <c r="A13" t="s">
        <v>19</v>
      </c>
      <c r="B13">
        <v>10</v>
      </c>
      <c r="C13">
        <v>14</v>
      </c>
      <c r="D13">
        <v>20</v>
      </c>
      <c r="E13">
        <v>18</v>
      </c>
      <c r="F13">
        <v>16</v>
      </c>
      <c r="G13">
        <v>16</v>
      </c>
      <c r="H13">
        <v>16</v>
      </c>
      <c r="I13">
        <v>16</v>
      </c>
    </row>
    <row r="15" spans="2:46" ht="12.75">
      <c r="B15" t="s">
        <v>20</v>
      </c>
      <c r="C15">
        <v>0.496</v>
      </c>
      <c r="D15">
        <v>0.659</v>
      </c>
      <c r="E15">
        <v>0.764</v>
      </c>
      <c r="F15">
        <v>0.86</v>
      </c>
      <c r="G15">
        <v>0.938</v>
      </c>
      <c r="H15">
        <v>0.872</v>
      </c>
      <c r="I15">
        <v>0.86</v>
      </c>
      <c r="J15">
        <v>0.941</v>
      </c>
      <c r="K15">
        <v>0.86</v>
      </c>
      <c r="L15">
        <v>0.925</v>
      </c>
      <c r="M15">
        <v>0.847</v>
      </c>
      <c r="N15">
        <v>0.833</v>
      </c>
      <c r="O15">
        <v>0.804</v>
      </c>
      <c r="P15">
        <v>0.793</v>
      </c>
      <c r="Q15">
        <v>0.831</v>
      </c>
      <c r="R15">
        <v>0.849</v>
      </c>
      <c r="S15">
        <v>0.808</v>
      </c>
      <c r="T15">
        <v>0.798</v>
      </c>
      <c r="U15">
        <v>0.753</v>
      </c>
      <c r="V15">
        <v>0.699</v>
      </c>
      <c r="W15">
        <v>0.454</v>
      </c>
      <c r="X15" t="s">
        <v>124</v>
      </c>
      <c r="Y15" s="36">
        <f aca="true" t="shared" si="0" ref="Y15:Y24">C15*110.6</f>
        <v>54.8576</v>
      </c>
      <c r="Z15" s="36">
        <f aca="true" t="shared" si="1" ref="Z15:Z24">D15*110.6</f>
        <v>72.8854</v>
      </c>
      <c r="AA15" s="36">
        <f aca="true" t="shared" si="2" ref="AA15:AA24">E15*110.6</f>
        <v>84.4984</v>
      </c>
      <c r="AB15" s="36">
        <f aca="true" t="shared" si="3" ref="AB15:AB24">F15*110.6</f>
        <v>95.116</v>
      </c>
      <c r="AC15" s="36">
        <f aca="true" t="shared" si="4" ref="AC15:AC24">G15*110.6</f>
        <v>103.74279999999999</v>
      </c>
      <c r="AD15" s="36">
        <f aca="true" t="shared" si="5" ref="AD15:AD24">H15*110.6</f>
        <v>96.44319999999999</v>
      </c>
      <c r="AE15" s="36">
        <f aca="true" t="shared" si="6" ref="AE15:AE24">I15*110.6</f>
        <v>95.116</v>
      </c>
      <c r="AF15" s="36">
        <f aca="true" t="shared" si="7" ref="AF15:AF24">J15*110.6</f>
        <v>104.07459999999999</v>
      </c>
      <c r="AG15" s="36">
        <f aca="true" t="shared" si="8" ref="AG15:AG24">K15*110.6</f>
        <v>95.116</v>
      </c>
      <c r="AH15" s="36">
        <f aca="true" t="shared" si="9" ref="AH15:AH24">L15*110.6</f>
        <v>102.30499999999999</v>
      </c>
      <c r="AI15" s="36">
        <f aca="true" t="shared" si="10" ref="AI15:AI24">M15*110.6</f>
        <v>93.67819999999999</v>
      </c>
      <c r="AJ15" s="36">
        <f aca="true" t="shared" si="11" ref="AJ15:AJ24">N15*110.6</f>
        <v>92.12979999999999</v>
      </c>
      <c r="AK15" s="36">
        <f aca="true" t="shared" si="12" ref="AK15:AK24">O15*110.6</f>
        <v>88.9224</v>
      </c>
      <c r="AL15" s="36">
        <f aca="true" t="shared" si="13" ref="AL15:AL24">P15*110.6</f>
        <v>87.7058</v>
      </c>
      <c r="AM15" s="36">
        <f aca="true" t="shared" si="14" ref="AM15:AM24">Q15*110.6</f>
        <v>91.90859999999999</v>
      </c>
      <c r="AN15" s="36">
        <f aca="true" t="shared" si="15" ref="AN15:AN24">R15*110.6</f>
        <v>93.89939999999999</v>
      </c>
      <c r="AO15" s="36">
        <f aca="true" t="shared" si="16" ref="AO15:AO24">S15*110.6</f>
        <v>89.3648</v>
      </c>
      <c r="AP15" s="36">
        <f aca="true" t="shared" si="17" ref="AP15:AP24">T15*110.6</f>
        <v>88.2588</v>
      </c>
      <c r="AQ15" s="36">
        <f aca="true" t="shared" si="18" ref="AQ15:AQ24">U15*110.6</f>
        <v>83.28179999999999</v>
      </c>
      <c r="AR15" s="36">
        <f aca="true" t="shared" si="19" ref="AR15:AR24">V15*110.6</f>
        <v>77.3094</v>
      </c>
      <c r="AS15" s="36">
        <f aca="true" t="shared" si="20" ref="AS15:AS24">W15*110.6</f>
        <v>50.2124</v>
      </c>
      <c r="AT15" t="s">
        <v>124</v>
      </c>
    </row>
    <row r="16" spans="2:46" ht="12.75">
      <c r="B16" t="s">
        <v>21</v>
      </c>
      <c r="C16">
        <v>0.469</v>
      </c>
      <c r="D16">
        <v>0.675</v>
      </c>
      <c r="E16">
        <v>0.858</v>
      </c>
      <c r="F16">
        <v>0.834</v>
      </c>
      <c r="G16">
        <v>0.913</v>
      </c>
      <c r="H16">
        <v>0.916</v>
      </c>
      <c r="I16">
        <v>0.894</v>
      </c>
      <c r="J16">
        <v>0.891</v>
      </c>
      <c r="K16">
        <v>0.884</v>
      </c>
      <c r="L16">
        <v>0.897</v>
      </c>
      <c r="M16">
        <v>0.843</v>
      </c>
      <c r="N16">
        <v>0.863</v>
      </c>
      <c r="O16">
        <v>0.824</v>
      </c>
      <c r="P16">
        <v>0.806</v>
      </c>
      <c r="Q16">
        <v>0.833</v>
      </c>
      <c r="R16">
        <v>0.823</v>
      </c>
      <c r="S16">
        <v>0.805</v>
      </c>
      <c r="T16">
        <v>0.773</v>
      </c>
      <c r="U16">
        <v>0.791</v>
      </c>
      <c r="V16">
        <v>0.725</v>
      </c>
      <c r="W16">
        <v>0.445</v>
      </c>
      <c r="X16" t="s">
        <v>124</v>
      </c>
      <c r="Y16" s="36">
        <f t="shared" si="0"/>
        <v>51.871399999999994</v>
      </c>
      <c r="Z16" s="36">
        <f t="shared" si="1"/>
        <v>74.655</v>
      </c>
      <c r="AA16" s="36">
        <f t="shared" si="2"/>
        <v>94.89479999999999</v>
      </c>
      <c r="AB16" s="36">
        <f t="shared" si="3"/>
        <v>92.2404</v>
      </c>
      <c r="AC16" s="36">
        <f t="shared" si="4"/>
        <v>100.9778</v>
      </c>
      <c r="AD16" s="36">
        <f t="shared" si="5"/>
        <v>101.3096</v>
      </c>
      <c r="AE16" s="36">
        <f t="shared" si="6"/>
        <v>98.8764</v>
      </c>
      <c r="AF16" s="36">
        <f t="shared" si="7"/>
        <v>98.5446</v>
      </c>
      <c r="AG16" s="36">
        <f t="shared" si="8"/>
        <v>97.7704</v>
      </c>
      <c r="AH16" s="36">
        <f t="shared" si="9"/>
        <v>99.20819999999999</v>
      </c>
      <c r="AI16" s="36">
        <f t="shared" si="10"/>
        <v>93.2358</v>
      </c>
      <c r="AJ16" s="36">
        <f t="shared" si="11"/>
        <v>95.4478</v>
      </c>
      <c r="AK16" s="36">
        <f t="shared" si="12"/>
        <v>91.13439999999999</v>
      </c>
      <c r="AL16" s="36">
        <f t="shared" si="13"/>
        <v>89.1436</v>
      </c>
      <c r="AM16" s="36">
        <f t="shared" si="14"/>
        <v>92.12979999999999</v>
      </c>
      <c r="AN16" s="36">
        <f t="shared" si="15"/>
        <v>91.0238</v>
      </c>
      <c r="AO16" s="36">
        <f t="shared" si="16"/>
        <v>89.033</v>
      </c>
      <c r="AP16" s="36">
        <f t="shared" si="17"/>
        <v>85.4938</v>
      </c>
      <c r="AQ16" s="36">
        <f t="shared" si="18"/>
        <v>87.4846</v>
      </c>
      <c r="AR16" s="36">
        <f t="shared" si="19"/>
        <v>80.18499999999999</v>
      </c>
      <c r="AS16" s="36">
        <f t="shared" si="20"/>
        <v>49.217</v>
      </c>
      <c r="AT16" t="s">
        <v>124</v>
      </c>
    </row>
    <row r="17" spans="2:46" ht="12.75">
      <c r="B17" t="s">
        <v>22</v>
      </c>
      <c r="C17">
        <v>0.474</v>
      </c>
      <c r="D17">
        <v>0.693</v>
      </c>
      <c r="E17">
        <v>0.85</v>
      </c>
      <c r="F17">
        <v>0.834</v>
      </c>
      <c r="G17">
        <v>0.919</v>
      </c>
      <c r="H17">
        <v>0.911</v>
      </c>
      <c r="I17">
        <v>0.873</v>
      </c>
      <c r="J17">
        <v>0.888</v>
      </c>
      <c r="K17">
        <v>0.897</v>
      </c>
      <c r="L17">
        <v>0.876</v>
      </c>
      <c r="M17">
        <v>0.824</v>
      </c>
      <c r="N17">
        <v>0.87</v>
      </c>
      <c r="O17">
        <v>0.841</v>
      </c>
      <c r="P17">
        <v>0.832</v>
      </c>
      <c r="Q17">
        <v>0.818</v>
      </c>
      <c r="R17">
        <v>0.81</v>
      </c>
      <c r="S17">
        <v>0.813</v>
      </c>
      <c r="T17">
        <v>0.778</v>
      </c>
      <c r="U17">
        <v>0.727</v>
      </c>
      <c r="V17">
        <v>0.679</v>
      </c>
      <c r="W17">
        <v>0.422</v>
      </c>
      <c r="X17" t="s">
        <v>124</v>
      </c>
      <c r="Y17" s="36">
        <f t="shared" si="0"/>
        <v>52.42439999999999</v>
      </c>
      <c r="Z17" s="36">
        <f t="shared" si="1"/>
        <v>76.6458</v>
      </c>
      <c r="AA17" s="36">
        <f t="shared" si="2"/>
        <v>94.00999999999999</v>
      </c>
      <c r="AB17" s="36">
        <f t="shared" si="3"/>
        <v>92.2404</v>
      </c>
      <c r="AC17" s="36">
        <f t="shared" si="4"/>
        <v>101.6414</v>
      </c>
      <c r="AD17" s="36">
        <f t="shared" si="5"/>
        <v>100.75659999999999</v>
      </c>
      <c r="AE17" s="36">
        <f t="shared" si="6"/>
        <v>96.5538</v>
      </c>
      <c r="AF17" s="36">
        <f t="shared" si="7"/>
        <v>98.2128</v>
      </c>
      <c r="AG17" s="36">
        <f t="shared" si="8"/>
        <v>99.20819999999999</v>
      </c>
      <c r="AH17" s="36">
        <f t="shared" si="9"/>
        <v>96.8856</v>
      </c>
      <c r="AI17" s="36">
        <f t="shared" si="10"/>
        <v>91.13439999999999</v>
      </c>
      <c r="AJ17" s="36">
        <f t="shared" si="11"/>
        <v>96.222</v>
      </c>
      <c r="AK17" s="36">
        <f t="shared" si="12"/>
        <v>93.01459999999999</v>
      </c>
      <c r="AL17" s="36">
        <f t="shared" si="13"/>
        <v>92.0192</v>
      </c>
      <c r="AM17" s="36">
        <f t="shared" si="14"/>
        <v>90.47079999999998</v>
      </c>
      <c r="AN17" s="36">
        <f t="shared" si="15"/>
        <v>89.586</v>
      </c>
      <c r="AO17" s="36">
        <f t="shared" si="16"/>
        <v>89.91779999999999</v>
      </c>
      <c r="AP17" s="36">
        <f t="shared" si="17"/>
        <v>86.0468</v>
      </c>
      <c r="AQ17" s="36">
        <f t="shared" si="18"/>
        <v>80.4062</v>
      </c>
      <c r="AR17" s="36">
        <f t="shared" si="19"/>
        <v>75.09740000000001</v>
      </c>
      <c r="AS17" s="36">
        <f t="shared" si="20"/>
        <v>46.673199999999994</v>
      </c>
      <c r="AT17" t="s">
        <v>124</v>
      </c>
    </row>
    <row r="18" spans="2:46" ht="12.75">
      <c r="B18" t="s">
        <v>23</v>
      </c>
      <c r="C18">
        <v>0.476</v>
      </c>
      <c r="D18">
        <v>0.679</v>
      </c>
      <c r="E18">
        <v>0.774</v>
      </c>
      <c r="F18">
        <v>0.831</v>
      </c>
      <c r="G18">
        <v>0.932</v>
      </c>
      <c r="H18">
        <v>0.969</v>
      </c>
      <c r="I18">
        <v>0.837</v>
      </c>
      <c r="J18">
        <v>0.84</v>
      </c>
      <c r="K18">
        <v>0.887</v>
      </c>
      <c r="L18">
        <v>0.866</v>
      </c>
      <c r="M18">
        <v>0.807</v>
      </c>
      <c r="N18">
        <v>0.8</v>
      </c>
      <c r="O18">
        <v>0.809</v>
      </c>
      <c r="P18">
        <v>0.801</v>
      </c>
      <c r="Q18">
        <v>0.806</v>
      </c>
      <c r="R18">
        <v>0.816</v>
      </c>
      <c r="S18">
        <v>0.773</v>
      </c>
      <c r="T18">
        <v>0.74</v>
      </c>
      <c r="U18">
        <v>0.735</v>
      </c>
      <c r="V18">
        <v>0.698</v>
      </c>
      <c r="W18">
        <v>0.423</v>
      </c>
      <c r="X18" t="s">
        <v>124</v>
      </c>
      <c r="Y18" s="36">
        <f t="shared" si="0"/>
        <v>52.645599999999995</v>
      </c>
      <c r="Z18" s="36">
        <f t="shared" si="1"/>
        <v>75.09740000000001</v>
      </c>
      <c r="AA18" s="36">
        <f t="shared" si="2"/>
        <v>85.6044</v>
      </c>
      <c r="AB18" s="36">
        <f t="shared" si="3"/>
        <v>91.90859999999999</v>
      </c>
      <c r="AC18" s="36">
        <f t="shared" si="4"/>
        <v>103.0792</v>
      </c>
      <c r="AD18" s="36">
        <f t="shared" si="5"/>
        <v>107.17139999999999</v>
      </c>
      <c r="AE18" s="36">
        <f t="shared" si="6"/>
        <v>92.5722</v>
      </c>
      <c r="AF18" s="36">
        <f t="shared" si="7"/>
        <v>92.904</v>
      </c>
      <c r="AG18" s="36">
        <f t="shared" si="8"/>
        <v>98.1022</v>
      </c>
      <c r="AH18" s="36">
        <f t="shared" si="9"/>
        <v>95.77959999999999</v>
      </c>
      <c r="AI18" s="36">
        <f t="shared" si="10"/>
        <v>89.2542</v>
      </c>
      <c r="AJ18" s="36">
        <f t="shared" si="11"/>
        <v>88.48</v>
      </c>
      <c r="AK18" s="36">
        <f t="shared" si="12"/>
        <v>89.47540000000001</v>
      </c>
      <c r="AL18" s="36">
        <f t="shared" si="13"/>
        <v>88.5906</v>
      </c>
      <c r="AM18" s="36">
        <f t="shared" si="14"/>
        <v>89.1436</v>
      </c>
      <c r="AN18" s="36">
        <f t="shared" si="15"/>
        <v>90.24959999999999</v>
      </c>
      <c r="AO18" s="36">
        <f t="shared" si="16"/>
        <v>85.4938</v>
      </c>
      <c r="AP18" s="36">
        <f t="shared" si="17"/>
        <v>81.844</v>
      </c>
      <c r="AQ18" s="36">
        <f t="shared" si="18"/>
        <v>81.291</v>
      </c>
      <c r="AR18" s="36">
        <f t="shared" si="19"/>
        <v>77.19879999999999</v>
      </c>
      <c r="AS18" s="36">
        <f t="shared" si="20"/>
        <v>46.7838</v>
      </c>
      <c r="AT18" t="s">
        <v>124</v>
      </c>
    </row>
    <row r="19" spans="2:46" ht="12.75">
      <c r="B19" t="s">
        <v>24</v>
      </c>
      <c r="C19">
        <v>0.444</v>
      </c>
      <c r="D19">
        <v>0.692</v>
      </c>
      <c r="E19">
        <v>0.793</v>
      </c>
      <c r="F19">
        <v>0.836</v>
      </c>
      <c r="G19">
        <v>0.903</v>
      </c>
      <c r="H19">
        <v>0.895</v>
      </c>
      <c r="I19">
        <v>0.823</v>
      </c>
      <c r="J19">
        <v>0.828</v>
      </c>
      <c r="K19">
        <v>0.871</v>
      </c>
      <c r="L19">
        <v>0.832</v>
      </c>
      <c r="M19">
        <v>0.786</v>
      </c>
      <c r="N19">
        <v>0.812</v>
      </c>
      <c r="O19">
        <v>0.795</v>
      </c>
      <c r="P19">
        <v>0.776</v>
      </c>
      <c r="Q19">
        <v>0.781</v>
      </c>
      <c r="R19">
        <v>0.769</v>
      </c>
      <c r="S19">
        <v>0.74</v>
      </c>
      <c r="T19">
        <v>0.756</v>
      </c>
      <c r="U19">
        <v>0.735</v>
      </c>
      <c r="V19">
        <v>0.645</v>
      </c>
      <c r="W19">
        <v>0.422</v>
      </c>
      <c r="X19" t="s">
        <v>124</v>
      </c>
      <c r="Y19" s="36">
        <f t="shared" si="0"/>
        <v>49.1064</v>
      </c>
      <c r="Z19" s="36">
        <f t="shared" si="1"/>
        <v>76.53519999999999</v>
      </c>
      <c r="AA19" s="36">
        <f t="shared" si="2"/>
        <v>87.7058</v>
      </c>
      <c r="AB19" s="36">
        <f t="shared" si="3"/>
        <v>92.46159999999999</v>
      </c>
      <c r="AC19" s="36">
        <f t="shared" si="4"/>
        <v>99.8718</v>
      </c>
      <c r="AD19" s="36">
        <f t="shared" si="5"/>
        <v>98.987</v>
      </c>
      <c r="AE19" s="36">
        <f t="shared" si="6"/>
        <v>91.0238</v>
      </c>
      <c r="AF19" s="36">
        <f t="shared" si="7"/>
        <v>91.57679999999999</v>
      </c>
      <c r="AG19" s="36">
        <f t="shared" si="8"/>
        <v>96.3326</v>
      </c>
      <c r="AH19" s="36">
        <f t="shared" si="9"/>
        <v>92.0192</v>
      </c>
      <c r="AI19" s="36">
        <f t="shared" si="10"/>
        <v>86.9316</v>
      </c>
      <c r="AJ19" s="36">
        <f t="shared" si="11"/>
        <v>89.8072</v>
      </c>
      <c r="AK19" s="36">
        <f t="shared" si="12"/>
        <v>87.927</v>
      </c>
      <c r="AL19" s="36">
        <f t="shared" si="13"/>
        <v>85.8256</v>
      </c>
      <c r="AM19" s="36">
        <f t="shared" si="14"/>
        <v>86.37859999999999</v>
      </c>
      <c r="AN19" s="36">
        <f t="shared" si="15"/>
        <v>85.0514</v>
      </c>
      <c r="AO19" s="36">
        <f t="shared" si="16"/>
        <v>81.844</v>
      </c>
      <c r="AP19" s="36">
        <f t="shared" si="17"/>
        <v>83.61359999999999</v>
      </c>
      <c r="AQ19" s="36">
        <f t="shared" si="18"/>
        <v>81.291</v>
      </c>
      <c r="AR19" s="36">
        <f t="shared" si="19"/>
        <v>71.337</v>
      </c>
      <c r="AS19" s="36">
        <f t="shared" si="20"/>
        <v>46.673199999999994</v>
      </c>
      <c r="AT19" t="s">
        <v>124</v>
      </c>
    </row>
    <row r="20" spans="2:46" ht="12.75">
      <c r="B20" t="s">
        <v>25</v>
      </c>
      <c r="C20">
        <v>0.422</v>
      </c>
      <c r="D20">
        <v>0.669</v>
      </c>
      <c r="E20">
        <v>0.746</v>
      </c>
      <c r="F20">
        <v>0.854</v>
      </c>
      <c r="G20">
        <v>0.852</v>
      </c>
      <c r="H20">
        <v>0.907</v>
      </c>
      <c r="I20">
        <v>0.862</v>
      </c>
      <c r="J20">
        <v>0.839</v>
      </c>
      <c r="K20">
        <v>0.863</v>
      </c>
      <c r="L20">
        <v>0.828</v>
      </c>
      <c r="M20">
        <v>0.785</v>
      </c>
      <c r="N20">
        <v>0.793</v>
      </c>
      <c r="O20">
        <v>0.829</v>
      </c>
      <c r="P20">
        <v>0.813</v>
      </c>
      <c r="Q20">
        <v>0.759</v>
      </c>
      <c r="R20">
        <v>0.783</v>
      </c>
      <c r="S20">
        <v>0.707</v>
      </c>
      <c r="T20">
        <v>0.682</v>
      </c>
      <c r="U20">
        <v>0.712</v>
      </c>
      <c r="V20">
        <v>0.655</v>
      </c>
      <c r="W20">
        <v>0.444</v>
      </c>
      <c r="X20" t="s">
        <v>124</v>
      </c>
      <c r="Y20" s="36">
        <f t="shared" si="0"/>
        <v>46.673199999999994</v>
      </c>
      <c r="Z20" s="36">
        <f t="shared" si="1"/>
        <v>73.9914</v>
      </c>
      <c r="AA20" s="36">
        <f t="shared" si="2"/>
        <v>82.5076</v>
      </c>
      <c r="AB20" s="36">
        <f t="shared" si="3"/>
        <v>94.4524</v>
      </c>
      <c r="AC20" s="36">
        <f t="shared" si="4"/>
        <v>94.23119999999999</v>
      </c>
      <c r="AD20" s="36">
        <f t="shared" si="5"/>
        <v>100.3142</v>
      </c>
      <c r="AE20" s="36">
        <f t="shared" si="6"/>
        <v>95.3372</v>
      </c>
      <c r="AF20" s="36">
        <f t="shared" si="7"/>
        <v>92.79339999999999</v>
      </c>
      <c r="AG20" s="36">
        <f t="shared" si="8"/>
        <v>95.4478</v>
      </c>
      <c r="AH20" s="36">
        <f t="shared" si="9"/>
        <v>91.57679999999999</v>
      </c>
      <c r="AI20" s="36">
        <f t="shared" si="10"/>
        <v>86.821</v>
      </c>
      <c r="AJ20" s="36">
        <f t="shared" si="11"/>
        <v>87.7058</v>
      </c>
      <c r="AK20" s="36">
        <f t="shared" si="12"/>
        <v>91.6874</v>
      </c>
      <c r="AL20" s="36">
        <f t="shared" si="13"/>
        <v>89.91779999999999</v>
      </c>
      <c r="AM20" s="36">
        <f t="shared" si="14"/>
        <v>83.94539999999999</v>
      </c>
      <c r="AN20" s="36">
        <f t="shared" si="15"/>
        <v>86.5998</v>
      </c>
      <c r="AO20" s="36">
        <f t="shared" si="16"/>
        <v>78.1942</v>
      </c>
      <c r="AP20" s="36">
        <f t="shared" si="17"/>
        <v>75.42920000000001</v>
      </c>
      <c r="AQ20" s="36">
        <f t="shared" si="18"/>
        <v>78.74719999999999</v>
      </c>
      <c r="AR20" s="36">
        <f t="shared" si="19"/>
        <v>72.443</v>
      </c>
      <c r="AS20" s="36">
        <f t="shared" si="20"/>
        <v>49.1064</v>
      </c>
      <c r="AT20" t="s">
        <v>124</v>
      </c>
    </row>
    <row r="21" spans="2:46" ht="12.75">
      <c r="B21" t="s">
        <v>26</v>
      </c>
      <c r="C21">
        <v>0.371</v>
      </c>
      <c r="D21">
        <v>0.642</v>
      </c>
      <c r="E21">
        <v>0.746</v>
      </c>
      <c r="F21">
        <v>0.801</v>
      </c>
      <c r="G21">
        <v>0.858</v>
      </c>
      <c r="H21">
        <v>0.869</v>
      </c>
      <c r="I21">
        <v>0.847</v>
      </c>
      <c r="J21">
        <v>0.776</v>
      </c>
      <c r="K21">
        <v>0.854</v>
      </c>
      <c r="L21">
        <v>0.823</v>
      </c>
      <c r="M21">
        <v>0.781</v>
      </c>
      <c r="N21">
        <v>0.77</v>
      </c>
      <c r="O21">
        <v>0.75</v>
      </c>
      <c r="P21">
        <v>0.747</v>
      </c>
      <c r="Q21">
        <v>0.732</v>
      </c>
      <c r="R21">
        <v>0.718</v>
      </c>
      <c r="S21">
        <v>0.636</v>
      </c>
      <c r="T21">
        <v>0.661</v>
      </c>
      <c r="U21">
        <v>0.642</v>
      </c>
      <c r="V21">
        <v>0.651</v>
      </c>
      <c r="W21">
        <v>0.442</v>
      </c>
      <c r="X21" t="s">
        <v>124</v>
      </c>
      <c r="Y21" s="36">
        <f t="shared" si="0"/>
        <v>41.032599999999995</v>
      </c>
      <c r="Z21" s="36">
        <f t="shared" si="1"/>
        <v>71.0052</v>
      </c>
      <c r="AA21" s="36">
        <f t="shared" si="2"/>
        <v>82.5076</v>
      </c>
      <c r="AB21" s="36">
        <f t="shared" si="3"/>
        <v>88.5906</v>
      </c>
      <c r="AC21" s="36">
        <f t="shared" si="4"/>
        <v>94.89479999999999</v>
      </c>
      <c r="AD21" s="36">
        <f t="shared" si="5"/>
        <v>96.11139999999999</v>
      </c>
      <c r="AE21" s="36">
        <f t="shared" si="6"/>
        <v>93.67819999999999</v>
      </c>
      <c r="AF21" s="36">
        <f t="shared" si="7"/>
        <v>85.8256</v>
      </c>
      <c r="AG21" s="36">
        <f t="shared" si="8"/>
        <v>94.4524</v>
      </c>
      <c r="AH21" s="36">
        <f t="shared" si="9"/>
        <v>91.0238</v>
      </c>
      <c r="AI21" s="36">
        <f t="shared" si="10"/>
        <v>86.37859999999999</v>
      </c>
      <c r="AJ21" s="36">
        <f t="shared" si="11"/>
        <v>85.16199999999999</v>
      </c>
      <c r="AK21" s="36">
        <f t="shared" si="12"/>
        <v>82.94999999999999</v>
      </c>
      <c r="AL21" s="36">
        <f t="shared" si="13"/>
        <v>82.6182</v>
      </c>
      <c r="AM21" s="36">
        <f t="shared" si="14"/>
        <v>80.9592</v>
      </c>
      <c r="AN21" s="36">
        <f t="shared" si="15"/>
        <v>79.4108</v>
      </c>
      <c r="AO21" s="36">
        <f t="shared" si="16"/>
        <v>70.3416</v>
      </c>
      <c r="AP21" s="36">
        <f t="shared" si="17"/>
        <v>73.1066</v>
      </c>
      <c r="AQ21" s="36">
        <f t="shared" si="18"/>
        <v>71.0052</v>
      </c>
      <c r="AR21" s="36">
        <f t="shared" si="19"/>
        <v>72.0006</v>
      </c>
      <c r="AS21" s="36">
        <f t="shared" si="20"/>
        <v>48.8852</v>
      </c>
      <c r="AT21" t="s">
        <v>124</v>
      </c>
    </row>
    <row r="22" spans="2:46" ht="12.75">
      <c r="B22" t="s">
        <v>27</v>
      </c>
      <c r="C22">
        <v>0.355</v>
      </c>
      <c r="D22">
        <v>0.69</v>
      </c>
      <c r="E22">
        <v>0.788</v>
      </c>
      <c r="F22">
        <v>0.775</v>
      </c>
      <c r="G22">
        <v>0.835</v>
      </c>
      <c r="H22">
        <v>0.837</v>
      </c>
      <c r="I22">
        <v>0.81</v>
      </c>
      <c r="J22">
        <v>0.78</v>
      </c>
      <c r="K22">
        <v>0.831</v>
      </c>
      <c r="L22">
        <v>0.821</v>
      </c>
      <c r="M22">
        <v>0.739</v>
      </c>
      <c r="N22">
        <v>0.748</v>
      </c>
      <c r="O22">
        <v>0.73</v>
      </c>
      <c r="P22">
        <v>0.755</v>
      </c>
      <c r="Q22">
        <v>0.684</v>
      </c>
      <c r="R22">
        <v>0.74</v>
      </c>
      <c r="S22">
        <v>0.637</v>
      </c>
      <c r="T22">
        <v>0.626</v>
      </c>
      <c r="U22">
        <v>0.674</v>
      </c>
      <c r="V22">
        <v>0.608</v>
      </c>
      <c r="W22">
        <v>0.487</v>
      </c>
      <c r="X22" t="s">
        <v>124</v>
      </c>
      <c r="Y22" s="36">
        <f t="shared" si="0"/>
        <v>39.263</v>
      </c>
      <c r="Z22" s="36">
        <f t="shared" si="1"/>
        <v>76.314</v>
      </c>
      <c r="AA22" s="36">
        <f t="shared" si="2"/>
        <v>87.1528</v>
      </c>
      <c r="AB22" s="36">
        <f t="shared" si="3"/>
        <v>85.715</v>
      </c>
      <c r="AC22" s="36">
        <f t="shared" si="4"/>
        <v>92.35099999999998</v>
      </c>
      <c r="AD22" s="36">
        <f t="shared" si="5"/>
        <v>92.5722</v>
      </c>
      <c r="AE22" s="36">
        <f t="shared" si="6"/>
        <v>89.586</v>
      </c>
      <c r="AF22" s="36">
        <f t="shared" si="7"/>
        <v>86.268</v>
      </c>
      <c r="AG22" s="36">
        <f t="shared" si="8"/>
        <v>91.90859999999999</v>
      </c>
      <c r="AH22" s="36">
        <f t="shared" si="9"/>
        <v>90.80259999999998</v>
      </c>
      <c r="AI22" s="36">
        <f t="shared" si="10"/>
        <v>81.73339999999999</v>
      </c>
      <c r="AJ22" s="36">
        <f t="shared" si="11"/>
        <v>82.72879999999999</v>
      </c>
      <c r="AK22" s="36">
        <f t="shared" si="12"/>
        <v>80.738</v>
      </c>
      <c r="AL22" s="36">
        <f t="shared" si="13"/>
        <v>83.503</v>
      </c>
      <c r="AM22" s="36">
        <f t="shared" si="14"/>
        <v>75.6504</v>
      </c>
      <c r="AN22" s="36">
        <f t="shared" si="15"/>
        <v>81.844</v>
      </c>
      <c r="AO22" s="36">
        <f t="shared" si="16"/>
        <v>70.45219999999999</v>
      </c>
      <c r="AP22" s="36">
        <f t="shared" si="17"/>
        <v>69.23559999999999</v>
      </c>
      <c r="AQ22" s="36">
        <f t="shared" si="18"/>
        <v>74.5444</v>
      </c>
      <c r="AR22" s="36">
        <f t="shared" si="19"/>
        <v>67.2448</v>
      </c>
      <c r="AS22" s="36">
        <f t="shared" si="20"/>
        <v>53.862199999999994</v>
      </c>
      <c r="AT22" t="s">
        <v>124</v>
      </c>
    </row>
    <row r="23" spans="2:46" ht="12.75">
      <c r="B23" t="s">
        <v>28</v>
      </c>
      <c r="C23">
        <v>0.308</v>
      </c>
      <c r="D23">
        <v>0.685</v>
      </c>
      <c r="E23">
        <v>0.782</v>
      </c>
      <c r="F23">
        <v>0.761</v>
      </c>
      <c r="G23">
        <v>0.828</v>
      </c>
      <c r="H23">
        <v>0.837</v>
      </c>
      <c r="I23">
        <v>0.787</v>
      </c>
      <c r="J23">
        <v>0.748</v>
      </c>
      <c r="K23">
        <v>0.829</v>
      </c>
      <c r="L23">
        <v>0.784</v>
      </c>
      <c r="M23">
        <v>0.748</v>
      </c>
      <c r="N23">
        <v>0.717</v>
      </c>
      <c r="O23">
        <v>0.746</v>
      </c>
      <c r="P23">
        <v>0.725</v>
      </c>
      <c r="Q23">
        <v>0.651</v>
      </c>
      <c r="R23">
        <v>0.715</v>
      </c>
      <c r="S23">
        <v>0.582</v>
      </c>
      <c r="T23">
        <v>0.574</v>
      </c>
      <c r="U23">
        <v>0.549</v>
      </c>
      <c r="V23">
        <v>0.557</v>
      </c>
      <c r="W23">
        <v>0.461</v>
      </c>
      <c r="X23" t="s">
        <v>124</v>
      </c>
      <c r="Y23" s="36">
        <f t="shared" si="0"/>
        <v>34.0648</v>
      </c>
      <c r="Z23" s="36">
        <f t="shared" si="1"/>
        <v>75.761</v>
      </c>
      <c r="AA23" s="36">
        <f t="shared" si="2"/>
        <v>86.4892</v>
      </c>
      <c r="AB23" s="36">
        <f t="shared" si="3"/>
        <v>84.1666</v>
      </c>
      <c r="AC23" s="36">
        <f t="shared" si="4"/>
        <v>91.57679999999999</v>
      </c>
      <c r="AD23" s="36">
        <f t="shared" si="5"/>
        <v>92.5722</v>
      </c>
      <c r="AE23" s="36">
        <f t="shared" si="6"/>
        <v>87.0422</v>
      </c>
      <c r="AF23" s="36">
        <f t="shared" si="7"/>
        <v>82.72879999999999</v>
      </c>
      <c r="AG23" s="36">
        <f t="shared" si="8"/>
        <v>91.6874</v>
      </c>
      <c r="AH23" s="36">
        <f t="shared" si="9"/>
        <v>86.71039999999999</v>
      </c>
      <c r="AI23" s="36">
        <f t="shared" si="10"/>
        <v>82.72879999999999</v>
      </c>
      <c r="AJ23" s="36">
        <f t="shared" si="11"/>
        <v>79.30019999999999</v>
      </c>
      <c r="AK23" s="36">
        <f t="shared" si="12"/>
        <v>82.5076</v>
      </c>
      <c r="AL23" s="36">
        <f t="shared" si="13"/>
        <v>80.18499999999999</v>
      </c>
      <c r="AM23" s="36">
        <f t="shared" si="14"/>
        <v>72.0006</v>
      </c>
      <c r="AN23" s="36">
        <f t="shared" si="15"/>
        <v>79.079</v>
      </c>
      <c r="AO23" s="36">
        <f t="shared" si="16"/>
        <v>64.36919999999999</v>
      </c>
      <c r="AP23" s="36">
        <f t="shared" si="17"/>
        <v>63.484399999999994</v>
      </c>
      <c r="AQ23" s="36">
        <f t="shared" si="18"/>
        <v>60.7194</v>
      </c>
      <c r="AR23" s="36">
        <f t="shared" si="19"/>
        <v>61.604200000000006</v>
      </c>
      <c r="AS23" s="36">
        <f t="shared" si="20"/>
        <v>50.9866</v>
      </c>
      <c r="AT23" t="s">
        <v>124</v>
      </c>
    </row>
    <row r="24" spans="2:46" ht="12.75">
      <c r="B24" t="s">
        <v>29</v>
      </c>
      <c r="C24">
        <v>0.233</v>
      </c>
      <c r="D24">
        <v>0.66</v>
      </c>
      <c r="E24">
        <v>0.766</v>
      </c>
      <c r="F24">
        <v>0.728</v>
      </c>
      <c r="G24">
        <v>0.82</v>
      </c>
      <c r="H24">
        <v>0.826</v>
      </c>
      <c r="I24">
        <v>0.796</v>
      </c>
      <c r="J24">
        <v>0.76</v>
      </c>
      <c r="K24">
        <v>0.818</v>
      </c>
      <c r="L24">
        <v>0.726</v>
      </c>
      <c r="M24">
        <v>0.694</v>
      </c>
      <c r="N24">
        <v>0.708</v>
      </c>
      <c r="O24">
        <v>0.727</v>
      </c>
      <c r="P24">
        <v>0.715</v>
      </c>
      <c r="Q24">
        <v>0.637</v>
      </c>
      <c r="R24">
        <v>0.719</v>
      </c>
      <c r="S24">
        <v>0.547</v>
      </c>
      <c r="T24">
        <v>0.453</v>
      </c>
      <c r="U24">
        <v>0.452</v>
      </c>
      <c r="V24">
        <v>0.519</v>
      </c>
      <c r="W24">
        <v>0.457</v>
      </c>
      <c r="X24" t="s">
        <v>124</v>
      </c>
      <c r="Y24" s="36">
        <f t="shared" si="0"/>
        <v>25.7698</v>
      </c>
      <c r="Z24" s="36">
        <f t="shared" si="1"/>
        <v>72.996</v>
      </c>
      <c r="AA24" s="36">
        <f t="shared" si="2"/>
        <v>84.7196</v>
      </c>
      <c r="AB24" s="36">
        <f t="shared" si="3"/>
        <v>80.51679999999999</v>
      </c>
      <c r="AC24" s="36">
        <f t="shared" si="4"/>
        <v>90.692</v>
      </c>
      <c r="AD24" s="36">
        <f t="shared" si="5"/>
        <v>91.3556</v>
      </c>
      <c r="AE24" s="36">
        <f t="shared" si="6"/>
        <v>88.0376</v>
      </c>
      <c r="AF24" s="36">
        <f t="shared" si="7"/>
        <v>84.056</v>
      </c>
      <c r="AG24" s="36">
        <f t="shared" si="8"/>
        <v>90.47079999999998</v>
      </c>
      <c r="AH24" s="36">
        <f t="shared" si="9"/>
        <v>80.2956</v>
      </c>
      <c r="AI24" s="36">
        <f t="shared" si="10"/>
        <v>76.75639999999999</v>
      </c>
      <c r="AJ24" s="36">
        <f t="shared" si="11"/>
        <v>78.30479999999999</v>
      </c>
      <c r="AK24" s="36">
        <f t="shared" si="12"/>
        <v>80.4062</v>
      </c>
      <c r="AL24" s="36">
        <f t="shared" si="13"/>
        <v>79.079</v>
      </c>
      <c r="AM24" s="36">
        <f t="shared" si="14"/>
        <v>70.45219999999999</v>
      </c>
      <c r="AN24" s="36">
        <f t="shared" si="15"/>
        <v>79.5214</v>
      </c>
      <c r="AO24" s="36">
        <f t="shared" si="16"/>
        <v>60.498200000000004</v>
      </c>
      <c r="AP24" s="36">
        <f t="shared" si="17"/>
        <v>50.1018</v>
      </c>
      <c r="AQ24" s="36">
        <f t="shared" si="18"/>
        <v>49.9912</v>
      </c>
      <c r="AR24" s="36">
        <f t="shared" si="19"/>
        <v>57.4014</v>
      </c>
      <c r="AS24" s="36">
        <f t="shared" si="20"/>
        <v>50.5442</v>
      </c>
      <c r="AT24" t="s">
        <v>124</v>
      </c>
    </row>
    <row r="25" spans="2:46" ht="12.75">
      <c r="B25" t="s">
        <v>30</v>
      </c>
      <c r="C25">
        <v>0.174</v>
      </c>
      <c r="D25">
        <v>0.677</v>
      </c>
      <c r="E25">
        <v>0.774</v>
      </c>
      <c r="F25">
        <v>0.703</v>
      </c>
      <c r="G25">
        <v>0.781</v>
      </c>
      <c r="H25">
        <v>0.846</v>
      </c>
      <c r="I25">
        <v>0.779</v>
      </c>
      <c r="J25">
        <v>0.731</v>
      </c>
      <c r="K25">
        <v>0.769</v>
      </c>
      <c r="L25">
        <v>0.712</v>
      </c>
      <c r="M25">
        <v>0.669</v>
      </c>
      <c r="N25">
        <v>0.691</v>
      </c>
      <c r="O25">
        <v>0.687</v>
      </c>
      <c r="P25">
        <v>0.703</v>
      </c>
      <c r="Q25">
        <v>0.6</v>
      </c>
      <c r="R25">
        <v>0.457</v>
      </c>
      <c r="S25">
        <v>0.244</v>
      </c>
      <c r="T25">
        <v>0.051</v>
      </c>
      <c r="U25">
        <v>0.086</v>
      </c>
      <c r="V25">
        <v>0.418</v>
      </c>
      <c r="W25">
        <v>0.272</v>
      </c>
      <c r="X25" t="s">
        <v>124</v>
      </c>
      <c r="Y25" s="36">
        <f aca="true" t="shared" si="21" ref="Y25:AO25">C25*110.6</f>
        <v>19.2444</v>
      </c>
      <c r="Z25" s="36">
        <f t="shared" si="21"/>
        <v>74.8762</v>
      </c>
      <c r="AA25" s="36">
        <f t="shared" si="21"/>
        <v>85.6044</v>
      </c>
      <c r="AB25" s="36">
        <f t="shared" si="21"/>
        <v>77.75179999999999</v>
      </c>
      <c r="AC25" s="36">
        <f t="shared" si="21"/>
        <v>86.37859999999999</v>
      </c>
      <c r="AD25" s="36">
        <f t="shared" si="21"/>
        <v>93.5676</v>
      </c>
      <c r="AE25" s="36">
        <f t="shared" si="21"/>
        <v>86.1574</v>
      </c>
      <c r="AF25" s="36">
        <f t="shared" si="21"/>
        <v>80.84859999999999</v>
      </c>
      <c r="AG25" s="36">
        <f t="shared" si="21"/>
        <v>85.0514</v>
      </c>
      <c r="AH25" s="36">
        <f t="shared" si="21"/>
        <v>78.74719999999999</v>
      </c>
      <c r="AI25" s="36">
        <f t="shared" si="21"/>
        <v>73.9914</v>
      </c>
      <c r="AJ25" s="36">
        <f t="shared" si="21"/>
        <v>76.42459999999998</v>
      </c>
      <c r="AK25" s="36">
        <f t="shared" si="21"/>
        <v>75.9822</v>
      </c>
      <c r="AL25" s="36">
        <f t="shared" si="21"/>
        <v>77.75179999999999</v>
      </c>
      <c r="AM25" s="36">
        <f t="shared" si="21"/>
        <v>66.36</v>
      </c>
      <c r="AN25" s="36">
        <f t="shared" si="21"/>
        <v>50.5442</v>
      </c>
      <c r="AO25" s="36">
        <f t="shared" si="21"/>
        <v>26.9864</v>
      </c>
      <c r="AP25" t="s">
        <v>124</v>
      </c>
      <c r="AQ25" s="36">
        <f>U25*110.6</f>
        <v>9.5116</v>
      </c>
      <c r="AR25" s="36">
        <f>V25*110.6</f>
        <v>46.230799999999995</v>
      </c>
      <c r="AS25" s="36">
        <f>W25*110.6</f>
        <v>30.0832</v>
      </c>
      <c r="AT25" t="s">
        <v>124</v>
      </c>
    </row>
    <row r="26" spans="2:46" ht="12.75">
      <c r="B26" t="s">
        <v>31</v>
      </c>
      <c r="C26">
        <v>0.097</v>
      </c>
      <c r="D26">
        <v>0.667</v>
      </c>
      <c r="E26">
        <v>0.85</v>
      </c>
      <c r="F26">
        <v>0.706</v>
      </c>
      <c r="G26">
        <v>0.748</v>
      </c>
      <c r="H26">
        <v>0.826</v>
      </c>
      <c r="I26">
        <v>0.769</v>
      </c>
      <c r="J26">
        <v>0.676</v>
      </c>
      <c r="K26">
        <v>0.766</v>
      </c>
      <c r="L26">
        <v>0.651</v>
      </c>
      <c r="M26">
        <v>0.673</v>
      </c>
      <c r="N26">
        <v>0.631</v>
      </c>
      <c r="O26">
        <v>0.636</v>
      </c>
      <c r="P26">
        <v>0.633</v>
      </c>
      <c r="Q26">
        <v>0.273</v>
      </c>
      <c r="R26">
        <v>0.256</v>
      </c>
      <c r="S26">
        <v>0.139</v>
      </c>
      <c r="T26">
        <v>0.009</v>
      </c>
      <c r="U26">
        <v>0.076</v>
      </c>
      <c r="V26">
        <v>0.036</v>
      </c>
      <c r="W26">
        <v>0.016</v>
      </c>
      <c r="X26" t="s">
        <v>124</v>
      </c>
      <c r="Y26" s="36">
        <f aca="true" t="shared" si="22" ref="Y26:AN26">C26*110.6</f>
        <v>10.7282</v>
      </c>
      <c r="Z26" s="36">
        <f t="shared" si="22"/>
        <v>73.7702</v>
      </c>
      <c r="AA26" s="36">
        <f t="shared" si="22"/>
        <v>94.00999999999999</v>
      </c>
      <c r="AB26" s="36">
        <f t="shared" si="22"/>
        <v>78.08359999999999</v>
      </c>
      <c r="AC26" s="36">
        <f t="shared" si="22"/>
        <v>82.72879999999999</v>
      </c>
      <c r="AD26" s="36">
        <f t="shared" si="22"/>
        <v>91.3556</v>
      </c>
      <c r="AE26" s="36">
        <f t="shared" si="22"/>
        <v>85.0514</v>
      </c>
      <c r="AF26" s="36">
        <f t="shared" si="22"/>
        <v>74.7656</v>
      </c>
      <c r="AG26" s="36">
        <f t="shared" si="22"/>
        <v>84.7196</v>
      </c>
      <c r="AH26" s="36">
        <f t="shared" si="22"/>
        <v>72.0006</v>
      </c>
      <c r="AI26" s="36">
        <f t="shared" si="22"/>
        <v>74.4338</v>
      </c>
      <c r="AJ26" s="36">
        <f t="shared" si="22"/>
        <v>69.7886</v>
      </c>
      <c r="AK26" s="36">
        <f t="shared" si="22"/>
        <v>70.3416</v>
      </c>
      <c r="AL26" s="36">
        <f t="shared" si="22"/>
        <v>70.0098</v>
      </c>
      <c r="AM26" s="36">
        <f t="shared" si="22"/>
        <v>30.1938</v>
      </c>
      <c r="AN26" s="36">
        <f t="shared" si="22"/>
        <v>28.313599999999997</v>
      </c>
      <c r="AO26" t="s">
        <v>124</v>
      </c>
      <c r="AP26" t="s">
        <v>124</v>
      </c>
      <c r="AQ26" t="s">
        <v>124</v>
      </c>
      <c r="AR26" t="s">
        <v>124</v>
      </c>
      <c r="AS26" t="s">
        <v>124</v>
      </c>
      <c r="AT26" t="s">
        <v>124</v>
      </c>
    </row>
    <row r="27" spans="2:46" ht="12.75">
      <c r="B27" t="s">
        <v>32</v>
      </c>
      <c r="C27">
        <v>0.062</v>
      </c>
      <c r="D27">
        <v>0.617</v>
      </c>
      <c r="E27">
        <v>0.814</v>
      </c>
      <c r="F27">
        <v>0.729</v>
      </c>
      <c r="G27">
        <v>0.751</v>
      </c>
      <c r="H27">
        <v>0.804</v>
      </c>
      <c r="I27">
        <v>0.746</v>
      </c>
      <c r="J27">
        <v>0.698</v>
      </c>
      <c r="K27">
        <v>0.719</v>
      </c>
      <c r="L27">
        <v>0.669</v>
      </c>
      <c r="M27">
        <v>0.652</v>
      </c>
      <c r="N27">
        <v>0.629</v>
      </c>
      <c r="O27">
        <v>0.593</v>
      </c>
      <c r="P27">
        <v>0.368</v>
      </c>
      <c r="Q27">
        <v>0.08</v>
      </c>
      <c r="R27">
        <v>0.131</v>
      </c>
      <c r="S27">
        <v>0.035</v>
      </c>
      <c r="T27">
        <v>0.051</v>
      </c>
      <c r="U27">
        <v>0.06</v>
      </c>
      <c r="V27">
        <v>0.021</v>
      </c>
      <c r="W27">
        <v>0.13</v>
      </c>
      <c r="X27" t="s">
        <v>124</v>
      </c>
      <c r="Y27" t="s">
        <v>124</v>
      </c>
      <c r="Z27" s="36">
        <f aca="true" t="shared" si="23" ref="Z27:AL27">D27*110.6</f>
        <v>68.2402</v>
      </c>
      <c r="AA27" s="36">
        <f t="shared" si="23"/>
        <v>90.02839999999999</v>
      </c>
      <c r="AB27" s="36">
        <f t="shared" si="23"/>
        <v>80.6274</v>
      </c>
      <c r="AC27" s="36">
        <f t="shared" si="23"/>
        <v>83.0606</v>
      </c>
      <c r="AD27" s="36">
        <f t="shared" si="23"/>
        <v>88.9224</v>
      </c>
      <c r="AE27" s="36">
        <f t="shared" si="23"/>
        <v>82.5076</v>
      </c>
      <c r="AF27" s="36">
        <f t="shared" si="23"/>
        <v>77.19879999999999</v>
      </c>
      <c r="AG27" s="36">
        <f t="shared" si="23"/>
        <v>79.5214</v>
      </c>
      <c r="AH27" s="36">
        <f t="shared" si="23"/>
        <v>73.9914</v>
      </c>
      <c r="AI27" s="36">
        <f t="shared" si="23"/>
        <v>72.1112</v>
      </c>
      <c r="AJ27" s="36">
        <f t="shared" si="23"/>
        <v>69.56739999999999</v>
      </c>
      <c r="AK27" s="36">
        <f t="shared" si="23"/>
        <v>65.58579999999999</v>
      </c>
      <c r="AL27" s="36">
        <f t="shared" si="23"/>
        <v>40.700799999999994</v>
      </c>
      <c r="AM27" t="s">
        <v>124</v>
      </c>
      <c r="AN27" t="s">
        <v>124</v>
      </c>
      <c r="AO27" t="s">
        <v>124</v>
      </c>
      <c r="AP27" t="s">
        <v>124</v>
      </c>
      <c r="AQ27" t="s">
        <v>124</v>
      </c>
      <c r="AR27" t="s">
        <v>124</v>
      </c>
      <c r="AS27" t="s">
        <v>124</v>
      </c>
      <c r="AT27" t="s">
        <v>124</v>
      </c>
    </row>
    <row r="28" spans="2:46" ht="12.75">
      <c r="B28" t="s">
        <v>33</v>
      </c>
      <c r="C28">
        <v>-0.005</v>
      </c>
      <c r="D28">
        <v>0.601</v>
      </c>
      <c r="E28">
        <v>0.708</v>
      </c>
      <c r="F28">
        <v>0.714</v>
      </c>
      <c r="G28">
        <v>0.685</v>
      </c>
      <c r="H28">
        <v>0.752</v>
      </c>
      <c r="I28">
        <v>0.744</v>
      </c>
      <c r="J28">
        <v>0.666</v>
      </c>
      <c r="K28">
        <v>0.732</v>
      </c>
      <c r="L28">
        <v>0.648</v>
      </c>
      <c r="M28">
        <v>0.597</v>
      </c>
      <c r="N28">
        <v>0.556</v>
      </c>
      <c r="O28">
        <v>0.179</v>
      </c>
      <c r="P28">
        <v>0.059</v>
      </c>
      <c r="Q28">
        <v>0.089</v>
      </c>
      <c r="R28">
        <v>0.113</v>
      </c>
      <c r="S28">
        <v>0.129</v>
      </c>
      <c r="T28">
        <v>0.09</v>
      </c>
      <c r="U28">
        <v>0.083</v>
      </c>
      <c r="V28">
        <v>-0.006</v>
      </c>
      <c r="W28">
        <v>0.054</v>
      </c>
      <c r="X28" t="s">
        <v>124</v>
      </c>
      <c r="Y28" t="s">
        <v>124</v>
      </c>
      <c r="Z28" s="36">
        <f aca="true" t="shared" si="24" ref="Z28:AJ28">D28*110.6</f>
        <v>66.47059999999999</v>
      </c>
      <c r="AA28" s="36">
        <f t="shared" si="24"/>
        <v>78.30479999999999</v>
      </c>
      <c r="AB28" s="36">
        <f t="shared" si="24"/>
        <v>78.96839999999999</v>
      </c>
      <c r="AC28" s="36">
        <f t="shared" si="24"/>
        <v>75.761</v>
      </c>
      <c r="AD28" s="36">
        <f t="shared" si="24"/>
        <v>83.1712</v>
      </c>
      <c r="AE28" s="36">
        <f t="shared" si="24"/>
        <v>82.2864</v>
      </c>
      <c r="AF28" s="36">
        <f t="shared" si="24"/>
        <v>73.6596</v>
      </c>
      <c r="AG28" s="36">
        <f t="shared" si="24"/>
        <v>80.9592</v>
      </c>
      <c r="AH28" s="36">
        <f t="shared" si="24"/>
        <v>71.6688</v>
      </c>
      <c r="AI28" s="36">
        <f t="shared" si="24"/>
        <v>66.0282</v>
      </c>
      <c r="AJ28" s="36">
        <f t="shared" si="24"/>
        <v>61.4936</v>
      </c>
      <c r="AK28" t="s">
        <v>124</v>
      </c>
      <c r="AL28" t="s">
        <v>124</v>
      </c>
      <c r="AM28" t="s">
        <v>124</v>
      </c>
      <c r="AN28" t="s">
        <v>124</v>
      </c>
      <c r="AO28" t="s">
        <v>124</v>
      </c>
      <c r="AP28" t="s">
        <v>124</v>
      </c>
      <c r="AQ28" t="s">
        <v>124</v>
      </c>
      <c r="AR28" t="s">
        <v>124</v>
      </c>
      <c r="AS28" t="s">
        <v>124</v>
      </c>
      <c r="AT28" t="s">
        <v>124</v>
      </c>
    </row>
    <row r="29" spans="2:46" ht="12.75">
      <c r="B29" t="s">
        <v>34</v>
      </c>
      <c r="C29">
        <v>0.014</v>
      </c>
      <c r="D29">
        <v>0.518</v>
      </c>
      <c r="E29">
        <v>0.658</v>
      </c>
      <c r="F29">
        <v>0.72</v>
      </c>
      <c r="G29">
        <v>0.665</v>
      </c>
      <c r="H29">
        <v>0.706</v>
      </c>
      <c r="I29">
        <v>0.725</v>
      </c>
      <c r="J29">
        <v>0.628</v>
      </c>
      <c r="K29">
        <v>0.674</v>
      </c>
      <c r="L29">
        <v>0.608</v>
      </c>
      <c r="M29">
        <v>0.564</v>
      </c>
      <c r="N29">
        <v>0.142</v>
      </c>
      <c r="O29">
        <v>0.058</v>
      </c>
      <c r="P29">
        <v>0.198</v>
      </c>
      <c r="Q29">
        <v>0.103</v>
      </c>
      <c r="R29">
        <v>0.113</v>
      </c>
      <c r="S29">
        <v>0.121</v>
      </c>
      <c r="T29">
        <v>0.04</v>
      </c>
      <c r="U29">
        <v>0.106</v>
      </c>
      <c r="V29">
        <v>-0.049</v>
      </c>
      <c r="W29">
        <v>0.1</v>
      </c>
      <c r="X29" t="s">
        <v>124</v>
      </c>
      <c r="Y29" t="s">
        <v>124</v>
      </c>
      <c r="Z29" s="36">
        <f aca="true" t="shared" si="25" ref="Z29:AI29">D29*110.6</f>
        <v>57.2908</v>
      </c>
      <c r="AA29" s="36">
        <f t="shared" si="25"/>
        <v>72.7748</v>
      </c>
      <c r="AB29" s="36">
        <f t="shared" si="25"/>
        <v>79.63199999999999</v>
      </c>
      <c r="AC29" s="36">
        <f t="shared" si="25"/>
        <v>73.549</v>
      </c>
      <c r="AD29" s="36">
        <f t="shared" si="25"/>
        <v>78.08359999999999</v>
      </c>
      <c r="AE29" s="36">
        <f t="shared" si="25"/>
        <v>80.18499999999999</v>
      </c>
      <c r="AF29" s="36">
        <f t="shared" si="25"/>
        <v>69.4568</v>
      </c>
      <c r="AG29" s="36">
        <f t="shared" si="25"/>
        <v>74.5444</v>
      </c>
      <c r="AH29" s="36">
        <f t="shared" si="25"/>
        <v>67.2448</v>
      </c>
      <c r="AI29" s="36">
        <f t="shared" si="25"/>
        <v>62.37839999999999</v>
      </c>
      <c r="AJ29" t="s">
        <v>124</v>
      </c>
      <c r="AK29" t="s">
        <v>124</v>
      </c>
      <c r="AL29" t="s">
        <v>124</v>
      </c>
      <c r="AM29" t="s">
        <v>124</v>
      </c>
      <c r="AN29" t="s">
        <v>124</v>
      </c>
      <c r="AO29" t="s">
        <v>124</v>
      </c>
      <c r="AP29" t="s">
        <v>124</v>
      </c>
      <c r="AQ29" t="s">
        <v>124</v>
      </c>
      <c r="AR29" t="s">
        <v>124</v>
      </c>
      <c r="AS29" t="s">
        <v>124</v>
      </c>
      <c r="AT29" t="s">
        <v>124</v>
      </c>
    </row>
    <row r="30" spans="2:46" ht="12.75">
      <c r="B30" t="s">
        <v>35</v>
      </c>
      <c r="C30">
        <v>0.026</v>
      </c>
      <c r="D30">
        <v>0.421</v>
      </c>
      <c r="E30">
        <v>0.776</v>
      </c>
      <c r="F30">
        <v>0.686</v>
      </c>
      <c r="G30">
        <v>0.697</v>
      </c>
      <c r="H30">
        <v>0.68</v>
      </c>
      <c r="I30">
        <v>0.712</v>
      </c>
      <c r="J30">
        <v>0.6</v>
      </c>
      <c r="K30">
        <v>0.662</v>
      </c>
      <c r="L30">
        <v>0.571</v>
      </c>
      <c r="M30">
        <v>0.156</v>
      </c>
      <c r="N30">
        <v>0.12</v>
      </c>
      <c r="O30">
        <v>0.081</v>
      </c>
      <c r="P30">
        <v>0.077</v>
      </c>
      <c r="Q30">
        <v>0.114</v>
      </c>
      <c r="R30">
        <v>0.12</v>
      </c>
      <c r="S30">
        <v>0.127</v>
      </c>
      <c r="T30">
        <v>0.037</v>
      </c>
      <c r="U30">
        <v>0.106</v>
      </c>
      <c r="V30">
        <v>-0.109</v>
      </c>
      <c r="W30">
        <v>0.094</v>
      </c>
      <c r="X30" t="s">
        <v>124</v>
      </c>
      <c r="Y30" t="s">
        <v>124</v>
      </c>
      <c r="Z30" s="36">
        <f aca="true" t="shared" si="26" ref="Z30:AH31">D30*110.6</f>
        <v>46.562599999999996</v>
      </c>
      <c r="AA30" s="36">
        <f t="shared" si="26"/>
        <v>85.8256</v>
      </c>
      <c r="AB30" s="36">
        <f t="shared" si="26"/>
        <v>75.8716</v>
      </c>
      <c r="AC30" s="36">
        <f t="shared" si="26"/>
        <v>77.08819999999999</v>
      </c>
      <c r="AD30" s="36">
        <f t="shared" si="26"/>
        <v>75.208</v>
      </c>
      <c r="AE30" s="36">
        <f t="shared" si="26"/>
        <v>78.74719999999999</v>
      </c>
      <c r="AF30" s="36">
        <f t="shared" si="26"/>
        <v>66.36</v>
      </c>
      <c r="AG30" s="36">
        <f t="shared" si="26"/>
        <v>73.2172</v>
      </c>
      <c r="AH30" s="36">
        <f t="shared" si="26"/>
        <v>63.15259999999999</v>
      </c>
      <c r="AI30" t="s">
        <v>124</v>
      </c>
      <c r="AJ30" t="s">
        <v>124</v>
      </c>
      <c r="AK30" t="s">
        <v>124</v>
      </c>
      <c r="AL30" t="s">
        <v>124</v>
      </c>
      <c r="AM30" t="s">
        <v>124</v>
      </c>
      <c r="AN30" t="s">
        <v>124</v>
      </c>
      <c r="AO30" t="s">
        <v>124</v>
      </c>
      <c r="AP30" t="s">
        <v>124</v>
      </c>
      <c r="AQ30" t="s">
        <v>124</v>
      </c>
      <c r="AR30" t="s">
        <v>124</v>
      </c>
      <c r="AS30" t="s">
        <v>124</v>
      </c>
      <c r="AT30" t="s">
        <v>124</v>
      </c>
    </row>
    <row r="31" spans="2:46" ht="12.75">
      <c r="B31" t="s">
        <v>36</v>
      </c>
      <c r="C31">
        <v>-0.007</v>
      </c>
      <c r="D31">
        <v>0.298</v>
      </c>
      <c r="E31">
        <v>0.649</v>
      </c>
      <c r="F31">
        <v>0.678</v>
      </c>
      <c r="G31">
        <v>0.664</v>
      </c>
      <c r="H31">
        <v>0.618</v>
      </c>
      <c r="I31">
        <v>0.684</v>
      </c>
      <c r="J31">
        <v>0.558</v>
      </c>
      <c r="K31">
        <v>0.385</v>
      </c>
      <c r="L31">
        <v>0.523</v>
      </c>
      <c r="M31">
        <v>0.049</v>
      </c>
      <c r="N31">
        <v>0.036</v>
      </c>
      <c r="O31">
        <v>0.039</v>
      </c>
      <c r="P31">
        <v>0.131</v>
      </c>
      <c r="Q31">
        <v>0.112</v>
      </c>
      <c r="R31">
        <v>0.182</v>
      </c>
      <c r="S31">
        <v>0.104</v>
      </c>
      <c r="T31">
        <v>0.017</v>
      </c>
      <c r="U31">
        <v>0.183</v>
      </c>
      <c r="V31">
        <v>-0.045</v>
      </c>
      <c r="W31">
        <v>0.122</v>
      </c>
      <c r="X31" t="s">
        <v>124</v>
      </c>
      <c r="Y31" t="s">
        <v>124</v>
      </c>
      <c r="Z31" s="36">
        <f t="shared" si="26"/>
        <v>32.9588</v>
      </c>
      <c r="AA31" s="36">
        <f t="shared" si="26"/>
        <v>71.7794</v>
      </c>
      <c r="AB31" s="36">
        <f t="shared" si="26"/>
        <v>74.9868</v>
      </c>
      <c r="AC31" s="36">
        <f t="shared" si="26"/>
        <v>73.4384</v>
      </c>
      <c r="AD31" s="36">
        <f t="shared" si="26"/>
        <v>68.35079999999999</v>
      </c>
      <c r="AE31" s="36">
        <f t="shared" si="26"/>
        <v>75.6504</v>
      </c>
      <c r="AF31" s="36">
        <f t="shared" si="26"/>
        <v>61.714800000000004</v>
      </c>
      <c r="AG31" s="36">
        <f t="shared" si="26"/>
        <v>42.580999999999996</v>
      </c>
      <c r="AH31" s="36">
        <f t="shared" si="26"/>
        <v>57.8438</v>
      </c>
      <c r="AI31" t="s">
        <v>124</v>
      </c>
      <c r="AJ31" t="s">
        <v>124</v>
      </c>
      <c r="AK31" t="s">
        <v>124</v>
      </c>
      <c r="AL31" t="s">
        <v>124</v>
      </c>
      <c r="AM31" t="s">
        <v>124</v>
      </c>
      <c r="AN31" t="s">
        <v>124</v>
      </c>
      <c r="AO31" t="s">
        <v>124</v>
      </c>
      <c r="AP31" t="s">
        <v>124</v>
      </c>
      <c r="AQ31" t="s">
        <v>124</v>
      </c>
      <c r="AR31" t="s">
        <v>124</v>
      </c>
      <c r="AS31" t="s">
        <v>124</v>
      </c>
      <c r="AT31" t="s">
        <v>124</v>
      </c>
    </row>
    <row r="32" spans="2:46" ht="12.75">
      <c r="B32" t="s">
        <v>37</v>
      </c>
      <c r="C32">
        <v>0.067</v>
      </c>
      <c r="D32">
        <v>0.251</v>
      </c>
      <c r="E32">
        <v>0.635</v>
      </c>
      <c r="F32">
        <v>0.653</v>
      </c>
      <c r="G32">
        <v>0.582</v>
      </c>
      <c r="H32">
        <v>0.512</v>
      </c>
      <c r="I32">
        <v>0.553</v>
      </c>
      <c r="J32">
        <v>0.577</v>
      </c>
      <c r="K32">
        <v>0.064</v>
      </c>
      <c r="L32">
        <v>0.338</v>
      </c>
      <c r="M32">
        <v>0.079</v>
      </c>
      <c r="N32">
        <v>0.035</v>
      </c>
      <c r="O32">
        <v>0.065</v>
      </c>
      <c r="P32">
        <v>0.127</v>
      </c>
      <c r="Q32">
        <v>0.075</v>
      </c>
      <c r="R32">
        <v>0.163</v>
      </c>
      <c r="S32">
        <v>0.186</v>
      </c>
      <c r="T32">
        <v>0.074</v>
      </c>
      <c r="U32">
        <v>0.238</v>
      </c>
      <c r="V32">
        <v>-0.033</v>
      </c>
      <c r="W32">
        <v>0.114</v>
      </c>
      <c r="X32" t="s">
        <v>124</v>
      </c>
      <c r="Y32" t="s">
        <v>124</v>
      </c>
      <c r="Z32" s="36">
        <f aca="true" t="shared" si="27" ref="Z32:AF33">D32*110.6</f>
        <v>27.7606</v>
      </c>
      <c r="AA32" s="36">
        <f t="shared" si="27"/>
        <v>70.231</v>
      </c>
      <c r="AB32" s="36">
        <f t="shared" si="27"/>
        <v>72.2218</v>
      </c>
      <c r="AC32" s="36">
        <f t="shared" si="27"/>
        <v>64.36919999999999</v>
      </c>
      <c r="AD32" s="36">
        <f t="shared" si="27"/>
        <v>56.627199999999995</v>
      </c>
      <c r="AE32" s="36">
        <f t="shared" si="27"/>
        <v>61.1618</v>
      </c>
      <c r="AF32" s="36">
        <f t="shared" si="27"/>
        <v>63.816199999999995</v>
      </c>
      <c r="AG32" t="s">
        <v>124</v>
      </c>
      <c r="AH32" s="36">
        <f>L32*110.6</f>
        <v>37.3828</v>
      </c>
      <c r="AI32" t="s">
        <v>124</v>
      </c>
      <c r="AJ32" t="s">
        <v>124</v>
      </c>
      <c r="AK32" t="s">
        <v>124</v>
      </c>
      <c r="AL32" t="s">
        <v>124</v>
      </c>
      <c r="AM32" t="s">
        <v>124</v>
      </c>
      <c r="AN32" t="s">
        <v>124</v>
      </c>
      <c r="AO32" t="s">
        <v>124</v>
      </c>
      <c r="AP32" t="s">
        <v>124</v>
      </c>
      <c r="AQ32" t="s">
        <v>124</v>
      </c>
      <c r="AR32" t="s">
        <v>124</v>
      </c>
      <c r="AS32" t="s">
        <v>124</v>
      </c>
      <c r="AT32" t="s">
        <v>124</v>
      </c>
    </row>
    <row r="33" spans="2:46" ht="12.75">
      <c r="B33" t="s">
        <v>38</v>
      </c>
      <c r="C33">
        <v>0.101</v>
      </c>
      <c r="D33">
        <v>0.173</v>
      </c>
      <c r="E33">
        <v>0.632</v>
      </c>
      <c r="F33">
        <v>0.658</v>
      </c>
      <c r="G33">
        <v>0.475</v>
      </c>
      <c r="H33">
        <v>0.349</v>
      </c>
      <c r="I33">
        <v>0.226</v>
      </c>
      <c r="J33">
        <v>0.259</v>
      </c>
      <c r="K33">
        <v>0.088</v>
      </c>
      <c r="L33">
        <v>0.092</v>
      </c>
      <c r="M33">
        <v>0.016</v>
      </c>
      <c r="N33">
        <v>0.013</v>
      </c>
      <c r="O33">
        <v>0.08</v>
      </c>
      <c r="P33">
        <v>0.097</v>
      </c>
      <c r="Q33">
        <v>0.175</v>
      </c>
      <c r="R33">
        <v>0.244</v>
      </c>
      <c r="S33">
        <v>0.239</v>
      </c>
      <c r="T33">
        <v>0.106</v>
      </c>
      <c r="U33">
        <v>0.252</v>
      </c>
      <c r="V33">
        <v>0.004</v>
      </c>
      <c r="W33">
        <v>0.154</v>
      </c>
      <c r="X33" t="s">
        <v>124</v>
      </c>
      <c r="Y33" t="s">
        <v>124</v>
      </c>
      <c r="Z33" s="36">
        <f t="shared" si="27"/>
        <v>19.133799999999997</v>
      </c>
      <c r="AA33" s="36">
        <f t="shared" si="27"/>
        <v>69.8992</v>
      </c>
      <c r="AB33" s="36">
        <f t="shared" si="27"/>
        <v>72.7748</v>
      </c>
      <c r="AC33" s="36">
        <f t="shared" si="27"/>
        <v>52.535</v>
      </c>
      <c r="AD33" s="36">
        <f t="shared" si="27"/>
        <v>38.599399999999996</v>
      </c>
      <c r="AE33" s="36">
        <f t="shared" si="27"/>
        <v>24.9956</v>
      </c>
      <c r="AF33" s="36">
        <f t="shared" si="27"/>
        <v>28.6454</v>
      </c>
      <c r="AG33" t="s">
        <v>124</v>
      </c>
      <c r="AH33" s="36">
        <f>L33*110.6</f>
        <v>10.175199999999998</v>
      </c>
      <c r="AI33" t="s">
        <v>124</v>
      </c>
      <c r="AJ33" t="s">
        <v>124</v>
      </c>
      <c r="AK33" t="s">
        <v>124</v>
      </c>
      <c r="AL33" t="s">
        <v>124</v>
      </c>
      <c r="AM33" t="s">
        <v>124</v>
      </c>
      <c r="AN33" t="s">
        <v>124</v>
      </c>
      <c r="AO33" t="s">
        <v>124</v>
      </c>
      <c r="AP33" t="s">
        <v>124</v>
      </c>
      <c r="AQ33" t="s">
        <v>124</v>
      </c>
      <c r="AR33" t="s">
        <v>124</v>
      </c>
      <c r="AS33" t="s">
        <v>124</v>
      </c>
      <c r="AT33" t="s">
        <v>124</v>
      </c>
    </row>
    <row r="34" spans="2:46" ht="12.75">
      <c r="B34" t="s">
        <v>39</v>
      </c>
      <c r="C34">
        <v>0.038</v>
      </c>
      <c r="D34">
        <v>0.09</v>
      </c>
      <c r="E34">
        <v>0.664</v>
      </c>
      <c r="F34">
        <v>0.438</v>
      </c>
      <c r="G34">
        <v>0.262</v>
      </c>
      <c r="H34">
        <v>0.398</v>
      </c>
      <c r="I34">
        <v>0.199</v>
      </c>
      <c r="J34">
        <v>0.02</v>
      </c>
      <c r="K34">
        <v>0.069</v>
      </c>
      <c r="L34">
        <v>0.168</v>
      </c>
      <c r="M34">
        <v>0.038</v>
      </c>
      <c r="N34">
        <v>0.031</v>
      </c>
      <c r="O34">
        <v>0.076</v>
      </c>
      <c r="P34">
        <v>0.157</v>
      </c>
      <c r="Q34">
        <v>0.202</v>
      </c>
      <c r="R34">
        <v>0.269</v>
      </c>
      <c r="S34">
        <v>0.272</v>
      </c>
      <c r="T34">
        <v>0.172</v>
      </c>
      <c r="U34">
        <v>0.282</v>
      </c>
      <c r="V34">
        <v>0.023</v>
      </c>
      <c r="W34">
        <v>0.144</v>
      </c>
      <c r="X34" t="s">
        <v>124</v>
      </c>
      <c r="Y34" t="s">
        <v>124</v>
      </c>
      <c r="Z34" t="s">
        <v>124</v>
      </c>
      <c r="AA34" s="36">
        <f aca="true" t="shared" si="28" ref="AA34:AD35">E34*110.6</f>
        <v>73.4384</v>
      </c>
      <c r="AB34" s="36">
        <f t="shared" si="28"/>
        <v>48.4428</v>
      </c>
      <c r="AC34" s="36">
        <f t="shared" si="28"/>
        <v>28.9772</v>
      </c>
      <c r="AD34" s="36">
        <f t="shared" si="28"/>
        <v>44.0188</v>
      </c>
      <c r="AE34" t="s">
        <v>124</v>
      </c>
      <c r="AF34" t="s">
        <v>124</v>
      </c>
      <c r="AG34" t="s">
        <v>124</v>
      </c>
      <c r="AH34" t="s">
        <v>124</v>
      </c>
      <c r="AI34" t="s">
        <v>124</v>
      </c>
      <c r="AJ34" t="s">
        <v>124</v>
      </c>
      <c r="AK34" t="s">
        <v>124</v>
      </c>
      <c r="AL34" t="s">
        <v>124</v>
      </c>
      <c r="AM34" t="s">
        <v>124</v>
      </c>
      <c r="AN34" t="s">
        <v>124</v>
      </c>
      <c r="AO34" t="s">
        <v>124</v>
      </c>
      <c r="AP34" t="s">
        <v>124</v>
      </c>
      <c r="AQ34" t="s">
        <v>124</v>
      </c>
      <c r="AR34" t="s">
        <v>124</v>
      </c>
      <c r="AS34" t="s">
        <v>124</v>
      </c>
      <c r="AT34" t="s">
        <v>124</v>
      </c>
    </row>
    <row r="35" spans="2:46" ht="12.75">
      <c r="B35" t="s">
        <v>40</v>
      </c>
      <c r="C35">
        <v>0.026</v>
      </c>
      <c r="D35">
        <v>-0.012</v>
      </c>
      <c r="E35">
        <v>0.575</v>
      </c>
      <c r="F35">
        <v>0.342</v>
      </c>
      <c r="G35">
        <v>0.177</v>
      </c>
      <c r="H35">
        <v>0.365</v>
      </c>
      <c r="I35">
        <v>0.018</v>
      </c>
      <c r="J35">
        <v>0.001</v>
      </c>
      <c r="K35">
        <v>0.057</v>
      </c>
      <c r="L35">
        <v>-0.011</v>
      </c>
      <c r="M35">
        <v>0.081</v>
      </c>
      <c r="N35">
        <v>0.074</v>
      </c>
      <c r="O35">
        <v>0.131</v>
      </c>
      <c r="P35">
        <v>0.225</v>
      </c>
      <c r="Q35">
        <v>0.3</v>
      </c>
      <c r="R35">
        <v>0.3</v>
      </c>
      <c r="S35">
        <v>0.274</v>
      </c>
      <c r="T35">
        <v>0.046</v>
      </c>
      <c r="U35">
        <v>0.189</v>
      </c>
      <c r="V35">
        <v>0.061</v>
      </c>
      <c r="W35">
        <v>0.198</v>
      </c>
      <c r="X35" t="s">
        <v>124</v>
      </c>
      <c r="Y35" t="s">
        <v>124</v>
      </c>
      <c r="Z35" t="s">
        <v>124</v>
      </c>
      <c r="AA35" s="36">
        <f t="shared" si="28"/>
        <v>63.59499999999999</v>
      </c>
      <c r="AB35" s="36">
        <f t="shared" si="28"/>
        <v>37.8252</v>
      </c>
      <c r="AC35" s="36">
        <f t="shared" si="28"/>
        <v>19.576199999999996</v>
      </c>
      <c r="AD35" s="36">
        <f t="shared" si="28"/>
        <v>40.369</v>
      </c>
      <c r="AE35" t="s">
        <v>124</v>
      </c>
      <c r="AF35" t="s">
        <v>124</v>
      </c>
      <c r="AG35" t="s">
        <v>124</v>
      </c>
      <c r="AH35" t="s">
        <v>124</v>
      </c>
      <c r="AI35" t="s">
        <v>124</v>
      </c>
      <c r="AJ35" t="s">
        <v>124</v>
      </c>
      <c r="AK35" t="s">
        <v>124</v>
      </c>
      <c r="AL35" t="s">
        <v>124</v>
      </c>
      <c r="AM35" t="s">
        <v>124</v>
      </c>
      <c r="AN35" t="s">
        <v>124</v>
      </c>
      <c r="AO35" t="s">
        <v>124</v>
      </c>
      <c r="AP35" t="s">
        <v>124</v>
      </c>
      <c r="AQ35" t="s">
        <v>124</v>
      </c>
      <c r="AR35" t="s">
        <v>124</v>
      </c>
      <c r="AS35" t="s">
        <v>124</v>
      </c>
      <c r="AT35" t="s">
        <v>124</v>
      </c>
    </row>
    <row r="36" spans="2:46" ht="12.75">
      <c r="B36" t="s">
        <v>41</v>
      </c>
      <c r="C36">
        <v>-0.003</v>
      </c>
      <c r="D36">
        <v>0.044</v>
      </c>
      <c r="E36">
        <v>0.397</v>
      </c>
      <c r="F36">
        <v>0.1</v>
      </c>
      <c r="G36">
        <v>0.03</v>
      </c>
      <c r="H36">
        <v>0.096</v>
      </c>
      <c r="I36">
        <v>-0.045</v>
      </c>
      <c r="J36">
        <v>0.098</v>
      </c>
      <c r="K36">
        <v>0.028</v>
      </c>
      <c r="L36">
        <v>-0.01</v>
      </c>
      <c r="M36">
        <v>0.082</v>
      </c>
      <c r="N36">
        <v>0.103</v>
      </c>
      <c r="O36">
        <v>0.193</v>
      </c>
      <c r="P36">
        <v>0.246</v>
      </c>
      <c r="Q36">
        <v>0.296</v>
      </c>
      <c r="R36">
        <v>0.239</v>
      </c>
      <c r="S36">
        <v>0.165</v>
      </c>
      <c r="T36">
        <v>0.019</v>
      </c>
      <c r="U36">
        <v>0.079</v>
      </c>
      <c r="V36">
        <v>0.107</v>
      </c>
      <c r="W36">
        <v>0.193</v>
      </c>
      <c r="X36" t="s">
        <v>124</v>
      </c>
      <c r="Y36" t="s">
        <v>124</v>
      </c>
      <c r="Z36" t="s">
        <v>124</v>
      </c>
      <c r="AA36" s="36">
        <f>E36*110.6</f>
        <v>43.9082</v>
      </c>
      <c r="AB36" s="36">
        <f>F36*110.6</f>
        <v>11.06</v>
      </c>
      <c r="AC36" t="s">
        <v>124</v>
      </c>
      <c r="AD36" t="s">
        <v>124</v>
      </c>
      <c r="AE36" t="s">
        <v>124</v>
      </c>
      <c r="AF36" t="s">
        <v>124</v>
      </c>
      <c r="AG36" t="s">
        <v>124</v>
      </c>
      <c r="AH36" t="s">
        <v>124</v>
      </c>
      <c r="AI36" t="s">
        <v>124</v>
      </c>
      <c r="AJ36" t="s">
        <v>124</v>
      </c>
      <c r="AK36" t="s">
        <v>124</v>
      </c>
      <c r="AL36" t="s">
        <v>124</v>
      </c>
      <c r="AM36" t="s">
        <v>124</v>
      </c>
      <c r="AN36" t="s">
        <v>124</v>
      </c>
      <c r="AO36" t="s">
        <v>124</v>
      </c>
      <c r="AP36" t="s">
        <v>124</v>
      </c>
      <c r="AQ36" t="s">
        <v>124</v>
      </c>
      <c r="AR36" t="s">
        <v>124</v>
      </c>
      <c r="AS36" t="s">
        <v>124</v>
      </c>
      <c r="AT36" t="s">
        <v>124</v>
      </c>
    </row>
    <row r="37" spans="2:46" ht="12.75">
      <c r="B37" t="s">
        <v>42</v>
      </c>
      <c r="C37">
        <v>0.032</v>
      </c>
      <c r="D37">
        <v>0.123</v>
      </c>
      <c r="E37">
        <v>0.129</v>
      </c>
      <c r="F37">
        <v>0.027</v>
      </c>
      <c r="G37">
        <v>0.166</v>
      </c>
      <c r="H37">
        <v>0.039</v>
      </c>
      <c r="I37">
        <v>-0.03</v>
      </c>
      <c r="J37">
        <v>0.095</v>
      </c>
      <c r="K37">
        <v>0.087</v>
      </c>
      <c r="L37">
        <v>0.021</v>
      </c>
      <c r="M37">
        <v>0.092</v>
      </c>
      <c r="N37">
        <v>0.123</v>
      </c>
      <c r="O37">
        <v>0.184</v>
      </c>
      <c r="P37">
        <v>0.286</v>
      </c>
      <c r="Q37">
        <v>0.285</v>
      </c>
      <c r="R37">
        <v>0.232</v>
      </c>
      <c r="S37">
        <v>0.171</v>
      </c>
      <c r="T37">
        <v>0.009</v>
      </c>
      <c r="U37">
        <v>0.064</v>
      </c>
      <c r="V37">
        <v>0.076</v>
      </c>
      <c r="W37">
        <v>0.067</v>
      </c>
      <c r="X37" t="s">
        <v>124</v>
      </c>
      <c r="Y37" t="s">
        <v>124</v>
      </c>
      <c r="Z37" t="s">
        <v>124</v>
      </c>
      <c r="AA37" s="36">
        <f>E37*110.6</f>
        <v>14.2674</v>
      </c>
      <c r="AB37" t="s">
        <v>124</v>
      </c>
      <c r="AC37" t="s">
        <v>124</v>
      </c>
      <c r="AD37" t="s">
        <v>124</v>
      </c>
      <c r="AE37" t="s">
        <v>124</v>
      </c>
      <c r="AF37" t="s">
        <v>124</v>
      </c>
      <c r="AG37" t="s">
        <v>124</v>
      </c>
      <c r="AH37" t="s">
        <v>124</v>
      </c>
      <c r="AI37" t="s">
        <v>124</v>
      </c>
      <c r="AJ37" t="s">
        <v>124</v>
      </c>
      <c r="AK37" t="s">
        <v>124</v>
      </c>
      <c r="AL37" t="s">
        <v>124</v>
      </c>
      <c r="AM37" t="s">
        <v>124</v>
      </c>
      <c r="AN37" t="s">
        <v>124</v>
      </c>
      <c r="AO37" t="s">
        <v>124</v>
      </c>
      <c r="AP37" t="s">
        <v>124</v>
      </c>
      <c r="AQ37" t="s">
        <v>124</v>
      </c>
      <c r="AR37" t="s">
        <v>124</v>
      </c>
      <c r="AS37" t="s">
        <v>124</v>
      </c>
      <c r="AT37" t="s">
        <v>124</v>
      </c>
    </row>
    <row r="38" spans="2:23" ht="12.75">
      <c r="B38" t="s">
        <v>43</v>
      </c>
      <c r="C38">
        <v>0.052</v>
      </c>
      <c r="D38">
        <v>-0.012</v>
      </c>
      <c r="E38">
        <v>-0.008</v>
      </c>
      <c r="F38">
        <v>0.048</v>
      </c>
      <c r="G38">
        <v>0.076</v>
      </c>
      <c r="H38">
        <v>-0.014</v>
      </c>
      <c r="I38">
        <v>-0.005</v>
      </c>
      <c r="J38">
        <v>0.113</v>
      </c>
      <c r="K38">
        <v>0.088</v>
      </c>
      <c r="L38">
        <v>0.003</v>
      </c>
      <c r="M38">
        <v>0.114</v>
      </c>
      <c r="N38">
        <v>0.17</v>
      </c>
      <c r="O38">
        <v>0.241</v>
      </c>
      <c r="P38">
        <v>0.372</v>
      </c>
      <c r="Q38">
        <v>0.185</v>
      </c>
      <c r="R38">
        <v>0.134</v>
      </c>
      <c r="S38">
        <v>0.066</v>
      </c>
      <c r="T38">
        <v>0.007</v>
      </c>
      <c r="U38">
        <v>0.059</v>
      </c>
      <c r="V38">
        <v>0.021</v>
      </c>
      <c r="W38">
        <v>0.035</v>
      </c>
    </row>
    <row r="39" spans="2:23" ht="12.75">
      <c r="B39" t="s">
        <v>44</v>
      </c>
      <c r="C39">
        <v>0.036</v>
      </c>
      <c r="D39">
        <v>0.02</v>
      </c>
      <c r="E39">
        <v>-0.004</v>
      </c>
      <c r="F39">
        <v>0.077</v>
      </c>
      <c r="G39">
        <v>0.082</v>
      </c>
      <c r="H39">
        <v>-0.02</v>
      </c>
      <c r="I39">
        <v>0.034</v>
      </c>
      <c r="J39">
        <v>0.098</v>
      </c>
      <c r="K39">
        <v>0.126</v>
      </c>
      <c r="L39">
        <v>0.024</v>
      </c>
      <c r="M39">
        <v>0.191</v>
      </c>
      <c r="N39">
        <v>0.193</v>
      </c>
      <c r="O39">
        <v>0.272</v>
      </c>
      <c r="P39">
        <v>0.338</v>
      </c>
      <c r="Q39">
        <v>0.127</v>
      </c>
      <c r="R39">
        <v>0.138</v>
      </c>
      <c r="S39">
        <v>0.033</v>
      </c>
      <c r="T39">
        <v>0.026</v>
      </c>
      <c r="U39">
        <v>0.107</v>
      </c>
      <c r="V39">
        <v>0.036</v>
      </c>
      <c r="W39">
        <v>0.056</v>
      </c>
    </row>
    <row r="41" spans="2:10" ht="12.75">
      <c r="B41" t="s">
        <v>45</v>
      </c>
      <c r="C41">
        <v>0.436</v>
      </c>
      <c r="D41">
        <v>0.588</v>
      </c>
      <c r="E41">
        <v>0.742</v>
      </c>
      <c r="F41">
        <v>0.778</v>
      </c>
      <c r="G41">
        <v>0.832</v>
      </c>
      <c r="H41">
        <v>0.853</v>
      </c>
      <c r="I41">
        <v>0.795</v>
      </c>
      <c r="J41">
        <v>0.853</v>
      </c>
    </row>
    <row r="42" spans="2:10" ht="12.75">
      <c r="B42" t="s">
        <v>46</v>
      </c>
      <c r="C42">
        <v>0.45</v>
      </c>
      <c r="D42">
        <v>0.61</v>
      </c>
      <c r="E42">
        <v>0.723</v>
      </c>
      <c r="F42">
        <v>0.776</v>
      </c>
      <c r="G42">
        <v>0.848</v>
      </c>
      <c r="H42">
        <v>0.835</v>
      </c>
      <c r="I42">
        <v>0.802</v>
      </c>
      <c r="J42">
        <v>0.84</v>
      </c>
    </row>
    <row r="43" spans="2:10" ht="12.75">
      <c r="B43" t="s">
        <v>47</v>
      </c>
      <c r="C43">
        <v>0.433</v>
      </c>
      <c r="D43">
        <v>0.583</v>
      </c>
      <c r="E43">
        <v>0.751</v>
      </c>
      <c r="F43">
        <v>0.787</v>
      </c>
      <c r="G43">
        <v>0.875</v>
      </c>
      <c r="H43">
        <v>0.844</v>
      </c>
      <c r="I43">
        <v>0.813</v>
      </c>
      <c r="J43">
        <v>0.864</v>
      </c>
    </row>
    <row r="44" spans="2:10" ht="12.75">
      <c r="B44" t="s">
        <v>48</v>
      </c>
      <c r="C44">
        <v>0.444</v>
      </c>
      <c r="D44">
        <v>0.619</v>
      </c>
      <c r="E44">
        <v>0.757</v>
      </c>
      <c r="F44">
        <v>0.779</v>
      </c>
      <c r="G44">
        <v>0.896</v>
      </c>
      <c r="H44">
        <v>0.857</v>
      </c>
      <c r="I44">
        <v>0.838</v>
      </c>
      <c r="J44">
        <v>0.836</v>
      </c>
    </row>
    <row r="45" spans="2:10" ht="12.75">
      <c r="B45" t="s">
        <v>49</v>
      </c>
      <c r="C45">
        <v>0.453</v>
      </c>
      <c r="D45">
        <v>0.636</v>
      </c>
      <c r="E45">
        <v>0.74</v>
      </c>
      <c r="F45">
        <v>0.798</v>
      </c>
      <c r="G45">
        <v>0.893</v>
      </c>
      <c r="H45">
        <v>0.872</v>
      </c>
      <c r="I45">
        <v>0.818</v>
      </c>
      <c r="J45">
        <v>0.872</v>
      </c>
    </row>
    <row r="46" spans="2:10" ht="12.75">
      <c r="B46" t="s">
        <v>50</v>
      </c>
      <c r="C46">
        <v>0.452</v>
      </c>
      <c r="D46">
        <v>0.621</v>
      </c>
      <c r="E46">
        <v>0.767</v>
      </c>
      <c r="F46">
        <v>0.8</v>
      </c>
      <c r="G46">
        <v>0.897</v>
      </c>
      <c r="H46">
        <v>0.89</v>
      </c>
      <c r="I46">
        <v>0.835</v>
      </c>
      <c r="J46">
        <v>0.863</v>
      </c>
    </row>
    <row r="47" spans="2:10" ht="12.75">
      <c r="B47" t="s">
        <v>51</v>
      </c>
      <c r="C47">
        <v>0.46</v>
      </c>
      <c r="D47">
        <v>0.625</v>
      </c>
      <c r="E47">
        <v>0.777</v>
      </c>
      <c r="F47">
        <v>0.792</v>
      </c>
      <c r="G47">
        <v>0.894</v>
      </c>
      <c r="H47">
        <v>0.892</v>
      </c>
      <c r="I47">
        <v>0.825</v>
      </c>
      <c r="J47">
        <v>0.867</v>
      </c>
    </row>
    <row r="48" spans="2:10" ht="12.75">
      <c r="B48" t="s">
        <v>52</v>
      </c>
      <c r="C48">
        <v>0.48</v>
      </c>
      <c r="D48">
        <v>0.634</v>
      </c>
      <c r="E48">
        <v>0.746</v>
      </c>
      <c r="F48">
        <v>0.789</v>
      </c>
      <c r="G48">
        <v>0.888</v>
      </c>
      <c r="H48">
        <v>0.883</v>
      </c>
      <c r="I48">
        <v>0.82</v>
      </c>
      <c r="J48">
        <v>0.856</v>
      </c>
    </row>
    <row r="49" spans="2:10" ht="12.75">
      <c r="B49" t="s">
        <v>53</v>
      </c>
      <c r="C49">
        <v>0.455</v>
      </c>
      <c r="D49">
        <v>0.647</v>
      </c>
      <c r="E49">
        <v>0.777</v>
      </c>
      <c r="F49">
        <v>0.8</v>
      </c>
      <c r="G49">
        <v>0.891</v>
      </c>
      <c r="H49">
        <v>0.883</v>
      </c>
      <c r="I49">
        <v>0.834</v>
      </c>
      <c r="J49">
        <v>0.841</v>
      </c>
    </row>
    <row r="50" spans="2:10" ht="12.75">
      <c r="B50" t="s">
        <v>54</v>
      </c>
      <c r="C50">
        <v>0.461</v>
      </c>
      <c r="D50">
        <v>0.641</v>
      </c>
      <c r="E50">
        <v>0.741</v>
      </c>
      <c r="F50">
        <v>0.792</v>
      </c>
      <c r="G50">
        <v>0.896</v>
      </c>
      <c r="H50">
        <v>0.894</v>
      </c>
      <c r="I50">
        <v>0.825</v>
      </c>
      <c r="J50">
        <v>0.834</v>
      </c>
    </row>
    <row r="51" spans="2:10" ht="12.75">
      <c r="B51" t="s">
        <v>55</v>
      </c>
      <c r="C51">
        <v>0.462</v>
      </c>
      <c r="D51">
        <v>0.658</v>
      </c>
      <c r="E51">
        <v>0.746</v>
      </c>
      <c r="F51">
        <v>0.801</v>
      </c>
      <c r="G51">
        <v>0.89</v>
      </c>
      <c r="H51">
        <v>0.862</v>
      </c>
      <c r="I51">
        <v>0.817</v>
      </c>
      <c r="J51">
        <v>0.834</v>
      </c>
    </row>
    <row r="52" spans="2:10" ht="12.75">
      <c r="B52" t="s">
        <v>56</v>
      </c>
      <c r="C52">
        <v>0.466</v>
      </c>
      <c r="D52">
        <v>0.631</v>
      </c>
      <c r="E52">
        <v>0.732</v>
      </c>
      <c r="F52">
        <v>0.797</v>
      </c>
      <c r="G52">
        <v>0.875</v>
      </c>
      <c r="H52">
        <v>0.877</v>
      </c>
      <c r="I52">
        <v>0.802</v>
      </c>
      <c r="J52">
        <v>0.824</v>
      </c>
    </row>
    <row r="53" spans="2:10" ht="12.75">
      <c r="B53" t="s">
        <v>57</v>
      </c>
      <c r="C53">
        <v>0.48</v>
      </c>
      <c r="D53">
        <v>0.656</v>
      </c>
      <c r="E53">
        <v>0.782</v>
      </c>
      <c r="F53">
        <v>0.781</v>
      </c>
      <c r="G53">
        <v>0.87</v>
      </c>
      <c r="H53">
        <v>0.874</v>
      </c>
      <c r="I53">
        <v>0.828</v>
      </c>
      <c r="J53">
        <v>0.835</v>
      </c>
    </row>
    <row r="54" spans="2:10" ht="12.75">
      <c r="B54" t="s">
        <v>58</v>
      </c>
      <c r="C54">
        <v>0.464</v>
      </c>
      <c r="D54">
        <v>0.658</v>
      </c>
      <c r="E54">
        <v>0.774</v>
      </c>
      <c r="F54">
        <v>0.795</v>
      </c>
      <c r="G54">
        <v>0.885</v>
      </c>
      <c r="H54">
        <v>0.882</v>
      </c>
      <c r="I54">
        <v>0.827</v>
      </c>
      <c r="J54">
        <v>0.83</v>
      </c>
    </row>
    <row r="55" spans="2:10" ht="12.75">
      <c r="B55" t="s">
        <v>59</v>
      </c>
      <c r="C55">
        <v>0.466</v>
      </c>
      <c r="D55">
        <v>0.665</v>
      </c>
      <c r="E55">
        <v>0.814</v>
      </c>
      <c r="F55">
        <v>0.769</v>
      </c>
      <c r="G55">
        <v>0.868</v>
      </c>
      <c r="H55">
        <v>0.87</v>
      </c>
      <c r="I55">
        <v>0.784</v>
      </c>
      <c r="J55">
        <v>0.812</v>
      </c>
    </row>
    <row r="56" spans="2:10" ht="12.75">
      <c r="B56" t="s">
        <v>60</v>
      </c>
      <c r="C56">
        <v>0.463</v>
      </c>
      <c r="D56">
        <v>0.653</v>
      </c>
      <c r="E56">
        <v>0.746</v>
      </c>
      <c r="F56">
        <v>0.797</v>
      </c>
      <c r="G56">
        <v>0.874</v>
      </c>
      <c r="H56">
        <v>0.888</v>
      </c>
      <c r="I56">
        <v>0.795</v>
      </c>
      <c r="J56">
        <v>0.801</v>
      </c>
    </row>
    <row r="57" spans="2:10" ht="12.75">
      <c r="B57" t="s">
        <v>61</v>
      </c>
      <c r="C57">
        <v>0.447</v>
      </c>
      <c r="D57">
        <v>0.652</v>
      </c>
      <c r="E57">
        <v>0.768</v>
      </c>
      <c r="F57">
        <v>0.77</v>
      </c>
      <c r="G57">
        <v>0.857</v>
      </c>
      <c r="H57">
        <v>0.852</v>
      </c>
      <c r="I57">
        <v>0.813</v>
      </c>
      <c r="J57">
        <v>0.798</v>
      </c>
    </row>
    <row r="58" spans="2:10" ht="12.75">
      <c r="B58" t="s">
        <v>62</v>
      </c>
      <c r="C58">
        <v>0.434</v>
      </c>
      <c r="D58">
        <v>0.647</v>
      </c>
      <c r="E58">
        <v>0.745</v>
      </c>
      <c r="F58">
        <v>0.772</v>
      </c>
      <c r="G58">
        <v>0.86</v>
      </c>
      <c r="H58">
        <v>0.885</v>
      </c>
      <c r="I58">
        <v>0.786</v>
      </c>
      <c r="J58">
        <v>0.799</v>
      </c>
    </row>
    <row r="59" spans="2:30" ht="12.75">
      <c r="B59" t="s">
        <v>63</v>
      </c>
      <c r="C59">
        <v>0.417</v>
      </c>
      <c r="D59">
        <v>0.659</v>
      </c>
      <c r="E59">
        <v>0.747</v>
      </c>
      <c r="F59">
        <v>0.777</v>
      </c>
      <c r="G59">
        <v>0.86</v>
      </c>
      <c r="H59">
        <v>0.881</v>
      </c>
      <c r="I59">
        <v>0.795</v>
      </c>
      <c r="J59">
        <v>0.798</v>
      </c>
      <c r="AA59" t="s">
        <v>124</v>
      </c>
      <c r="AB59" t="s">
        <v>124</v>
      </c>
      <c r="AC59" t="s">
        <v>124</v>
      </c>
      <c r="AD59" t="s">
        <v>124</v>
      </c>
    </row>
    <row r="60" spans="2:30" ht="12.75">
      <c r="B60" t="s">
        <v>64</v>
      </c>
      <c r="C60">
        <v>0.448</v>
      </c>
      <c r="D60">
        <v>0.675</v>
      </c>
      <c r="E60">
        <v>0.74</v>
      </c>
      <c r="F60">
        <v>0.761</v>
      </c>
      <c r="G60">
        <v>0.852</v>
      </c>
      <c r="H60">
        <v>0.866</v>
      </c>
      <c r="I60">
        <v>0.779</v>
      </c>
      <c r="J60">
        <v>0.769</v>
      </c>
      <c r="AA60" t="s">
        <v>124</v>
      </c>
      <c r="AB60" t="s">
        <v>124</v>
      </c>
      <c r="AC60" t="s">
        <v>124</v>
      </c>
      <c r="AD60" t="s">
        <v>124</v>
      </c>
    </row>
    <row r="61" spans="2:28" ht="12.75">
      <c r="B61" t="s">
        <v>65</v>
      </c>
      <c r="C61">
        <v>0.395</v>
      </c>
      <c r="D61">
        <v>0.648</v>
      </c>
      <c r="E61">
        <v>0.696</v>
      </c>
      <c r="F61">
        <v>0.745</v>
      </c>
      <c r="G61">
        <v>0.822</v>
      </c>
      <c r="H61">
        <v>0.86</v>
      </c>
      <c r="I61">
        <v>0.77</v>
      </c>
      <c r="J61">
        <v>0.775</v>
      </c>
      <c r="AA61" t="s">
        <v>124</v>
      </c>
      <c r="AB61" t="s">
        <v>124</v>
      </c>
    </row>
    <row r="62" spans="2:27" ht="12.75">
      <c r="B62" t="s">
        <v>66</v>
      </c>
      <c r="C62">
        <v>0.395</v>
      </c>
      <c r="D62">
        <v>0.658</v>
      </c>
      <c r="E62">
        <v>0.768</v>
      </c>
      <c r="F62">
        <v>0.751</v>
      </c>
      <c r="G62">
        <v>0.808</v>
      </c>
      <c r="H62">
        <v>0.858</v>
      </c>
      <c r="I62">
        <v>0.775</v>
      </c>
      <c r="J62">
        <v>0.775</v>
      </c>
      <c r="AA62" t="s">
        <v>124</v>
      </c>
    </row>
    <row r="63" spans="2:10" ht="12.75">
      <c r="B63" t="s">
        <v>67</v>
      </c>
      <c r="C63">
        <v>0.384</v>
      </c>
      <c r="D63">
        <v>0.646</v>
      </c>
      <c r="E63">
        <v>0.729</v>
      </c>
      <c r="F63">
        <v>0.739</v>
      </c>
      <c r="G63">
        <v>0.813</v>
      </c>
      <c r="H63">
        <v>0.832</v>
      </c>
      <c r="I63">
        <v>0.762</v>
      </c>
      <c r="J63">
        <v>0.763</v>
      </c>
    </row>
    <row r="64" spans="2:10" ht="12.75">
      <c r="B64" t="s">
        <v>68</v>
      </c>
      <c r="C64">
        <v>0.338</v>
      </c>
      <c r="D64">
        <v>0.652</v>
      </c>
      <c r="E64">
        <v>0.707</v>
      </c>
      <c r="F64">
        <v>0.743</v>
      </c>
      <c r="G64">
        <v>0.834</v>
      </c>
      <c r="H64">
        <v>0.818</v>
      </c>
      <c r="I64">
        <v>0.777</v>
      </c>
      <c r="J64">
        <v>0.761</v>
      </c>
    </row>
    <row r="65" spans="2:10" ht="12.75">
      <c r="B65" t="s">
        <v>69</v>
      </c>
      <c r="C65">
        <v>0.252</v>
      </c>
      <c r="D65">
        <v>0.666</v>
      </c>
      <c r="E65">
        <v>0.769</v>
      </c>
      <c r="F65">
        <v>0.734</v>
      </c>
      <c r="G65">
        <v>0.8</v>
      </c>
      <c r="H65">
        <v>0.835</v>
      </c>
      <c r="I65">
        <v>0.757</v>
      </c>
      <c r="J65">
        <v>0.736</v>
      </c>
    </row>
    <row r="67" spans="2:5" ht="12.75">
      <c r="B67" t="s">
        <v>13</v>
      </c>
      <c r="C67">
        <v>9</v>
      </c>
      <c r="D67" t="s">
        <v>14</v>
      </c>
      <c r="E67">
        <v>16</v>
      </c>
    </row>
    <row r="68" spans="1:9" ht="12.75">
      <c r="A68" t="s">
        <v>15</v>
      </c>
      <c r="B68">
        <v>9</v>
      </c>
      <c r="C68">
        <v>10</v>
      </c>
      <c r="D68">
        <v>11</v>
      </c>
      <c r="E68">
        <v>12</v>
      </c>
      <c r="F68">
        <v>13</v>
      </c>
      <c r="G68">
        <v>14</v>
      </c>
      <c r="H68">
        <v>15</v>
      </c>
      <c r="I68">
        <v>16</v>
      </c>
    </row>
    <row r="69" spans="1:9" ht="12.75">
      <c r="A69" t="s">
        <v>16</v>
      </c>
      <c r="B69">
        <v>2.03</v>
      </c>
      <c r="C69">
        <v>2.2</v>
      </c>
      <c r="D69">
        <v>1.89</v>
      </c>
      <c r="E69">
        <v>1.78</v>
      </c>
      <c r="F69">
        <v>1.66</v>
      </c>
      <c r="G69">
        <v>1.61</v>
      </c>
      <c r="H69">
        <v>1.5</v>
      </c>
      <c r="I69">
        <v>1.4</v>
      </c>
    </row>
    <row r="70" spans="1:9" ht="12.75">
      <c r="A70" t="s">
        <v>17</v>
      </c>
      <c r="B70">
        <v>50050</v>
      </c>
      <c r="C70">
        <v>50320</v>
      </c>
      <c r="D70">
        <v>50560</v>
      </c>
      <c r="E70">
        <v>50830</v>
      </c>
      <c r="F70">
        <v>51070</v>
      </c>
      <c r="G70">
        <v>51370</v>
      </c>
      <c r="H70">
        <v>51610</v>
      </c>
      <c r="I70">
        <v>51880</v>
      </c>
    </row>
    <row r="71" spans="1:9" ht="12.75">
      <c r="A71" t="s">
        <v>18</v>
      </c>
      <c r="B71">
        <v>1473</v>
      </c>
      <c r="C71">
        <v>1473</v>
      </c>
      <c r="D71">
        <v>1473</v>
      </c>
      <c r="E71">
        <v>1473</v>
      </c>
      <c r="F71">
        <v>1473</v>
      </c>
      <c r="G71">
        <v>1473</v>
      </c>
      <c r="H71">
        <v>1473</v>
      </c>
      <c r="I71">
        <v>1473</v>
      </c>
    </row>
    <row r="72" spans="1:9" ht="12.75">
      <c r="A72" t="s">
        <v>19</v>
      </c>
      <c r="B72">
        <v>14</v>
      </c>
      <c r="C72">
        <v>16</v>
      </c>
      <c r="D72">
        <v>13</v>
      </c>
      <c r="E72">
        <v>12</v>
      </c>
      <c r="F72">
        <v>11</v>
      </c>
      <c r="G72">
        <v>11</v>
      </c>
      <c r="H72">
        <v>10</v>
      </c>
      <c r="I72">
        <v>9</v>
      </c>
    </row>
    <row r="74" spans="2:10" ht="12.75">
      <c r="B74" t="s">
        <v>20</v>
      </c>
      <c r="C74">
        <v>0.86</v>
      </c>
      <c r="D74">
        <v>0.925</v>
      </c>
      <c r="E74">
        <v>0.847</v>
      </c>
      <c r="F74">
        <v>0.833</v>
      </c>
      <c r="G74">
        <v>0.804</v>
      </c>
      <c r="H74">
        <v>0.793</v>
      </c>
      <c r="I74">
        <v>0.831</v>
      </c>
      <c r="J74">
        <v>0.849</v>
      </c>
    </row>
    <row r="75" spans="2:10" ht="12.75">
      <c r="B75" t="s">
        <v>21</v>
      </c>
      <c r="C75">
        <v>0.884</v>
      </c>
      <c r="D75">
        <v>0.897</v>
      </c>
      <c r="E75">
        <v>0.843</v>
      </c>
      <c r="F75">
        <v>0.863</v>
      </c>
      <c r="G75">
        <v>0.824</v>
      </c>
      <c r="H75">
        <v>0.806</v>
      </c>
      <c r="I75">
        <v>0.833</v>
      </c>
      <c r="J75">
        <v>0.823</v>
      </c>
    </row>
    <row r="76" spans="2:10" ht="12.75">
      <c r="B76" t="s">
        <v>22</v>
      </c>
      <c r="C76">
        <v>0.897</v>
      </c>
      <c r="D76">
        <v>0.876</v>
      </c>
      <c r="E76">
        <v>0.824</v>
      </c>
      <c r="F76">
        <v>0.87</v>
      </c>
      <c r="G76">
        <v>0.841</v>
      </c>
      <c r="H76">
        <v>0.832</v>
      </c>
      <c r="I76">
        <v>0.818</v>
      </c>
      <c r="J76">
        <v>0.81</v>
      </c>
    </row>
    <row r="77" spans="2:10" ht="12.75">
      <c r="B77" t="s">
        <v>23</v>
      </c>
      <c r="C77">
        <v>0.887</v>
      </c>
      <c r="D77">
        <v>0.866</v>
      </c>
      <c r="E77">
        <v>0.807</v>
      </c>
      <c r="F77">
        <v>0.8</v>
      </c>
      <c r="G77">
        <v>0.809</v>
      </c>
      <c r="H77">
        <v>0.801</v>
      </c>
      <c r="I77">
        <v>0.806</v>
      </c>
      <c r="J77">
        <v>0.816</v>
      </c>
    </row>
    <row r="78" spans="2:10" ht="12.75">
      <c r="B78" t="s">
        <v>24</v>
      </c>
      <c r="C78">
        <v>0.871</v>
      </c>
      <c r="D78">
        <v>0.832</v>
      </c>
      <c r="E78">
        <v>0.786</v>
      </c>
      <c r="F78">
        <v>0.812</v>
      </c>
      <c r="G78">
        <v>0.795</v>
      </c>
      <c r="H78">
        <v>0.776</v>
      </c>
      <c r="I78">
        <v>0.781</v>
      </c>
      <c r="J78">
        <v>0.769</v>
      </c>
    </row>
    <row r="79" spans="2:10" ht="12.75">
      <c r="B79" t="s">
        <v>25</v>
      </c>
      <c r="C79">
        <v>0.863</v>
      </c>
      <c r="D79">
        <v>0.828</v>
      </c>
      <c r="E79">
        <v>0.785</v>
      </c>
      <c r="F79">
        <v>0.793</v>
      </c>
      <c r="G79">
        <v>0.829</v>
      </c>
      <c r="H79">
        <v>0.813</v>
      </c>
      <c r="I79">
        <v>0.759</v>
      </c>
      <c r="J79">
        <v>0.783</v>
      </c>
    </row>
    <row r="80" spans="2:10" ht="12.75">
      <c r="B80" t="s">
        <v>26</v>
      </c>
      <c r="C80">
        <v>0.854</v>
      </c>
      <c r="D80">
        <v>0.823</v>
      </c>
      <c r="E80">
        <v>0.781</v>
      </c>
      <c r="F80">
        <v>0.77</v>
      </c>
      <c r="G80">
        <v>0.75</v>
      </c>
      <c r="H80">
        <v>0.747</v>
      </c>
      <c r="I80">
        <v>0.732</v>
      </c>
      <c r="J80">
        <v>0.718</v>
      </c>
    </row>
    <row r="81" spans="2:10" ht="12.75">
      <c r="B81" t="s">
        <v>27</v>
      </c>
      <c r="C81">
        <v>0.831</v>
      </c>
      <c r="D81">
        <v>0.821</v>
      </c>
      <c r="E81">
        <v>0.739</v>
      </c>
      <c r="F81">
        <v>0.748</v>
      </c>
      <c r="G81">
        <v>0.73</v>
      </c>
      <c r="H81">
        <v>0.755</v>
      </c>
      <c r="I81">
        <v>0.684</v>
      </c>
      <c r="J81">
        <v>0.74</v>
      </c>
    </row>
    <row r="82" spans="2:10" ht="12.75">
      <c r="B82" t="s">
        <v>28</v>
      </c>
      <c r="C82">
        <v>0.829</v>
      </c>
      <c r="D82">
        <v>0.784</v>
      </c>
      <c r="E82">
        <v>0.748</v>
      </c>
      <c r="F82">
        <v>0.717</v>
      </c>
      <c r="G82">
        <v>0.746</v>
      </c>
      <c r="H82">
        <v>0.725</v>
      </c>
      <c r="I82">
        <v>0.651</v>
      </c>
      <c r="J82">
        <v>0.715</v>
      </c>
    </row>
    <row r="83" spans="2:10" ht="12.75">
      <c r="B83" t="s">
        <v>29</v>
      </c>
      <c r="C83">
        <v>0.818</v>
      </c>
      <c r="D83">
        <v>0.726</v>
      </c>
      <c r="E83">
        <v>0.694</v>
      </c>
      <c r="F83">
        <v>0.708</v>
      </c>
      <c r="G83">
        <v>0.727</v>
      </c>
      <c r="H83">
        <v>0.715</v>
      </c>
      <c r="I83">
        <v>0.637</v>
      </c>
      <c r="J83">
        <v>0.719</v>
      </c>
    </row>
    <row r="84" spans="2:10" ht="12.75">
      <c r="B84" t="s">
        <v>30</v>
      </c>
      <c r="C84">
        <v>0.769</v>
      </c>
      <c r="D84">
        <v>0.712</v>
      </c>
      <c r="E84">
        <v>0.669</v>
      </c>
      <c r="F84">
        <v>0.691</v>
      </c>
      <c r="G84">
        <v>0.687</v>
      </c>
      <c r="H84">
        <v>0.703</v>
      </c>
      <c r="I84">
        <v>0.6</v>
      </c>
      <c r="J84">
        <v>0.457</v>
      </c>
    </row>
    <row r="85" spans="2:10" ht="12.75">
      <c r="B85" t="s">
        <v>31</v>
      </c>
      <c r="C85">
        <v>0.766</v>
      </c>
      <c r="D85">
        <v>0.651</v>
      </c>
      <c r="E85">
        <v>0.673</v>
      </c>
      <c r="F85">
        <v>0.631</v>
      </c>
      <c r="G85">
        <v>0.636</v>
      </c>
      <c r="H85">
        <v>0.633</v>
      </c>
      <c r="I85">
        <v>0.273</v>
      </c>
      <c r="J85">
        <v>0.256</v>
      </c>
    </row>
    <row r="86" spans="2:10" ht="12.75">
      <c r="B86" t="s">
        <v>32</v>
      </c>
      <c r="C86">
        <v>0.719</v>
      </c>
      <c r="D86">
        <v>0.669</v>
      </c>
      <c r="E86">
        <v>0.652</v>
      </c>
      <c r="F86">
        <v>0.629</v>
      </c>
      <c r="G86">
        <v>0.593</v>
      </c>
      <c r="H86">
        <v>0.368</v>
      </c>
      <c r="I86">
        <v>0.08</v>
      </c>
      <c r="J86">
        <v>0.131</v>
      </c>
    </row>
    <row r="87" spans="2:10" ht="12.75">
      <c r="B87" t="s">
        <v>33</v>
      </c>
      <c r="C87">
        <v>0.732</v>
      </c>
      <c r="D87">
        <v>0.648</v>
      </c>
      <c r="E87">
        <v>0.597</v>
      </c>
      <c r="F87">
        <v>0.556</v>
      </c>
      <c r="G87">
        <v>0.179</v>
      </c>
      <c r="H87">
        <v>0.059</v>
      </c>
      <c r="I87">
        <v>0.089</v>
      </c>
      <c r="J87">
        <v>0.113</v>
      </c>
    </row>
    <row r="88" spans="2:10" ht="12.75">
      <c r="B88" t="s">
        <v>34</v>
      </c>
      <c r="C88">
        <v>0.674</v>
      </c>
      <c r="D88">
        <v>0.608</v>
      </c>
      <c r="E88">
        <v>0.564</v>
      </c>
      <c r="F88">
        <v>0.142</v>
      </c>
      <c r="G88">
        <v>0.058</v>
      </c>
      <c r="H88">
        <v>0.198</v>
      </c>
      <c r="I88">
        <v>0.103</v>
      </c>
      <c r="J88">
        <v>0.113</v>
      </c>
    </row>
    <row r="89" spans="2:10" ht="12.75">
      <c r="B89" t="s">
        <v>35</v>
      </c>
      <c r="C89">
        <v>0.662</v>
      </c>
      <c r="D89">
        <v>0.571</v>
      </c>
      <c r="E89">
        <v>0.156</v>
      </c>
      <c r="F89">
        <v>0.12</v>
      </c>
      <c r="G89">
        <v>0.081</v>
      </c>
      <c r="H89">
        <v>0.077</v>
      </c>
      <c r="I89">
        <v>0.114</v>
      </c>
      <c r="J89">
        <v>0.12</v>
      </c>
    </row>
    <row r="90" spans="2:10" ht="12.75">
      <c r="B90" t="s">
        <v>36</v>
      </c>
      <c r="C90">
        <v>0.385</v>
      </c>
      <c r="D90">
        <v>0.523</v>
      </c>
      <c r="E90">
        <v>0.049</v>
      </c>
      <c r="F90">
        <v>0.036</v>
      </c>
      <c r="G90">
        <v>0.039</v>
      </c>
      <c r="H90">
        <v>0.131</v>
      </c>
      <c r="I90">
        <v>0.112</v>
      </c>
      <c r="J90">
        <v>0.182</v>
      </c>
    </row>
    <row r="91" spans="2:10" ht="12.75">
      <c r="B91" t="s">
        <v>37</v>
      </c>
      <c r="C91">
        <v>0.064</v>
      </c>
      <c r="D91">
        <v>0.338</v>
      </c>
      <c r="E91">
        <v>0.079</v>
      </c>
      <c r="F91">
        <v>0.035</v>
      </c>
      <c r="G91">
        <v>0.065</v>
      </c>
      <c r="H91">
        <v>0.127</v>
      </c>
      <c r="I91">
        <v>0.075</v>
      </c>
      <c r="J91">
        <v>0.163</v>
      </c>
    </row>
    <row r="92" spans="2:10" ht="12.75">
      <c r="B92" t="s">
        <v>38</v>
      </c>
      <c r="C92">
        <v>0.088</v>
      </c>
      <c r="D92">
        <v>0.092</v>
      </c>
      <c r="E92">
        <v>0.016</v>
      </c>
      <c r="F92">
        <v>0.013</v>
      </c>
      <c r="G92">
        <v>0.08</v>
      </c>
      <c r="H92">
        <v>0.097</v>
      </c>
      <c r="I92">
        <v>0.175</v>
      </c>
      <c r="J92">
        <v>0.244</v>
      </c>
    </row>
    <row r="93" spans="2:10" ht="12.75">
      <c r="B93" t="s">
        <v>39</v>
      </c>
      <c r="C93">
        <v>0.069</v>
      </c>
      <c r="D93">
        <v>0.168</v>
      </c>
      <c r="E93">
        <v>0.038</v>
      </c>
      <c r="F93">
        <v>0.031</v>
      </c>
      <c r="G93">
        <v>0.076</v>
      </c>
      <c r="H93">
        <v>0.157</v>
      </c>
      <c r="I93">
        <v>0.202</v>
      </c>
      <c r="J93">
        <v>0.269</v>
      </c>
    </row>
    <row r="94" spans="2:10" ht="12.75">
      <c r="B94" t="s">
        <v>40</v>
      </c>
      <c r="C94">
        <v>0.057</v>
      </c>
      <c r="D94">
        <v>-0.011</v>
      </c>
      <c r="E94">
        <v>0.081</v>
      </c>
      <c r="F94">
        <v>0.074</v>
      </c>
      <c r="G94">
        <v>0.131</v>
      </c>
      <c r="H94">
        <v>0.225</v>
      </c>
      <c r="I94">
        <v>0.3</v>
      </c>
      <c r="J94">
        <v>0.3</v>
      </c>
    </row>
    <row r="95" spans="2:10" ht="12.75">
      <c r="B95" t="s">
        <v>41</v>
      </c>
      <c r="C95">
        <v>0.028</v>
      </c>
      <c r="D95">
        <v>-0.01</v>
      </c>
      <c r="E95">
        <v>0.082</v>
      </c>
      <c r="F95">
        <v>0.103</v>
      </c>
      <c r="G95">
        <v>0.193</v>
      </c>
      <c r="H95">
        <v>0.246</v>
      </c>
      <c r="I95">
        <v>0.296</v>
      </c>
      <c r="J95">
        <v>0.239</v>
      </c>
    </row>
    <row r="96" spans="2:10" ht="12.75">
      <c r="B96" t="s">
        <v>42</v>
      </c>
      <c r="C96">
        <v>0.087</v>
      </c>
      <c r="D96">
        <v>0.021</v>
      </c>
      <c r="E96">
        <v>0.092</v>
      </c>
      <c r="F96">
        <v>0.123</v>
      </c>
      <c r="G96">
        <v>0.184</v>
      </c>
      <c r="H96">
        <v>0.286</v>
      </c>
      <c r="I96">
        <v>0.285</v>
      </c>
      <c r="J96">
        <v>0.232</v>
      </c>
    </row>
    <row r="97" spans="2:10" ht="12.75">
      <c r="B97" t="s">
        <v>43</v>
      </c>
      <c r="C97">
        <v>0.088</v>
      </c>
      <c r="D97">
        <v>0.003</v>
      </c>
      <c r="E97">
        <v>0.114</v>
      </c>
      <c r="F97">
        <v>0.17</v>
      </c>
      <c r="G97">
        <v>0.241</v>
      </c>
      <c r="H97">
        <v>0.372</v>
      </c>
      <c r="I97">
        <v>0.185</v>
      </c>
      <c r="J97">
        <v>0.134</v>
      </c>
    </row>
    <row r="98" spans="2:10" ht="12.75">
      <c r="B98" t="s">
        <v>44</v>
      </c>
      <c r="C98">
        <v>0.126</v>
      </c>
      <c r="D98">
        <v>0.024</v>
      </c>
      <c r="E98">
        <v>0.191</v>
      </c>
      <c r="F98">
        <v>0.193</v>
      </c>
      <c r="G98">
        <v>0.272</v>
      </c>
      <c r="H98">
        <v>0.338</v>
      </c>
      <c r="I98">
        <v>0.127</v>
      </c>
      <c r="J98">
        <v>0.138</v>
      </c>
    </row>
    <row r="100" spans="2:10" ht="12.75">
      <c r="B100" t="s">
        <v>45</v>
      </c>
      <c r="C100">
        <v>0.839</v>
      </c>
      <c r="D100">
        <v>0.826</v>
      </c>
      <c r="E100">
        <v>0.796</v>
      </c>
      <c r="F100">
        <v>0.827</v>
      </c>
      <c r="G100">
        <v>0.781</v>
      </c>
      <c r="H100">
        <v>0.777</v>
      </c>
      <c r="I100">
        <v>0.796</v>
      </c>
      <c r="J100">
        <v>0.762</v>
      </c>
    </row>
    <row r="101" spans="2:10" ht="12.75">
      <c r="B101" t="s">
        <v>46</v>
      </c>
      <c r="C101">
        <v>0.817</v>
      </c>
      <c r="D101">
        <v>0.841</v>
      </c>
      <c r="E101">
        <v>0.801</v>
      </c>
      <c r="F101">
        <v>0.841</v>
      </c>
      <c r="G101">
        <v>0.792</v>
      </c>
      <c r="H101">
        <v>0.782</v>
      </c>
      <c r="I101">
        <v>0.777</v>
      </c>
      <c r="J101">
        <v>0.753</v>
      </c>
    </row>
    <row r="102" spans="2:10" ht="12.75">
      <c r="B102" t="s">
        <v>47</v>
      </c>
      <c r="C102">
        <v>0.851</v>
      </c>
      <c r="D102">
        <v>0.82</v>
      </c>
      <c r="E102">
        <v>0.791</v>
      </c>
      <c r="F102">
        <v>0.815</v>
      </c>
      <c r="G102">
        <v>0.796</v>
      </c>
      <c r="H102">
        <v>0.78</v>
      </c>
      <c r="I102">
        <v>0.796</v>
      </c>
      <c r="J102">
        <v>0.786</v>
      </c>
    </row>
    <row r="103" spans="2:10" ht="12.75">
      <c r="B103" t="s">
        <v>48</v>
      </c>
      <c r="C103">
        <v>0.83</v>
      </c>
      <c r="D103">
        <v>0.868</v>
      </c>
      <c r="E103">
        <v>0.819</v>
      </c>
      <c r="F103">
        <v>0.813</v>
      </c>
      <c r="G103">
        <v>0.783</v>
      </c>
      <c r="H103">
        <v>0.766</v>
      </c>
      <c r="I103">
        <v>0.805</v>
      </c>
      <c r="J103">
        <v>0.785</v>
      </c>
    </row>
    <row r="104" spans="2:10" ht="12.75">
      <c r="B104" t="s">
        <v>49</v>
      </c>
      <c r="C104">
        <v>0.857</v>
      </c>
      <c r="D104">
        <v>0.857</v>
      </c>
      <c r="E104">
        <v>0.822</v>
      </c>
      <c r="F104">
        <v>0.827</v>
      </c>
      <c r="G104">
        <v>0.787</v>
      </c>
      <c r="H104">
        <v>0.792</v>
      </c>
      <c r="I104">
        <v>0.81</v>
      </c>
      <c r="J104">
        <v>0.808</v>
      </c>
    </row>
    <row r="105" spans="2:10" ht="12.75">
      <c r="B105" t="s">
        <v>50</v>
      </c>
      <c r="C105">
        <v>0.85</v>
      </c>
      <c r="D105">
        <v>0.853</v>
      </c>
      <c r="E105">
        <v>0.805</v>
      </c>
      <c r="F105">
        <v>0.81</v>
      </c>
      <c r="G105">
        <v>0.817</v>
      </c>
      <c r="H105">
        <v>0.798</v>
      </c>
      <c r="I105">
        <v>0.787</v>
      </c>
      <c r="J105">
        <v>0.807</v>
      </c>
    </row>
    <row r="106" spans="2:10" ht="12.75">
      <c r="B106" t="s">
        <v>51</v>
      </c>
      <c r="C106">
        <v>0.872</v>
      </c>
      <c r="D106">
        <v>0.87</v>
      </c>
      <c r="E106">
        <v>0.814</v>
      </c>
      <c r="F106">
        <v>0.808</v>
      </c>
      <c r="G106">
        <v>0.784</v>
      </c>
      <c r="H106">
        <v>0.783</v>
      </c>
      <c r="I106">
        <v>0.792</v>
      </c>
      <c r="J106">
        <v>0.805</v>
      </c>
    </row>
    <row r="107" spans="2:10" ht="12.75">
      <c r="B107" t="s">
        <v>52</v>
      </c>
      <c r="C107">
        <v>0.862</v>
      </c>
      <c r="D107">
        <v>0.825</v>
      </c>
      <c r="E107">
        <v>0.825</v>
      </c>
      <c r="F107">
        <v>0.807</v>
      </c>
      <c r="G107">
        <v>0.796</v>
      </c>
      <c r="H107">
        <v>0.745</v>
      </c>
      <c r="I107">
        <v>0.784</v>
      </c>
      <c r="J107">
        <v>0.79</v>
      </c>
    </row>
    <row r="108" spans="2:10" ht="12.75">
      <c r="B108" t="s">
        <v>53</v>
      </c>
      <c r="C108">
        <v>0.883</v>
      </c>
      <c r="D108">
        <v>0.867</v>
      </c>
      <c r="E108">
        <v>0.792</v>
      </c>
      <c r="F108">
        <v>0.812</v>
      </c>
      <c r="G108">
        <v>0.803</v>
      </c>
      <c r="H108">
        <v>0.776</v>
      </c>
      <c r="I108">
        <v>0.813</v>
      </c>
      <c r="J108">
        <v>0.801</v>
      </c>
    </row>
    <row r="109" spans="2:10" ht="12.75">
      <c r="B109" t="s">
        <v>54</v>
      </c>
      <c r="C109">
        <v>0.849</v>
      </c>
      <c r="D109">
        <v>0.843</v>
      </c>
      <c r="E109">
        <v>0.805</v>
      </c>
      <c r="F109">
        <v>0.796</v>
      </c>
      <c r="G109">
        <v>0.776</v>
      </c>
      <c r="H109">
        <v>0.796</v>
      </c>
      <c r="I109">
        <v>0.8</v>
      </c>
      <c r="J109">
        <v>0.805</v>
      </c>
    </row>
    <row r="110" spans="2:10" ht="12.75">
      <c r="B110" t="s">
        <v>55</v>
      </c>
      <c r="C110">
        <v>0.86</v>
      </c>
      <c r="D110">
        <v>0.839</v>
      </c>
      <c r="E110">
        <v>0.81</v>
      </c>
      <c r="F110">
        <v>0.818</v>
      </c>
      <c r="G110">
        <v>0.785</v>
      </c>
      <c r="H110">
        <v>0.78</v>
      </c>
      <c r="I110">
        <v>0.792</v>
      </c>
      <c r="J110">
        <v>0.802</v>
      </c>
    </row>
    <row r="111" spans="2:10" ht="12.75">
      <c r="B111" t="s">
        <v>56</v>
      </c>
      <c r="C111">
        <v>0.864</v>
      </c>
      <c r="D111">
        <v>0.844</v>
      </c>
      <c r="E111">
        <v>0.796</v>
      </c>
      <c r="F111">
        <v>0.792</v>
      </c>
      <c r="G111">
        <v>0.779</v>
      </c>
      <c r="H111">
        <v>0.822</v>
      </c>
      <c r="I111">
        <v>0.752</v>
      </c>
      <c r="J111">
        <v>0.789</v>
      </c>
    </row>
    <row r="112" spans="2:10" ht="12.75">
      <c r="B112" t="s">
        <v>57</v>
      </c>
      <c r="C112">
        <v>0.836</v>
      </c>
      <c r="D112">
        <v>0.848</v>
      </c>
      <c r="E112">
        <v>0.766</v>
      </c>
      <c r="F112">
        <v>0.8</v>
      </c>
      <c r="G112">
        <v>0.746</v>
      </c>
      <c r="H112">
        <v>0.76</v>
      </c>
      <c r="I112">
        <v>0.786</v>
      </c>
      <c r="J112">
        <v>0.774</v>
      </c>
    </row>
    <row r="113" spans="2:10" ht="12.75">
      <c r="B113" t="s">
        <v>58</v>
      </c>
      <c r="C113">
        <v>0.857</v>
      </c>
      <c r="D113">
        <v>0.857</v>
      </c>
      <c r="E113">
        <v>0.779</v>
      </c>
      <c r="F113">
        <v>0.792</v>
      </c>
      <c r="G113">
        <v>0.762</v>
      </c>
      <c r="H113">
        <v>0.772</v>
      </c>
      <c r="I113">
        <v>0.756</v>
      </c>
      <c r="J113">
        <v>0.763</v>
      </c>
    </row>
    <row r="114" spans="2:10" ht="12.75">
      <c r="B114" t="s">
        <v>59</v>
      </c>
      <c r="C114">
        <v>0.864</v>
      </c>
      <c r="D114">
        <v>0.849</v>
      </c>
      <c r="E114">
        <v>0.779</v>
      </c>
      <c r="F114">
        <v>0.751</v>
      </c>
      <c r="G114">
        <v>0.751</v>
      </c>
      <c r="H114">
        <v>0.769</v>
      </c>
      <c r="I114">
        <v>0.759</v>
      </c>
      <c r="J114">
        <v>0.759</v>
      </c>
    </row>
    <row r="115" spans="2:10" ht="12.75">
      <c r="B115" t="s">
        <v>60</v>
      </c>
      <c r="C115">
        <v>0.862</v>
      </c>
      <c r="D115">
        <v>0.839</v>
      </c>
      <c r="E115">
        <v>0.767</v>
      </c>
      <c r="F115">
        <v>0.782</v>
      </c>
      <c r="G115">
        <v>0.742</v>
      </c>
      <c r="H115">
        <v>0.774</v>
      </c>
      <c r="I115">
        <v>0.742</v>
      </c>
      <c r="J115">
        <v>0.748</v>
      </c>
    </row>
    <row r="116" spans="2:10" ht="12.75">
      <c r="B116" t="s">
        <v>61</v>
      </c>
      <c r="C116">
        <v>0.86</v>
      </c>
      <c r="D116">
        <v>0.822</v>
      </c>
      <c r="E116">
        <v>0.757</v>
      </c>
      <c r="F116">
        <v>0.769</v>
      </c>
      <c r="G116">
        <v>0.734</v>
      </c>
      <c r="H116">
        <v>0.739</v>
      </c>
      <c r="I116">
        <v>0.767</v>
      </c>
      <c r="J116">
        <v>0.741</v>
      </c>
    </row>
    <row r="117" spans="2:10" ht="12.75">
      <c r="B117" t="s">
        <v>62</v>
      </c>
      <c r="C117">
        <v>0.865</v>
      </c>
      <c r="D117">
        <v>0.815</v>
      </c>
      <c r="E117">
        <v>0.748</v>
      </c>
      <c r="F117">
        <v>0.769</v>
      </c>
      <c r="G117">
        <v>0.718</v>
      </c>
      <c r="H117">
        <v>0.762</v>
      </c>
      <c r="I117">
        <v>0.756</v>
      </c>
      <c r="J117">
        <v>0.736</v>
      </c>
    </row>
    <row r="118" spans="2:10" ht="12.75">
      <c r="B118" t="s">
        <v>63</v>
      </c>
      <c r="C118">
        <v>0.86</v>
      </c>
      <c r="D118">
        <v>0.807</v>
      </c>
      <c r="E118">
        <v>0.743</v>
      </c>
      <c r="F118">
        <v>0.753</v>
      </c>
      <c r="G118">
        <v>0.737</v>
      </c>
      <c r="H118">
        <v>0.77</v>
      </c>
      <c r="I118">
        <v>0.735</v>
      </c>
      <c r="J118">
        <v>0.703</v>
      </c>
    </row>
    <row r="119" spans="2:10" ht="12.75">
      <c r="B119" t="s">
        <v>64</v>
      </c>
      <c r="C119">
        <v>0.843</v>
      </c>
      <c r="D119">
        <v>0.794</v>
      </c>
      <c r="E119">
        <v>0.737</v>
      </c>
      <c r="F119">
        <v>0.744</v>
      </c>
      <c r="G119">
        <v>0.725</v>
      </c>
      <c r="H119">
        <v>0.734</v>
      </c>
      <c r="I119">
        <v>0.749</v>
      </c>
      <c r="J119">
        <v>0.668</v>
      </c>
    </row>
    <row r="120" spans="2:10" ht="12.75">
      <c r="B120" t="s">
        <v>65</v>
      </c>
      <c r="C120">
        <v>0.857</v>
      </c>
      <c r="D120">
        <v>0.813</v>
      </c>
      <c r="E120">
        <v>0.733</v>
      </c>
      <c r="F120">
        <v>0.749</v>
      </c>
      <c r="G120">
        <v>0.707</v>
      </c>
      <c r="H120">
        <v>0.751</v>
      </c>
      <c r="I120">
        <v>0.715</v>
      </c>
      <c r="J120">
        <v>0.692</v>
      </c>
    </row>
    <row r="121" spans="2:10" ht="12.75">
      <c r="B121" t="s">
        <v>66</v>
      </c>
      <c r="C121">
        <v>0.811</v>
      </c>
      <c r="D121">
        <v>0.803</v>
      </c>
      <c r="E121">
        <v>0.719</v>
      </c>
      <c r="F121">
        <v>0.722</v>
      </c>
      <c r="G121">
        <v>0.685</v>
      </c>
      <c r="H121">
        <v>0.748</v>
      </c>
      <c r="I121">
        <v>0.693</v>
      </c>
      <c r="J121">
        <v>0.663</v>
      </c>
    </row>
    <row r="122" spans="2:10" ht="12.75">
      <c r="B122" t="s">
        <v>67</v>
      </c>
      <c r="C122">
        <v>0.813</v>
      </c>
      <c r="D122">
        <v>0.811</v>
      </c>
      <c r="E122">
        <v>0.744</v>
      </c>
      <c r="F122">
        <v>0.69</v>
      </c>
      <c r="G122">
        <v>0.699</v>
      </c>
      <c r="H122">
        <v>0.718</v>
      </c>
      <c r="I122">
        <v>0.685</v>
      </c>
      <c r="J122">
        <v>0.654</v>
      </c>
    </row>
    <row r="123" spans="2:10" ht="12.75">
      <c r="B123" t="s">
        <v>68</v>
      </c>
      <c r="C123">
        <v>0.828</v>
      </c>
      <c r="D123">
        <v>0.79</v>
      </c>
      <c r="E123">
        <v>0.746</v>
      </c>
      <c r="F123">
        <v>0.71</v>
      </c>
      <c r="G123">
        <v>0.674</v>
      </c>
      <c r="H123">
        <v>0.733</v>
      </c>
      <c r="I123">
        <v>0.668</v>
      </c>
      <c r="J123">
        <v>0.63</v>
      </c>
    </row>
    <row r="124" spans="2:10" ht="12.75">
      <c r="B124" t="s">
        <v>69</v>
      </c>
      <c r="C124">
        <v>0.805</v>
      </c>
      <c r="D124">
        <v>0.756</v>
      </c>
      <c r="E124">
        <v>0.706</v>
      </c>
      <c r="F124">
        <v>0.68</v>
      </c>
      <c r="G124">
        <v>0.67</v>
      </c>
      <c r="H124">
        <v>0.686</v>
      </c>
      <c r="I124">
        <v>0.692</v>
      </c>
      <c r="J124">
        <v>0.64</v>
      </c>
    </row>
    <row r="126" spans="2:5" ht="12.75">
      <c r="B126" t="s">
        <v>13</v>
      </c>
      <c r="C126">
        <v>17</v>
      </c>
      <c r="D126" t="s">
        <v>14</v>
      </c>
      <c r="E126">
        <v>21</v>
      </c>
    </row>
    <row r="127" spans="1:6" ht="12.75">
      <c r="A127" t="s">
        <v>15</v>
      </c>
      <c r="B127">
        <v>17</v>
      </c>
      <c r="C127">
        <v>18</v>
      </c>
      <c r="D127">
        <v>19</v>
      </c>
      <c r="E127">
        <v>20</v>
      </c>
      <c r="F127">
        <v>21</v>
      </c>
    </row>
    <row r="128" spans="1:6" ht="12.75">
      <c r="A128" t="s">
        <v>16</v>
      </c>
      <c r="B128">
        <v>1.39</v>
      </c>
      <c r="C128">
        <v>1.35</v>
      </c>
      <c r="D128">
        <v>1.33</v>
      </c>
      <c r="E128">
        <v>1.41</v>
      </c>
      <c r="F128">
        <v>1.4</v>
      </c>
    </row>
    <row r="129" spans="1:6" ht="12.75">
      <c r="A129" t="s">
        <v>17</v>
      </c>
      <c r="B129">
        <v>52120</v>
      </c>
      <c r="C129">
        <v>52360</v>
      </c>
      <c r="D129">
        <v>52616</v>
      </c>
      <c r="E129">
        <v>52883</v>
      </c>
      <c r="F129">
        <v>53126</v>
      </c>
    </row>
    <row r="130" spans="1:6" ht="12.75">
      <c r="A130" t="s">
        <v>18</v>
      </c>
      <c r="B130">
        <v>1473</v>
      </c>
      <c r="C130">
        <v>1473</v>
      </c>
      <c r="D130">
        <v>1473</v>
      </c>
      <c r="E130">
        <v>1474</v>
      </c>
      <c r="F130">
        <v>1474</v>
      </c>
    </row>
    <row r="131" spans="1:6" ht="12.75">
      <c r="A131" t="s">
        <v>19</v>
      </c>
      <c r="B131">
        <v>8</v>
      </c>
      <c r="C131">
        <v>8</v>
      </c>
      <c r="D131">
        <v>8</v>
      </c>
      <c r="E131">
        <v>9</v>
      </c>
      <c r="F131">
        <v>9</v>
      </c>
    </row>
    <row r="133" spans="2:7" ht="12.75">
      <c r="B133" t="s">
        <v>20</v>
      </c>
      <c r="C133">
        <v>0.808</v>
      </c>
      <c r="D133">
        <v>0.798</v>
      </c>
      <c r="E133">
        <v>0.753</v>
      </c>
      <c r="F133">
        <v>0.699</v>
      </c>
      <c r="G133">
        <v>0.454</v>
      </c>
    </row>
    <row r="134" spans="2:7" ht="12.75">
      <c r="B134" t="s">
        <v>21</v>
      </c>
      <c r="C134">
        <v>0.805</v>
      </c>
      <c r="D134">
        <v>0.773</v>
      </c>
      <c r="E134">
        <v>0.791</v>
      </c>
      <c r="F134">
        <v>0.725</v>
      </c>
      <c r="G134">
        <v>0.445</v>
      </c>
    </row>
    <row r="135" spans="2:7" ht="12.75">
      <c r="B135" t="s">
        <v>22</v>
      </c>
      <c r="C135">
        <v>0.813</v>
      </c>
      <c r="D135">
        <v>0.778</v>
      </c>
      <c r="E135">
        <v>0.727</v>
      </c>
      <c r="F135">
        <v>0.679</v>
      </c>
      <c r="G135">
        <v>0.422</v>
      </c>
    </row>
    <row r="136" spans="2:7" ht="12.75">
      <c r="B136" t="s">
        <v>23</v>
      </c>
      <c r="C136">
        <v>0.773</v>
      </c>
      <c r="D136">
        <v>0.74</v>
      </c>
      <c r="E136">
        <v>0.735</v>
      </c>
      <c r="F136">
        <v>0.698</v>
      </c>
      <c r="G136">
        <v>0.423</v>
      </c>
    </row>
    <row r="137" spans="2:7" ht="12.75">
      <c r="B137" t="s">
        <v>24</v>
      </c>
      <c r="C137">
        <v>0.74</v>
      </c>
      <c r="D137">
        <v>0.756</v>
      </c>
      <c r="E137">
        <v>0.735</v>
      </c>
      <c r="F137">
        <v>0.645</v>
      </c>
      <c r="G137">
        <v>0.422</v>
      </c>
    </row>
    <row r="138" spans="2:7" ht="12.75">
      <c r="B138" t="s">
        <v>25</v>
      </c>
      <c r="C138">
        <v>0.707</v>
      </c>
      <c r="D138">
        <v>0.682</v>
      </c>
      <c r="E138">
        <v>0.712</v>
      </c>
      <c r="F138">
        <v>0.655</v>
      </c>
      <c r="G138">
        <v>0.444</v>
      </c>
    </row>
    <row r="139" spans="2:7" ht="12.75">
      <c r="B139" t="s">
        <v>26</v>
      </c>
      <c r="C139">
        <v>0.636</v>
      </c>
      <c r="D139">
        <v>0.661</v>
      </c>
      <c r="E139">
        <v>0.642</v>
      </c>
      <c r="F139">
        <v>0.651</v>
      </c>
      <c r="G139">
        <v>0.442</v>
      </c>
    </row>
    <row r="140" spans="2:7" ht="12.75">
      <c r="B140" t="s">
        <v>27</v>
      </c>
      <c r="C140">
        <v>0.637</v>
      </c>
      <c r="D140">
        <v>0.626</v>
      </c>
      <c r="E140">
        <v>0.674</v>
      </c>
      <c r="F140">
        <v>0.608</v>
      </c>
      <c r="G140">
        <v>0.487</v>
      </c>
    </row>
    <row r="141" spans="2:7" ht="12.75">
      <c r="B141" t="s">
        <v>28</v>
      </c>
      <c r="C141">
        <v>0.582</v>
      </c>
      <c r="D141">
        <v>0.574</v>
      </c>
      <c r="E141">
        <v>0.549</v>
      </c>
      <c r="F141">
        <v>0.557</v>
      </c>
      <c r="G141">
        <v>0.461</v>
      </c>
    </row>
    <row r="142" spans="2:7" ht="12.75">
      <c r="B142" t="s">
        <v>29</v>
      </c>
      <c r="C142">
        <v>0.547</v>
      </c>
      <c r="D142">
        <v>0.453</v>
      </c>
      <c r="E142">
        <v>0.452</v>
      </c>
      <c r="F142">
        <v>0.519</v>
      </c>
      <c r="G142">
        <v>0.457</v>
      </c>
    </row>
    <row r="143" spans="2:7" ht="12.75">
      <c r="B143" t="s">
        <v>30</v>
      </c>
      <c r="C143">
        <v>0.244</v>
      </c>
      <c r="D143">
        <v>0.051</v>
      </c>
      <c r="E143">
        <v>0.086</v>
      </c>
      <c r="F143">
        <v>0.418</v>
      </c>
      <c r="G143">
        <v>0.272</v>
      </c>
    </row>
    <row r="144" spans="2:7" ht="12.75">
      <c r="B144" t="s">
        <v>31</v>
      </c>
      <c r="C144">
        <v>0.139</v>
      </c>
      <c r="D144">
        <v>0.009</v>
      </c>
      <c r="E144">
        <v>0.076</v>
      </c>
      <c r="F144">
        <v>0.036</v>
      </c>
      <c r="G144">
        <v>0.016</v>
      </c>
    </row>
    <row r="145" spans="2:7" ht="12.75">
      <c r="B145" t="s">
        <v>32</v>
      </c>
      <c r="C145">
        <v>0.035</v>
      </c>
      <c r="D145">
        <v>0.051</v>
      </c>
      <c r="E145">
        <v>0.06</v>
      </c>
      <c r="F145">
        <v>0.021</v>
      </c>
      <c r="G145">
        <v>0.13</v>
      </c>
    </row>
    <row r="146" spans="2:7" ht="12.75">
      <c r="B146" t="s">
        <v>33</v>
      </c>
      <c r="C146">
        <v>0.129</v>
      </c>
      <c r="D146">
        <v>0.09</v>
      </c>
      <c r="E146">
        <v>0.083</v>
      </c>
      <c r="F146">
        <v>-0.006</v>
      </c>
      <c r="G146">
        <v>0.054</v>
      </c>
    </row>
    <row r="147" spans="2:7" ht="12.75">
      <c r="B147" t="s">
        <v>34</v>
      </c>
      <c r="C147">
        <v>0.121</v>
      </c>
      <c r="D147">
        <v>0.04</v>
      </c>
      <c r="E147">
        <v>0.106</v>
      </c>
      <c r="F147">
        <v>-0.049</v>
      </c>
      <c r="G147">
        <v>0.1</v>
      </c>
    </row>
    <row r="148" spans="2:7" ht="12.75">
      <c r="B148" t="s">
        <v>35</v>
      </c>
      <c r="C148">
        <v>0.127</v>
      </c>
      <c r="D148">
        <v>0.037</v>
      </c>
      <c r="E148">
        <v>0.106</v>
      </c>
      <c r="F148">
        <v>-0.109</v>
      </c>
      <c r="G148">
        <v>0.094</v>
      </c>
    </row>
    <row r="149" spans="2:7" ht="12.75">
      <c r="B149" t="s">
        <v>36</v>
      </c>
      <c r="C149">
        <v>0.104</v>
      </c>
      <c r="D149">
        <v>0.017</v>
      </c>
      <c r="E149">
        <v>0.183</v>
      </c>
      <c r="F149">
        <v>-0.045</v>
      </c>
      <c r="G149">
        <v>0.122</v>
      </c>
    </row>
    <row r="150" spans="2:7" ht="12.75">
      <c r="B150" t="s">
        <v>37</v>
      </c>
      <c r="C150">
        <v>0.186</v>
      </c>
      <c r="D150">
        <v>0.074</v>
      </c>
      <c r="E150">
        <v>0.238</v>
      </c>
      <c r="F150">
        <v>-0.033</v>
      </c>
      <c r="G150">
        <v>0.114</v>
      </c>
    </row>
    <row r="151" spans="2:7" ht="12.75">
      <c r="B151" t="s">
        <v>38</v>
      </c>
      <c r="C151">
        <v>0.239</v>
      </c>
      <c r="D151">
        <v>0.106</v>
      </c>
      <c r="E151">
        <v>0.252</v>
      </c>
      <c r="F151">
        <v>0.004</v>
      </c>
      <c r="G151">
        <v>0.154</v>
      </c>
    </row>
    <row r="152" spans="2:7" ht="12.75">
      <c r="B152" t="s">
        <v>39</v>
      </c>
      <c r="C152">
        <v>0.272</v>
      </c>
      <c r="D152">
        <v>0.172</v>
      </c>
      <c r="E152">
        <v>0.282</v>
      </c>
      <c r="F152">
        <v>0.023</v>
      </c>
      <c r="G152">
        <v>0.144</v>
      </c>
    </row>
    <row r="153" spans="2:7" ht="12.75">
      <c r="B153" t="s">
        <v>40</v>
      </c>
      <c r="C153">
        <v>0.274</v>
      </c>
      <c r="D153">
        <v>0.046</v>
      </c>
      <c r="E153">
        <v>0.189</v>
      </c>
      <c r="F153">
        <v>0.061</v>
      </c>
      <c r="G153">
        <v>0.198</v>
      </c>
    </row>
    <row r="154" spans="2:7" ht="12.75">
      <c r="B154" t="s">
        <v>41</v>
      </c>
      <c r="C154">
        <v>0.165</v>
      </c>
      <c r="D154">
        <v>0.019</v>
      </c>
      <c r="E154">
        <v>0.079</v>
      </c>
      <c r="F154">
        <v>0.107</v>
      </c>
      <c r="G154">
        <v>0.193</v>
      </c>
    </row>
    <row r="155" spans="2:7" ht="12.75">
      <c r="B155" t="s">
        <v>42</v>
      </c>
      <c r="C155">
        <v>0.171</v>
      </c>
      <c r="D155">
        <v>0.009</v>
      </c>
      <c r="E155">
        <v>0.064</v>
      </c>
      <c r="F155">
        <v>0.076</v>
      </c>
      <c r="G155">
        <v>0.067</v>
      </c>
    </row>
    <row r="156" spans="2:7" ht="12.75">
      <c r="B156" t="s">
        <v>43</v>
      </c>
      <c r="C156">
        <v>0.066</v>
      </c>
      <c r="D156">
        <v>0.007</v>
      </c>
      <c r="E156">
        <v>0.059</v>
      </c>
      <c r="F156">
        <v>0.021</v>
      </c>
      <c r="G156">
        <v>0.035</v>
      </c>
    </row>
    <row r="157" spans="2:7" ht="12.75">
      <c r="B157" t="s">
        <v>44</v>
      </c>
      <c r="C157">
        <v>0.033</v>
      </c>
      <c r="D157">
        <v>0.026</v>
      </c>
      <c r="E157">
        <v>0.107</v>
      </c>
      <c r="F157">
        <v>0.036</v>
      </c>
      <c r="G157">
        <v>0.056</v>
      </c>
    </row>
    <row r="159" spans="2:7" ht="12.75">
      <c r="B159" t="s">
        <v>45</v>
      </c>
      <c r="C159">
        <v>0.737</v>
      </c>
      <c r="D159">
        <v>0.739</v>
      </c>
      <c r="E159">
        <v>0.684</v>
      </c>
      <c r="F159">
        <v>0.631</v>
      </c>
      <c r="G159">
        <v>0.391</v>
      </c>
    </row>
    <row r="160" spans="2:7" ht="12.75">
      <c r="B160" t="s">
        <v>46</v>
      </c>
      <c r="C160">
        <v>0.753</v>
      </c>
      <c r="D160">
        <v>0.752</v>
      </c>
      <c r="E160">
        <v>0.709</v>
      </c>
      <c r="F160">
        <v>0.666</v>
      </c>
      <c r="G160">
        <v>0.401</v>
      </c>
    </row>
    <row r="161" spans="2:7" ht="12.75">
      <c r="B161" t="s">
        <v>47</v>
      </c>
      <c r="C161">
        <v>0.773</v>
      </c>
      <c r="D161">
        <v>0.742</v>
      </c>
      <c r="E161">
        <v>0.725</v>
      </c>
      <c r="F161">
        <v>0.679</v>
      </c>
      <c r="G161">
        <v>0.417</v>
      </c>
    </row>
    <row r="162" spans="2:7" ht="12.75">
      <c r="B162" t="s">
        <v>48</v>
      </c>
      <c r="C162">
        <v>0.774</v>
      </c>
      <c r="D162">
        <v>0.755</v>
      </c>
      <c r="E162">
        <v>0.73</v>
      </c>
      <c r="F162">
        <v>0.69</v>
      </c>
      <c r="G162">
        <v>0.403</v>
      </c>
    </row>
    <row r="163" spans="2:7" ht="12.75">
      <c r="B163" t="s">
        <v>49</v>
      </c>
      <c r="C163">
        <v>0.772</v>
      </c>
      <c r="D163">
        <v>0.767</v>
      </c>
      <c r="E163">
        <v>0.739</v>
      </c>
      <c r="F163">
        <v>0.683</v>
      </c>
      <c r="G163">
        <v>0.38</v>
      </c>
    </row>
    <row r="164" spans="2:7" ht="12.75">
      <c r="B164" t="s">
        <v>50</v>
      </c>
      <c r="C164">
        <v>0.781</v>
      </c>
      <c r="D164">
        <v>0.74</v>
      </c>
      <c r="E164">
        <v>0.729</v>
      </c>
      <c r="F164">
        <v>0.682</v>
      </c>
      <c r="G164">
        <v>0.405</v>
      </c>
    </row>
    <row r="165" spans="2:7" ht="12.75">
      <c r="B165" t="s">
        <v>51</v>
      </c>
      <c r="C165">
        <v>0.773</v>
      </c>
      <c r="D165">
        <v>0.785</v>
      </c>
      <c r="E165">
        <v>0.708</v>
      </c>
      <c r="F165">
        <v>0.709</v>
      </c>
      <c r="G165">
        <v>0.376</v>
      </c>
    </row>
    <row r="166" spans="2:7" ht="12.75">
      <c r="B166" t="s">
        <v>52</v>
      </c>
      <c r="C166">
        <v>0.795</v>
      </c>
      <c r="D166">
        <v>0.769</v>
      </c>
      <c r="E166">
        <v>0.72</v>
      </c>
      <c r="F166">
        <v>0.693</v>
      </c>
      <c r="G166">
        <v>0.371</v>
      </c>
    </row>
    <row r="167" spans="2:7" ht="12.75">
      <c r="B167" t="s">
        <v>53</v>
      </c>
      <c r="C167">
        <v>0.766</v>
      </c>
      <c r="D167">
        <v>0.751</v>
      </c>
      <c r="E167">
        <v>0.727</v>
      </c>
      <c r="F167">
        <v>0.696</v>
      </c>
      <c r="G167">
        <v>0.401</v>
      </c>
    </row>
    <row r="168" spans="2:7" ht="12.75">
      <c r="B168" t="s">
        <v>54</v>
      </c>
      <c r="C168">
        <v>0.787</v>
      </c>
      <c r="D168">
        <v>0.741</v>
      </c>
      <c r="E168">
        <v>0.736</v>
      </c>
      <c r="F168">
        <v>0.67</v>
      </c>
      <c r="G168">
        <v>0.387</v>
      </c>
    </row>
    <row r="169" spans="2:7" ht="12.75">
      <c r="B169" t="s">
        <v>55</v>
      </c>
      <c r="C169">
        <v>0.775</v>
      </c>
      <c r="D169">
        <v>0.737</v>
      </c>
      <c r="E169">
        <v>0.704</v>
      </c>
      <c r="F169">
        <v>0.66</v>
      </c>
      <c r="G169">
        <v>0.394</v>
      </c>
    </row>
    <row r="170" spans="2:7" ht="12.75">
      <c r="B170" t="s">
        <v>56</v>
      </c>
      <c r="C170">
        <v>0.761</v>
      </c>
      <c r="D170">
        <v>0.735</v>
      </c>
      <c r="E170">
        <v>0.698</v>
      </c>
      <c r="F170">
        <v>0.674</v>
      </c>
      <c r="G170">
        <v>0.399</v>
      </c>
    </row>
    <row r="171" spans="2:7" ht="12.75">
      <c r="B171" t="s">
        <v>57</v>
      </c>
      <c r="C171">
        <v>0.755</v>
      </c>
      <c r="D171">
        <v>0.727</v>
      </c>
      <c r="E171">
        <v>0.682</v>
      </c>
      <c r="F171">
        <v>0.668</v>
      </c>
      <c r="G171">
        <v>0.404</v>
      </c>
    </row>
    <row r="172" spans="2:7" ht="12.75">
      <c r="B172" t="s">
        <v>58</v>
      </c>
      <c r="C172">
        <v>0.759</v>
      </c>
      <c r="D172">
        <v>0.735</v>
      </c>
      <c r="E172">
        <v>0.714</v>
      </c>
      <c r="F172">
        <v>0.657</v>
      </c>
      <c r="G172">
        <v>0.397</v>
      </c>
    </row>
    <row r="173" spans="2:7" ht="12.75">
      <c r="B173" t="s">
        <v>59</v>
      </c>
      <c r="C173">
        <v>0.768</v>
      </c>
      <c r="D173">
        <v>0.732</v>
      </c>
      <c r="E173">
        <v>0.695</v>
      </c>
      <c r="F173">
        <v>0.637</v>
      </c>
      <c r="G173">
        <v>0.411</v>
      </c>
    </row>
    <row r="174" spans="2:7" ht="12.75">
      <c r="B174" t="s">
        <v>60</v>
      </c>
      <c r="C174">
        <v>0.762</v>
      </c>
      <c r="D174">
        <v>0.722</v>
      </c>
      <c r="E174">
        <v>0.687</v>
      </c>
      <c r="F174">
        <v>0.635</v>
      </c>
      <c r="G174">
        <v>0.403</v>
      </c>
    </row>
    <row r="175" spans="2:7" ht="12.75">
      <c r="B175" t="s">
        <v>61</v>
      </c>
      <c r="C175">
        <v>0.733</v>
      </c>
      <c r="D175">
        <v>0.725</v>
      </c>
      <c r="E175">
        <v>0.656</v>
      </c>
      <c r="F175">
        <v>0.637</v>
      </c>
      <c r="G175">
        <v>0.399</v>
      </c>
    </row>
    <row r="176" spans="2:7" ht="12.75">
      <c r="B176" t="s">
        <v>62</v>
      </c>
      <c r="C176">
        <v>0.725</v>
      </c>
      <c r="D176">
        <v>0.678</v>
      </c>
      <c r="E176">
        <v>0.657</v>
      </c>
      <c r="F176">
        <v>0.606</v>
      </c>
      <c r="G176">
        <v>0.394</v>
      </c>
    </row>
    <row r="177" spans="2:7" ht="12.75">
      <c r="B177" t="s">
        <v>63</v>
      </c>
      <c r="C177">
        <v>0.699</v>
      </c>
      <c r="D177">
        <v>0.671</v>
      </c>
      <c r="E177">
        <v>0.643</v>
      </c>
      <c r="F177">
        <v>0.632</v>
      </c>
      <c r="G177">
        <v>0.417</v>
      </c>
    </row>
    <row r="178" spans="2:7" ht="12.75">
      <c r="B178" t="s">
        <v>64</v>
      </c>
      <c r="C178">
        <v>0.694</v>
      </c>
      <c r="D178">
        <v>0.651</v>
      </c>
      <c r="E178">
        <v>0.629</v>
      </c>
      <c r="F178">
        <v>0.61</v>
      </c>
      <c r="G178">
        <v>0.41</v>
      </c>
    </row>
    <row r="179" spans="2:7" ht="12.75">
      <c r="B179" t="s">
        <v>65</v>
      </c>
      <c r="C179">
        <v>0.658</v>
      </c>
      <c r="D179">
        <v>0.634</v>
      </c>
      <c r="E179">
        <v>0.629</v>
      </c>
      <c r="F179">
        <v>0.591</v>
      </c>
      <c r="G179">
        <v>0.398</v>
      </c>
    </row>
    <row r="180" spans="2:7" ht="12.75">
      <c r="B180" t="s">
        <v>66</v>
      </c>
      <c r="C180">
        <v>0.649</v>
      </c>
      <c r="D180">
        <v>0.627</v>
      </c>
      <c r="E180">
        <v>0.576</v>
      </c>
      <c r="F180">
        <v>0.571</v>
      </c>
      <c r="G180">
        <v>0.429</v>
      </c>
    </row>
    <row r="181" spans="2:7" ht="12.75">
      <c r="B181" t="s">
        <v>67</v>
      </c>
      <c r="C181">
        <v>0.617</v>
      </c>
      <c r="D181">
        <v>0.598</v>
      </c>
      <c r="E181">
        <v>0.58</v>
      </c>
      <c r="F181">
        <v>0.543</v>
      </c>
      <c r="G181">
        <v>0.426</v>
      </c>
    </row>
    <row r="182" spans="2:7" ht="12.75">
      <c r="B182" t="s">
        <v>68</v>
      </c>
      <c r="C182">
        <v>0.6</v>
      </c>
      <c r="D182">
        <v>0.584</v>
      </c>
      <c r="E182">
        <v>0.562</v>
      </c>
      <c r="F182">
        <v>0.561</v>
      </c>
      <c r="G182">
        <v>0.389</v>
      </c>
    </row>
    <row r="183" spans="2:7" ht="12.75">
      <c r="B183" t="s">
        <v>69</v>
      </c>
      <c r="C183">
        <v>0.558</v>
      </c>
      <c r="D183">
        <v>0.568</v>
      </c>
      <c r="E183">
        <v>0.544</v>
      </c>
      <c r="F183">
        <v>0.529</v>
      </c>
      <c r="G183">
        <v>0.421</v>
      </c>
    </row>
    <row r="185" spans="2:4" ht="12.75">
      <c r="B185" t="s">
        <v>70</v>
      </c>
      <c r="C185" t="s">
        <v>71</v>
      </c>
      <c r="D185" t="s">
        <v>72</v>
      </c>
    </row>
    <row r="186" spans="2:4" ht="12.75">
      <c r="B186" t="s">
        <v>73</v>
      </c>
      <c r="C186">
        <v>0.202</v>
      </c>
      <c r="D186">
        <v>0.091</v>
      </c>
    </row>
    <row r="187" spans="2:4" ht="12.75">
      <c r="B187" t="s">
        <v>74</v>
      </c>
      <c r="C187">
        <v>0.311</v>
      </c>
      <c r="D187">
        <v>0.132</v>
      </c>
    </row>
    <row r="188" spans="2:4" ht="12.75">
      <c r="B188" t="s">
        <v>75</v>
      </c>
      <c r="C188">
        <v>0.419</v>
      </c>
      <c r="D188">
        <v>0.173</v>
      </c>
    </row>
    <row r="189" spans="2:4" ht="12.75">
      <c r="B189" t="s">
        <v>76</v>
      </c>
      <c r="C189">
        <v>0.527</v>
      </c>
      <c r="D189">
        <v>0.214</v>
      </c>
    </row>
    <row r="190" spans="2:4" ht="12.75">
      <c r="B190" t="s">
        <v>77</v>
      </c>
      <c r="C190">
        <v>0.635</v>
      </c>
      <c r="D190">
        <v>0.255</v>
      </c>
    </row>
    <row r="191" spans="2:4" ht="12.75">
      <c r="B191" t="s">
        <v>78</v>
      </c>
      <c r="C191">
        <v>0.744</v>
      </c>
      <c r="D191">
        <v>0.296</v>
      </c>
    </row>
    <row r="192" spans="2:4" ht="12.75">
      <c r="B192" t="s">
        <v>79</v>
      </c>
      <c r="C192">
        <v>0.852</v>
      </c>
      <c r="D192">
        <v>0.336</v>
      </c>
    </row>
    <row r="193" spans="2:4" ht="12.75">
      <c r="B193" t="s">
        <v>80</v>
      </c>
      <c r="C193">
        <v>0.96</v>
      </c>
      <c r="D193">
        <v>0.377</v>
      </c>
    </row>
    <row r="194" spans="2:4" ht="12.75">
      <c r="B194" t="s">
        <v>81</v>
      </c>
      <c r="C194">
        <v>1.069</v>
      </c>
      <c r="D194">
        <v>0.418</v>
      </c>
    </row>
    <row r="195" spans="2:4" ht="12.75">
      <c r="B195" t="s">
        <v>82</v>
      </c>
      <c r="C195">
        <v>1.177</v>
      </c>
      <c r="D195">
        <v>0.459</v>
      </c>
    </row>
    <row r="196" spans="2:4" ht="12.75">
      <c r="B196" t="s">
        <v>83</v>
      </c>
      <c r="C196">
        <v>1.285</v>
      </c>
      <c r="D196">
        <v>0.5</v>
      </c>
    </row>
    <row r="197" spans="2:4" ht="12.75">
      <c r="B197" t="s">
        <v>84</v>
      </c>
      <c r="C197">
        <v>1.394</v>
      </c>
      <c r="D197">
        <v>0.541</v>
      </c>
    </row>
    <row r="198" spans="2:4" ht="12.75">
      <c r="B198" t="s">
        <v>85</v>
      </c>
      <c r="C198">
        <v>1.502</v>
      </c>
      <c r="D198">
        <v>0.582</v>
      </c>
    </row>
    <row r="199" spans="2:4" ht="12.75">
      <c r="B199" t="s">
        <v>86</v>
      </c>
      <c r="C199">
        <v>1.61</v>
      </c>
      <c r="D199">
        <v>0.623</v>
      </c>
    </row>
    <row r="200" spans="2:4" ht="12.75">
      <c r="B200" t="s">
        <v>87</v>
      </c>
      <c r="C200">
        <v>1.718</v>
      </c>
      <c r="D200">
        <v>0.663</v>
      </c>
    </row>
    <row r="201" spans="2:4" ht="12.75">
      <c r="B201" t="s">
        <v>88</v>
      </c>
      <c r="C201">
        <v>1.827</v>
      </c>
      <c r="D201">
        <v>0.704</v>
      </c>
    </row>
    <row r="202" spans="2:4" ht="12.75">
      <c r="B202" t="s">
        <v>89</v>
      </c>
      <c r="C202">
        <v>1.935</v>
      </c>
      <c r="D202">
        <v>0.745</v>
      </c>
    </row>
    <row r="203" spans="2:4" ht="12.75">
      <c r="B203" t="s">
        <v>90</v>
      </c>
      <c r="C203">
        <v>2.043</v>
      </c>
      <c r="D203">
        <v>0.786</v>
      </c>
    </row>
    <row r="204" spans="2:4" ht="12.75">
      <c r="B204" t="s">
        <v>91</v>
      </c>
      <c r="C204">
        <v>2.152</v>
      </c>
      <c r="D204">
        <v>0.827</v>
      </c>
    </row>
    <row r="205" spans="2:4" ht="12.75">
      <c r="B205" t="s">
        <v>92</v>
      </c>
      <c r="C205">
        <v>2.26</v>
      </c>
      <c r="D205">
        <v>0.868</v>
      </c>
    </row>
    <row r="206" spans="2:4" ht="12.75">
      <c r="B206" t="s">
        <v>93</v>
      </c>
      <c r="C206">
        <v>2.368</v>
      </c>
      <c r="D206">
        <v>0.909</v>
      </c>
    </row>
    <row r="207" spans="2:4" ht="12.75">
      <c r="B207" t="s">
        <v>94</v>
      </c>
      <c r="C207">
        <v>2.477</v>
      </c>
      <c r="D207">
        <v>0.95</v>
      </c>
    </row>
    <row r="208" spans="2:4" ht="12.75">
      <c r="B208" t="s">
        <v>95</v>
      </c>
      <c r="C208">
        <v>2.585</v>
      </c>
      <c r="D208">
        <v>0.99</v>
      </c>
    </row>
    <row r="209" spans="2:4" ht="12.75">
      <c r="B209" t="s">
        <v>96</v>
      </c>
      <c r="C209">
        <v>2.693</v>
      </c>
      <c r="D209">
        <v>1.031</v>
      </c>
    </row>
    <row r="210" spans="2:4" ht="12.75">
      <c r="B210" t="s">
        <v>97</v>
      </c>
      <c r="C210">
        <v>2.801</v>
      </c>
      <c r="D210">
        <v>1.072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dcterms:created xsi:type="dcterms:W3CDTF">2002-07-01T16:27:04Z</dcterms:created>
  <dcterms:modified xsi:type="dcterms:W3CDTF">2003-12-08T16:25:20Z</dcterms:modified>
  <cp:category/>
  <cp:version/>
  <cp:contentType/>
  <cp:contentStatus/>
</cp:coreProperties>
</file>