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480" windowHeight="10905" activeTab="1"/>
  </bookViews>
  <sheets>
    <sheet name="Summary" sheetId="1" r:id="rId1"/>
    <sheet name="Idaho" sheetId="2" r:id="rId2"/>
  </sheets>
  <externalReferences>
    <externalReference r:id="rId5"/>
    <externalReference r:id="rId6"/>
    <externalReference r:id="rId7"/>
  </externalReferences>
  <definedNames>
    <definedName name="ASPHBBL">#REF!</definedName>
    <definedName name="BTU_ASPH">#REF!</definedName>
    <definedName name="BTU_DIST">#REF!</definedName>
    <definedName name="BTU_ETHANE">#REF!</definedName>
    <definedName name="BTU_GAS">#REF!</definedName>
    <definedName name="BTU_IBUTANE">#REF!</definedName>
    <definedName name="BTU_LUBE">#REF!</definedName>
    <definedName name="BTU_MISC">#REF!</definedName>
    <definedName name="BTU_NAPH">#REF!</definedName>
    <definedName name="BTU_NBUTANE">#REF!</definedName>
    <definedName name="BTU_OPET">#REF!</definedName>
    <definedName name="BTU_PCOKE">#REF!</definedName>
    <definedName name="BTU_PENT">#REF!</definedName>
    <definedName name="BTU_PROPANE">#REF!</definedName>
    <definedName name="BTU_RESD">#REF!</definedName>
    <definedName name="BTU_SNAPH">#REF!</definedName>
    <definedName name="BTU_STGAS">#REF!</definedName>
    <definedName name="BTU_STILGAS">#REF!</definedName>
    <definedName name="BTU_TAR">#REF!</definedName>
    <definedName name="BTU_WAX">#REF!</definedName>
    <definedName name="DEN_PCOKE">#REF!</definedName>
    <definedName name="DEN_TAR">#REF!</definedName>
    <definedName name="EF_ASPH">#REF!</definedName>
    <definedName name="EF_DIST">#REF!</definedName>
    <definedName name="EF_ETH">#REF!</definedName>
    <definedName name="EF_GAS">#REF!</definedName>
    <definedName name="EF_IBUT">#REF!</definedName>
    <definedName name="EF_LUBE">#REF!</definedName>
    <definedName name="EF_NAPH">#REF!</definedName>
    <definedName name="EF_NBUT">#REF!</definedName>
    <definedName name="EF_OPET">#REF!</definedName>
    <definedName name="EF_PCOKE">#REF!</definedName>
    <definedName name="EF_PNPL">#REF!</definedName>
    <definedName name="EF_PRO">#REF!</definedName>
    <definedName name="EF_RESID">#REF!</definedName>
    <definedName name="EF_SNAPH">#REF!</definedName>
    <definedName name="EF_STGAS">#REF!</definedName>
    <definedName name="EF_WAX">#REF!</definedName>
    <definedName name="FC_COAL">#REF!</definedName>
    <definedName name="FC_GAS">#REF!</definedName>
    <definedName name="FC_LIQ">#REF!</definedName>
    <definedName name="LPERGAL">#REF!</definedName>
    <definedName name="MTLB">#REF!</definedName>
    <definedName name="SQ_ASPH">#REF!</definedName>
    <definedName name="SQ_COAL">#REF!</definedName>
    <definedName name="SQ_GASOIL">#REF!</definedName>
    <definedName name="SQ_LPG">#REF!</definedName>
    <definedName name="SQ_LUBE">#REF!</definedName>
    <definedName name="SQ_MISC">#REF!</definedName>
    <definedName name="SQ_NAPH">#REF!</definedName>
    <definedName name="SQ_PCOKE">#REF!</definedName>
    <definedName name="SQ_SNAPH">#REF!</definedName>
    <definedName name="SQ_STGAS">#REF!</definedName>
    <definedName name="SQ_WAX">#REF!</definedName>
    <definedName name="STMT">#REF!</definedName>
  </definedNames>
  <calcPr fullCalcOnLoad="1"/>
</workbook>
</file>

<file path=xl/sharedStrings.xml><?xml version="1.0" encoding="utf-8"?>
<sst xmlns="http://schemas.openxmlformats.org/spreadsheetml/2006/main" count="260" uniqueCount="125">
  <si>
    <t>Summary Table - MT Carbon Dioxide</t>
  </si>
  <si>
    <t>Code</t>
  </si>
  <si>
    <t>Energy Source</t>
  </si>
  <si>
    <t>End-Use Sector</t>
  </si>
  <si>
    <t>Energy Activities</t>
  </si>
  <si>
    <t>CLACB</t>
  </si>
  <si>
    <t>Coal</t>
  </si>
  <si>
    <t>Transportation Consumption</t>
  </si>
  <si>
    <t>CLCCB</t>
  </si>
  <si>
    <t>Commercial Consumption</t>
  </si>
  <si>
    <t>CLEIB</t>
  </si>
  <si>
    <t>Electric Power Consumption</t>
  </si>
  <si>
    <t>CLICB</t>
  </si>
  <si>
    <t>Industrial Consumption</t>
  </si>
  <si>
    <t>CLRCB</t>
  </si>
  <si>
    <t>Residential Consumption</t>
  </si>
  <si>
    <t>CLTCB</t>
  </si>
  <si>
    <t>Total Consumption</t>
  </si>
  <si>
    <t>ARICB</t>
  </si>
  <si>
    <t>Asphalt and Road Oil</t>
  </si>
  <si>
    <t>ARTCB</t>
  </si>
  <si>
    <t>AVACB</t>
  </si>
  <si>
    <t>Aviation Gasoline</t>
  </si>
  <si>
    <t>AVTCB</t>
  </si>
  <si>
    <t>DFACB</t>
  </si>
  <si>
    <t>Distillate Fuel</t>
  </si>
  <si>
    <t>DFCCB</t>
  </si>
  <si>
    <t>DFICB</t>
  </si>
  <si>
    <t>DKEIB</t>
  </si>
  <si>
    <t>Distillate Fuel (inc. Kerosene Jet Fuel)</t>
  </si>
  <si>
    <t>DFRCB</t>
  </si>
  <si>
    <t>DFTCB</t>
  </si>
  <si>
    <t>JFACB</t>
  </si>
  <si>
    <t>Jet Fuel (total)</t>
  </si>
  <si>
    <t>JFTCB</t>
  </si>
  <si>
    <t>KSCCB</t>
  </si>
  <si>
    <t>Kerosene</t>
  </si>
  <si>
    <t>KSICB</t>
  </si>
  <si>
    <t>KSRCB</t>
  </si>
  <si>
    <t>KSTCB</t>
  </si>
  <si>
    <t>LGACB</t>
  </si>
  <si>
    <t>LPG</t>
  </si>
  <si>
    <t>LGCCB</t>
  </si>
  <si>
    <t>LGICB</t>
  </si>
  <si>
    <t>LGRCB</t>
  </si>
  <si>
    <t>LGTCB</t>
  </si>
  <si>
    <t>LUACB</t>
  </si>
  <si>
    <t>Lubricants</t>
  </si>
  <si>
    <t>LUICB</t>
  </si>
  <si>
    <t>LUTCB</t>
  </si>
  <si>
    <t>MGACB</t>
  </si>
  <si>
    <t>Motor Gasoline</t>
  </si>
  <si>
    <t>MGCCB</t>
  </si>
  <si>
    <t>MGICB</t>
  </si>
  <si>
    <t>MGTCB</t>
  </si>
  <si>
    <t>PCEIB</t>
  </si>
  <si>
    <t>Petroleum Coke</t>
  </si>
  <si>
    <t>POICB</t>
  </si>
  <si>
    <t>Petroleum Products (other)</t>
  </si>
  <si>
    <t>POTCB</t>
  </si>
  <si>
    <t>RFACB</t>
  </si>
  <si>
    <t>Residual Fuel</t>
  </si>
  <si>
    <t>RFCCB</t>
  </si>
  <si>
    <t>RFEIB</t>
  </si>
  <si>
    <t>RFICB</t>
  </si>
  <si>
    <t>RFTCB</t>
  </si>
  <si>
    <t>PATCB</t>
  </si>
  <si>
    <t>Petroleum Products (all)</t>
  </si>
  <si>
    <t>NGACB</t>
  </si>
  <si>
    <t>Natural Gas</t>
  </si>
  <si>
    <t>NGCCB</t>
  </si>
  <si>
    <t>NGEIB</t>
  </si>
  <si>
    <t>NGICB</t>
  </si>
  <si>
    <t>NGRCB</t>
  </si>
  <si>
    <t>NGTCB</t>
  </si>
  <si>
    <t>TETCB</t>
  </si>
  <si>
    <t>Total (Coal, Petroleum Products, Natural Gas)</t>
  </si>
  <si>
    <t>Unadjusted</t>
  </si>
  <si>
    <t>Totals by Fuel</t>
  </si>
  <si>
    <t>Total</t>
  </si>
  <si>
    <t>Totals by Sector</t>
  </si>
  <si>
    <t>Residential</t>
  </si>
  <si>
    <t>Commercial</t>
  </si>
  <si>
    <t>Industrial</t>
  </si>
  <si>
    <t>Transportation</t>
  </si>
  <si>
    <t>Electric Power</t>
  </si>
  <si>
    <t>By Fuels</t>
  </si>
  <si>
    <t>LPGs</t>
  </si>
  <si>
    <t>By Sectors</t>
  </si>
  <si>
    <t>Adjusted values</t>
  </si>
  <si>
    <t>National Values</t>
  </si>
  <si>
    <t xml:space="preserve">  Asphalt &amp; Road Oil</t>
  </si>
  <si>
    <t xml:space="preserve">  LPG</t>
  </si>
  <si>
    <t xml:space="preserve">  Pentanes+</t>
  </si>
  <si>
    <t xml:space="preserve">  Industrial Lubricants</t>
  </si>
  <si>
    <t xml:space="preserve">  Naphtha Petrochem</t>
  </si>
  <si>
    <t xml:space="preserve">  Other Petrochem</t>
  </si>
  <si>
    <t xml:space="preserve">  Still Gas Petrochem</t>
  </si>
  <si>
    <t xml:space="preserve">  Petroleum Coke</t>
  </si>
  <si>
    <t xml:space="preserve">  Special Naphtha</t>
  </si>
  <si>
    <t xml:space="preserve">  Waxes</t>
  </si>
  <si>
    <t xml:space="preserve">  Miscellaneous</t>
  </si>
  <si>
    <t xml:space="preserve">  Distillate</t>
  </si>
  <si>
    <t xml:space="preserve">  Residual Oil</t>
  </si>
  <si>
    <t>Petroleum</t>
  </si>
  <si>
    <t>Above value</t>
  </si>
  <si>
    <t>Transportation Lubricants</t>
  </si>
  <si>
    <t>Above value x 0.5</t>
  </si>
  <si>
    <t>MMTCO2</t>
  </si>
  <si>
    <t>MTCO2</t>
  </si>
  <si>
    <t>Adjustment values</t>
  </si>
  <si>
    <t>Petroleum Products (Non-LPG)</t>
  </si>
  <si>
    <t>These values summed from above</t>
  </si>
  <si>
    <t>These are the final adjusted values in metric tons</t>
  </si>
  <si>
    <t>These are the values used to adjust "All Fuels"</t>
  </si>
  <si>
    <t>These are the national values in million metric tons sequestered (same for all state sheets).</t>
  </si>
  <si>
    <t>These are the disaggrgated values used for the adjustment.</t>
  </si>
  <si>
    <t>(Million Metric Tons CO2)</t>
  </si>
  <si>
    <t>Petroleum Products</t>
  </si>
  <si>
    <t>This feeds the summary page</t>
  </si>
  <si>
    <t>Idaho</t>
  </si>
  <si>
    <t>Idaho Values</t>
  </si>
  <si>
    <t>Idaho Shares</t>
  </si>
  <si>
    <t>Idaho Carbon Dioxide Emissions from Fossil Fuel Consumption (1980 to 2005)</t>
  </si>
  <si>
    <t>See Nonfuel_LPG_RollingAvgs for State's Percents of LPG used in calculations below.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</si>
</sst>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/dd/yy_)"/>
    <numFmt numFmtId="168" formatCode="hh:mm_)"/>
    <numFmt numFmtId="169" formatCode="0.000_)"/>
    <numFmt numFmtId="170" formatCode="0.00_)"/>
    <numFmt numFmtId="171" formatCode="0_)"/>
    <numFmt numFmtId="172" formatCode="0.0_)"/>
    <numFmt numFmtId="173" formatCode="0.000000_)"/>
    <numFmt numFmtId="174" formatCode="0.000"/>
    <numFmt numFmtId="175" formatCode="0.0000"/>
    <numFmt numFmtId="176" formatCode="0.0%"/>
    <numFmt numFmtId="177" formatCode="0.0"/>
    <numFmt numFmtId="178" formatCode="0.0000_)"/>
    <numFmt numFmtId="179" formatCode="0.0000000_)"/>
    <numFmt numFmtId="180" formatCode="0.00000"/>
    <numFmt numFmtId="181" formatCode="0.000000"/>
    <numFmt numFmtId="182" formatCode="#,##0.000"/>
    <numFmt numFmtId="183" formatCode="#,##0.00000"/>
    <numFmt numFmtId="184" formatCode="#,##0.0"/>
    <numFmt numFmtId="185" formatCode="0.000%"/>
    <numFmt numFmtId="186" formatCode="&quot;$&quot;#,##0.00"/>
    <numFmt numFmtId="187" formatCode="0.0000%"/>
  </numFmts>
  <fonts count="6">
    <font>
      <sz val="10"/>
      <name val="Arial"/>
      <family val="0"/>
    </font>
    <font>
      <u val="single"/>
      <sz val="10.45"/>
      <color indexed="36"/>
      <name val="Arial MT"/>
      <family val="0"/>
    </font>
    <font>
      <u val="single"/>
      <sz val="10.45"/>
      <color indexed="12"/>
      <name val="Arial MT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3" fillId="0" borderId="2" xfId="0" applyFont="1" applyBorder="1" applyAlignment="1">
      <alignment/>
    </xf>
    <xf numFmtId="3" fontId="3" fillId="0" borderId="0" xfId="0" applyNumberFormat="1" applyFont="1" applyAlignment="1">
      <alignment/>
    </xf>
    <xf numFmtId="187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3" fillId="2" borderId="1" xfId="0" applyNumberFormat="1" applyFont="1" applyFill="1" applyBorder="1" applyAlignment="1">
      <alignment/>
    </xf>
    <xf numFmtId="0" fontId="3" fillId="2" borderId="0" xfId="0" applyFont="1" applyFill="1" applyBorder="1" applyAlignment="1">
      <alignment horizontal="left" indent="1"/>
    </xf>
    <xf numFmtId="3" fontId="0" fillId="2" borderId="0" xfId="0" applyNumberFormat="1" applyFill="1" applyAlignment="1">
      <alignment/>
    </xf>
    <xf numFmtId="0" fontId="3" fillId="2" borderId="0" xfId="0" applyFont="1" applyFill="1" applyAlignment="1">
      <alignment horizontal="left" indent="1"/>
    </xf>
    <xf numFmtId="3" fontId="0" fillId="2" borderId="0" xfId="0" applyNumberFormat="1" applyFont="1" applyFill="1" applyAlignment="1">
      <alignment/>
    </xf>
    <xf numFmtId="3" fontId="3" fillId="2" borderId="0" xfId="0" applyNumberFormat="1" applyFont="1" applyFill="1" applyAlignment="1">
      <alignment/>
    </xf>
    <xf numFmtId="0" fontId="3" fillId="3" borderId="0" xfId="0" applyFont="1" applyFill="1" applyAlignment="1">
      <alignment/>
    </xf>
    <xf numFmtId="0" fontId="0" fillId="3" borderId="0" xfId="0" applyFill="1" applyAlignment="1">
      <alignment/>
    </xf>
    <xf numFmtId="3" fontId="0" fillId="3" borderId="0" xfId="0" applyNumberFormat="1" applyFill="1" applyAlignment="1">
      <alignment/>
    </xf>
    <xf numFmtId="0" fontId="3" fillId="3" borderId="1" xfId="0" applyNumberFormat="1" applyFont="1" applyFill="1" applyBorder="1" applyAlignment="1">
      <alignment/>
    </xf>
    <xf numFmtId="0" fontId="3" fillId="3" borderId="0" xfId="0" applyFont="1" applyFill="1" applyBorder="1" applyAlignment="1">
      <alignment/>
    </xf>
    <xf numFmtId="3" fontId="3" fillId="3" borderId="0" xfId="0" applyNumberFormat="1" applyFont="1" applyFill="1" applyBorder="1" applyAlignment="1">
      <alignment/>
    </xf>
    <xf numFmtId="0" fontId="0" fillId="3" borderId="0" xfId="0" applyFont="1" applyFill="1" applyAlignment="1">
      <alignment/>
    </xf>
    <xf numFmtId="3" fontId="0" fillId="3" borderId="0" xfId="0" applyNumberFormat="1" applyFont="1" applyFill="1" applyAlignment="1">
      <alignment/>
    </xf>
    <xf numFmtId="0" fontId="3" fillId="3" borderId="2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Font="1" applyFill="1" applyAlignment="1">
      <alignment/>
    </xf>
    <xf numFmtId="0" fontId="3" fillId="4" borderId="1" xfId="0" applyNumberFormat="1" applyFont="1" applyFill="1" applyBorder="1" applyAlignment="1">
      <alignment/>
    </xf>
    <xf numFmtId="0" fontId="3" fillId="4" borderId="2" xfId="0" applyFont="1" applyFill="1" applyBorder="1" applyAlignment="1">
      <alignment horizontal="left" indent="1"/>
    </xf>
    <xf numFmtId="0" fontId="3" fillId="4" borderId="2" xfId="0" applyFont="1" applyFill="1" applyBorder="1" applyAlignment="1">
      <alignment/>
    </xf>
    <xf numFmtId="3" fontId="0" fillId="4" borderId="0" xfId="0" applyNumberFormat="1" applyFont="1" applyFill="1" applyAlignment="1">
      <alignment/>
    </xf>
    <xf numFmtId="0" fontId="3" fillId="4" borderId="0" xfId="0" applyFont="1" applyFill="1" applyAlignment="1">
      <alignment horizontal="left" indent="1"/>
    </xf>
    <xf numFmtId="3" fontId="3" fillId="4" borderId="0" xfId="0" applyNumberFormat="1" applyFont="1" applyFill="1" applyAlignment="1">
      <alignment/>
    </xf>
    <xf numFmtId="0" fontId="0" fillId="4" borderId="0" xfId="0" applyFill="1" applyAlignment="1">
      <alignment horizontal="left" indent="1"/>
    </xf>
    <xf numFmtId="0" fontId="0" fillId="4" borderId="0" xfId="0" applyFont="1" applyFill="1" applyAlignment="1">
      <alignment horizontal="left" indent="1"/>
    </xf>
    <xf numFmtId="0" fontId="3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5" borderId="0" xfId="0" applyFont="1" applyFill="1" applyAlignment="1">
      <alignment/>
    </xf>
    <xf numFmtId="0" fontId="3" fillId="5" borderId="0" xfId="0" applyFont="1" applyFill="1" applyBorder="1" applyAlignment="1">
      <alignment horizontal="left" indent="1"/>
    </xf>
    <xf numFmtId="3" fontId="0" fillId="5" borderId="0" xfId="0" applyNumberFormat="1" applyFont="1" applyFill="1" applyAlignment="1">
      <alignment/>
    </xf>
    <xf numFmtId="0" fontId="3" fillId="5" borderId="0" xfId="0" applyFont="1" applyFill="1" applyAlignment="1">
      <alignment horizontal="left" indent="1"/>
    </xf>
    <xf numFmtId="3" fontId="3" fillId="5" borderId="0" xfId="0" applyNumberFormat="1" applyFont="1" applyFill="1" applyAlignment="1">
      <alignment/>
    </xf>
    <xf numFmtId="0" fontId="0" fillId="5" borderId="0" xfId="0" applyFill="1" applyAlignment="1">
      <alignment horizontal="left" indent="1"/>
    </xf>
    <xf numFmtId="0" fontId="0" fillId="5" borderId="0" xfId="0" applyFont="1" applyFill="1" applyAlignment="1">
      <alignment horizontal="left" indent="1"/>
    </xf>
    <xf numFmtId="0" fontId="4" fillId="0" borderId="0" xfId="0" applyFont="1" applyAlignment="1">
      <alignment/>
    </xf>
    <xf numFmtId="0" fontId="3" fillId="6" borderId="0" xfId="0" applyFont="1" applyFill="1" applyAlignment="1">
      <alignment/>
    </xf>
    <xf numFmtId="0" fontId="0" fillId="6" borderId="0" xfId="0" applyFill="1" applyAlignment="1">
      <alignment/>
    </xf>
    <xf numFmtId="0" fontId="3" fillId="6" borderId="1" xfId="0" applyNumberFormat="1" applyFont="1" applyFill="1" applyBorder="1" applyAlignment="1">
      <alignment/>
    </xf>
    <xf numFmtId="10" fontId="3" fillId="6" borderId="0" xfId="0" applyNumberFormat="1" applyFont="1" applyFill="1" applyAlignment="1">
      <alignment/>
    </xf>
    <xf numFmtId="3" fontId="0" fillId="6" borderId="0" xfId="0" applyNumberFormat="1" applyFont="1" applyFill="1" applyAlignment="1">
      <alignment/>
    </xf>
    <xf numFmtId="0" fontId="0" fillId="6" borderId="0" xfId="0" applyFont="1" applyFill="1" applyAlignment="1">
      <alignment/>
    </xf>
    <xf numFmtId="0" fontId="0" fillId="6" borderId="0" xfId="0" applyFill="1" applyAlignment="1">
      <alignment horizontal="left" indent="1"/>
    </xf>
    <xf numFmtId="0" fontId="0" fillId="6" borderId="0" xfId="0" applyFont="1" applyFill="1" applyAlignment="1">
      <alignment horizontal="left" indent="1"/>
    </xf>
    <xf numFmtId="0" fontId="3" fillId="6" borderId="0" xfId="0" applyFont="1" applyFill="1" applyAlignment="1">
      <alignment horizontal="left"/>
    </xf>
    <xf numFmtId="0" fontId="3" fillId="7" borderId="0" xfId="0" applyFont="1" applyFill="1" applyAlignment="1">
      <alignment/>
    </xf>
    <xf numFmtId="0" fontId="0" fillId="7" borderId="0" xfId="0" applyFont="1" applyFill="1" applyAlignment="1">
      <alignment/>
    </xf>
    <xf numFmtId="0" fontId="0" fillId="7" borderId="0" xfId="0" applyFont="1" applyFill="1" applyAlignment="1">
      <alignment horizontal="left" indent="1"/>
    </xf>
    <xf numFmtId="0" fontId="3" fillId="7" borderId="0" xfId="0" applyFont="1" applyFill="1" applyAlignment="1">
      <alignment horizontal="left"/>
    </xf>
    <xf numFmtId="174" fontId="0" fillId="7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indent="1"/>
    </xf>
    <xf numFmtId="0" fontId="3" fillId="0" borderId="0" xfId="0" applyFont="1" applyFill="1" applyAlignment="1">
      <alignment horizontal="left" indent="1"/>
    </xf>
    <xf numFmtId="177" fontId="0" fillId="0" borderId="0" xfId="0" applyNumberFormat="1" applyAlignment="1">
      <alignment/>
    </xf>
    <xf numFmtId="177" fontId="3" fillId="0" borderId="0" xfId="0" applyNumberFormat="1" applyFont="1" applyAlignment="1">
      <alignment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J\EIA1605a\A_Plus\State%20Emissions\2002\SEDS_Tools_allfuel_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J\EIA1605a\A_Plus\State%20Emissions\2005\nonfuel06D_state_lin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RJ\EIA1605a\A_Plus\State%20Emissions\2005\PL_weighting%20metho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ation"/>
      <sheetName val="State v. US Totals_Data"/>
      <sheetName val="US Total"/>
      <sheetName val="State Total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s and Instructions"/>
      <sheetName val="Summary"/>
      <sheetName val="AER Table"/>
      <sheetName val="AER Table_compare"/>
      <sheetName val="SynMatInd"/>
      <sheetName val="Data Sources"/>
      <sheetName val="Computations"/>
      <sheetName val="CarbonSeq"/>
      <sheetName val="Tabl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nfuel Calcs"/>
      <sheetName val="Nonfuel LPG Data"/>
      <sheetName val="Nonfuel LPG 2yr Avg"/>
      <sheetName val="Nonfuel LPG Calcs"/>
      <sheetName val="CarbonSeq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workbookViewId="0" topLeftCell="A1">
      <pane xSplit="1" topLeftCell="L1" activePane="topRight" state="frozen"/>
      <selection pane="topLeft" activeCell="A1" sqref="A1"/>
      <selection pane="topRight" activeCell="A2" sqref="A2"/>
    </sheetView>
  </sheetViews>
  <sheetFormatPr defaultColWidth="9.140625" defaultRowHeight="12.75"/>
  <cols>
    <col min="1" max="1" width="31.140625" style="0" customWidth="1"/>
    <col min="2" max="11" width="0" style="0" hidden="1" customWidth="1"/>
  </cols>
  <sheetData>
    <row r="1" ht="12.75">
      <c r="A1" s="1" t="s">
        <v>123</v>
      </c>
    </row>
    <row r="2" ht="12.75">
      <c r="A2" s="71" t="s">
        <v>117</v>
      </c>
    </row>
    <row r="3" spans="1:27" ht="12.75">
      <c r="A3" s="66" t="s">
        <v>86</v>
      </c>
      <c r="B3" s="1">
        <v>1980</v>
      </c>
      <c r="C3" s="1">
        <v>1981</v>
      </c>
      <c r="D3" s="1">
        <v>1982</v>
      </c>
      <c r="E3" s="1">
        <v>1983</v>
      </c>
      <c r="F3" s="1">
        <v>1984</v>
      </c>
      <c r="G3" s="1">
        <v>1985</v>
      </c>
      <c r="H3" s="1">
        <v>1986</v>
      </c>
      <c r="I3" s="1">
        <v>1987</v>
      </c>
      <c r="J3" s="1">
        <v>1988</v>
      </c>
      <c r="K3" s="1">
        <v>1989</v>
      </c>
      <c r="L3" s="1">
        <v>1990</v>
      </c>
      <c r="M3" s="1">
        <f>L3+1</f>
        <v>1991</v>
      </c>
      <c r="N3" s="1">
        <f aca="true" t="shared" si="0" ref="N3:AA3">M3+1</f>
        <v>1992</v>
      </c>
      <c r="O3" s="1">
        <f t="shared" si="0"/>
        <v>1993</v>
      </c>
      <c r="P3" s="1">
        <f t="shared" si="0"/>
        <v>1994</v>
      </c>
      <c r="Q3" s="1">
        <f t="shared" si="0"/>
        <v>1995</v>
      </c>
      <c r="R3" s="1">
        <f t="shared" si="0"/>
        <v>1996</v>
      </c>
      <c r="S3" s="1">
        <f t="shared" si="0"/>
        <v>1997</v>
      </c>
      <c r="T3" s="1">
        <f t="shared" si="0"/>
        <v>1998</v>
      </c>
      <c r="U3" s="1">
        <f t="shared" si="0"/>
        <v>1999</v>
      </c>
      <c r="V3" s="1">
        <f t="shared" si="0"/>
        <v>2000</v>
      </c>
      <c r="W3" s="1">
        <f t="shared" si="0"/>
        <v>2001</v>
      </c>
      <c r="X3" s="1">
        <f t="shared" si="0"/>
        <v>2002</v>
      </c>
      <c r="Y3" s="1">
        <f t="shared" si="0"/>
        <v>2003</v>
      </c>
      <c r="Z3" s="1">
        <f t="shared" si="0"/>
        <v>2004</v>
      </c>
      <c r="AA3" s="1">
        <f t="shared" si="0"/>
        <v>2005</v>
      </c>
    </row>
    <row r="4" spans="1:27" ht="12.75">
      <c r="A4" s="67" t="s">
        <v>6</v>
      </c>
      <c r="B4" s="69">
        <f>(Idaho!F82/10^6)</f>
        <v>0.8895751357602197</v>
      </c>
      <c r="C4" s="69">
        <f>(Idaho!G82/10^6)</f>
        <v>0.9083215308197314</v>
      </c>
      <c r="D4" s="69">
        <f>(Idaho!H82/10^6)</f>
        <v>0.9630079443810394</v>
      </c>
      <c r="E4" s="69">
        <f>(Idaho!I82/10^6)</f>
        <v>0.8794941338520856</v>
      </c>
      <c r="F4" s="69">
        <f>(Idaho!J82/10^6)</f>
        <v>0.8381082294294898</v>
      </c>
      <c r="G4" s="69">
        <f>(Idaho!K82/10^6)</f>
        <v>0.8263896745473343</v>
      </c>
      <c r="H4" s="69">
        <f>(Idaho!L82/10^6)</f>
        <v>0.8041963468255308</v>
      </c>
      <c r="I4" s="69">
        <f>(Idaho!M82/10^6)</f>
        <v>0.8262151528425944</v>
      </c>
      <c r="J4" s="69">
        <f>(Idaho!N82/10^6)</f>
        <v>0.9062029772680337</v>
      </c>
      <c r="K4" s="69">
        <f>(Idaho!O82/10^6)</f>
        <v>0.911674872321016</v>
      </c>
      <c r="L4" s="69">
        <f>(Idaho!P82/10^6)</f>
        <v>0.9436475192411093</v>
      </c>
      <c r="M4" s="69">
        <f>(Idaho!Q82/10^6)</f>
        <v>1.1494704372851208</v>
      </c>
      <c r="N4" s="69">
        <f>(Idaho!R82/10^6)</f>
        <v>0.8989043481412812</v>
      </c>
      <c r="O4" s="69">
        <f>(Idaho!S82/10^6)</f>
        <v>0.9149847410594564</v>
      </c>
      <c r="P4" s="69">
        <f>(Idaho!T82/10^6)</f>
        <v>0.9046050788046681</v>
      </c>
      <c r="Q4" s="69">
        <f>(Idaho!U82/10^6)</f>
        <v>0.8371250043594362</v>
      </c>
      <c r="R4" s="69">
        <f>(Idaho!V82/10^6)</f>
        <v>0.6830247963941743</v>
      </c>
      <c r="S4" s="69">
        <f>(Idaho!W82/10^6)</f>
        <v>0.5990715646962972</v>
      </c>
      <c r="T4" s="69">
        <f>(Idaho!X82/10^6)</f>
        <v>0.822341842839419</v>
      </c>
      <c r="U4" s="69">
        <f>(Idaho!Y82/10^6)</f>
        <v>0.7465206251867847</v>
      </c>
      <c r="V4" s="69">
        <f>(Idaho!Z82/10^6)</f>
        <v>1.2874845521902183</v>
      </c>
      <c r="W4" s="69">
        <f>(Idaho!AA82/10^6)</f>
        <v>1.0680675029299413</v>
      </c>
      <c r="X4" s="69">
        <f>(Idaho!AB82/10^6)</f>
        <v>0.9555462274077818</v>
      </c>
      <c r="Y4" s="69">
        <f>(Idaho!AC82/10^6)</f>
        <v>0.9578380319999096</v>
      </c>
      <c r="Z4" s="69">
        <f>(Idaho!AD82/10^6)</f>
        <v>1.1568203677870572</v>
      </c>
      <c r="AA4" s="69">
        <f>(Idaho!AE82/10^6)</f>
        <v>1.0581559456330738</v>
      </c>
    </row>
    <row r="5" spans="1:27" ht="12.75">
      <c r="A5" s="68" t="s">
        <v>118</v>
      </c>
      <c r="B5" s="69">
        <f>((Idaho!F83+Idaho!F84)/10^6)</f>
        <v>7.518101675216666</v>
      </c>
      <c r="C5" s="69">
        <f>((Idaho!G83+Idaho!G84)/10^6)</f>
        <v>6.621646946426425</v>
      </c>
      <c r="D5" s="69">
        <f>((Idaho!H83+Idaho!H84)/10^6)</f>
        <v>6.468599087721294</v>
      </c>
      <c r="E5" s="69">
        <f>((Idaho!I83+Idaho!I84)/10^6)</f>
        <v>6.751015604985684</v>
      </c>
      <c r="F5" s="69">
        <f>((Idaho!J83+Idaho!J84)/10^6)</f>
        <v>6.70594308252468</v>
      </c>
      <c r="G5" s="69">
        <f>((Idaho!K83+Idaho!K84)/10^6)</f>
        <v>6.861721534885954</v>
      </c>
      <c r="H5" s="69">
        <f>((Idaho!L83+Idaho!L84)/10^6)</f>
        <v>7.040754197287894</v>
      </c>
      <c r="I5" s="69">
        <f>((Idaho!M83+Idaho!M84)/10^6)</f>
        <v>7.159267742632796</v>
      </c>
      <c r="J5" s="69">
        <f>((Idaho!N83+Idaho!N84)/10^6)</f>
        <v>7.42538254072055</v>
      </c>
      <c r="K5" s="69">
        <f>((Idaho!O83+Idaho!O84)/10^6)</f>
        <v>7.7524122056284765</v>
      </c>
      <c r="L5" s="69">
        <f>((Idaho!P83+Idaho!P84)/10^6)</f>
        <v>7.846539521209383</v>
      </c>
      <c r="M5" s="69">
        <f>((Idaho!Q83+Idaho!Q84)/10^6)</f>
        <v>8.013912120497713</v>
      </c>
      <c r="N5" s="69">
        <f>((Idaho!R83+Idaho!R84)/10^6)</f>
        <v>7.650663716019127</v>
      </c>
      <c r="O5" s="69">
        <f>((Idaho!S83+Idaho!S84)/10^6)</f>
        <v>8.365139917018809</v>
      </c>
      <c r="P5" s="69">
        <f>((Idaho!T83+Idaho!T84)/10^6)</f>
        <v>8.481126725968945</v>
      </c>
      <c r="Q5" s="69">
        <f>((Idaho!U83+Idaho!U84)/10^6)</f>
        <v>8.976351433674873</v>
      </c>
      <c r="R5" s="69">
        <f>((Idaho!V83+Idaho!V84)/10^6)</f>
        <v>9.571876749819937</v>
      </c>
      <c r="S5" s="69">
        <f>((Idaho!W83+Idaho!W84)/10^6)</f>
        <v>9.343402299241149</v>
      </c>
      <c r="T5" s="69">
        <f>((Idaho!X83+Idaho!X84)/10^6)</f>
        <v>9.299400314123536</v>
      </c>
      <c r="U5" s="69">
        <f>((Idaho!Y83+Idaho!Y84)/10^6)</f>
        <v>10.170931709845929</v>
      </c>
      <c r="V5" s="69">
        <f>((Idaho!Z83+Idaho!Z84)/10^6)</f>
        <v>10.2874104930741</v>
      </c>
      <c r="W5" s="69">
        <f>((Idaho!AA83+Idaho!AA84)/10^6)</f>
        <v>10.049070388646696</v>
      </c>
      <c r="X5" s="69">
        <f>((Idaho!AB83+Idaho!AB84)/10^6)</f>
        <v>10.02462664809266</v>
      </c>
      <c r="Y5" s="69">
        <f>((Idaho!AC83+Idaho!AC84)/10^6)</f>
        <v>9.40378513262069</v>
      </c>
      <c r="Z5" s="69">
        <f>((Idaho!AD83+Idaho!AD84)/10^6)</f>
        <v>10.166604188594397</v>
      </c>
      <c r="AA5" s="69">
        <f>((Idaho!AE83+Idaho!AE84)/10^6)</f>
        <v>10.525425103653985</v>
      </c>
    </row>
    <row r="6" spans="1:27" ht="12.75">
      <c r="A6" s="67" t="s">
        <v>69</v>
      </c>
      <c r="B6" s="69">
        <f>(Idaho!F85/10^6)</f>
        <v>2.723366508358859</v>
      </c>
      <c r="C6" s="69">
        <f>(Idaho!G85/10^6)</f>
        <v>2.534188520812332</v>
      </c>
      <c r="D6" s="69">
        <f>(Idaho!H85/10^6)</f>
        <v>2.2570885801738783</v>
      </c>
      <c r="E6" s="69">
        <f>(Idaho!I85/10^6)</f>
        <v>1.9349867614921314</v>
      </c>
      <c r="F6" s="69">
        <f>(Idaho!J85/10^6)</f>
        <v>2.1200253879990294</v>
      </c>
      <c r="G6" s="69">
        <f>(Idaho!K85/10^6)</f>
        <v>2.16137009073579</v>
      </c>
      <c r="H6" s="69">
        <f>(Idaho!L85/10^6)</f>
        <v>1.8592972021135388</v>
      </c>
      <c r="I6" s="69">
        <f>(Idaho!M85/10^6)</f>
        <v>1.9802876711312658</v>
      </c>
      <c r="J6" s="69">
        <f>(Idaho!N85/10^6)</f>
        <v>2.178715452364815</v>
      </c>
      <c r="K6" s="69">
        <f>(Idaho!O85/10^6)</f>
        <v>2.461210921253585</v>
      </c>
      <c r="L6" s="69">
        <f>(Idaho!P85/10^6)</f>
        <v>2.458130616530112</v>
      </c>
      <c r="M6" s="69">
        <f>(Idaho!Q85/10^6)</f>
        <v>2.7740687768543975</v>
      </c>
      <c r="N6" s="69">
        <f>(Idaho!R85/10^6)</f>
        <v>2.6516401708447903</v>
      </c>
      <c r="O6" s="69">
        <f>(Idaho!S85/10^6)</f>
        <v>3.067756092256569</v>
      </c>
      <c r="P6" s="69">
        <f>(Idaho!T85/10^6)</f>
        <v>3.1029263801602047</v>
      </c>
      <c r="Q6" s="69">
        <f>(Idaho!U85/10^6)</f>
        <v>3.453868642856608</v>
      </c>
      <c r="R6" s="69">
        <f>(Idaho!V85/10^6)</f>
        <v>3.639635793942033</v>
      </c>
      <c r="S6" s="69">
        <f>(Idaho!W85/10^6)</f>
        <v>3.722767437801574</v>
      </c>
      <c r="T6" s="69">
        <f>(Idaho!X85/10^6)</f>
        <v>3.778288856077078</v>
      </c>
      <c r="U6" s="69">
        <f>(Idaho!Y85/10^6)</f>
        <v>3.854171646925436</v>
      </c>
      <c r="V6" s="69">
        <f>(Idaho!Z85/10^6)</f>
        <v>3.915368355592895</v>
      </c>
      <c r="W6" s="69">
        <f>(Idaho!AA85/10^6)</f>
        <v>4.304417593991792</v>
      </c>
      <c r="X6" s="69">
        <f>(Idaho!AB85/10^6)</f>
        <v>3.834620061620653</v>
      </c>
      <c r="Y6" s="69">
        <f>(Idaho!AC85/10^6)</f>
        <v>3.7582184299481622</v>
      </c>
      <c r="Z6" s="69">
        <f>(Idaho!AD85/10^6)</f>
        <v>4.064997806413406</v>
      </c>
      <c r="AA6" s="69">
        <f>(Idaho!AE85/10^6)</f>
        <v>4.116418384611801</v>
      </c>
    </row>
    <row r="7" spans="1:27" ht="12.75">
      <c r="A7" s="66" t="s">
        <v>79</v>
      </c>
      <c r="B7" s="70">
        <f>(Idaho!F86/10^6)</f>
        <v>11.131043319335744</v>
      </c>
      <c r="C7" s="70">
        <f>(Idaho!G86/10^6)</f>
        <v>10.064156998058488</v>
      </c>
      <c r="D7" s="70">
        <f>(Idaho!H86/10^6)</f>
        <v>9.688695612276213</v>
      </c>
      <c r="E7" s="70">
        <f>(Idaho!I86/10^6)</f>
        <v>9.565496500329902</v>
      </c>
      <c r="F7" s="70">
        <f>(Idaho!J86/10^6)</f>
        <v>9.664076699953199</v>
      </c>
      <c r="G7" s="70">
        <f>(Idaho!K86/10^6)</f>
        <v>9.849481300169078</v>
      </c>
      <c r="H7" s="70">
        <f>(Idaho!L86/10^6)</f>
        <v>9.704247746226963</v>
      </c>
      <c r="I7" s="70">
        <f>(Idaho!M86/10^6)</f>
        <v>9.965770566606656</v>
      </c>
      <c r="J7" s="70">
        <f>(Idaho!N86/10^6)</f>
        <v>10.510300970353398</v>
      </c>
      <c r="K7" s="70">
        <f>(Idaho!O86/10^6)</f>
        <v>11.125297999203076</v>
      </c>
      <c r="L7" s="70">
        <f>(Idaho!P86/10^6)</f>
        <v>11.248317656980603</v>
      </c>
      <c r="M7" s="70">
        <f>(Idaho!Q86/10^6)</f>
        <v>11.937451334637233</v>
      </c>
      <c r="N7" s="70">
        <f>(Idaho!R86/10^6)</f>
        <v>11.2012082350052</v>
      </c>
      <c r="O7" s="70">
        <f>(Idaho!S86/10^6)</f>
        <v>12.347880750334832</v>
      </c>
      <c r="P7" s="70">
        <f>(Idaho!T86/10^6)</f>
        <v>12.488658184933819</v>
      </c>
      <c r="Q7" s="70">
        <f>(Idaho!U86/10^6)</f>
        <v>13.267345080890916</v>
      </c>
      <c r="R7" s="70">
        <f>(Idaho!V86/10^6)</f>
        <v>13.894537340156145</v>
      </c>
      <c r="S7" s="70">
        <f>(Idaho!W86/10^6)</f>
        <v>13.665241301739018</v>
      </c>
      <c r="T7" s="70">
        <f>(Idaho!X86/10^6)</f>
        <v>13.900031013040032</v>
      </c>
      <c r="U7" s="70">
        <f>(Idaho!Y86/10^6)</f>
        <v>14.771623981958149</v>
      </c>
      <c r="V7" s="70">
        <f>(Idaho!Z86/10^6)</f>
        <v>15.490263400857215</v>
      </c>
      <c r="W7" s="70">
        <f>(Idaho!AA86/10^6)</f>
        <v>15.421555485568428</v>
      </c>
      <c r="X7" s="70">
        <f>(Idaho!AB86/10^6)</f>
        <v>14.814792937121092</v>
      </c>
      <c r="Y7" s="70">
        <f>(Idaho!AC86/10^6)</f>
        <v>14.119841594568763</v>
      </c>
      <c r="Z7" s="70">
        <f>(Idaho!AD86/10^6)</f>
        <v>15.388422362794861</v>
      </c>
      <c r="AA7" s="70">
        <f>(Idaho!AE86/10^6)</f>
        <v>15.699999433898862</v>
      </c>
    </row>
    <row r="8" ht="12.75">
      <c r="A8" s="10"/>
    </row>
    <row r="9" ht="12.75">
      <c r="A9" s="10"/>
    </row>
    <row r="10" spans="1:27" ht="12.75">
      <c r="A10" s="66" t="s">
        <v>88</v>
      </c>
      <c r="B10" s="1">
        <v>1980</v>
      </c>
      <c r="C10" s="1">
        <v>1981</v>
      </c>
      <c r="D10" s="1">
        <v>1982</v>
      </c>
      <c r="E10" s="1">
        <v>1983</v>
      </c>
      <c r="F10" s="1">
        <v>1984</v>
      </c>
      <c r="G10" s="1">
        <v>1985</v>
      </c>
      <c r="H10" s="1">
        <v>1986</v>
      </c>
      <c r="I10" s="1">
        <v>1987</v>
      </c>
      <c r="J10" s="1">
        <v>1988</v>
      </c>
      <c r="K10" s="1">
        <v>1989</v>
      </c>
      <c r="L10" s="1">
        <v>1990</v>
      </c>
      <c r="M10" s="1">
        <f>L10+1</f>
        <v>1991</v>
      </c>
      <c r="N10" s="1">
        <f aca="true" t="shared" si="1" ref="N10:AA10">M10+1</f>
        <v>1992</v>
      </c>
      <c r="O10" s="1">
        <f t="shared" si="1"/>
        <v>1993</v>
      </c>
      <c r="P10" s="1">
        <f t="shared" si="1"/>
        <v>1994</v>
      </c>
      <c r="Q10" s="1">
        <f t="shared" si="1"/>
        <v>1995</v>
      </c>
      <c r="R10" s="1">
        <f t="shared" si="1"/>
        <v>1996</v>
      </c>
      <c r="S10" s="1">
        <f t="shared" si="1"/>
        <v>1997</v>
      </c>
      <c r="T10" s="1">
        <f t="shared" si="1"/>
        <v>1998</v>
      </c>
      <c r="U10" s="1">
        <f t="shared" si="1"/>
        <v>1999</v>
      </c>
      <c r="V10" s="1">
        <f t="shared" si="1"/>
        <v>2000</v>
      </c>
      <c r="W10" s="1">
        <f t="shared" si="1"/>
        <v>2001</v>
      </c>
      <c r="X10" s="1">
        <f t="shared" si="1"/>
        <v>2002</v>
      </c>
      <c r="Y10" s="1">
        <f t="shared" si="1"/>
        <v>2003</v>
      </c>
      <c r="Z10" s="1">
        <f t="shared" si="1"/>
        <v>2004</v>
      </c>
      <c r="AA10" s="1">
        <f t="shared" si="1"/>
        <v>2005</v>
      </c>
    </row>
    <row r="11" spans="1:27" ht="12.75">
      <c r="A11" s="68" t="s">
        <v>81</v>
      </c>
      <c r="B11" s="69">
        <f>(Idaho!F90/10^6)</f>
        <v>0.7424385606556254</v>
      </c>
      <c r="C11" s="69">
        <f>(Idaho!G90/10^6)</f>
        <v>0.6587393772065151</v>
      </c>
      <c r="D11" s="69">
        <f>(Idaho!H90/10^6)</f>
        <v>0.6065761236866279</v>
      </c>
      <c r="E11" s="69">
        <f>(Idaho!I90/10^6)</f>
        <v>0.7302424891260569</v>
      </c>
      <c r="F11" s="69">
        <f>(Idaho!J90/10^6)</f>
        <v>0.7115358754261203</v>
      </c>
      <c r="G11" s="69">
        <f>(Idaho!K90/10^6)</f>
        <v>0.7704266549216576</v>
      </c>
      <c r="H11" s="69">
        <f>(Idaho!L90/10^6)</f>
        <v>0.7306939067271423</v>
      </c>
      <c r="I11" s="69">
        <f>(Idaho!M90/10^6)</f>
        <v>0.6680846918568134</v>
      </c>
      <c r="J11" s="69">
        <f>(Idaho!N90/10^6)</f>
        <v>0.7673455749217198</v>
      </c>
      <c r="K11" s="69">
        <f>(Idaho!O90/10^6)</f>
        <v>0.8305034352920397</v>
      </c>
      <c r="L11" s="69">
        <f>(Idaho!P90/10^6)</f>
        <v>0.7953404452809161</v>
      </c>
      <c r="M11" s="69">
        <f>(Idaho!Q90/10^6)</f>
        <v>0.912745574513451</v>
      </c>
      <c r="N11" s="69">
        <f>(Idaho!R90/10^6)</f>
        <v>0.8161033486729127</v>
      </c>
      <c r="O11" s="69">
        <f>(Idaho!S90/10^6)</f>
        <v>1.0137226261352297</v>
      </c>
      <c r="P11" s="69">
        <f>(Idaho!T90/10^6)</f>
        <v>0.9481827875865639</v>
      </c>
      <c r="Q11" s="69">
        <f>(Idaho!U90/10^6)</f>
        <v>0.9991531510195353</v>
      </c>
      <c r="R11" s="69">
        <f>(Idaho!V90/10^6)</f>
        <v>1.0961491619188684</v>
      </c>
      <c r="S11" s="69">
        <f>(Idaho!W90/10^6)</f>
        <v>1.1247943052323275</v>
      </c>
      <c r="T11" s="69">
        <f>(Idaho!X90/10^6)</f>
        <v>1.0976155165968502</v>
      </c>
      <c r="U11" s="69">
        <f>(Idaho!Y90/10^6)</f>
        <v>1.3696494863896143</v>
      </c>
      <c r="V11" s="69">
        <f>(Idaho!Z90/10^6)</f>
        <v>1.5453448566492158</v>
      </c>
      <c r="W11" s="69">
        <f>(Idaho!AA90/10^6)</f>
        <v>1.4634277283263606</v>
      </c>
      <c r="X11" s="69">
        <f>(Idaho!AB90/10^6)</f>
        <v>1.429299208010467</v>
      </c>
      <c r="Y11" s="69">
        <f>(Idaho!AC90/10^6)</f>
        <v>1.3135825122936815</v>
      </c>
      <c r="Z11" s="69">
        <f>(Idaho!AD90/10^6)</f>
        <v>1.5523528976830623</v>
      </c>
      <c r="AA11" s="69">
        <f>(Idaho!AE90/10^6)</f>
        <v>1.5792633165342131</v>
      </c>
    </row>
    <row r="12" spans="1:27" ht="12.75">
      <c r="A12" s="68" t="s">
        <v>82</v>
      </c>
      <c r="B12" s="69">
        <f>(Idaho!F91/10^6)</f>
        <v>0.8915160372168514</v>
      </c>
      <c r="C12" s="69">
        <f>(Idaho!G91/10^6)</f>
        <v>0.5725766589140014</v>
      </c>
      <c r="D12" s="69">
        <f>(Idaho!H91/10^6)</f>
        <v>0.7207969984635174</v>
      </c>
      <c r="E12" s="69">
        <f>(Idaho!I91/10^6)</f>
        <v>0.7033989754721516</v>
      </c>
      <c r="F12" s="69">
        <f>(Idaho!J91/10^6)</f>
        <v>0.8716829750300862</v>
      </c>
      <c r="G12" s="69">
        <f>(Idaho!K91/10^6)</f>
        <v>0.794781466617855</v>
      </c>
      <c r="H12" s="69">
        <f>(Idaho!L91/10^6)</f>
        <v>0.7003903678904132</v>
      </c>
      <c r="I12" s="69">
        <f>(Idaho!M91/10^6)</f>
        <v>0.6777771426084926</v>
      </c>
      <c r="J12" s="69">
        <f>(Idaho!N91/10^6)</f>
        <v>0.8959554690367628</v>
      </c>
      <c r="K12" s="69">
        <f>(Idaho!O91/10^6)</f>
        <v>0.9224682908362944</v>
      </c>
      <c r="L12" s="69">
        <f>(Idaho!P91/10^6)</f>
        <v>0.7917949291271186</v>
      </c>
      <c r="M12" s="69">
        <f>(Idaho!Q91/10^6)</f>
        <v>0.9365641776242485</v>
      </c>
      <c r="N12" s="69">
        <f>(Idaho!R91/10^6)</f>
        <v>0.8570575427672316</v>
      </c>
      <c r="O12" s="69">
        <f>(Idaho!S91/10^6)</f>
        <v>0.8302020691962455</v>
      </c>
      <c r="P12" s="69">
        <f>(Idaho!T91/10^6)</f>
        <v>0.8163860391122693</v>
      </c>
      <c r="Q12" s="69">
        <f>(Idaho!U91/10^6)</f>
        <v>0.8342944640992158</v>
      </c>
      <c r="R12" s="69">
        <f>(Idaho!V91/10^6)</f>
        <v>0.956102183254655</v>
      </c>
      <c r="S12" s="69">
        <f>(Idaho!W91/10^6)</f>
        <v>0.8645117391684463</v>
      </c>
      <c r="T12" s="69">
        <f>(Idaho!X91/10^6)</f>
        <v>0.9356420001079488</v>
      </c>
      <c r="U12" s="69">
        <f>(Idaho!Y91/10^6)</f>
        <v>1.0538141910958945</v>
      </c>
      <c r="V12" s="69">
        <f>(Idaho!Z91/10^6)</f>
        <v>1.0196964812102245</v>
      </c>
      <c r="W12" s="69">
        <f>(Idaho!AA91/10^6)</f>
        <v>0.9902909694539346</v>
      </c>
      <c r="X12" s="69">
        <f>(Idaho!AB91/10^6)</f>
        <v>0.949627324194865</v>
      </c>
      <c r="Y12" s="69">
        <f>(Idaho!AC91/10^6)</f>
        <v>0.8356343576882926</v>
      </c>
      <c r="Z12" s="69">
        <f>(Idaho!AD91/10^6)</f>
        <v>0.9388297927384449</v>
      </c>
      <c r="AA12" s="69">
        <f>(Idaho!AE91/10^6)</f>
        <v>0.9539043672792621</v>
      </c>
    </row>
    <row r="13" spans="1:27" ht="12.75">
      <c r="A13" s="68" t="s">
        <v>83</v>
      </c>
      <c r="B13" s="69">
        <f>(Idaho!F92/10^6)</f>
        <v>3.6434928085756813</v>
      </c>
      <c r="C13" s="69">
        <f>(Idaho!G92/10^6)</f>
        <v>3.4540406686979694</v>
      </c>
      <c r="D13" s="69">
        <f>(Idaho!H92/10^6)</f>
        <v>3.078640078022608</v>
      </c>
      <c r="E13" s="69">
        <f>(Idaho!I92/10^6)</f>
        <v>2.8946126497240474</v>
      </c>
      <c r="F13" s="69">
        <f>(Idaho!J92/10^6)</f>
        <v>2.6372890376076916</v>
      </c>
      <c r="G13" s="69">
        <f>(Idaho!K92/10^6)</f>
        <v>2.6716561106952015</v>
      </c>
      <c r="H13" s="69">
        <f>(Idaho!L92/10^6)</f>
        <v>2.6049532728191815</v>
      </c>
      <c r="I13" s="69">
        <f>(Idaho!M92/10^6)</f>
        <v>2.8451802084084634</v>
      </c>
      <c r="J13" s="69">
        <f>(Idaho!N92/10^6)</f>
        <v>2.9445371311078823</v>
      </c>
      <c r="K13" s="69">
        <f>(Idaho!O92/10^6)</f>
        <v>3.1933761378789614</v>
      </c>
      <c r="L13" s="69">
        <f>(Idaho!P92/10^6)</f>
        <v>3.3191577923809414</v>
      </c>
      <c r="M13" s="69">
        <f>(Idaho!Q92/10^6)</f>
        <v>3.886348240065816</v>
      </c>
      <c r="N13" s="69">
        <f>(Idaho!R92/10^6)</f>
        <v>3.2197254744603</v>
      </c>
      <c r="O13" s="69">
        <f>(Idaho!S92/10^6)</f>
        <v>3.3529800968197816</v>
      </c>
      <c r="P13" s="69">
        <f>(Idaho!T92/10^6)</f>
        <v>3.4332011573235746</v>
      </c>
      <c r="Q13" s="69">
        <f>(Idaho!U92/10^6)</f>
        <v>3.6679289208922126</v>
      </c>
      <c r="R13" s="69">
        <f>(Idaho!V92/10^6)</f>
        <v>3.9362012743368893</v>
      </c>
      <c r="S13" s="69">
        <f>(Idaho!W92/10^6)</f>
        <v>3.476058068336796</v>
      </c>
      <c r="T13" s="69">
        <f>(Idaho!X92/10^6)</f>
        <v>3.5196492847354595</v>
      </c>
      <c r="U13" s="69">
        <f>(Idaho!Y92/10^6)</f>
        <v>3.531803220276881</v>
      </c>
      <c r="V13" s="69">
        <f>(Idaho!Z92/10^6)</f>
        <v>4.071563929812616</v>
      </c>
      <c r="W13" s="69">
        <f>(Idaho!AA92/10^6)</f>
        <v>3.844098611426577</v>
      </c>
      <c r="X13" s="69">
        <f>(Idaho!AB92/10^6)</f>
        <v>3.6051480462065775</v>
      </c>
      <c r="Y13" s="69">
        <f>(Idaho!AC92/10^6)</f>
        <v>3.2532905252352378</v>
      </c>
      <c r="Z13" s="69">
        <f>(Idaho!AD92/10^6)</f>
        <v>3.628767941238784</v>
      </c>
      <c r="AA13" s="69">
        <f>(Idaho!AE92/10^6)</f>
        <v>3.833921202126671</v>
      </c>
    </row>
    <row r="14" spans="1:27" ht="12.75">
      <c r="A14" s="68" t="s">
        <v>84</v>
      </c>
      <c r="B14" s="69">
        <f>(Idaho!F93/10^6)</f>
        <v>5.850921282798321</v>
      </c>
      <c r="C14" s="69">
        <f>(Idaho!G93/10^6)</f>
        <v>5.37773288071507</v>
      </c>
      <c r="D14" s="69">
        <f>(Idaho!H93/10^6)</f>
        <v>5.282205134953293</v>
      </c>
      <c r="E14" s="69">
        <f>(Idaho!I93/10^6)</f>
        <v>5.236601330988646</v>
      </c>
      <c r="F14" s="69">
        <f>(Idaho!J93/10^6)</f>
        <v>5.442894035534301</v>
      </c>
      <c r="G14" s="69">
        <f>(Idaho!K93/10^6)</f>
        <v>5.610674521948031</v>
      </c>
      <c r="H14" s="69">
        <f>(Idaho!L93/10^6)</f>
        <v>5.6676129528643955</v>
      </c>
      <c r="I14" s="69">
        <f>(Idaho!M93/10^6)</f>
        <v>5.774456578905885</v>
      </c>
      <c r="J14" s="69">
        <f>(Idaho!N93/10^6)</f>
        <v>5.9020699322395345</v>
      </c>
      <c r="K14" s="69">
        <f>(Idaho!O93/10^6)</f>
        <v>6.177256392298785</v>
      </c>
      <c r="L14" s="69">
        <f>(Idaho!P93/10^6)</f>
        <v>6.341349123307129</v>
      </c>
      <c r="M14" s="69">
        <f>(Idaho!Q93/10^6)</f>
        <v>6.201413262348716</v>
      </c>
      <c r="N14" s="69">
        <f>(Idaho!R93/10^6)</f>
        <v>6.307863812582753</v>
      </c>
      <c r="O14" s="69">
        <f>(Idaho!S93/10^6)</f>
        <v>7.15087923340158</v>
      </c>
      <c r="P14" s="69">
        <f>(Idaho!T93/10^6)</f>
        <v>7.2908536860163435</v>
      </c>
      <c r="Q14" s="69">
        <f>(Idaho!U93/10^6)</f>
        <v>7.765694137284952</v>
      </c>
      <c r="R14" s="69">
        <f>(Idaho!V93/10^6)</f>
        <v>7.895839060533866</v>
      </c>
      <c r="S14" s="69">
        <f>(Idaho!W93/10^6)</f>
        <v>8.102017668529914</v>
      </c>
      <c r="T14" s="69">
        <f>(Idaho!X93/10^6)</f>
        <v>8.250230987460338</v>
      </c>
      <c r="U14" s="69">
        <f>(Idaho!Y93/10^6)</f>
        <v>8.71876899540636</v>
      </c>
      <c r="V14" s="69">
        <f>(Idaho!Z93/10^6)</f>
        <v>8.756974364530063</v>
      </c>
      <c r="W14" s="69">
        <f>(Idaho!AA93/10^6)</f>
        <v>8.548831978857454</v>
      </c>
      <c r="X14" s="69">
        <f>(Idaho!AB93/10^6)</f>
        <v>8.689424486023652</v>
      </c>
      <c r="Y14" s="69">
        <f>(Idaho!AC93/10^6)</f>
        <v>8.206955225469116</v>
      </c>
      <c r="Z14" s="69">
        <f>(Idaho!AD93/10^6)</f>
        <v>8.620318421417101</v>
      </c>
      <c r="AA14" s="69">
        <f>(Idaho!AE93/10^6)</f>
        <v>8.713825268622017</v>
      </c>
    </row>
    <row r="15" spans="1:27" ht="12.75">
      <c r="A15" s="68" t="s">
        <v>85</v>
      </c>
      <c r="B15" s="69">
        <f>(Idaho!F94/10^6)</f>
        <v>0.002661833351833334</v>
      </c>
      <c r="C15" s="69">
        <f>(Idaho!G94/10^6)</f>
        <v>0.0010575471683333334</v>
      </c>
      <c r="D15" s="69">
        <f>(Idaho!H94/10^6)</f>
        <v>0.0004781048341666666</v>
      </c>
      <c r="E15" s="69">
        <f>(Idaho!I94/10^6)</f>
        <v>0.000641055019</v>
      </c>
      <c r="F15" s="69">
        <f>(Idaho!J94/10^6)</f>
        <v>0.000674776355</v>
      </c>
      <c r="G15" s="69">
        <f>(Idaho!K94/10^6)</f>
        <v>0.001942545986333333</v>
      </c>
      <c r="H15" s="69">
        <f>(Idaho!L94/10^6)</f>
        <v>0.0005972459258333333</v>
      </c>
      <c r="I15" s="69">
        <f>(Idaho!M94/10^6)</f>
        <v>0.00027194482700000004</v>
      </c>
      <c r="J15" s="69">
        <f>(Idaho!N94/10^6)</f>
        <v>0.0003928630475</v>
      </c>
      <c r="K15" s="69">
        <f>(Idaho!O94/10^6)</f>
        <v>0.001693742897</v>
      </c>
      <c r="L15" s="69">
        <f>(Idaho!P94/10^6)</f>
        <v>0.0006753668845</v>
      </c>
      <c r="M15" s="69">
        <f>(Idaho!Q94/10^6)</f>
        <v>0.00038008008499999997</v>
      </c>
      <c r="N15" s="69">
        <f>(Idaho!R94/10^6)</f>
        <v>0.00045805652199999995</v>
      </c>
      <c r="O15" s="69">
        <f>(Idaho!S94/10^6)</f>
        <v>9.672478199999997E-05</v>
      </c>
      <c r="P15" s="69">
        <f>(Idaho!T94/10^6)</f>
        <v>3.45143645E-05</v>
      </c>
      <c r="Q15" s="69">
        <f>(Idaho!U94/10^6)</f>
        <v>0.000274407595</v>
      </c>
      <c r="R15" s="69">
        <f>(Idaho!V94/10^6)</f>
        <v>0.010239915666566665</v>
      </c>
      <c r="S15" s="69">
        <f>(Idaho!W94/10^6)</f>
        <v>0.09786464203156668</v>
      </c>
      <c r="T15" s="69">
        <f>(Idaho!X94/10^6)</f>
        <v>0.09689648394103333</v>
      </c>
      <c r="U15" s="69">
        <f>(Idaho!Y94/10^6)</f>
        <v>0.09759123876369999</v>
      </c>
      <c r="V15" s="69">
        <f>(Idaho!Z94/10^6)</f>
        <v>0.09667565469906667</v>
      </c>
      <c r="W15" s="69">
        <f>(Idaho!AA94/10^6)</f>
        <v>0.5749089612258667</v>
      </c>
      <c r="X15" s="69">
        <f>(Idaho!AB94/10^6)</f>
        <v>0.14129082086606667</v>
      </c>
      <c r="Y15" s="69">
        <f>(Idaho!AC94/10^6)</f>
        <v>0.5103902362210666</v>
      </c>
      <c r="Z15" s="69">
        <f>(Idaho!AD94/10^6)</f>
        <v>0.6481403219760334</v>
      </c>
      <c r="AA15" s="69">
        <f>(Idaho!AE94/10^6)</f>
        <v>0.6190740058561666</v>
      </c>
    </row>
    <row r="16" spans="1:27" ht="12.75">
      <c r="A16" s="66" t="s">
        <v>79</v>
      </c>
      <c r="B16" s="70">
        <f>(Idaho!F95/10^6)</f>
        <v>11.131030522598314</v>
      </c>
      <c r="C16" s="70">
        <f>(Idaho!G95/10^6)</f>
        <v>10.064147132701889</v>
      </c>
      <c r="D16" s="70">
        <f>(Idaho!H95/10^6)</f>
        <v>9.688696439960214</v>
      </c>
      <c r="E16" s="70">
        <f>(Idaho!I95/10^6)</f>
        <v>9.565496500329902</v>
      </c>
      <c r="F16" s="70">
        <f>(Idaho!J95/10^6)</f>
        <v>9.6640766999532</v>
      </c>
      <c r="G16" s="70">
        <f>(Idaho!K95/10^6)</f>
        <v>9.849481300169078</v>
      </c>
      <c r="H16" s="70">
        <f>(Idaho!L95/10^6)</f>
        <v>9.704247746226965</v>
      </c>
      <c r="I16" s="70">
        <f>(Idaho!M95/10^6)</f>
        <v>9.965770566606654</v>
      </c>
      <c r="J16" s="70">
        <f>(Idaho!N95/10^6)</f>
        <v>10.510300970353398</v>
      </c>
      <c r="K16" s="70">
        <f>(Idaho!O95/10^6)</f>
        <v>11.125297999203083</v>
      </c>
      <c r="L16" s="70">
        <f>(Idaho!P95/10^6)</f>
        <v>11.248317656980605</v>
      </c>
      <c r="M16" s="70">
        <f>(Idaho!Q95/10^6)</f>
        <v>11.937451334637231</v>
      </c>
      <c r="N16" s="70">
        <f>(Idaho!R95/10^6)</f>
        <v>11.201208235005199</v>
      </c>
      <c r="O16" s="70">
        <f>(Idaho!S95/10^6)</f>
        <v>12.347880750334836</v>
      </c>
      <c r="P16" s="70">
        <f>(Idaho!T95/10^6)</f>
        <v>12.488658184403253</v>
      </c>
      <c r="Q16" s="70">
        <f>(Idaho!U95/10^6)</f>
        <v>13.267345080890914</v>
      </c>
      <c r="R16" s="70">
        <f>(Idaho!V95/10^6)</f>
        <v>13.894531595710845</v>
      </c>
      <c r="S16" s="70">
        <f>(Idaho!W95/10^6)</f>
        <v>13.665246423299052</v>
      </c>
      <c r="T16" s="70">
        <f>(Idaho!X95/10^6)</f>
        <v>13.90003427284163</v>
      </c>
      <c r="U16" s="70">
        <f>(Idaho!Y95/10^6)</f>
        <v>14.771627131932451</v>
      </c>
      <c r="V16" s="70">
        <f>(Idaho!Z95/10^6)</f>
        <v>15.490255286901185</v>
      </c>
      <c r="W16" s="70">
        <f>(Idaho!AA95/10^6)</f>
        <v>15.421558249290195</v>
      </c>
      <c r="X16" s="70">
        <f>(Idaho!AB95/10^6)</f>
        <v>14.814789885301627</v>
      </c>
      <c r="Y16" s="70">
        <f>(Idaho!AC95/10^6)</f>
        <v>14.119852856907395</v>
      </c>
      <c r="Z16" s="70">
        <f>(Idaho!AD95/10^6)</f>
        <v>15.388409375053428</v>
      </c>
      <c r="AA16" s="70">
        <f>(Idaho!AE95/10^6)</f>
        <v>15.699988160418329</v>
      </c>
    </row>
  </sheetData>
  <printOptions/>
  <pageMargins left="0.75" right="0.75" top="1" bottom="1" header="0.5" footer="0.5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AF173"/>
  <sheetViews>
    <sheetView tabSelected="1" zoomScale="75" zoomScaleNormal="75" workbookViewId="0" topLeftCell="A106">
      <selection activeCell="F137" sqref="F137"/>
    </sheetView>
  </sheetViews>
  <sheetFormatPr defaultColWidth="9.140625" defaultRowHeight="12.75"/>
  <cols>
    <col min="2" max="2" width="21.421875" style="0" customWidth="1"/>
    <col min="3" max="3" width="38.8515625" style="0" customWidth="1"/>
    <col min="4" max="4" width="25.421875" style="0" customWidth="1"/>
    <col min="5" max="5" width="7.7109375" style="0" customWidth="1"/>
    <col min="6" max="6" width="12.57421875" style="0" customWidth="1"/>
    <col min="7" max="7" width="14.7109375" style="0" customWidth="1"/>
    <col min="8" max="12" width="12.57421875" style="0" customWidth="1"/>
    <col min="13" max="13" width="13.8515625" style="0" customWidth="1"/>
    <col min="14" max="15" width="12.57421875" style="0" customWidth="1"/>
    <col min="16" max="27" width="12.57421875" style="0" bestFit="1" customWidth="1"/>
    <col min="28" max="28" width="13.421875" style="0" customWidth="1"/>
    <col min="29" max="29" width="14.421875" style="0" customWidth="1"/>
    <col min="30" max="31" width="14.00390625" style="0" customWidth="1"/>
  </cols>
  <sheetData>
    <row r="1" spans="1:2" ht="15.75">
      <c r="A1" s="65" t="s">
        <v>120</v>
      </c>
      <c r="B1" s="1"/>
    </row>
    <row r="3" spans="1:3" ht="15.75">
      <c r="A3" s="65"/>
      <c r="B3" s="50"/>
      <c r="C3" s="65"/>
    </row>
    <row r="4" spans="1:31" ht="12.75">
      <c r="A4" s="20" t="s">
        <v>0</v>
      </c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1"/>
      <c r="AC4" s="21"/>
      <c r="AD4" s="21"/>
      <c r="AE4" s="21"/>
    </row>
    <row r="5" spans="1:31" s="2" customFormat="1" ht="12.75">
      <c r="A5" s="23" t="s">
        <v>1</v>
      </c>
      <c r="B5" s="23" t="s">
        <v>1</v>
      </c>
      <c r="C5" s="23" t="s">
        <v>2</v>
      </c>
      <c r="D5" s="23" t="s">
        <v>3</v>
      </c>
      <c r="E5" s="23" t="s">
        <v>4</v>
      </c>
      <c r="F5" s="23">
        <v>1980</v>
      </c>
      <c r="G5" s="23">
        <f aca="true" t="shared" si="0" ref="G5:AD5">F5+1</f>
        <v>1981</v>
      </c>
      <c r="H5" s="23">
        <f t="shared" si="0"/>
        <v>1982</v>
      </c>
      <c r="I5" s="23">
        <f t="shared" si="0"/>
        <v>1983</v>
      </c>
      <c r="J5" s="23">
        <f t="shared" si="0"/>
        <v>1984</v>
      </c>
      <c r="K5" s="23">
        <f t="shared" si="0"/>
        <v>1985</v>
      </c>
      <c r="L5" s="23">
        <f t="shared" si="0"/>
        <v>1986</v>
      </c>
      <c r="M5" s="23">
        <f t="shared" si="0"/>
        <v>1987</v>
      </c>
      <c r="N5" s="23">
        <f t="shared" si="0"/>
        <v>1988</v>
      </c>
      <c r="O5" s="23">
        <f t="shared" si="0"/>
        <v>1989</v>
      </c>
      <c r="P5" s="23">
        <f t="shared" si="0"/>
        <v>1990</v>
      </c>
      <c r="Q5" s="23">
        <f t="shared" si="0"/>
        <v>1991</v>
      </c>
      <c r="R5" s="23">
        <f t="shared" si="0"/>
        <v>1992</v>
      </c>
      <c r="S5" s="23">
        <f t="shared" si="0"/>
        <v>1993</v>
      </c>
      <c r="T5" s="23">
        <f t="shared" si="0"/>
        <v>1994</v>
      </c>
      <c r="U5" s="23">
        <f t="shared" si="0"/>
        <v>1995</v>
      </c>
      <c r="V5" s="23">
        <f t="shared" si="0"/>
        <v>1996</v>
      </c>
      <c r="W5" s="23">
        <f t="shared" si="0"/>
        <v>1997</v>
      </c>
      <c r="X5" s="23">
        <f t="shared" si="0"/>
        <v>1998</v>
      </c>
      <c r="Y5" s="23">
        <f t="shared" si="0"/>
        <v>1999</v>
      </c>
      <c r="Z5" s="23">
        <f t="shared" si="0"/>
        <v>2000</v>
      </c>
      <c r="AA5" s="23">
        <f t="shared" si="0"/>
        <v>2001</v>
      </c>
      <c r="AB5" s="23">
        <f t="shared" si="0"/>
        <v>2002</v>
      </c>
      <c r="AC5" s="23">
        <f t="shared" si="0"/>
        <v>2003</v>
      </c>
      <c r="AD5" s="23">
        <f t="shared" si="0"/>
        <v>2004</v>
      </c>
      <c r="AE5" s="23">
        <f>AD5+1</f>
        <v>2005</v>
      </c>
    </row>
    <row r="6" spans="1:31" s="3" customFormat="1" ht="12.7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4"/>
      <c r="AC6" s="24"/>
      <c r="AD6" s="24"/>
      <c r="AE6" s="24"/>
    </row>
    <row r="7" spans="1:31" s="4" customFormat="1" ht="12.75">
      <c r="A7" s="26"/>
      <c r="B7" s="26" t="s">
        <v>5</v>
      </c>
      <c r="C7" s="26" t="s">
        <v>6</v>
      </c>
      <c r="D7" s="26" t="s">
        <v>7</v>
      </c>
      <c r="E7" s="26"/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27">
        <v>0</v>
      </c>
      <c r="S7" s="27">
        <v>0</v>
      </c>
      <c r="T7" s="27">
        <v>0</v>
      </c>
      <c r="U7" s="27">
        <v>0</v>
      </c>
      <c r="V7" s="27">
        <v>0</v>
      </c>
      <c r="W7" s="27">
        <v>0</v>
      </c>
      <c r="X7" s="27">
        <v>0</v>
      </c>
      <c r="Y7" s="27">
        <v>0</v>
      </c>
      <c r="Z7" s="27">
        <v>0</v>
      </c>
      <c r="AA7" s="27">
        <v>0</v>
      </c>
      <c r="AB7" s="27">
        <v>0</v>
      </c>
      <c r="AC7" s="27">
        <v>0</v>
      </c>
      <c r="AD7" s="27">
        <v>0</v>
      </c>
      <c r="AE7" s="27">
        <v>0</v>
      </c>
    </row>
    <row r="8" spans="1:31" s="4" customFormat="1" ht="12.75">
      <c r="A8" s="26"/>
      <c r="B8" s="26" t="s">
        <v>8</v>
      </c>
      <c r="C8" s="26" t="s">
        <v>6</v>
      </c>
      <c r="D8" s="26" t="s">
        <v>9</v>
      </c>
      <c r="E8" s="26"/>
      <c r="F8" s="27">
        <v>185741.92727998478</v>
      </c>
      <c r="G8" s="27">
        <v>137945.7751166994</v>
      </c>
      <c r="H8" s="27">
        <v>121441.9473655324</v>
      </c>
      <c r="I8" s="27">
        <v>142630.9577659642</v>
      </c>
      <c r="J8" s="27">
        <v>141549.16981248473</v>
      </c>
      <c r="K8" s="27">
        <v>77419.33178506955</v>
      </c>
      <c r="L8" s="27">
        <v>60672.443407934246</v>
      </c>
      <c r="M8" s="27">
        <v>38064.371960700715</v>
      </c>
      <c r="N8" s="27">
        <v>124780.46595104827</v>
      </c>
      <c r="O8" s="27">
        <v>128301.42865119614</v>
      </c>
      <c r="P8" s="27">
        <v>101870.56773775074</v>
      </c>
      <c r="Q8" s="27">
        <v>118005.7228819479</v>
      </c>
      <c r="R8" s="27">
        <v>87446.76727780752</v>
      </c>
      <c r="S8" s="27">
        <v>73780.4582712667</v>
      </c>
      <c r="T8" s="27">
        <v>71745.6830093168</v>
      </c>
      <c r="U8" s="27">
        <v>68661.6129546135</v>
      </c>
      <c r="V8" s="27">
        <v>50365.612454754104</v>
      </c>
      <c r="W8" s="27">
        <v>57060.03141221617</v>
      </c>
      <c r="X8" s="27">
        <v>94627.96354745944</v>
      </c>
      <c r="Y8" s="27">
        <v>95342.03717919641</v>
      </c>
      <c r="Z8" s="27">
        <v>35889.36781395433</v>
      </c>
      <c r="AA8" s="27">
        <v>35259.744891183065</v>
      </c>
      <c r="AB8" s="27">
        <v>33712.425576289796</v>
      </c>
      <c r="AC8" s="27">
        <v>23914.306575282815</v>
      </c>
      <c r="AD8" s="27">
        <v>10410.925252424455</v>
      </c>
      <c r="AE8" s="27">
        <v>22722.260879425936</v>
      </c>
    </row>
    <row r="9" spans="1:31" s="4" customFormat="1" ht="12.75">
      <c r="A9" s="26"/>
      <c r="B9" s="26" t="s">
        <v>10</v>
      </c>
      <c r="C9" s="26" t="s">
        <v>6</v>
      </c>
      <c r="D9" s="26" t="s">
        <v>11</v>
      </c>
      <c r="E9" s="26"/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  <c r="X9" s="27">
        <v>0</v>
      </c>
      <c r="Y9" s="27">
        <v>0</v>
      </c>
      <c r="Z9" s="27">
        <v>0</v>
      </c>
      <c r="AA9" s="27">
        <v>0</v>
      </c>
      <c r="AB9" s="27">
        <v>0</v>
      </c>
      <c r="AC9" s="27">
        <v>0</v>
      </c>
      <c r="AD9" s="27">
        <v>0</v>
      </c>
      <c r="AE9" s="27">
        <v>0</v>
      </c>
    </row>
    <row r="10" spans="1:31" s="4" customFormat="1" ht="12.75">
      <c r="A10" s="26"/>
      <c r="B10" s="26" t="s">
        <v>12</v>
      </c>
      <c r="C10" s="26" t="s">
        <v>6</v>
      </c>
      <c r="D10" s="26" t="s">
        <v>13</v>
      </c>
      <c r="E10" s="26"/>
      <c r="F10" s="27">
        <v>662301.1974231388</v>
      </c>
      <c r="G10" s="27">
        <v>747004.1175544993</v>
      </c>
      <c r="H10" s="27">
        <v>821370.2347343306</v>
      </c>
      <c r="I10" s="27">
        <v>713910.198385663</v>
      </c>
      <c r="J10" s="27">
        <v>668409.5478658455</v>
      </c>
      <c r="K10" s="27">
        <v>730738.437542978</v>
      </c>
      <c r="L10" s="27">
        <v>727867.5033407118</v>
      </c>
      <c r="M10" s="27">
        <v>779679.5735355753</v>
      </c>
      <c r="N10" s="27">
        <v>748270.5213887201</v>
      </c>
      <c r="O10" s="27">
        <v>750951.0279576527</v>
      </c>
      <c r="P10" s="27">
        <v>818347.1079532981</v>
      </c>
      <c r="Q10" s="27">
        <v>1007255.5048139816</v>
      </c>
      <c r="R10" s="27">
        <v>796559.6502231678</v>
      </c>
      <c r="S10" s="27">
        <v>828171.7391477898</v>
      </c>
      <c r="T10" s="27">
        <v>823366.9478059713</v>
      </c>
      <c r="U10" s="27">
        <v>761556.6084967024</v>
      </c>
      <c r="V10" s="27">
        <v>629129.4198047736</v>
      </c>
      <c r="W10" s="27">
        <v>538134.6244268854</v>
      </c>
      <c r="X10" s="27">
        <v>718803.3750433181</v>
      </c>
      <c r="Y10" s="27">
        <v>640936.0122324937</v>
      </c>
      <c r="Z10" s="27">
        <v>1250198.455327449</v>
      </c>
      <c r="AA10" s="27">
        <v>1031211.7826419065</v>
      </c>
      <c r="AB10" s="27">
        <v>919669.3258738469</v>
      </c>
      <c r="AC10" s="27">
        <v>932859.9984360117</v>
      </c>
      <c r="AD10" s="27">
        <v>1147632.6762017945</v>
      </c>
      <c r="AE10" s="27">
        <v>1035651.2152443506</v>
      </c>
    </row>
    <row r="11" spans="1:31" s="4" customFormat="1" ht="12.75">
      <c r="A11" s="26"/>
      <c r="B11" s="26" t="s">
        <v>14</v>
      </c>
      <c r="C11" s="26" t="s">
        <v>6</v>
      </c>
      <c r="D11" s="26" t="s">
        <v>15</v>
      </c>
      <c r="E11" s="26"/>
      <c r="F11" s="27">
        <v>50531.48314085875</v>
      </c>
      <c r="G11" s="27">
        <v>31196.403606970824</v>
      </c>
      <c r="H11" s="27">
        <v>25441.974518964722</v>
      </c>
      <c r="I11" s="27">
        <v>27656.957950122924</v>
      </c>
      <c r="J11" s="27">
        <v>33832.720053796125</v>
      </c>
      <c r="K11" s="27">
        <v>22229.181460297015</v>
      </c>
      <c r="L11" s="27">
        <v>18458.220576788743</v>
      </c>
      <c r="M11" s="27">
        <v>11602.594299244314</v>
      </c>
      <c r="N11" s="27">
        <v>35845.92227005108</v>
      </c>
      <c r="O11" s="27">
        <v>34836.392762925134</v>
      </c>
      <c r="P11" s="27">
        <v>25875.222775353577</v>
      </c>
      <c r="Q11" s="27">
        <v>26406.192175522312</v>
      </c>
      <c r="R11" s="27">
        <v>19661.093144396767</v>
      </c>
      <c r="S11" s="27">
        <v>16486.32244967387</v>
      </c>
      <c r="T11" s="27">
        <v>12875.803857354103</v>
      </c>
      <c r="U11" s="27">
        <v>10448.672994892546</v>
      </c>
      <c r="V11" s="27">
        <v>6967.813090237773</v>
      </c>
      <c r="W11" s="27">
        <v>7175.255783763188</v>
      </c>
      <c r="X11" s="27">
        <v>11899.388800791068</v>
      </c>
      <c r="Y11" s="27">
        <v>13227.731864901887</v>
      </c>
      <c r="Z11" s="27">
        <v>4513.06346853426</v>
      </c>
      <c r="AA11" s="27">
        <v>4433.89451061861</v>
      </c>
      <c r="AB11" s="27">
        <v>4677.252721103864</v>
      </c>
      <c r="AC11" s="27">
        <v>3635.661388357177</v>
      </c>
      <c r="AD11" s="27">
        <v>1309.1624642795584</v>
      </c>
      <c r="AE11" s="27">
        <v>2286.4100688554036</v>
      </c>
    </row>
    <row r="12" spans="1:31" s="6" customFormat="1" ht="12.75">
      <c r="A12" s="28"/>
      <c r="B12" s="28" t="s">
        <v>16</v>
      </c>
      <c r="C12" s="28" t="s">
        <v>6</v>
      </c>
      <c r="D12" s="28" t="s">
        <v>17</v>
      </c>
      <c r="E12" s="28"/>
      <c r="F12" s="27">
        <v>898574.6078439823</v>
      </c>
      <c r="G12" s="27">
        <v>916146.2962781695</v>
      </c>
      <c r="H12" s="27">
        <v>968254.1566188277</v>
      </c>
      <c r="I12" s="27">
        <v>884198.1141017501</v>
      </c>
      <c r="J12" s="27">
        <v>843791.4377321263</v>
      </c>
      <c r="K12" s="27">
        <v>830386.9507883446</v>
      </c>
      <c r="L12" s="27">
        <v>806998.1673254349</v>
      </c>
      <c r="M12" s="27">
        <v>829346.5397955204</v>
      </c>
      <c r="N12" s="27">
        <v>908896.9096098195</v>
      </c>
      <c r="O12" s="27">
        <v>914088.849371774</v>
      </c>
      <c r="P12" s="27">
        <v>946092.8984664024</v>
      </c>
      <c r="Q12" s="27">
        <v>1151667.4198714516</v>
      </c>
      <c r="R12" s="27">
        <v>903667.510645372</v>
      </c>
      <c r="S12" s="27">
        <v>918438.5198687303</v>
      </c>
      <c r="T12" s="27">
        <v>907988.4346726421</v>
      </c>
      <c r="U12" s="27">
        <v>840666.8944462084</v>
      </c>
      <c r="V12" s="27">
        <v>686462.8453497654</v>
      </c>
      <c r="W12" s="27">
        <v>602369.9116228648</v>
      </c>
      <c r="X12" s="27">
        <v>825330.7273915687</v>
      </c>
      <c r="Y12" s="27">
        <v>749505.781276592</v>
      </c>
      <c r="Z12" s="27">
        <v>1290600.8866099375</v>
      </c>
      <c r="AA12" s="27">
        <v>1070905.422043708</v>
      </c>
      <c r="AB12" s="27">
        <v>958059.0041712405</v>
      </c>
      <c r="AC12" s="27">
        <v>960409.9663996517</v>
      </c>
      <c r="AD12" s="27">
        <v>1159352.7639184985</v>
      </c>
      <c r="AE12" s="27">
        <v>1060659.886192632</v>
      </c>
    </row>
    <row r="13" spans="1:31" s="3" customFormat="1" ht="12.75">
      <c r="A13" s="29"/>
      <c r="B13" s="29" t="s">
        <v>18</v>
      </c>
      <c r="C13" s="29" t="s">
        <v>19</v>
      </c>
      <c r="D13" s="29" t="s">
        <v>13</v>
      </c>
      <c r="E13" s="24"/>
      <c r="F13" s="27">
        <v>399718.85561226663</v>
      </c>
      <c r="G13" s="27">
        <v>269639.6080906</v>
      </c>
      <c r="H13" s="27">
        <v>270932.42009313335</v>
      </c>
      <c r="I13" s="27">
        <v>332018.90581346664</v>
      </c>
      <c r="J13" s="27">
        <v>237990.32097426668</v>
      </c>
      <c r="K13" s="27">
        <v>316934.05194073333</v>
      </c>
      <c r="L13" s="27">
        <v>272844.34182206664</v>
      </c>
      <c r="M13" s="27">
        <v>250576.33444213335</v>
      </c>
      <c r="N13" s="27">
        <v>201465.5976872</v>
      </c>
      <c r="O13" s="27">
        <v>416865.54713686666</v>
      </c>
      <c r="P13" s="27">
        <v>642866.1356927335</v>
      </c>
      <c r="Q13" s="27">
        <v>495696.90693893336</v>
      </c>
      <c r="R13" s="27">
        <v>735137.1649343333</v>
      </c>
      <c r="S13" s="27">
        <v>769394.4382395333</v>
      </c>
      <c r="T13" s="27">
        <v>902200.9921232</v>
      </c>
      <c r="U13" s="27">
        <v>1010373.3591915333</v>
      </c>
      <c r="V13" s="27">
        <v>1020644.8764292</v>
      </c>
      <c r="W13" s="27">
        <v>1043562.9000287334</v>
      </c>
      <c r="X13" s="27">
        <v>1529791.4669106666</v>
      </c>
      <c r="Y13" s="27">
        <v>1531108.0912328667</v>
      </c>
      <c r="Z13" s="27">
        <v>1545827.1267853333</v>
      </c>
      <c r="AA13" s="27">
        <v>927713.0388724001</v>
      </c>
      <c r="AB13" s="27">
        <v>1327688.7431844668</v>
      </c>
      <c r="AC13" s="27">
        <v>377948.9963648667</v>
      </c>
      <c r="AD13" s="27">
        <v>872449.8890044667</v>
      </c>
      <c r="AE13" s="27">
        <v>842008.6973767333</v>
      </c>
    </row>
    <row r="14" spans="1:31" s="1" customFormat="1" ht="12.75">
      <c r="A14" s="24"/>
      <c r="B14" s="24" t="s">
        <v>20</v>
      </c>
      <c r="C14" s="24" t="s">
        <v>19</v>
      </c>
      <c r="D14" s="24" t="s">
        <v>17</v>
      </c>
      <c r="E14" s="20"/>
      <c r="F14" s="27">
        <v>399718.85561226663</v>
      </c>
      <c r="G14" s="27">
        <v>269639.6080906</v>
      </c>
      <c r="H14" s="27">
        <v>270932.42009313335</v>
      </c>
      <c r="I14" s="27">
        <v>332018.90581346664</v>
      </c>
      <c r="J14" s="27">
        <v>237990.32097426668</v>
      </c>
      <c r="K14" s="27">
        <v>316934.05194073333</v>
      </c>
      <c r="L14" s="27">
        <v>272844.34182206664</v>
      </c>
      <c r="M14" s="27">
        <v>250576.33444213335</v>
      </c>
      <c r="N14" s="27">
        <v>201465.5976872</v>
      </c>
      <c r="O14" s="27">
        <v>416865.54713686666</v>
      </c>
      <c r="P14" s="27">
        <v>642866.1356927335</v>
      </c>
      <c r="Q14" s="27">
        <v>495696.90693893336</v>
      </c>
      <c r="R14" s="27">
        <v>735137.1649343333</v>
      </c>
      <c r="S14" s="27">
        <v>769394.4382395333</v>
      </c>
      <c r="T14" s="27">
        <v>902200.9921232</v>
      </c>
      <c r="U14" s="27">
        <v>1010373.3591915333</v>
      </c>
      <c r="V14" s="27">
        <v>1020644.8764292</v>
      </c>
      <c r="W14" s="27">
        <v>1043562.9000287334</v>
      </c>
      <c r="X14" s="27">
        <v>1529791.4669106666</v>
      </c>
      <c r="Y14" s="27">
        <v>1531108.0912328667</v>
      </c>
      <c r="Z14" s="27">
        <v>1545827.1267853333</v>
      </c>
      <c r="AA14" s="27">
        <v>927713.0388724001</v>
      </c>
      <c r="AB14" s="27">
        <v>1327688.7431844668</v>
      </c>
      <c r="AC14" s="27">
        <v>377948.9963648667</v>
      </c>
      <c r="AD14" s="27">
        <v>872449.8890044667</v>
      </c>
      <c r="AE14" s="27">
        <v>842008.6973767333</v>
      </c>
    </row>
    <row r="15" spans="1:31" s="1" customFormat="1" ht="12.75">
      <c r="A15" s="26"/>
      <c r="B15" s="26" t="s">
        <v>21</v>
      </c>
      <c r="C15" s="26" t="s">
        <v>22</v>
      </c>
      <c r="D15" s="26" t="s">
        <v>7</v>
      </c>
      <c r="E15" s="20"/>
      <c r="F15" s="27">
        <v>56601.4876801</v>
      </c>
      <c r="G15" s="27">
        <v>42288.9051673</v>
      </c>
      <c r="H15" s="27">
        <v>29094.961666100004</v>
      </c>
      <c r="I15" s="27">
        <v>25636.7306107</v>
      </c>
      <c r="J15" s="27">
        <v>19317.4764497</v>
      </c>
      <c r="K15" s="27">
        <v>27786.452840299997</v>
      </c>
      <c r="L15" s="27">
        <v>30385.623623300005</v>
      </c>
      <c r="M15" s="27">
        <v>26589.9439432</v>
      </c>
      <c r="N15" s="27">
        <v>18156.3319454</v>
      </c>
      <c r="O15" s="27">
        <v>19257.356566799997</v>
      </c>
      <c r="P15" s="27">
        <v>13754.8557608</v>
      </c>
      <c r="Q15" s="27">
        <v>13746.294882099999</v>
      </c>
      <c r="R15" s="27">
        <v>232.63546130000003</v>
      </c>
      <c r="S15" s="27">
        <v>21876.5827632</v>
      </c>
      <c r="T15" s="27">
        <v>19023.0058854</v>
      </c>
      <c r="U15" s="27">
        <v>16664.1513456</v>
      </c>
      <c r="V15" s="27">
        <v>19171.4391924</v>
      </c>
      <c r="W15" s="27">
        <v>25166.3500066</v>
      </c>
      <c r="X15" s="27">
        <v>21450.9750081</v>
      </c>
      <c r="Y15" s="27">
        <v>23350.8175527</v>
      </c>
      <c r="Z15" s="27">
        <v>9555.7540991</v>
      </c>
      <c r="AA15" s="27">
        <v>19727.6748999</v>
      </c>
      <c r="AB15" s="27">
        <v>23532.547163400002</v>
      </c>
      <c r="AC15" s="27">
        <v>19924.380686099998</v>
      </c>
      <c r="AD15" s="27">
        <v>30697.215253099996</v>
      </c>
      <c r="AE15" s="27">
        <v>27108.8876245</v>
      </c>
    </row>
    <row r="16" spans="1:31" s="1" customFormat="1" ht="12.75">
      <c r="A16" s="20"/>
      <c r="B16" s="20" t="s">
        <v>23</v>
      </c>
      <c r="C16" s="20" t="s">
        <v>22</v>
      </c>
      <c r="D16" s="20" t="s">
        <v>17</v>
      </c>
      <c r="E16" s="20"/>
      <c r="F16" s="27">
        <v>56601.4876801</v>
      </c>
      <c r="G16" s="27">
        <v>42288.9051673</v>
      </c>
      <c r="H16" s="27">
        <v>29094.961666100004</v>
      </c>
      <c r="I16" s="27">
        <v>25636.7306107</v>
      </c>
      <c r="J16" s="27">
        <v>19317.4764497</v>
      </c>
      <c r="K16" s="27">
        <v>27786.452840299997</v>
      </c>
      <c r="L16" s="27">
        <v>30385.623623300005</v>
      </c>
      <c r="M16" s="27">
        <v>26589.9439432</v>
      </c>
      <c r="N16" s="27">
        <v>18156.3319454</v>
      </c>
      <c r="O16" s="27">
        <v>19257.356566799997</v>
      </c>
      <c r="P16" s="27">
        <v>13754.8557608</v>
      </c>
      <c r="Q16" s="27">
        <v>13746.294882099999</v>
      </c>
      <c r="R16" s="27">
        <v>232.63546130000003</v>
      </c>
      <c r="S16" s="27">
        <v>21876.5827632</v>
      </c>
      <c r="T16" s="27">
        <v>19023.0058854</v>
      </c>
      <c r="U16" s="27">
        <v>16664.1513456</v>
      </c>
      <c r="V16" s="27">
        <v>19171.4391924</v>
      </c>
      <c r="W16" s="27">
        <v>25166.3500066</v>
      </c>
      <c r="X16" s="27">
        <v>21450.9750081</v>
      </c>
      <c r="Y16" s="27">
        <v>23350.8175527</v>
      </c>
      <c r="Z16" s="27">
        <v>9555.7540991</v>
      </c>
      <c r="AA16" s="27">
        <v>19727.6748999</v>
      </c>
      <c r="AB16" s="27">
        <v>23532.547163400002</v>
      </c>
      <c r="AC16" s="27">
        <v>19924.380686099998</v>
      </c>
      <c r="AD16" s="27">
        <v>30697.215253099996</v>
      </c>
      <c r="AE16" s="27">
        <v>27108.8876245</v>
      </c>
    </row>
    <row r="17" spans="1:31" s="1" customFormat="1" ht="12.75">
      <c r="A17" s="26"/>
      <c r="B17" s="26" t="s">
        <v>24</v>
      </c>
      <c r="C17" s="26" t="s">
        <v>25</v>
      </c>
      <c r="D17" s="26" t="s">
        <v>7</v>
      </c>
      <c r="E17" s="20"/>
      <c r="F17" s="27">
        <v>1171628.5381569997</v>
      </c>
      <c r="G17" s="27">
        <v>861224.0395605</v>
      </c>
      <c r="H17" s="27">
        <v>980131.8853094998</v>
      </c>
      <c r="I17" s="27">
        <v>913690.4820505</v>
      </c>
      <c r="J17" s="27">
        <v>1087393.9628475</v>
      </c>
      <c r="K17" s="27">
        <v>1202003.9461814999</v>
      </c>
      <c r="L17" s="27">
        <v>1185581.0652839998</v>
      </c>
      <c r="M17" s="27">
        <v>1276292.073133</v>
      </c>
      <c r="N17" s="27">
        <v>1273101.79535</v>
      </c>
      <c r="O17" s="27">
        <v>1350317.2119359998</v>
      </c>
      <c r="P17" s="27">
        <v>1466943.5333244998</v>
      </c>
      <c r="Q17" s="27">
        <v>1477712.5270985</v>
      </c>
      <c r="R17" s="27">
        <v>1504539.3810754998</v>
      </c>
      <c r="S17" s="27">
        <v>1824877.8003609998</v>
      </c>
      <c r="T17" s="27">
        <v>1832174.1624725</v>
      </c>
      <c r="U17" s="27">
        <v>1904830.778158</v>
      </c>
      <c r="V17" s="27">
        <v>2133939.4873335</v>
      </c>
      <c r="W17" s="27">
        <v>2275627.112836</v>
      </c>
      <c r="X17" s="27">
        <v>2125795.7724464997</v>
      </c>
      <c r="Y17" s="27">
        <v>2336705.0110635</v>
      </c>
      <c r="Z17" s="27">
        <v>2470936.7913615</v>
      </c>
      <c r="AA17" s="27">
        <v>2491189.3073759996</v>
      </c>
      <c r="AB17" s="27">
        <v>2483205.9299739995</v>
      </c>
      <c r="AC17" s="27">
        <v>2429188.586055</v>
      </c>
      <c r="AD17" s="27">
        <v>2636263.61768</v>
      </c>
      <c r="AE17" s="27">
        <v>2798646.629779</v>
      </c>
    </row>
    <row r="18" spans="1:31" s="1" customFormat="1" ht="12.75">
      <c r="A18" s="26"/>
      <c r="B18" s="26" t="s">
        <v>26</v>
      </c>
      <c r="C18" s="26" t="s">
        <v>25</v>
      </c>
      <c r="D18" s="26" t="s">
        <v>9</v>
      </c>
      <c r="E18" s="20"/>
      <c r="F18" s="27">
        <v>92891.26627549999</v>
      </c>
      <c r="G18" s="27">
        <v>51860.47886249999</v>
      </c>
      <c r="H18" s="27">
        <v>199680.09623099997</v>
      </c>
      <c r="I18" s="27">
        <v>169309.24764599997</v>
      </c>
      <c r="J18" s="27">
        <v>143300.073147</v>
      </c>
      <c r="K18" s="27">
        <v>139663.63156900002</v>
      </c>
      <c r="L18" s="27">
        <v>112535.85458499998</v>
      </c>
      <c r="M18" s="27">
        <v>160483.698683</v>
      </c>
      <c r="N18" s="27">
        <v>167166.80191749998</v>
      </c>
      <c r="O18" s="27">
        <v>139888.35202649998</v>
      </c>
      <c r="P18" s="27">
        <v>146604.67779649998</v>
      </c>
      <c r="Q18" s="27">
        <v>148934.653791</v>
      </c>
      <c r="R18" s="27">
        <v>145986.694161</v>
      </c>
      <c r="S18" s="27">
        <v>126740.997922</v>
      </c>
      <c r="T18" s="27">
        <v>158529.9843435</v>
      </c>
      <c r="U18" s="27">
        <v>166954.13584849998</v>
      </c>
      <c r="V18" s="27">
        <v>193686.92770349997</v>
      </c>
      <c r="W18" s="27">
        <v>149597.2545375</v>
      </c>
      <c r="X18" s="27">
        <v>175573.973113</v>
      </c>
      <c r="Y18" s="27">
        <v>219364.46131599997</v>
      </c>
      <c r="Z18" s="27">
        <v>184101.50458699997</v>
      </c>
      <c r="AA18" s="27">
        <v>158348.71352299998</v>
      </c>
      <c r="AB18" s="27">
        <v>139949.036535</v>
      </c>
      <c r="AC18" s="27">
        <v>126468.76800249999</v>
      </c>
      <c r="AD18" s="27">
        <v>170741.57438799998</v>
      </c>
      <c r="AE18" s="27">
        <v>143144.6535365</v>
      </c>
    </row>
    <row r="19" spans="1:31" s="1" customFormat="1" ht="12.75">
      <c r="A19" s="26"/>
      <c r="B19" s="26" t="s">
        <v>27</v>
      </c>
      <c r="C19" s="26" t="s">
        <v>25</v>
      </c>
      <c r="D19" s="26" t="s">
        <v>13</v>
      </c>
      <c r="E19" s="20"/>
      <c r="F19" s="27">
        <v>941326.688841</v>
      </c>
      <c r="G19" s="27">
        <v>936464.2459479999</v>
      </c>
      <c r="H19" s="27">
        <v>612635.532201</v>
      </c>
      <c r="I19" s="27">
        <v>898224.397301</v>
      </c>
      <c r="J19" s="27">
        <v>760259.0124744999</v>
      </c>
      <c r="K19" s="27">
        <v>668278.5836649999</v>
      </c>
      <c r="L19" s="27">
        <v>842224.93124</v>
      </c>
      <c r="M19" s="27">
        <v>909694.485546</v>
      </c>
      <c r="N19" s="27">
        <v>952343.8937319999</v>
      </c>
      <c r="O19" s="27">
        <v>1073828.4738335</v>
      </c>
      <c r="P19" s="27">
        <v>1174135.651997</v>
      </c>
      <c r="Q19" s="27">
        <v>1285751.6233869998</v>
      </c>
      <c r="R19" s="27">
        <v>865992.7663309999</v>
      </c>
      <c r="S19" s="27">
        <v>856732.8950949999</v>
      </c>
      <c r="T19" s="27">
        <v>905710.5134384999</v>
      </c>
      <c r="U19" s="27">
        <v>964955.1724504998</v>
      </c>
      <c r="V19" s="27">
        <v>924255.2388299999</v>
      </c>
      <c r="W19" s="27">
        <v>1001892.2291069999</v>
      </c>
      <c r="X19" s="27">
        <v>868725.1119469999</v>
      </c>
      <c r="Y19" s="27">
        <v>1044096.5685535</v>
      </c>
      <c r="Z19" s="27">
        <v>1028683.8101539998</v>
      </c>
      <c r="AA19" s="27">
        <v>1080357.858195</v>
      </c>
      <c r="AB19" s="27">
        <v>1016821.898323</v>
      </c>
      <c r="AC19" s="27">
        <v>885062.8462444999</v>
      </c>
      <c r="AD19" s="27">
        <v>1082368.9418849999</v>
      </c>
      <c r="AE19" s="27">
        <v>1266395.2270584998</v>
      </c>
    </row>
    <row r="20" spans="1:31" s="1" customFormat="1" ht="12.75">
      <c r="A20" s="26"/>
      <c r="B20" s="26" t="s">
        <v>28</v>
      </c>
      <c r="C20" s="26" t="s">
        <v>29</v>
      </c>
      <c r="D20" s="26" t="s">
        <v>11</v>
      </c>
      <c r="E20" s="26"/>
      <c r="F20" s="27">
        <v>147.43016749999998</v>
      </c>
      <c r="G20" s="27">
        <v>163.62192000000002</v>
      </c>
      <c r="H20" s="27">
        <v>181.5180675</v>
      </c>
      <c r="I20" s="27">
        <v>118.881917</v>
      </c>
      <c r="J20" s="27">
        <v>392.01084999999995</v>
      </c>
      <c r="K20" s="27">
        <v>601.225702</v>
      </c>
      <c r="L20" s="27">
        <v>326.3916425</v>
      </c>
      <c r="M20" s="27">
        <v>83.089622</v>
      </c>
      <c r="N20" s="27">
        <v>392.8630475</v>
      </c>
      <c r="O20" s="27">
        <v>1693.7428969999999</v>
      </c>
      <c r="P20" s="27">
        <v>675.3668845</v>
      </c>
      <c r="Q20" s="27">
        <v>380.08008499999994</v>
      </c>
      <c r="R20" s="27">
        <v>458.056522</v>
      </c>
      <c r="S20" s="27">
        <v>96.72478199999998</v>
      </c>
      <c r="T20" s="27">
        <v>34.5143645</v>
      </c>
      <c r="U20" s="27">
        <v>274.407595</v>
      </c>
      <c r="V20" s="27">
        <v>212.19717749999998</v>
      </c>
      <c r="W20" s="27">
        <v>81.38522699999999</v>
      </c>
      <c r="X20" s="27">
        <v>227.1109995</v>
      </c>
      <c r="Y20" s="27">
        <v>126.55169449999998</v>
      </c>
      <c r="Z20" s="27">
        <v>2234.8883094999997</v>
      </c>
      <c r="AA20" s="27">
        <v>2957.5517895</v>
      </c>
      <c r="AB20" s="27">
        <v>53.2627095</v>
      </c>
      <c r="AC20" s="27">
        <v>89.48073749999999</v>
      </c>
      <c r="AD20" s="27">
        <v>108.65554699999998</v>
      </c>
      <c r="AE20" s="27">
        <v>6.391846999999999</v>
      </c>
    </row>
    <row r="21" spans="1:31" s="1" customFormat="1" ht="12.75">
      <c r="A21" s="26"/>
      <c r="B21" s="26" t="s">
        <v>30</v>
      </c>
      <c r="C21" s="26" t="s">
        <v>25</v>
      </c>
      <c r="D21" s="26" t="s">
        <v>15</v>
      </c>
      <c r="E21" s="20"/>
      <c r="F21" s="27">
        <v>206757.97611699998</v>
      </c>
      <c r="G21" s="27">
        <v>180236.422443</v>
      </c>
      <c r="H21" s="27">
        <v>117683.800465</v>
      </c>
      <c r="I21" s="27">
        <v>250062.01682</v>
      </c>
      <c r="J21" s="27">
        <v>211647.9870505</v>
      </c>
      <c r="K21" s="27">
        <v>242288.8893425</v>
      </c>
      <c r="L21" s="27">
        <v>250257.331709</v>
      </c>
      <c r="M21" s="27">
        <v>218310.81237349997</v>
      </c>
      <c r="N21" s="27">
        <v>238454.99762699998</v>
      </c>
      <c r="O21" s="27">
        <v>224130.12822199997</v>
      </c>
      <c r="P21" s="27">
        <v>228073.10560649997</v>
      </c>
      <c r="Q21" s="27">
        <v>241576.7287395</v>
      </c>
      <c r="R21" s="27">
        <v>200785.14548399998</v>
      </c>
      <c r="S21" s="27">
        <v>231492.27120249998</v>
      </c>
      <c r="T21" s="27">
        <v>188245.94072899997</v>
      </c>
      <c r="U21" s="27">
        <v>187465.9547145</v>
      </c>
      <c r="V21" s="27">
        <v>166432.803845</v>
      </c>
      <c r="W21" s="27">
        <v>185153.729299</v>
      </c>
      <c r="X21" s="27">
        <v>158684.07481849997</v>
      </c>
      <c r="Y21" s="27">
        <v>202608.23879449998</v>
      </c>
      <c r="Z21" s="27">
        <v>168768.468715</v>
      </c>
      <c r="AA21" s="27">
        <v>155733.85192749999</v>
      </c>
      <c r="AB21" s="27">
        <v>149331.2665075</v>
      </c>
      <c r="AC21" s="27">
        <v>133575.771098</v>
      </c>
      <c r="AD21" s="27">
        <v>176506.80971</v>
      </c>
      <c r="AE21" s="27">
        <v>137249.3048465</v>
      </c>
    </row>
    <row r="22" spans="1:31" s="1" customFormat="1" ht="12.75">
      <c r="A22" s="20"/>
      <c r="B22" s="20" t="s">
        <v>31</v>
      </c>
      <c r="C22" s="20" t="s">
        <v>25</v>
      </c>
      <c r="D22" s="20" t="s">
        <v>17</v>
      </c>
      <c r="E22" s="20"/>
      <c r="F22" s="27">
        <v>2412751.899558</v>
      </c>
      <c r="G22" s="27">
        <v>2029948.808734</v>
      </c>
      <c r="H22" s="27">
        <v>1910312.8322739997</v>
      </c>
      <c r="I22" s="27">
        <v>2231405.0257345</v>
      </c>
      <c r="J22" s="27">
        <v>2202993.0463695</v>
      </c>
      <c r="K22" s="27">
        <v>2252836.2764599994</v>
      </c>
      <c r="L22" s="27">
        <v>2390925.5744604995</v>
      </c>
      <c r="M22" s="27">
        <v>2564864.1593575</v>
      </c>
      <c r="N22" s="27">
        <v>2631460.3516739993</v>
      </c>
      <c r="O22" s="27">
        <v>2789857.908915</v>
      </c>
      <c r="P22" s="27">
        <v>3016432.335609</v>
      </c>
      <c r="Q22" s="27">
        <v>3154355.613101</v>
      </c>
      <c r="R22" s="27">
        <v>2717762.0435734997</v>
      </c>
      <c r="S22" s="27">
        <v>3039940.6893624994</v>
      </c>
      <c r="T22" s="27">
        <v>3084695.1153479996</v>
      </c>
      <c r="U22" s="27">
        <v>3224480.4487664998</v>
      </c>
      <c r="V22" s="27">
        <v>3418526.6548895</v>
      </c>
      <c r="W22" s="27">
        <v>3612351.7110065</v>
      </c>
      <c r="X22" s="27">
        <v>3329006.0433245</v>
      </c>
      <c r="Y22" s="27">
        <v>3802900.831422</v>
      </c>
      <c r="Z22" s="27">
        <v>3854725.4631269993</v>
      </c>
      <c r="AA22" s="27">
        <v>3888587.282810999</v>
      </c>
      <c r="AB22" s="27">
        <v>3789361.3940489995</v>
      </c>
      <c r="AC22" s="27">
        <v>3574385.4521375</v>
      </c>
      <c r="AD22" s="27">
        <v>4065989.5992099997</v>
      </c>
      <c r="AE22" s="27">
        <v>4345442.2070675</v>
      </c>
    </row>
    <row r="23" spans="1:31" s="1" customFormat="1" ht="12.75">
      <c r="A23" s="26"/>
      <c r="B23" s="26" t="s">
        <v>32</v>
      </c>
      <c r="C23" s="26" t="s">
        <v>33</v>
      </c>
      <c r="D23" s="26" t="s">
        <v>7</v>
      </c>
      <c r="E23" s="20"/>
      <c r="F23" s="27">
        <v>486067.30450315424</v>
      </c>
      <c r="G23" s="27">
        <v>477775.6731608534</v>
      </c>
      <c r="H23" s="27">
        <v>406339.11484059825</v>
      </c>
      <c r="I23" s="27">
        <v>371916.17422234756</v>
      </c>
      <c r="J23" s="27">
        <v>421572.1313769735</v>
      </c>
      <c r="K23" s="27">
        <v>434333.1591933399</v>
      </c>
      <c r="L23" s="27">
        <v>434368.5056318108</v>
      </c>
      <c r="M23" s="27">
        <v>449698.8022509958</v>
      </c>
      <c r="N23" s="27">
        <v>458209.4782769544</v>
      </c>
      <c r="O23" s="27">
        <v>482669.8225650159</v>
      </c>
      <c r="P23" s="27">
        <v>446467.1117718365</v>
      </c>
      <c r="Q23" s="27">
        <v>373866.7607649783</v>
      </c>
      <c r="R23" s="27">
        <v>380017.7406911222</v>
      </c>
      <c r="S23" s="27">
        <v>420220.3584459284</v>
      </c>
      <c r="T23" s="27">
        <v>469214.1231095782</v>
      </c>
      <c r="U23" s="27">
        <v>610469.0445275581</v>
      </c>
      <c r="V23" s="27">
        <v>348478.2431213203</v>
      </c>
      <c r="W23" s="27">
        <v>305251.552285146</v>
      </c>
      <c r="X23" s="27">
        <v>288398.316955238</v>
      </c>
      <c r="Y23" s="27">
        <v>344084.0899015011</v>
      </c>
      <c r="Z23" s="27">
        <v>353596.954762034</v>
      </c>
      <c r="AA23" s="27">
        <v>290839.47491230915</v>
      </c>
      <c r="AB23" s="27">
        <v>318515.20960144844</v>
      </c>
      <c r="AC23" s="27">
        <v>275702.9149595445</v>
      </c>
      <c r="AD23" s="27">
        <v>330352.78354251926</v>
      </c>
      <c r="AE23" s="27">
        <v>328984.2228842613</v>
      </c>
    </row>
    <row r="24" spans="1:31" s="1" customFormat="1" ht="12.75">
      <c r="A24" s="20"/>
      <c r="B24" s="20" t="s">
        <v>34</v>
      </c>
      <c r="C24" s="20" t="s">
        <v>33</v>
      </c>
      <c r="D24" s="20" t="s">
        <v>17</v>
      </c>
      <c r="E24" s="20"/>
      <c r="F24" s="27">
        <v>486067.30450315424</v>
      </c>
      <c r="G24" s="27">
        <v>477775.6731608534</v>
      </c>
      <c r="H24" s="27">
        <v>406339.11484059825</v>
      </c>
      <c r="I24" s="27">
        <v>371916.17422234756</v>
      </c>
      <c r="J24" s="27">
        <v>421572.1313769735</v>
      </c>
      <c r="K24" s="27">
        <v>434333.1591933399</v>
      </c>
      <c r="L24" s="27">
        <v>434368.5056318108</v>
      </c>
      <c r="M24" s="27">
        <v>449698.8022509958</v>
      </c>
      <c r="N24" s="27">
        <v>458209.4782769544</v>
      </c>
      <c r="O24" s="27">
        <v>482669.8225650159</v>
      </c>
      <c r="P24" s="27">
        <v>446467.1117718365</v>
      </c>
      <c r="Q24" s="27">
        <v>373866.7607649783</v>
      </c>
      <c r="R24" s="27">
        <v>380017.7406911222</v>
      </c>
      <c r="S24" s="27">
        <v>420220.3584459284</v>
      </c>
      <c r="T24" s="27">
        <v>469214.1231095782</v>
      </c>
      <c r="U24" s="27">
        <v>610469.0445275581</v>
      </c>
      <c r="V24" s="27">
        <v>348478.2431213203</v>
      </c>
      <c r="W24" s="27">
        <v>305251.552285146</v>
      </c>
      <c r="X24" s="27">
        <v>288398.316955238</v>
      </c>
      <c r="Y24" s="27">
        <v>344084.0899015011</v>
      </c>
      <c r="Z24" s="27">
        <v>353596.954762034</v>
      </c>
      <c r="AA24" s="27">
        <v>290839.47491230915</v>
      </c>
      <c r="AB24" s="27">
        <v>318515.20960144844</v>
      </c>
      <c r="AC24" s="27">
        <v>275702.9149595445</v>
      </c>
      <c r="AD24" s="27">
        <v>330352.78354251926</v>
      </c>
      <c r="AE24" s="27">
        <v>328984.2228842613</v>
      </c>
    </row>
    <row r="25" spans="1:31" s="1" customFormat="1" ht="12.75">
      <c r="A25" s="26"/>
      <c r="B25" s="26" t="s">
        <v>35</v>
      </c>
      <c r="C25" s="26" t="s">
        <v>36</v>
      </c>
      <c r="D25" s="26" t="s">
        <v>9</v>
      </c>
      <c r="E25" s="20"/>
      <c r="F25" s="27">
        <v>0</v>
      </c>
      <c r="G25" s="27">
        <v>0</v>
      </c>
      <c r="H25" s="27">
        <v>3280.178918133333</v>
      </c>
      <c r="I25" s="27">
        <v>1981.5548001333332</v>
      </c>
      <c r="J25" s="27">
        <v>1415.4066153333333</v>
      </c>
      <c r="K25" s="27">
        <v>1376.3277542666667</v>
      </c>
      <c r="L25" s="27">
        <v>654.0311535999999</v>
      </c>
      <c r="M25" s="27">
        <v>780.9358612</v>
      </c>
      <c r="N25" s="27">
        <v>527.1300613333332</v>
      </c>
      <c r="O25" s="27">
        <v>165.93873853333332</v>
      </c>
      <c r="P25" s="27">
        <v>468.55226146666666</v>
      </c>
      <c r="Q25" s="27">
        <v>80.6139796</v>
      </c>
      <c r="R25" s="27">
        <v>71.34064959999999</v>
      </c>
      <c r="S25" s="27">
        <v>60.3818512</v>
      </c>
      <c r="T25" s="27">
        <v>766.6155258666666</v>
      </c>
      <c r="U25" s="27">
        <v>1244.8720650666664</v>
      </c>
      <c r="V25" s="27">
        <v>1494.2295588</v>
      </c>
      <c r="W25" s="27">
        <v>426.93977479999995</v>
      </c>
      <c r="X25" s="27">
        <v>1356.6487718666665</v>
      </c>
      <c r="Y25" s="27">
        <v>607.3875690666665</v>
      </c>
      <c r="Z25" s="27">
        <v>708.5214576</v>
      </c>
      <c r="AA25" s="27">
        <v>1896.131704133333</v>
      </c>
      <c r="AB25" s="27">
        <v>545.9811323999999</v>
      </c>
      <c r="AC25" s="27">
        <v>300.5882132</v>
      </c>
      <c r="AD25" s="27">
        <v>1726.7200764</v>
      </c>
      <c r="AE25" s="27">
        <v>1703.2363171999998</v>
      </c>
    </row>
    <row r="26" spans="1:31" s="1" customFormat="1" ht="12.75">
      <c r="A26" s="26"/>
      <c r="B26" s="26" t="s">
        <v>37</v>
      </c>
      <c r="C26" s="26" t="s">
        <v>36</v>
      </c>
      <c r="D26" s="26" t="s">
        <v>13</v>
      </c>
      <c r="E26" s="20"/>
      <c r="F26" s="27">
        <v>0</v>
      </c>
      <c r="G26" s="27">
        <v>6969.6395999999995</v>
      </c>
      <c r="H26" s="27">
        <v>9430.5167396</v>
      </c>
      <c r="I26" s="27">
        <v>1386.1137385333332</v>
      </c>
      <c r="J26" s="27">
        <v>1395.8838153333334</v>
      </c>
      <c r="K26" s="27">
        <v>985.8840464</v>
      </c>
      <c r="L26" s="27">
        <v>605.2227074666666</v>
      </c>
      <c r="M26" s="27">
        <v>214.7594768</v>
      </c>
      <c r="N26" s="27">
        <v>409.99109213333327</v>
      </c>
      <c r="O26" s="27">
        <v>341.6432154666666</v>
      </c>
      <c r="P26" s="27">
        <v>1132.3368613333332</v>
      </c>
      <c r="Q26" s="27">
        <v>735.9654529333334</v>
      </c>
      <c r="R26" s="27">
        <v>256.2165041333333</v>
      </c>
      <c r="S26" s="27">
        <v>322.25996733333335</v>
      </c>
      <c r="T26" s="27">
        <v>609.6587214666666</v>
      </c>
      <c r="U26" s="27">
        <v>715.8721533333332</v>
      </c>
      <c r="V26" s="27">
        <v>459.57394266666665</v>
      </c>
      <c r="W26" s="27">
        <v>5365.597906533333</v>
      </c>
      <c r="X26" s="27">
        <v>1700.3585118666665</v>
      </c>
      <c r="Y26" s="27">
        <v>2423.0527991999998</v>
      </c>
      <c r="Z26" s="27">
        <v>1048.0822410666667</v>
      </c>
      <c r="AA26" s="27">
        <v>544.2342033333332</v>
      </c>
      <c r="AB26" s="27">
        <v>235.6640572</v>
      </c>
      <c r="AC26" s="27">
        <v>208.06821786666666</v>
      </c>
      <c r="AD26" s="27">
        <v>634.4917230666666</v>
      </c>
      <c r="AE26" s="27">
        <v>280.75377146666665</v>
      </c>
    </row>
    <row r="27" spans="1:31" s="1" customFormat="1" ht="12.75">
      <c r="A27" s="26"/>
      <c r="B27" s="26" t="s">
        <v>38</v>
      </c>
      <c r="C27" s="26" t="s">
        <v>36</v>
      </c>
      <c r="D27" s="26" t="s">
        <v>15</v>
      </c>
      <c r="E27" s="20"/>
      <c r="F27" s="27">
        <v>0</v>
      </c>
      <c r="G27" s="27">
        <v>0</v>
      </c>
      <c r="H27" s="27">
        <v>0</v>
      </c>
      <c r="I27" s="27">
        <v>1268.9783846666664</v>
      </c>
      <c r="J27" s="27">
        <v>1678.9658614666666</v>
      </c>
      <c r="K27" s="27">
        <v>614.9559078666666</v>
      </c>
      <c r="L27" s="27">
        <v>2040.1853838666664</v>
      </c>
      <c r="M27" s="27">
        <v>2733.2874448</v>
      </c>
      <c r="N27" s="27">
        <v>2987.0729987999994</v>
      </c>
      <c r="O27" s="27">
        <v>966.3489542666666</v>
      </c>
      <c r="P27" s="27">
        <v>2128.0112304</v>
      </c>
      <c r="Q27" s="27">
        <v>644.6385175999999</v>
      </c>
      <c r="R27" s="27">
        <v>663.9935661333334</v>
      </c>
      <c r="S27" s="27">
        <v>625.6768173333332</v>
      </c>
      <c r="T27" s="27">
        <v>904.8109194666665</v>
      </c>
      <c r="U27" s="27">
        <v>6120.097727333333</v>
      </c>
      <c r="V27" s="27">
        <v>5134.3857708</v>
      </c>
      <c r="W27" s="27">
        <v>1547.0712707999996</v>
      </c>
      <c r="X27" s="27">
        <v>5659.642366399999</v>
      </c>
      <c r="Y27" s="27">
        <v>2494.6551989333334</v>
      </c>
      <c r="Z27" s="27">
        <v>4071.146606266666</v>
      </c>
      <c r="AA27" s="27">
        <v>2092.884651733333</v>
      </c>
      <c r="AB27" s="27">
        <v>1088.2189486666666</v>
      </c>
      <c r="AC27" s="27">
        <v>1520.2382667999998</v>
      </c>
      <c r="AD27" s="27">
        <v>2701.8709212</v>
      </c>
      <c r="AE27" s="27">
        <v>2248.746010133333</v>
      </c>
    </row>
    <row r="28" spans="1:31" s="1" customFormat="1" ht="12.75">
      <c r="A28" s="20"/>
      <c r="B28" s="20" t="s">
        <v>39</v>
      </c>
      <c r="C28" s="20" t="s">
        <v>36</v>
      </c>
      <c r="D28" s="20" t="s">
        <v>17</v>
      </c>
      <c r="E28" s="20"/>
      <c r="F28" s="27">
        <v>0</v>
      </c>
      <c r="G28" s="27">
        <v>6969.6395999999995</v>
      </c>
      <c r="H28" s="27">
        <v>12710.695657733333</v>
      </c>
      <c r="I28" s="27">
        <v>4636.646923333333</v>
      </c>
      <c r="J28" s="27">
        <v>4490.256292133333</v>
      </c>
      <c r="K28" s="27">
        <v>2977.167708533333</v>
      </c>
      <c r="L28" s="27">
        <v>3299.4392449333327</v>
      </c>
      <c r="M28" s="27">
        <v>3728.9827827999998</v>
      </c>
      <c r="N28" s="27">
        <v>3924.1941522666666</v>
      </c>
      <c r="O28" s="27">
        <v>1473.9309082666666</v>
      </c>
      <c r="P28" s="27">
        <v>3728.9003531999997</v>
      </c>
      <c r="Q28" s="27">
        <v>1461.217950133333</v>
      </c>
      <c r="R28" s="27">
        <v>991.5507198666666</v>
      </c>
      <c r="S28" s="27">
        <v>1008.3186358666665</v>
      </c>
      <c r="T28" s="27">
        <v>2281.0851668</v>
      </c>
      <c r="U28" s="27">
        <v>8080.841945733331</v>
      </c>
      <c r="V28" s="27">
        <v>7088.189272266665</v>
      </c>
      <c r="W28" s="27">
        <v>7339.608952133332</v>
      </c>
      <c r="X28" s="27">
        <v>8716.649650133333</v>
      </c>
      <c r="Y28" s="27">
        <v>5525.0955672</v>
      </c>
      <c r="Z28" s="27">
        <v>5827.750304933333</v>
      </c>
      <c r="AA28" s="27">
        <v>4533.2505592</v>
      </c>
      <c r="AB28" s="27">
        <v>1869.8641382666665</v>
      </c>
      <c r="AC28" s="27">
        <v>2028.8946978666663</v>
      </c>
      <c r="AD28" s="27">
        <v>5063.082720666667</v>
      </c>
      <c r="AE28" s="27">
        <v>4232.7360988</v>
      </c>
    </row>
    <row r="29" spans="1:31" s="1" customFormat="1" ht="12.75">
      <c r="A29" s="26"/>
      <c r="B29" s="26" t="s">
        <v>40</v>
      </c>
      <c r="C29" s="26" t="s">
        <v>41</v>
      </c>
      <c r="D29" s="26" t="s">
        <v>7</v>
      </c>
      <c r="E29" s="20"/>
      <c r="F29" s="27">
        <v>5335.5041476</v>
      </c>
      <c r="G29" s="27">
        <v>9825.31427608188</v>
      </c>
      <c r="H29" s="27">
        <v>16986.27388632863</v>
      </c>
      <c r="I29" s="27">
        <v>16404.95702713135</v>
      </c>
      <c r="J29" s="27">
        <v>19002.049230793145</v>
      </c>
      <c r="K29" s="27">
        <v>13327.388285057503</v>
      </c>
      <c r="L29" s="27">
        <v>14769.407655884901</v>
      </c>
      <c r="M29" s="27">
        <v>8020.857947023764</v>
      </c>
      <c r="N29" s="27">
        <v>9277.239308580161</v>
      </c>
      <c r="O29" s="27">
        <v>9448.623656801574</v>
      </c>
      <c r="P29" s="27">
        <v>10815.09652549258</v>
      </c>
      <c r="Q29" s="27">
        <v>8935.245970903656</v>
      </c>
      <c r="R29" s="27">
        <v>8137.984096297554</v>
      </c>
      <c r="S29" s="27">
        <v>7726.226528050619</v>
      </c>
      <c r="T29" s="27">
        <v>11368.89256406691</v>
      </c>
      <c r="U29" s="27">
        <v>6103.120364629065</v>
      </c>
      <c r="V29" s="27">
        <v>4758.211350579323</v>
      </c>
      <c r="W29" s="27">
        <v>2171.401805268191</v>
      </c>
      <c r="X29" s="27">
        <v>380.86006000231697</v>
      </c>
      <c r="Y29" s="27">
        <v>2255.2841780272543</v>
      </c>
      <c r="Z29" s="27">
        <v>4584.534100693124</v>
      </c>
      <c r="AA29" s="27">
        <v>842.0983960463798</v>
      </c>
      <c r="AB29" s="27">
        <v>414.4205085373547</v>
      </c>
      <c r="AC29" s="27">
        <v>2764.0261911393723</v>
      </c>
      <c r="AD29" s="27">
        <v>9742.421741218795</v>
      </c>
      <c r="AE29" s="27">
        <v>7435.361432956373</v>
      </c>
    </row>
    <row r="30" spans="1:31" s="1" customFormat="1" ht="12.75">
      <c r="A30" s="26"/>
      <c r="B30" s="26" t="s">
        <v>42</v>
      </c>
      <c r="C30" s="26" t="s">
        <v>41</v>
      </c>
      <c r="D30" s="26" t="s">
        <v>9</v>
      </c>
      <c r="E30" s="20"/>
      <c r="F30" s="27">
        <v>12784.1136302</v>
      </c>
      <c r="G30" s="27">
        <v>11703.9508519354</v>
      </c>
      <c r="H30" s="27">
        <v>12920.99736095174</v>
      </c>
      <c r="I30" s="27">
        <v>15815.62705282072</v>
      </c>
      <c r="J30" s="27">
        <v>10141.958617201533</v>
      </c>
      <c r="K30" s="27">
        <v>12962.695854385509</v>
      </c>
      <c r="L30" s="27">
        <v>11543.261831045533</v>
      </c>
      <c r="M30" s="27">
        <v>10120.566771258611</v>
      </c>
      <c r="N30" s="27">
        <v>13106.563022347842</v>
      </c>
      <c r="O30" s="27">
        <v>16236.305674665038</v>
      </c>
      <c r="P30" s="27">
        <v>12690.918451301122</v>
      </c>
      <c r="Q30" s="27">
        <v>14793.229779233669</v>
      </c>
      <c r="R30" s="27">
        <v>11847.744809457523</v>
      </c>
      <c r="S30" s="27">
        <v>12977.925844912068</v>
      </c>
      <c r="T30" s="27">
        <v>12279.139613852589</v>
      </c>
      <c r="U30" s="27">
        <v>14912.609584668962</v>
      </c>
      <c r="V30" s="27">
        <v>17844.999295600875</v>
      </c>
      <c r="W30" s="27">
        <v>17191.093580596727</v>
      </c>
      <c r="X30" s="27">
        <v>7040.927019122639</v>
      </c>
      <c r="Y30" s="27">
        <v>29141.349110997955</v>
      </c>
      <c r="Z30" s="27">
        <v>57878.88043467031</v>
      </c>
      <c r="AA30" s="27">
        <v>47481.41847491825</v>
      </c>
      <c r="AB30" s="27">
        <v>29928.249017041984</v>
      </c>
      <c r="AC30" s="27">
        <v>25536.329591643233</v>
      </c>
      <c r="AD30" s="27">
        <v>43678.93879178712</v>
      </c>
      <c r="AE30" s="27">
        <v>40479.000484136035</v>
      </c>
    </row>
    <row r="31" spans="1:31" s="1" customFormat="1" ht="12.75">
      <c r="A31" s="26"/>
      <c r="B31" s="26" t="s">
        <v>43</v>
      </c>
      <c r="C31" s="26" t="s">
        <v>41</v>
      </c>
      <c r="D31" s="26" t="s">
        <v>13</v>
      </c>
      <c r="E31" s="20"/>
      <c r="F31" s="27">
        <v>137221.42121013335</v>
      </c>
      <c r="G31" s="27">
        <v>111943.82872322648</v>
      </c>
      <c r="H31" s="27">
        <v>128939.89750139568</v>
      </c>
      <c r="I31" s="27">
        <v>118417.13635729834</v>
      </c>
      <c r="J31" s="27">
        <v>63972.018258941134</v>
      </c>
      <c r="K31" s="27">
        <v>74600.8200502517</v>
      </c>
      <c r="L31" s="27">
        <v>75195.50416103669</v>
      </c>
      <c r="M31" s="27">
        <v>66524.89631132108</v>
      </c>
      <c r="N31" s="27">
        <v>73777.95708027195</v>
      </c>
      <c r="O31" s="27">
        <v>75472.15522817288</v>
      </c>
      <c r="P31" s="27">
        <v>42259.29398299294</v>
      </c>
      <c r="Q31" s="27">
        <v>75542.38587882569</v>
      </c>
      <c r="R31" s="27">
        <v>64030.61148194564</v>
      </c>
      <c r="S31" s="27">
        <v>58766.40912616469</v>
      </c>
      <c r="T31" s="27">
        <v>53027.14995541412</v>
      </c>
      <c r="U31" s="27">
        <v>65644.76766251086</v>
      </c>
      <c r="V31" s="27">
        <v>473980.6387815578</v>
      </c>
      <c r="W31" s="27">
        <v>7053.384117995473</v>
      </c>
      <c r="X31" s="27">
        <v>47069.717890646694</v>
      </c>
      <c r="Y31" s="27">
        <v>18459.15397054147</v>
      </c>
      <c r="Z31" s="27">
        <v>68862.79405892782</v>
      </c>
      <c r="AA31" s="27">
        <v>19288.322587139894</v>
      </c>
      <c r="AB31" s="27">
        <v>8382.95655429071</v>
      </c>
      <c r="AC31" s="27">
        <v>23868.76716021485</v>
      </c>
      <c r="AD31" s="27">
        <v>17244.24665849359</v>
      </c>
      <c r="AE31" s="27">
        <v>63675.911217300716</v>
      </c>
    </row>
    <row r="32" spans="1:31" s="1" customFormat="1" ht="12.75">
      <c r="A32" s="26"/>
      <c r="B32" s="26" t="s">
        <v>44</v>
      </c>
      <c r="C32" s="26" t="s">
        <v>41</v>
      </c>
      <c r="D32" s="26" t="s">
        <v>15</v>
      </c>
      <c r="E32" s="20"/>
      <c r="F32" s="27">
        <v>72443.31681179999</v>
      </c>
      <c r="G32" s="27">
        <v>66322.39148944436</v>
      </c>
      <c r="H32" s="27">
        <v>73218.98982266325</v>
      </c>
      <c r="I32" s="27">
        <v>89621.88767126738</v>
      </c>
      <c r="J32" s="27">
        <v>57471.09634369084</v>
      </c>
      <c r="K32" s="27">
        <v>73455.28438766071</v>
      </c>
      <c r="L32" s="27">
        <v>65411.81995415349</v>
      </c>
      <c r="M32" s="27">
        <v>57349.87732926921</v>
      </c>
      <c r="N32" s="27">
        <v>74270.52462586878</v>
      </c>
      <c r="O32" s="27">
        <v>92005.73674321457</v>
      </c>
      <c r="P32" s="27">
        <v>71915.20808716254</v>
      </c>
      <c r="Q32" s="27">
        <v>83828.29544099538</v>
      </c>
      <c r="R32" s="27">
        <v>67137.21996391591</v>
      </c>
      <c r="S32" s="27">
        <v>73541.58352195591</v>
      </c>
      <c r="T32" s="27">
        <v>69581.79218480992</v>
      </c>
      <c r="U32" s="27">
        <v>84504.78349170934</v>
      </c>
      <c r="V32" s="27">
        <v>101121.65976823063</v>
      </c>
      <c r="W32" s="27">
        <v>97416.19965679756</v>
      </c>
      <c r="X32" s="27">
        <v>39898.5814572925</v>
      </c>
      <c r="Y32" s="27">
        <v>165134.307267479</v>
      </c>
      <c r="Z32" s="27">
        <v>327980.3172735485</v>
      </c>
      <c r="AA32" s="27">
        <v>269061.3734346087</v>
      </c>
      <c r="AB32" s="27">
        <v>169593.41192699628</v>
      </c>
      <c r="AC32" s="27">
        <v>144705.87142289107</v>
      </c>
      <c r="AD32" s="27">
        <v>247513.9817118496</v>
      </c>
      <c r="AE32" s="27">
        <v>229380.99568482456</v>
      </c>
    </row>
    <row r="33" spans="1:31" s="1" customFormat="1" ht="12.75">
      <c r="A33" s="20"/>
      <c r="B33" s="20" t="s">
        <v>45</v>
      </c>
      <c r="C33" s="20" t="s">
        <v>41</v>
      </c>
      <c r="D33" s="20" t="s">
        <v>17</v>
      </c>
      <c r="E33" s="20"/>
      <c r="F33" s="27">
        <v>227784.35579973334</v>
      </c>
      <c r="G33" s="27">
        <v>199795.48534068812</v>
      </c>
      <c r="H33" s="27">
        <v>232066.1585713393</v>
      </c>
      <c r="I33" s="27">
        <v>240259.6081085178</v>
      </c>
      <c r="J33" s="27">
        <v>150587.12245062666</v>
      </c>
      <c r="K33" s="27">
        <v>174346.18857735544</v>
      </c>
      <c r="L33" s="27">
        <v>166919.9936021206</v>
      </c>
      <c r="M33" s="27">
        <v>142016.19835887267</v>
      </c>
      <c r="N33" s="27">
        <v>170432.28403706875</v>
      </c>
      <c r="O33" s="27">
        <v>193162.82130285405</v>
      </c>
      <c r="P33" s="27">
        <v>137680.5170469492</v>
      </c>
      <c r="Q33" s="27">
        <v>183099.1570699584</v>
      </c>
      <c r="R33" s="27">
        <v>151153.56035161664</v>
      </c>
      <c r="S33" s="27">
        <v>153012.14502108327</v>
      </c>
      <c r="T33" s="27">
        <v>146256.97431814353</v>
      </c>
      <c r="U33" s="27">
        <v>171165.28110351824</v>
      </c>
      <c r="V33" s="27">
        <v>597705.5091959686</v>
      </c>
      <c r="W33" s="27">
        <v>123832.07916065796</v>
      </c>
      <c r="X33" s="27">
        <v>94390.08642706415</v>
      </c>
      <c r="Y33" s="27">
        <v>214990.09452704567</v>
      </c>
      <c r="Z33" s="27">
        <v>459306.52586783975</v>
      </c>
      <c r="AA33" s="27">
        <v>336673.21289271326</v>
      </c>
      <c r="AB33" s="27">
        <v>208319.03800686635</v>
      </c>
      <c r="AC33" s="27">
        <v>196874.99436588853</v>
      </c>
      <c r="AD33" s="27">
        <v>318179.5889033491</v>
      </c>
      <c r="AE33" s="27">
        <v>340971.2688192177</v>
      </c>
    </row>
    <row r="34" spans="1:31" s="1" customFormat="1" ht="12.75">
      <c r="A34" s="26"/>
      <c r="B34" s="26" t="s">
        <v>46</v>
      </c>
      <c r="C34" s="26" t="s">
        <v>47</v>
      </c>
      <c r="D34" s="26" t="s">
        <v>7</v>
      </c>
      <c r="E34" s="20"/>
      <c r="F34" s="27">
        <v>62136.267350666654</v>
      </c>
      <c r="G34" s="27">
        <v>59591.09659359999</v>
      </c>
      <c r="H34" s="27">
        <v>54342.07955146666</v>
      </c>
      <c r="I34" s="27">
        <v>56894.70429573333</v>
      </c>
      <c r="J34" s="27">
        <v>60670.931763199995</v>
      </c>
      <c r="K34" s="27">
        <v>56543.28115626666</v>
      </c>
      <c r="L34" s="27">
        <v>55286.66760026666</v>
      </c>
      <c r="M34" s="27">
        <v>62504.73135573332</v>
      </c>
      <c r="N34" s="27">
        <v>60275.8437248</v>
      </c>
      <c r="O34" s="27">
        <v>61824.24629626665</v>
      </c>
      <c r="P34" s="27">
        <v>63621.83942986665</v>
      </c>
      <c r="Q34" s="27">
        <v>56917.06996799999</v>
      </c>
      <c r="R34" s="27">
        <v>58028.85323546665</v>
      </c>
      <c r="S34" s="27">
        <v>59088.45191333333</v>
      </c>
      <c r="T34" s="27">
        <v>61759.2873656</v>
      </c>
      <c r="U34" s="27">
        <v>60698.62224213332</v>
      </c>
      <c r="V34" s="27">
        <v>58907.415907999995</v>
      </c>
      <c r="W34" s="27">
        <v>62228.916760266664</v>
      </c>
      <c r="X34" s="27">
        <v>65144.68070293333</v>
      </c>
      <c r="Y34" s="27">
        <v>65826.2366608</v>
      </c>
      <c r="Z34" s="27">
        <v>64839.0509008</v>
      </c>
      <c r="AA34" s="27">
        <v>59406.864219999996</v>
      </c>
      <c r="AB34" s="27">
        <v>58704.01348826666</v>
      </c>
      <c r="AC34" s="27">
        <v>54271.79581413332</v>
      </c>
      <c r="AD34" s="27">
        <v>54982.10053306667</v>
      </c>
      <c r="AE34" s="27">
        <v>54695.63187146666</v>
      </c>
    </row>
    <row r="35" spans="1:31" s="1" customFormat="1" ht="12.75">
      <c r="A35" s="26"/>
      <c r="B35" s="26" t="s">
        <v>48</v>
      </c>
      <c r="C35" s="26" t="s">
        <v>47</v>
      </c>
      <c r="D35" s="26" t="s">
        <v>13</v>
      </c>
      <c r="E35" s="20"/>
      <c r="F35" s="27">
        <v>19770.632375999994</v>
      </c>
      <c r="G35" s="27">
        <v>18960.805350666666</v>
      </c>
      <c r="H35" s="27">
        <v>17290.6587744</v>
      </c>
      <c r="I35" s="27">
        <v>18102.86211066666</v>
      </c>
      <c r="J35" s="27">
        <v>19304.387851466665</v>
      </c>
      <c r="K35" s="27">
        <v>17991.043397066667</v>
      </c>
      <c r="L35" s="27">
        <v>17591.211642399998</v>
      </c>
      <c r="M35" s="27">
        <v>19887.87088933333</v>
      </c>
      <c r="N35" s="27">
        <v>19178.67788613333</v>
      </c>
      <c r="O35" s="27">
        <v>19671.3482944</v>
      </c>
      <c r="P35" s="27">
        <v>20243.31342293333</v>
      </c>
      <c r="Q35" s="27">
        <v>18109.973974399996</v>
      </c>
      <c r="R35" s="27">
        <v>18463.724444</v>
      </c>
      <c r="S35" s="27">
        <v>18800.869680266664</v>
      </c>
      <c r="T35" s="27">
        <v>19650.679881066666</v>
      </c>
      <c r="U35" s="27">
        <v>19313.196232</v>
      </c>
      <c r="V35" s="27">
        <v>18743.266033066666</v>
      </c>
      <c r="W35" s="27">
        <v>19800.109911999996</v>
      </c>
      <c r="X35" s="27">
        <v>20727.854502666665</v>
      </c>
      <c r="Y35" s="27">
        <v>20944.710315466662</v>
      </c>
      <c r="Z35" s="27">
        <v>20630.60535066666</v>
      </c>
      <c r="AA35" s="27">
        <v>18902.184238666665</v>
      </c>
      <c r="AB35" s="27">
        <v>18678.549779999998</v>
      </c>
      <c r="AC35" s="27">
        <v>17268.29755493333</v>
      </c>
      <c r="AD35" s="27">
        <v>17494.303871733333</v>
      </c>
      <c r="AE35" s="27">
        <v>17403.158024266664</v>
      </c>
    </row>
    <row r="36" spans="1:31" s="1" customFormat="1" ht="12.75">
      <c r="A36" s="20"/>
      <c r="B36" s="20" t="s">
        <v>49</v>
      </c>
      <c r="C36" s="20" t="s">
        <v>47</v>
      </c>
      <c r="D36" s="20" t="s">
        <v>17</v>
      </c>
      <c r="E36" s="20"/>
      <c r="F36" s="27">
        <v>81906.89972666666</v>
      </c>
      <c r="G36" s="27">
        <v>78551.90194426665</v>
      </c>
      <c r="H36" s="27">
        <v>71632.73832586667</v>
      </c>
      <c r="I36" s="27">
        <v>74997.56640639999</v>
      </c>
      <c r="J36" s="27">
        <v>79975.31961466666</v>
      </c>
      <c r="K36" s="27">
        <v>74534.32455333331</v>
      </c>
      <c r="L36" s="27">
        <v>72877.87924266665</v>
      </c>
      <c r="M36" s="27">
        <v>82392.60224506666</v>
      </c>
      <c r="N36" s="27">
        <v>79454.52161093333</v>
      </c>
      <c r="O36" s="27">
        <v>81495.59459066667</v>
      </c>
      <c r="P36" s="27">
        <v>83865.15285279998</v>
      </c>
      <c r="Q36" s="27">
        <v>75027.04394239998</v>
      </c>
      <c r="R36" s="27">
        <v>76492.57767946666</v>
      </c>
      <c r="S36" s="27">
        <v>77889.32159359999</v>
      </c>
      <c r="T36" s="27">
        <v>81409.96724666667</v>
      </c>
      <c r="U36" s="27">
        <v>80011.81847413332</v>
      </c>
      <c r="V36" s="27">
        <v>77650.68194106665</v>
      </c>
      <c r="W36" s="27">
        <v>82029.02667226666</v>
      </c>
      <c r="X36" s="27">
        <v>85872.53520559998</v>
      </c>
      <c r="Y36" s="27">
        <v>86770.94697626666</v>
      </c>
      <c r="Z36" s="27">
        <v>85469.65625146666</v>
      </c>
      <c r="AA36" s="27">
        <v>78309.04845866666</v>
      </c>
      <c r="AB36" s="27">
        <v>77382.56326826666</v>
      </c>
      <c r="AC36" s="27">
        <v>71540.09336906666</v>
      </c>
      <c r="AD36" s="27">
        <v>72476.40440479999</v>
      </c>
      <c r="AE36" s="27">
        <v>72098.78989573332</v>
      </c>
    </row>
    <row r="37" spans="1:31" s="1" customFormat="1" ht="12.75">
      <c r="A37" s="26"/>
      <c r="B37" s="26" t="s">
        <v>50</v>
      </c>
      <c r="C37" s="26" t="s">
        <v>51</v>
      </c>
      <c r="D37" s="26" t="s">
        <v>7</v>
      </c>
      <c r="E37" s="20"/>
      <c r="F37" s="27">
        <v>3865290.3262523003</v>
      </c>
      <c r="G37" s="27">
        <v>3733943.9767915998</v>
      </c>
      <c r="H37" s="27">
        <v>3646107.0680616996</v>
      </c>
      <c r="I37" s="27">
        <v>3726797.8718201</v>
      </c>
      <c r="J37" s="27">
        <v>3664176.7758977334</v>
      </c>
      <c r="K37" s="27">
        <v>3740709.770593033</v>
      </c>
      <c r="L37" s="27">
        <v>3833424.9101126</v>
      </c>
      <c r="M37" s="27">
        <v>3790293.9786337996</v>
      </c>
      <c r="N37" s="27">
        <v>3891791.2456961996</v>
      </c>
      <c r="O37" s="27">
        <v>4014330.3497627</v>
      </c>
      <c r="P37" s="27">
        <v>4094428.4170229</v>
      </c>
      <c r="Q37" s="27">
        <v>4047182.1128849</v>
      </c>
      <c r="R37" s="27">
        <v>4206675.001974134</v>
      </c>
      <c r="S37" s="27">
        <v>4638403.706926733</v>
      </c>
      <c r="T37" s="27">
        <v>4666477.718325499</v>
      </c>
      <c r="U37" s="27">
        <v>4848298.5588818</v>
      </c>
      <c r="V37" s="27">
        <v>5033842.631781333</v>
      </c>
      <c r="W37" s="27">
        <v>5177184.0873555</v>
      </c>
      <c r="X37" s="27">
        <v>5477073.676625466</v>
      </c>
      <c r="Y37" s="27">
        <v>5728978.294594132</v>
      </c>
      <c r="Z37" s="27">
        <v>5560767.9801256</v>
      </c>
      <c r="AA37" s="27">
        <v>5358913.493774867</v>
      </c>
      <c r="AB37" s="27">
        <v>5507316.387771</v>
      </c>
      <c r="AC37" s="27">
        <v>5200744.059189799</v>
      </c>
      <c r="AD37" s="27">
        <v>5267280.185632299</v>
      </c>
      <c r="AE37" s="27">
        <v>5220663.199316399</v>
      </c>
    </row>
    <row r="38" spans="1:31" s="1" customFormat="1" ht="12.75">
      <c r="A38" s="26"/>
      <c r="B38" s="26" t="s">
        <v>52</v>
      </c>
      <c r="C38" s="26" t="s">
        <v>51</v>
      </c>
      <c r="D38" s="26" t="s">
        <v>9</v>
      </c>
      <c r="E38" s="20"/>
      <c r="F38" s="27">
        <v>37247.3974004</v>
      </c>
      <c r="G38" s="27">
        <v>49034.3635606</v>
      </c>
      <c r="H38" s="27">
        <v>49032.8455045</v>
      </c>
      <c r="I38" s="27">
        <v>44218.417766599996</v>
      </c>
      <c r="J38" s="27">
        <v>98530.14191973335</v>
      </c>
      <c r="K38" s="27">
        <v>50041.515795700005</v>
      </c>
      <c r="L38" s="27">
        <v>50613.4563902</v>
      </c>
      <c r="M38" s="27">
        <v>52496.880372199994</v>
      </c>
      <c r="N38" s="27">
        <v>140441.5171544</v>
      </c>
      <c r="O38" s="27">
        <v>133187.99064119998</v>
      </c>
      <c r="P38" s="27">
        <v>55434.722227499995</v>
      </c>
      <c r="Q38" s="27">
        <v>128968.42738450001</v>
      </c>
      <c r="R38" s="27">
        <v>116810.58113633333</v>
      </c>
      <c r="S38" s="27">
        <v>14145.2519813</v>
      </c>
      <c r="T38" s="27">
        <v>14103.561891833333</v>
      </c>
      <c r="U38" s="27">
        <v>14209.353725599998</v>
      </c>
      <c r="V38" s="27">
        <v>61861.349123199994</v>
      </c>
      <c r="W38" s="27">
        <v>14497.8570165</v>
      </c>
      <c r="X38" s="27">
        <v>12219.826963299998</v>
      </c>
      <c r="Y38" s="27">
        <v>14652.913779899998</v>
      </c>
      <c r="Z38" s="27">
        <v>11857.015678933332</v>
      </c>
      <c r="AA38" s="27">
        <v>11829.812615133333</v>
      </c>
      <c r="AB38" s="27">
        <v>9482.451890999999</v>
      </c>
      <c r="AC38" s="27">
        <v>5719.666909366666</v>
      </c>
      <c r="AD38" s="27">
        <v>5823.7166910999995</v>
      </c>
      <c r="AE38" s="27">
        <v>5949.422838333333</v>
      </c>
    </row>
    <row r="39" spans="1:31" s="1" customFormat="1" ht="12.75">
      <c r="A39" s="26"/>
      <c r="B39" s="26" t="s">
        <v>53</v>
      </c>
      <c r="C39" s="26" t="s">
        <v>51</v>
      </c>
      <c r="D39" s="26" t="s">
        <v>13</v>
      </c>
      <c r="E39" s="20"/>
      <c r="F39" s="27">
        <v>239069.5048621</v>
      </c>
      <c r="G39" s="27">
        <v>151259.28559390001</v>
      </c>
      <c r="H39" s="27">
        <v>146209.43247789997</v>
      </c>
      <c r="I39" s="27">
        <v>111327.5080973</v>
      </c>
      <c r="J39" s="27">
        <v>165154.7068933667</v>
      </c>
      <c r="K39" s="27">
        <v>190664.5112229</v>
      </c>
      <c r="L39" s="27">
        <v>182262.2430992</v>
      </c>
      <c r="M39" s="27">
        <v>161454.81346279997</v>
      </c>
      <c r="N39" s="27">
        <v>152347.22773783334</v>
      </c>
      <c r="O39" s="27">
        <v>161845.1526725</v>
      </c>
      <c r="P39" s="27">
        <v>131747.9119517</v>
      </c>
      <c r="Q39" s="27">
        <v>164305.0056527</v>
      </c>
      <c r="R39" s="27">
        <v>145172.78392466667</v>
      </c>
      <c r="S39" s="27">
        <v>126692.25405723332</v>
      </c>
      <c r="T39" s="27">
        <v>141140.542851</v>
      </c>
      <c r="U39" s="27">
        <v>148235.99208</v>
      </c>
      <c r="V39" s="27">
        <v>152398.46217493335</v>
      </c>
      <c r="W39" s="27">
        <v>157198.322721</v>
      </c>
      <c r="X39" s="27">
        <v>156886.54851503333</v>
      </c>
      <c r="Y39" s="27">
        <v>123653.98635296663</v>
      </c>
      <c r="Z39" s="27">
        <v>114199.95597633334</v>
      </c>
      <c r="AA39" s="27">
        <v>207487.41323419998</v>
      </c>
      <c r="AB39" s="27">
        <v>214723.46029200003</v>
      </c>
      <c r="AC39" s="27">
        <v>222520.96641133333</v>
      </c>
      <c r="AD39" s="27">
        <v>259793.70198943332</v>
      </c>
      <c r="AE39" s="27">
        <v>249300.3115533333</v>
      </c>
    </row>
    <row r="40" spans="1:31" s="1" customFormat="1" ht="12.75">
      <c r="A40" s="20"/>
      <c r="B40" s="20" t="s">
        <v>54</v>
      </c>
      <c r="C40" s="20" t="s">
        <v>51</v>
      </c>
      <c r="D40" s="20" t="s">
        <v>17</v>
      </c>
      <c r="E40" s="20"/>
      <c r="F40" s="27">
        <v>4141607.2285148003</v>
      </c>
      <c r="G40" s="27">
        <v>3934237.6259461</v>
      </c>
      <c r="H40" s="27">
        <v>3841349.3460441</v>
      </c>
      <c r="I40" s="27">
        <v>3882343.7976839994</v>
      </c>
      <c r="J40" s="27">
        <v>3927861.624710833</v>
      </c>
      <c r="K40" s="27">
        <v>3981415.7976116333</v>
      </c>
      <c r="L40" s="27">
        <v>4066300.609601999</v>
      </c>
      <c r="M40" s="27">
        <v>4004245.6724687996</v>
      </c>
      <c r="N40" s="27">
        <v>4184579.9905884336</v>
      </c>
      <c r="O40" s="27">
        <v>4309363.4930764</v>
      </c>
      <c r="P40" s="27">
        <v>4281611.0512021</v>
      </c>
      <c r="Q40" s="27">
        <v>4340455.5459221</v>
      </c>
      <c r="R40" s="27">
        <v>4468658.367035134</v>
      </c>
      <c r="S40" s="27">
        <v>4779241.212965267</v>
      </c>
      <c r="T40" s="27">
        <v>4821721.823068333</v>
      </c>
      <c r="U40" s="27">
        <v>5010743.9046874</v>
      </c>
      <c r="V40" s="27">
        <v>5248102.443079466</v>
      </c>
      <c r="W40" s="27">
        <v>5348880.267093</v>
      </c>
      <c r="X40" s="27">
        <v>5646180.0521038</v>
      </c>
      <c r="Y40" s="27">
        <v>5867285.194726999</v>
      </c>
      <c r="Z40" s="27">
        <v>5686824.951780867</v>
      </c>
      <c r="AA40" s="27">
        <v>5578230.7196242</v>
      </c>
      <c r="AB40" s="27">
        <v>5731522.299954001</v>
      </c>
      <c r="AC40" s="27">
        <v>5428984.6925105</v>
      </c>
      <c r="AD40" s="27">
        <v>5532897.6043128325</v>
      </c>
      <c r="AE40" s="27">
        <v>5475912.933708065</v>
      </c>
    </row>
    <row r="41" spans="1:31" s="4" customFormat="1" ht="12.75">
      <c r="A41" s="26"/>
      <c r="B41" s="26" t="s">
        <v>55</v>
      </c>
      <c r="C41" s="26" t="s">
        <v>56</v>
      </c>
      <c r="D41" s="26" t="s">
        <v>11</v>
      </c>
      <c r="E41" s="26"/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27">
        <v>0</v>
      </c>
      <c r="Z41" s="27">
        <v>0</v>
      </c>
      <c r="AA41" s="27">
        <v>0</v>
      </c>
      <c r="AB41" s="27">
        <v>0</v>
      </c>
      <c r="AC41" s="27">
        <v>0</v>
      </c>
      <c r="AD41" s="27">
        <v>0</v>
      </c>
      <c r="AE41" s="27">
        <v>0</v>
      </c>
    </row>
    <row r="42" spans="1:31" s="1" customFormat="1" ht="12.75">
      <c r="A42" s="26"/>
      <c r="B42" s="26" t="s">
        <v>57</v>
      </c>
      <c r="C42" s="26" t="s">
        <v>58</v>
      </c>
      <c r="D42" s="26" t="s">
        <v>13</v>
      </c>
      <c r="E42" s="20"/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7160.650974074074</v>
      </c>
      <c r="R42" s="27">
        <v>7595.211203703703</v>
      </c>
      <c r="S42" s="27">
        <v>8159.576799999999</v>
      </c>
      <c r="T42" s="27">
        <v>8273.576896296296</v>
      </c>
      <c r="U42" s="27">
        <v>8274.709162962963</v>
      </c>
      <c r="V42" s="27">
        <v>10464.4021</v>
      </c>
      <c r="W42" s="27">
        <v>9405.932914814814</v>
      </c>
      <c r="X42" s="27">
        <v>9110.659355555556</v>
      </c>
      <c r="Y42" s="27">
        <v>8049.811266666666</v>
      </c>
      <c r="Z42" s="27">
        <v>7113.9828592592585</v>
      </c>
      <c r="AA42" s="27">
        <v>8534.143337037036</v>
      </c>
      <c r="AB42" s="27">
        <v>7554.982855555554</v>
      </c>
      <c r="AC42" s="27">
        <v>7289.715077777777</v>
      </c>
      <c r="AD42" s="27">
        <v>7223.3959888888885</v>
      </c>
      <c r="AE42" s="27">
        <v>7366.4354370370365</v>
      </c>
    </row>
    <row r="43" spans="1:31" s="1" customFormat="1" ht="12.75">
      <c r="A43" s="20"/>
      <c r="B43" s="20" t="s">
        <v>59</v>
      </c>
      <c r="C43" s="20" t="s">
        <v>58</v>
      </c>
      <c r="D43" s="20" t="s">
        <v>17</v>
      </c>
      <c r="E43" s="20"/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7160.650974074074</v>
      </c>
      <c r="R43" s="27">
        <v>7595.211203703703</v>
      </c>
      <c r="S43" s="27">
        <v>8159.576799999999</v>
      </c>
      <c r="T43" s="27">
        <v>8273.576896296296</v>
      </c>
      <c r="U43" s="27">
        <v>8274.709162962963</v>
      </c>
      <c r="V43" s="27">
        <v>10464.4021</v>
      </c>
      <c r="W43" s="27">
        <v>9405.932914814814</v>
      </c>
      <c r="X43" s="27">
        <v>9110.659355555556</v>
      </c>
      <c r="Y43" s="27">
        <v>8049.811266666666</v>
      </c>
      <c r="Z43" s="27">
        <v>7113.9828592592585</v>
      </c>
      <c r="AA43" s="27">
        <v>8534.143337037036</v>
      </c>
      <c r="AB43" s="27">
        <v>7554.982855555554</v>
      </c>
      <c r="AC43" s="27">
        <v>7289.715077777777</v>
      </c>
      <c r="AD43" s="27">
        <v>7223.3959888888885</v>
      </c>
      <c r="AE43" s="27">
        <v>7366.4354370370365</v>
      </c>
    </row>
    <row r="44" spans="1:31" ht="12.75">
      <c r="A44" s="21"/>
      <c r="B44" s="21" t="s">
        <v>60</v>
      </c>
      <c r="C44" s="21" t="s">
        <v>61</v>
      </c>
      <c r="D44" s="21" t="s">
        <v>7</v>
      </c>
      <c r="E44" s="21"/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0</v>
      </c>
      <c r="U44" s="27">
        <v>0</v>
      </c>
      <c r="V44" s="27">
        <v>0</v>
      </c>
      <c r="W44" s="27">
        <v>0</v>
      </c>
      <c r="X44" s="27">
        <v>0</v>
      </c>
      <c r="Y44" s="27">
        <v>0</v>
      </c>
      <c r="Z44" s="27">
        <v>0</v>
      </c>
      <c r="AA44" s="27">
        <v>0</v>
      </c>
      <c r="AB44" s="27">
        <v>0</v>
      </c>
      <c r="AC44" s="27">
        <v>0</v>
      </c>
      <c r="AD44" s="27">
        <v>0</v>
      </c>
      <c r="AE44" s="27">
        <v>0</v>
      </c>
    </row>
    <row r="45" spans="1:31" ht="12.75">
      <c r="A45" s="21"/>
      <c r="B45" s="21" t="s">
        <v>62</v>
      </c>
      <c r="C45" s="21" t="s">
        <v>61</v>
      </c>
      <c r="D45" s="21" t="s">
        <v>9</v>
      </c>
      <c r="E45" s="21"/>
      <c r="F45" s="27">
        <v>241268.2141690333</v>
      </c>
      <c r="G45" s="27">
        <v>14224.5933214</v>
      </c>
      <c r="H45" s="27">
        <v>8594.051430066665</v>
      </c>
      <c r="I45" s="27">
        <v>9584.370300633333</v>
      </c>
      <c r="J45" s="27">
        <v>5858.4927683333335</v>
      </c>
      <c r="K45" s="27">
        <v>12465.630302766665</v>
      </c>
      <c r="L45" s="27">
        <v>1589.6920192999999</v>
      </c>
      <c r="M45" s="27">
        <v>4773.845620133332</v>
      </c>
      <c r="N45" s="27">
        <v>3352.905330133333</v>
      </c>
      <c r="O45" s="27">
        <v>12974.276969499997</v>
      </c>
      <c r="P45" s="27">
        <v>9203.540494866666</v>
      </c>
      <c r="Q45" s="27">
        <v>608.3693641666666</v>
      </c>
      <c r="R45" s="27">
        <v>6786.187988066667</v>
      </c>
      <c r="S45" s="27">
        <v>14607.201567933333</v>
      </c>
      <c r="T45" s="27">
        <v>3371.081357233333</v>
      </c>
      <c r="U45" s="27">
        <v>2152.0141873999996</v>
      </c>
      <c r="V45" s="27">
        <v>2088.1132425999995</v>
      </c>
      <c r="W45" s="27">
        <v>405.0148666666666</v>
      </c>
      <c r="X45" s="27">
        <v>1654.4447560666663</v>
      </c>
      <c r="Y45" s="27">
        <v>0</v>
      </c>
      <c r="Z45" s="27">
        <v>0</v>
      </c>
      <c r="AA45" s="27">
        <v>0</v>
      </c>
      <c r="AB45" s="27">
        <v>0</v>
      </c>
      <c r="AC45" s="27">
        <v>0</v>
      </c>
      <c r="AD45" s="27">
        <v>0</v>
      </c>
      <c r="AE45" s="27">
        <v>0</v>
      </c>
    </row>
    <row r="46" spans="1:31" ht="12.75">
      <c r="A46" s="21"/>
      <c r="B46" s="21" t="s">
        <v>63</v>
      </c>
      <c r="C46" s="21" t="s">
        <v>61</v>
      </c>
      <c r="D46" s="21" t="s">
        <v>11</v>
      </c>
      <c r="E46" s="21"/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7">
        <v>0</v>
      </c>
      <c r="X46" s="27">
        <v>0</v>
      </c>
      <c r="Y46" s="27">
        <v>0</v>
      </c>
      <c r="Z46" s="27">
        <v>0</v>
      </c>
      <c r="AA46" s="27">
        <v>0</v>
      </c>
      <c r="AB46" s="27">
        <v>0</v>
      </c>
      <c r="AC46" s="27">
        <v>0</v>
      </c>
      <c r="AD46" s="27">
        <v>0</v>
      </c>
      <c r="AE46" s="27">
        <v>0</v>
      </c>
    </row>
    <row r="47" spans="1:31" ht="12.75">
      <c r="A47" s="21"/>
      <c r="B47" s="21" t="s">
        <v>64</v>
      </c>
      <c r="C47" s="21" t="s">
        <v>61</v>
      </c>
      <c r="D47" s="21" t="s">
        <v>13</v>
      </c>
      <c r="E47" s="21"/>
      <c r="F47" s="27">
        <v>62294.66293049999</v>
      </c>
      <c r="G47" s="27">
        <v>12753.082906666667</v>
      </c>
      <c r="H47" s="27">
        <v>97876.72949926666</v>
      </c>
      <c r="I47" s="27">
        <v>41760.46040833333</v>
      </c>
      <c r="J47" s="27">
        <v>25527.239981833332</v>
      </c>
      <c r="K47" s="27">
        <v>30119.79653503333</v>
      </c>
      <c r="L47" s="27">
        <v>8383.0536559</v>
      </c>
      <c r="M47" s="27">
        <v>26794.761585899996</v>
      </c>
      <c r="N47" s="27">
        <v>24565.599946066664</v>
      </c>
      <c r="O47" s="27">
        <v>9370.899887066664</v>
      </c>
      <c r="P47" s="27">
        <v>13848.901058299998</v>
      </c>
      <c r="Q47" s="27">
        <v>21218.257660599997</v>
      </c>
      <c r="R47" s="27">
        <v>3888.8030360666658</v>
      </c>
      <c r="S47" s="27">
        <v>3970.3851649</v>
      </c>
      <c r="T47" s="27">
        <v>6855.618094966667</v>
      </c>
      <c r="U47" s="27">
        <v>1466.0261667333332</v>
      </c>
      <c r="V47" s="27">
        <v>1170.0729784333332</v>
      </c>
      <c r="W47" s="27">
        <v>671.3838464666666</v>
      </c>
      <c r="X47" s="27">
        <v>630.3496943333332</v>
      </c>
      <c r="Y47" s="27">
        <v>2979.3626400999997</v>
      </c>
      <c r="Z47" s="27">
        <v>974.6840359666666</v>
      </c>
      <c r="AA47" s="27">
        <v>11169.187170166666</v>
      </c>
      <c r="AB47" s="27">
        <v>39657.4506559</v>
      </c>
      <c r="AC47" s="27">
        <v>194.2290555333333</v>
      </c>
      <c r="AD47" s="27">
        <v>0</v>
      </c>
      <c r="AE47" s="27">
        <v>109565.54128776667</v>
      </c>
    </row>
    <row r="48" spans="1:31" s="1" customFormat="1" ht="12.75">
      <c r="A48" s="20"/>
      <c r="B48" s="20" t="s">
        <v>65</v>
      </c>
      <c r="C48" s="20" t="s">
        <v>61</v>
      </c>
      <c r="D48" s="20" t="s">
        <v>17</v>
      </c>
      <c r="E48" s="20"/>
      <c r="F48" s="27">
        <v>303562.8770995333</v>
      </c>
      <c r="G48" s="27">
        <v>26977.676228066663</v>
      </c>
      <c r="H48" s="27">
        <v>106470.78092933331</v>
      </c>
      <c r="I48" s="27">
        <v>51344.83070896666</v>
      </c>
      <c r="J48" s="27">
        <v>31385.732750166662</v>
      </c>
      <c r="K48" s="27">
        <v>42585.42683779999</v>
      </c>
      <c r="L48" s="27">
        <v>9972.7456752</v>
      </c>
      <c r="M48" s="27">
        <v>31568.607206033328</v>
      </c>
      <c r="N48" s="27">
        <v>27918.505276199998</v>
      </c>
      <c r="O48" s="27">
        <v>22345.17685656666</v>
      </c>
      <c r="P48" s="27">
        <v>23052.441553166667</v>
      </c>
      <c r="Q48" s="27">
        <v>21826.627024766665</v>
      </c>
      <c r="R48" s="27">
        <v>10674.991024133333</v>
      </c>
      <c r="S48" s="27">
        <v>18577.586732833333</v>
      </c>
      <c r="T48" s="27">
        <v>10226.6994522</v>
      </c>
      <c r="U48" s="27">
        <v>3618.040354133333</v>
      </c>
      <c r="V48" s="27">
        <v>3258.1862210333334</v>
      </c>
      <c r="W48" s="27">
        <v>1076.3987131333333</v>
      </c>
      <c r="X48" s="27">
        <v>2284.7944503999997</v>
      </c>
      <c r="Y48" s="27">
        <v>2979.3626400999997</v>
      </c>
      <c r="Z48" s="27">
        <v>974.6840359666666</v>
      </c>
      <c r="AA48" s="27">
        <v>11169.187170166666</v>
      </c>
      <c r="AB48" s="27">
        <v>39657.4506559</v>
      </c>
      <c r="AC48" s="27">
        <v>194.2290555333333</v>
      </c>
      <c r="AD48" s="27">
        <v>0</v>
      </c>
      <c r="AE48" s="27">
        <v>109565.54128776667</v>
      </c>
    </row>
    <row r="49" spans="1:31" s="6" customFormat="1" ht="12.75">
      <c r="A49" s="28"/>
      <c r="B49" s="28" t="s">
        <v>66</v>
      </c>
      <c r="C49" s="28" t="s">
        <v>67</v>
      </c>
      <c r="D49" s="28" t="s">
        <v>17</v>
      </c>
      <c r="E49" s="28"/>
      <c r="F49" s="27">
        <v>8110000.908494253</v>
      </c>
      <c r="G49" s="27">
        <v>7066185.324211875</v>
      </c>
      <c r="H49" s="27">
        <v>6880909.048402203</v>
      </c>
      <c r="I49" s="27">
        <v>7214559.286212231</v>
      </c>
      <c r="J49" s="27">
        <v>7076173.030988867</v>
      </c>
      <c r="K49" s="27">
        <v>7307748.845723027</v>
      </c>
      <c r="L49" s="27">
        <v>7447894.712904596</v>
      </c>
      <c r="M49" s="27">
        <v>7555681.303055402</v>
      </c>
      <c r="N49" s="27">
        <v>7775601.255248456</v>
      </c>
      <c r="O49" s="27">
        <v>8316491.651918435</v>
      </c>
      <c r="P49" s="27">
        <v>8649458.501842584</v>
      </c>
      <c r="Q49" s="27">
        <v>8666695.818570444</v>
      </c>
      <c r="R49" s="27">
        <v>8548715.842674177</v>
      </c>
      <c r="S49" s="27">
        <v>9289320.230559811</v>
      </c>
      <c r="T49" s="27">
        <v>9545303.362614617</v>
      </c>
      <c r="U49" s="27">
        <v>10143881.599559072</v>
      </c>
      <c r="V49" s="27">
        <v>10751090.625442222</v>
      </c>
      <c r="W49" s="27">
        <v>10558895.826832987</v>
      </c>
      <c r="X49" s="27">
        <v>11015201.579391059</v>
      </c>
      <c r="Y49" s="27">
        <v>11887044.335813345</v>
      </c>
      <c r="Z49" s="27">
        <v>12009222.849873798</v>
      </c>
      <c r="AA49" s="27">
        <v>11144317.033537593</v>
      </c>
      <c r="AB49" s="27">
        <v>11525404.092877168</v>
      </c>
      <c r="AC49" s="27">
        <v>9954874.363224644</v>
      </c>
      <c r="AD49" s="27">
        <v>11235329.563340623</v>
      </c>
      <c r="AE49" s="27">
        <v>11553691.720199613</v>
      </c>
    </row>
    <row r="50" spans="1:31" ht="12.75">
      <c r="A50" s="21"/>
      <c r="B50" s="21" t="s">
        <v>68</v>
      </c>
      <c r="C50" s="21" t="s">
        <v>69</v>
      </c>
      <c r="D50" s="21" t="s">
        <v>7</v>
      </c>
      <c r="E50" s="21"/>
      <c r="F50" s="27">
        <v>234929.98838283334</v>
      </c>
      <c r="G50" s="27">
        <v>222879.42346193336</v>
      </c>
      <c r="H50" s="27">
        <v>176374.79141333335</v>
      </c>
      <c r="I50" s="27">
        <v>153707.76311</v>
      </c>
      <c r="J50" s="27">
        <v>201096.17385</v>
      </c>
      <c r="K50" s="27">
        <v>164242.16427666668</v>
      </c>
      <c r="L50" s="27">
        <v>141440.10675666668</v>
      </c>
      <c r="M50" s="27">
        <v>192308.55732000002</v>
      </c>
      <c r="N50" s="27">
        <v>221395.91979999997</v>
      </c>
      <c r="O50" s="27">
        <v>270320.9046633333</v>
      </c>
      <c r="P50" s="27">
        <v>277129.1891866667</v>
      </c>
      <c r="Q50" s="27">
        <v>251511.78576333335</v>
      </c>
      <c r="R50" s="27">
        <v>179246.64266666668</v>
      </c>
      <c r="S50" s="27">
        <v>208230.33242</v>
      </c>
      <c r="T50" s="27">
        <v>261716.1399765</v>
      </c>
      <c r="U50" s="27">
        <v>348979.17288629996</v>
      </c>
      <c r="V50" s="27">
        <v>326195.3398007333</v>
      </c>
      <c r="W50" s="27">
        <v>285502.70586126664</v>
      </c>
      <c r="X50" s="27">
        <v>304559.04601356667</v>
      </c>
      <c r="Y50" s="27">
        <v>250482.37978609998</v>
      </c>
      <c r="Z50" s="27">
        <v>325112.82463073335</v>
      </c>
      <c r="AA50" s="27">
        <v>357616.4973883334</v>
      </c>
      <c r="AB50" s="27">
        <v>327087.9842611333</v>
      </c>
      <c r="AC50" s="27">
        <v>251495.36048046668</v>
      </c>
      <c r="AD50" s="27">
        <v>318491.1473014333</v>
      </c>
      <c r="AE50" s="27">
        <v>303639.1516491667</v>
      </c>
    </row>
    <row r="51" spans="1:31" ht="12.75">
      <c r="A51" s="21"/>
      <c r="B51" s="21" t="s">
        <v>70</v>
      </c>
      <c r="C51" s="21" t="s">
        <v>69</v>
      </c>
      <c r="D51" s="21" t="s">
        <v>9</v>
      </c>
      <c r="E51" s="21"/>
      <c r="F51" s="27">
        <v>321583.11846173333</v>
      </c>
      <c r="G51" s="27">
        <v>307807.4972008667</v>
      </c>
      <c r="H51" s="27">
        <v>325846.8816533334</v>
      </c>
      <c r="I51" s="27">
        <v>319858.80014</v>
      </c>
      <c r="J51" s="27">
        <v>470887.73214999994</v>
      </c>
      <c r="K51" s="27">
        <v>500852.3335566666</v>
      </c>
      <c r="L51" s="27">
        <v>462781.62850333337</v>
      </c>
      <c r="M51" s="27">
        <v>411056.84334</v>
      </c>
      <c r="N51" s="27">
        <v>446580.08560000005</v>
      </c>
      <c r="O51" s="27">
        <v>491713.99813469994</v>
      </c>
      <c r="P51" s="27">
        <v>465521.95015773334</v>
      </c>
      <c r="Q51" s="27">
        <v>525173.1604438</v>
      </c>
      <c r="R51" s="27">
        <v>488108.22674496664</v>
      </c>
      <c r="S51" s="27">
        <v>587889.8517576334</v>
      </c>
      <c r="T51" s="27">
        <v>555589.9733706666</v>
      </c>
      <c r="U51" s="27">
        <v>566159.8657333667</v>
      </c>
      <c r="V51" s="27">
        <v>628760.9518762</v>
      </c>
      <c r="W51" s="27">
        <v>625333.5479801667</v>
      </c>
      <c r="X51" s="27">
        <v>643168.2159371334</v>
      </c>
      <c r="Y51" s="27">
        <v>694706.0421407333</v>
      </c>
      <c r="Z51" s="27">
        <v>729261.1912380665</v>
      </c>
      <c r="AA51" s="27">
        <v>735475.1482455666</v>
      </c>
      <c r="AB51" s="27">
        <v>736009.1800431332</v>
      </c>
      <c r="AC51" s="27">
        <v>653694.6983963</v>
      </c>
      <c r="AD51" s="27">
        <v>706447.9175387333</v>
      </c>
      <c r="AE51" s="27">
        <v>739905.7932236667</v>
      </c>
    </row>
    <row r="52" spans="1:31" ht="12.75">
      <c r="A52" s="21"/>
      <c r="B52" s="21" t="s">
        <v>71</v>
      </c>
      <c r="C52" s="21" t="s">
        <v>69</v>
      </c>
      <c r="D52" s="21" t="s">
        <v>11</v>
      </c>
      <c r="E52" s="21"/>
      <c r="F52" s="27">
        <v>2514.4031843333337</v>
      </c>
      <c r="G52" s="27">
        <v>893.9252483333335</v>
      </c>
      <c r="H52" s="27">
        <v>296.5867666666666</v>
      </c>
      <c r="I52" s="27">
        <v>522.173102</v>
      </c>
      <c r="J52" s="27">
        <v>282.765505</v>
      </c>
      <c r="K52" s="27">
        <v>1341.3202843333331</v>
      </c>
      <c r="L52" s="27">
        <v>270.85428333333334</v>
      </c>
      <c r="M52" s="27">
        <v>188.855205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>
        <v>0</v>
      </c>
      <c r="V52" s="27">
        <v>10027.718489066665</v>
      </c>
      <c r="W52" s="27">
        <v>97783.25680456667</v>
      </c>
      <c r="X52" s="27">
        <v>96669.37294153332</v>
      </c>
      <c r="Y52" s="27">
        <v>97464.6870692</v>
      </c>
      <c r="Z52" s="27">
        <v>94440.76638956666</v>
      </c>
      <c r="AA52" s="27">
        <v>571951.4094363666</v>
      </c>
      <c r="AB52" s="27">
        <v>141237.55815656667</v>
      </c>
      <c r="AC52" s="27">
        <v>510300.7554835666</v>
      </c>
      <c r="AD52" s="27">
        <v>648031.6664290334</v>
      </c>
      <c r="AE52" s="27">
        <v>619067.6140091666</v>
      </c>
    </row>
    <row r="53" spans="1:31" ht="12.75">
      <c r="A53" s="21"/>
      <c r="B53" s="21" t="s">
        <v>72</v>
      </c>
      <c r="C53" s="21" t="s">
        <v>69</v>
      </c>
      <c r="D53" s="21" t="s">
        <v>13</v>
      </c>
      <c r="E53" s="21"/>
      <c r="F53" s="27">
        <v>1768427.8055367</v>
      </c>
      <c r="G53" s="27">
        <v>1639804.4184151667</v>
      </c>
      <c r="H53" s="27">
        <v>1380683.0253333333</v>
      </c>
      <c r="I53" s="27">
        <v>1118505.89455</v>
      </c>
      <c r="J53" s="27">
        <v>1061202.3069999998</v>
      </c>
      <c r="K53" s="27">
        <v>1083130.0437099999</v>
      </c>
      <c r="L53" s="27">
        <v>881847.3756766667</v>
      </c>
      <c r="M53" s="27">
        <v>1022839.79028</v>
      </c>
      <c r="N53" s="27">
        <v>1120779.638</v>
      </c>
      <c r="O53" s="27">
        <v>1247966.0712566667</v>
      </c>
      <c r="P53" s="27">
        <v>1272307.1435066666</v>
      </c>
      <c r="Q53" s="27">
        <v>1461278.542606667</v>
      </c>
      <c r="R53" s="27">
        <v>1477910.4281333333</v>
      </c>
      <c r="S53" s="27">
        <v>1605177.0841311333</v>
      </c>
      <c r="T53" s="27">
        <v>1640119.4116006333</v>
      </c>
      <c r="U53" s="27">
        <v>1859365.4269857334</v>
      </c>
      <c r="V53" s="27">
        <v>1889562.6553473999</v>
      </c>
      <c r="W53" s="27">
        <v>1914325.9949960667</v>
      </c>
      <c r="X53" s="27">
        <v>1889557.8144571336</v>
      </c>
      <c r="Y53" s="27">
        <v>1863452.131061033</v>
      </c>
      <c r="Z53" s="27">
        <v>1764858.3158873334</v>
      </c>
      <c r="AA53" s="27">
        <v>1643117.9473181</v>
      </c>
      <c r="AB53" s="27">
        <v>1555636.0551277334</v>
      </c>
      <c r="AC53" s="27">
        <v>1342866.3693947333</v>
      </c>
      <c r="AD53" s="27">
        <v>1299631.7390903</v>
      </c>
      <c r="AE53" s="27">
        <v>1277936.8654374667</v>
      </c>
    </row>
    <row r="54" spans="1:31" ht="12.75">
      <c r="A54" s="21"/>
      <c r="B54" s="21" t="s">
        <v>73</v>
      </c>
      <c r="C54" s="21" t="s">
        <v>69</v>
      </c>
      <c r="D54" s="21" t="s">
        <v>15</v>
      </c>
      <c r="E54" s="21"/>
      <c r="F54" s="27">
        <v>412705.78458596667</v>
      </c>
      <c r="G54" s="27">
        <v>380984.15966709994</v>
      </c>
      <c r="H54" s="27">
        <v>390231.35888</v>
      </c>
      <c r="I54" s="27">
        <v>361632.6483</v>
      </c>
      <c r="J54" s="27">
        <v>406905.10611666663</v>
      </c>
      <c r="K54" s="27">
        <v>431838.3438233333</v>
      </c>
      <c r="L54" s="27">
        <v>394526.34910333337</v>
      </c>
      <c r="M54" s="27">
        <v>378088.12041</v>
      </c>
      <c r="N54" s="27">
        <v>415787.0574</v>
      </c>
      <c r="O54" s="27">
        <v>478564.8286096334</v>
      </c>
      <c r="P54" s="27">
        <v>467348.89758149994</v>
      </c>
      <c r="Q54" s="27">
        <v>560289.7196398333</v>
      </c>
      <c r="R54" s="27">
        <v>527855.8965144667</v>
      </c>
      <c r="S54" s="27">
        <v>691576.7721437666</v>
      </c>
      <c r="T54" s="27">
        <v>676574.4398959334</v>
      </c>
      <c r="U54" s="27">
        <v>710613.6420911</v>
      </c>
      <c r="V54" s="27">
        <v>816492.4994446001</v>
      </c>
      <c r="W54" s="27">
        <v>833502.0492219666</v>
      </c>
      <c r="X54" s="27">
        <v>881473.8291538667</v>
      </c>
      <c r="Y54" s="27">
        <v>986184.5532638001</v>
      </c>
      <c r="Z54" s="27">
        <v>1040011.8605858665</v>
      </c>
      <c r="AA54" s="27">
        <v>1032105.7238018999</v>
      </c>
      <c r="AB54" s="27">
        <v>1104609.0579062002</v>
      </c>
      <c r="AC54" s="27">
        <v>1030144.9701176333</v>
      </c>
      <c r="AD54" s="27">
        <v>1124321.0728757333</v>
      </c>
      <c r="AE54" s="27">
        <v>1208097.8599239</v>
      </c>
    </row>
    <row r="55" spans="1:31" s="6" customFormat="1" ht="12.75">
      <c r="A55" s="28"/>
      <c r="B55" s="28" t="s">
        <v>74</v>
      </c>
      <c r="C55" s="28" t="s">
        <v>69</v>
      </c>
      <c r="D55" s="28" t="s">
        <v>17</v>
      </c>
      <c r="E55" s="28"/>
      <c r="F55" s="27">
        <v>2740173.8968889997</v>
      </c>
      <c r="G55" s="27">
        <v>2552379.28935</v>
      </c>
      <c r="H55" s="27">
        <v>2273431.8163626664</v>
      </c>
      <c r="I55" s="27">
        <v>1954227.2792020002</v>
      </c>
      <c r="J55" s="27">
        <v>2140374.0846216665</v>
      </c>
      <c r="K55" s="27">
        <v>2181404.205651</v>
      </c>
      <c r="L55" s="27">
        <v>1880866.3143233336</v>
      </c>
      <c r="M55" s="27">
        <v>2004482.1665549998</v>
      </c>
      <c r="N55" s="27">
        <v>2204542.7008</v>
      </c>
      <c r="O55" s="27">
        <v>2488565.8026643335</v>
      </c>
      <c r="P55" s="27">
        <v>2482307.180432567</v>
      </c>
      <c r="Q55" s="27">
        <v>2798253.2084536334</v>
      </c>
      <c r="R55" s="27">
        <v>2673121.194059433</v>
      </c>
      <c r="S55" s="27">
        <v>3092874.040452533</v>
      </c>
      <c r="T55" s="27">
        <v>3133999.9653743003</v>
      </c>
      <c r="U55" s="27">
        <v>3485118.1076964997</v>
      </c>
      <c r="V55" s="27">
        <v>3671044.9094033004</v>
      </c>
      <c r="W55" s="27">
        <v>3756442.433304</v>
      </c>
      <c r="X55" s="27">
        <v>3815425.0187016334</v>
      </c>
      <c r="Y55" s="27">
        <v>3892286.6433465667</v>
      </c>
      <c r="Z55" s="27">
        <v>3953693.0726876</v>
      </c>
      <c r="AA55" s="27">
        <v>4340263.9624685</v>
      </c>
      <c r="AB55" s="27">
        <v>3864582.8873142335</v>
      </c>
      <c r="AC55" s="27">
        <v>3788490.8915340663</v>
      </c>
      <c r="AD55" s="27">
        <v>4096936.5309766666</v>
      </c>
      <c r="AE55" s="27">
        <v>4148658.5577239</v>
      </c>
    </row>
    <row r="56" spans="1:31" s="1" customFormat="1" ht="12.75">
      <c r="A56" s="20"/>
      <c r="B56" s="20" t="s">
        <v>75</v>
      </c>
      <c r="C56" s="20" t="s">
        <v>76</v>
      </c>
      <c r="D56" s="20" t="s">
        <v>17</v>
      </c>
      <c r="E56" s="20"/>
      <c r="F56" s="27">
        <v>11748749.413227234</v>
      </c>
      <c r="G56" s="27">
        <v>10534710.909840045</v>
      </c>
      <c r="H56" s="27">
        <v>10122595.021383699</v>
      </c>
      <c r="I56" s="27">
        <v>10052984.679515982</v>
      </c>
      <c r="J56" s="27">
        <v>10060338.55334266</v>
      </c>
      <c r="K56" s="27">
        <v>10319540.00216237</v>
      </c>
      <c r="L56" s="27">
        <v>10135759.194553364</v>
      </c>
      <c r="M56" s="27">
        <v>10389510.009405922</v>
      </c>
      <c r="N56" s="27">
        <v>10889040.865658278</v>
      </c>
      <c r="O56" s="27">
        <v>11719146.303954544</v>
      </c>
      <c r="P56" s="27">
        <v>12077858.580741554</v>
      </c>
      <c r="Q56" s="27">
        <v>12616616.446895529</v>
      </c>
      <c r="R56" s="27">
        <v>12125504.547378981</v>
      </c>
      <c r="S56" s="27">
        <v>13300632.790881075</v>
      </c>
      <c r="T56" s="27">
        <v>13587291.762661558</v>
      </c>
      <c r="U56" s="27">
        <v>14469666.601701781</v>
      </c>
      <c r="V56" s="27">
        <v>15108598.380195288</v>
      </c>
      <c r="W56" s="27">
        <v>14917708.171759851</v>
      </c>
      <c r="X56" s="27">
        <v>15655957.325484259</v>
      </c>
      <c r="Y56" s="27">
        <v>16528836.760436507</v>
      </c>
      <c r="Z56" s="27">
        <v>17253516.809171338</v>
      </c>
      <c r="AA56" s="27">
        <v>16555486.4180498</v>
      </c>
      <c r="AB56" s="27">
        <v>16348045.984362641</v>
      </c>
      <c r="AC56" s="27">
        <v>14703775.221158363</v>
      </c>
      <c r="AD56" s="27">
        <v>16491618.858235788</v>
      </c>
      <c r="AE56" s="27">
        <v>16763010.164116148</v>
      </c>
    </row>
    <row r="57" spans="6:27" s="1" customFormat="1" ht="12.75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31" ht="15.75">
      <c r="A58" s="65" t="s">
        <v>112</v>
      </c>
      <c r="B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</row>
    <row r="59" spans="1:31" ht="12.75">
      <c r="A59" s="1"/>
      <c r="B59" s="1"/>
      <c r="C59" s="30" t="s">
        <v>77</v>
      </c>
      <c r="D59" s="31"/>
      <c r="E59" s="31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</row>
    <row r="60" spans="1:31" ht="12.75">
      <c r="A60" s="1"/>
      <c r="B60" s="1"/>
      <c r="C60" s="30" t="s">
        <v>78</v>
      </c>
      <c r="D60" s="30"/>
      <c r="E60" s="30"/>
      <c r="F60" s="33">
        <v>1980</v>
      </c>
      <c r="G60" s="33">
        <f aca="true" t="shared" si="1" ref="G60:AD60">F60+1</f>
        <v>1981</v>
      </c>
      <c r="H60" s="33">
        <f t="shared" si="1"/>
        <v>1982</v>
      </c>
      <c r="I60" s="33">
        <f t="shared" si="1"/>
        <v>1983</v>
      </c>
      <c r="J60" s="33">
        <f t="shared" si="1"/>
        <v>1984</v>
      </c>
      <c r="K60" s="33">
        <f t="shared" si="1"/>
        <v>1985</v>
      </c>
      <c r="L60" s="33">
        <f t="shared" si="1"/>
        <v>1986</v>
      </c>
      <c r="M60" s="33">
        <f t="shared" si="1"/>
        <v>1987</v>
      </c>
      <c r="N60" s="33">
        <f t="shared" si="1"/>
        <v>1988</v>
      </c>
      <c r="O60" s="33">
        <f t="shared" si="1"/>
        <v>1989</v>
      </c>
      <c r="P60" s="33">
        <f t="shared" si="1"/>
        <v>1990</v>
      </c>
      <c r="Q60" s="33">
        <f t="shared" si="1"/>
        <v>1991</v>
      </c>
      <c r="R60" s="33">
        <f t="shared" si="1"/>
        <v>1992</v>
      </c>
      <c r="S60" s="33">
        <f t="shared" si="1"/>
        <v>1993</v>
      </c>
      <c r="T60" s="33">
        <f t="shared" si="1"/>
        <v>1994</v>
      </c>
      <c r="U60" s="33">
        <f t="shared" si="1"/>
        <v>1995</v>
      </c>
      <c r="V60" s="33">
        <f t="shared" si="1"/>
        <v>1996</v>
      </c>
      <c r="W60" s="33">
        <f t="shared" si="1"/>
        <v>1997</v>
      </c>
      <c r="X60" s="33">
        <f t="shared" si="1"/>
        <v>1998</v>
      </c>
      <c r="Y60" s="33">
        <f t="shared" si="1"/>
        <v>1999</v>
      </c>
      <c r="Z60" s="33">
        <f t="shared" si="1"/>
        <v>2000</v>
      </c>
      <c r="AA60" s="33">
        <f t="shared" si="1"/>
        <v>2001</v>
      </c>
      <c r="AB60" s="33">
        <f t="shared" si="1"/>
        <v>2002</v>
      </c>
      <c r="AC60" s="33">
        <f t="shared" si="1"/>
        <v>2003</v>
      </c>
      <c r="AD60" s="33">
        <f t="shared" si="1"/>
        <v>2004</v>
      </c>
      <c r="AE60" s="33">
        <f>AD60+1</f>
        <v>2005</v>
      </c>
    </row>
    <row r="61" spans="1:31" ht="12.75">
      <c r="A61" s="6"/>
      <c r="B61" s="6"/>
      <c r="C61" s="34" t="str">
        <f>C12</f>
        <v>Coal</v>
      </c>
      <c r="D61" s="35" t="str">
        <f>D12</f>
        <v>Total Consumption</v>
      </c>
      <c r="E61" s="35"/>
      <c r="F61" s="36">
        <f aca="true" t="shared" si="2" ref="F61:AD61">F12</f>
        <v>898574.6078439823</v>
      </c>
      <c r="G61" s="36">
        <f t="shared" si="2"/>
        <v>916146.2962781695</v>
      </c>
      <c r="H61" s="36">
        <f t="shared" si="2"/>
        <v>968254.1566188277</v>
      </c>
      <c r="I61" s="36">
        <f t="shared" si="2"/>
        <v>884198.1141017501</v>
      </c>
      <c r="J61" s="36">
        <f t="shared" si="2"/>
        <v>843791.4377321263</v>
      </c>
      <c r="K61" s="36">
        <f t="shared" si="2"/>
        <v>830386.9507883446</v>
      </c>
      <c r="L61" s="36">
        <f t="shared" si="2"/>
        <v>806998.1673254349</v>
      </c>
      <c r="M61" s="36">
        <f t="shared" si="2"/>
        <v>829346.5397955204</v>
      </c>
      <c r="N61" s="36">
        <f t="shared" si="2"/>
        <v>908896.9096098195</v>
      </c>
      <c r="O61" s="36">
        <f t="shared" si="2"/>
        <v>914088.849371774</v>
      </c>
      <c r="P61" s="36">
        <f t="shared" si="2"/>
        <v>946092.8984664024</v>
      </c>
      <c r="Q61" s="36">
        <f t="shared" si="2"/>
        <v>1151667.4198714516</v>
      </c>
      <c r="R61" s="36">
        <f t="shared" si="2"/>
        <v>903667.510645372</v>
      </c>
      <c r="S61" s="36">
        <f t="shared" si="2"/>
        <v>918438.5198687303</v>
      </c>
      <c r="T61" s="36">
        <f t="shared" si="2"/>
        <v>907988.4346726421</v>
      </c>
      <c r="U61" s="36">
        <f t="shared" si="2"/>
        <v>840666.8944462084</v>
      </c>
      <c r="V61" s="36">
        <f t="shared" si="2"/>
        <v>686462.8453497654</v>
      </c>
      <c r="W61" s="36">
        <f t="shared" si="2"/>
        <v>602369.9116228648</v>
      </c>
      <c r="X61" s="36">
        <f t="shared" si="2"/>
        <v>825330.7273915687</v>
      </c>
      <c r="Y61" s="36">
        <f t="shared" si="2"/>
        <v>749505.781276592</v>
      </c>
      <c r="Z61" s="36">
        <f t="shared" si="2"/>
        <v>1290600.8866099375</v>
      </c>
      <c r="AA61" s="36">
        <f t="shared" si="2"/>
        <v>1070905.422043708</v>
      </c>
      <c r="AB61" s="36">
        <f t="shared" si="2"/>
        <v>958059.0041712405</v>
      </c>
      <c r="AC61" s="36">
        <f t="shared" si="2"/>
        <v>960409.9663996517</v>
      </c>
      <c r="AD61" s="36">
        <f t="shared" si="2"/>
        <v>1159352.7639184985</v>
      </c>
      <c r="AE61" s="36">
        <f>AE12</f>
        <v>1060659.886192632</v>
      </c>
    </row>
    <row r="62" spans="1:31" ht="12.75">
      <c r="A62" s="1"/>
      <c r="B62" s="1"/>
      <c r="C62" s="37" t="s">
        <v>111</v>
      </c>
      <c r="D62" s="30" t="str">
        <f>D49</f>
        <v>Total Consumption</v>
      </c>
      <c r="E62" s="30"/>
      <c r="F62" s="36">
        <f>F49-F63</f>
        <v>7882216.552694519</v>
      </c>
      <c r="G62" s="36">
        <f aca="true" t="shared" si="3" ref="G62:AD62">G49-G63</f>
        <v>6866389.838871187</v>
      </c>
      <c r="H62" s="36">
        <f t="shared" si="3"/>
        <v>6648842.889830864</v>
      </c>
      <c r="I62" s="36">
        <f t="shared" si="3"/>
        <v>6974299.678103713</v>
      </c>
      <c r="J62" s="36">
        <f t="shared" si="3"/>
        <v>6925585.908538241</v>
      </c>
      <c r="K62" s="36">
        <f t="shared" si="3"/>
        <v>7133402.657145672</v>
      </c>
      <c r="L62" s="36">
        <f t="shared" si="3"/>
        <v>7280974.719302475</v>
      </c>
      <c r="M62" s="36">
        <f t="shared" si="3"/>
        <v>7413665.104696529</v>
      </c>
      <c r="N62" s="36">
        <f t="shared" si="3"/>
        <v>7605168.971211388</v>
      </c>
      <c r="O62" s="36">
        <f t="shared" si="3"/>
        <v>8123328.83061558</v>
      </c>
      <c r="P62" s="36">
        <f t="shared" si="3"/>
        <v>8511777.984795636</v>
      </c>
      <c r="Q62" s="36">
        <f t="shared" si="3"/>
        <v>8483596.661500486</v>
      </c>
      <c r="R62" s="36">
        <f t="shared" si="3"/>
        <v>8397562.282322561</v>
      </c>
      <c r="S62" s="36">
        <f t="shared" si="3"/>
        <v>9136308.085538728</v>
      </c>
      <c r="T62" s="36">
        <f t="shared" si="3"/>
        <v>9399046.388296474</v>
      </c>
      <c r="U62" s="36">
        <f t="shared" si="3"/>
        <v>9972716.318455555</v>
      </c>
      <c r="V62" s="36">
        <f t="shared" si="3"/>
        <v>10153385.116246253</v>
      </c>
      <c r="W62" s="36">
        <f t="shared" si="3"/>
        <v>10435063.747672329</v>
      </c>
      <c r="X62" s="36">
        <f t="shared" si="3"/>
        <v>10920811.492963994</v>
      </c>
      <c r="Y62" s="36">
        <f t="shared" si="3"/>
        <v>11672054.2412863</v>
      </c>
      <c r="Z62" s="36">
        <f t="shared" si="3"/>
        <v>11549916.324005958</v>
      </c>
      <c r="AA62" s="36">
        <f t="shared" si="3"/>
        <v>10807643.82064488</v>
      </c>
      <c r="AB62" s="36">
        <f t="shared" si="3"/>
        <v>11317085.054870302</v>
      </c>
      <c r="AC62" s="36">
        <f t="shared" si="3"/>
        <v>9757999.368858756</v>
      </c>
      <c r="AD62" s="36">
        <f t="shared" si="3"/>
        <v>10917149.974437274</v>
      </c>
      <c r="AE62" s="36">
        <f>AE49-AE63</f>
        <v>11212720.451380394</v>
      </c>
    </row>
    <row r="63" spans="1:31" ht="12.75">
      <c r="A63" s="1"/>
      <c r="B63" s="1"/>
      <c r="C63" s="37" t="s">
        <v>87</v>
      </c>
      <c r="D63" s="30"/>
      <c r="E63" s="30"/>
      <c r="F63" s="36">
        <f>F33</f>
        <v>227784.35579973334</v>
      </c>
      <c r="G63" s="36">
        <f aca="true" t="shared" si="4" ref="G63:AD63">G33</f>
        <v>199795.48534068812</v>
      </c>
      <c r="H63" s="36">
        <f t="shared" si="4"/>
        <v>232066.1585713393</v>
      </c>
      <c r="I63" s="36">
        <f t="shared" si="4"/>
        <v>240259.6081085178</v>
      </c>
      <c r="J63" s="36">
        <f t="shared" si="4"/>
        <v>150587.12245062666</v>
      </c>
      <c r="K63" s="36">
        <f t="shared" si="4"/>
        <v>174346.18857735544</v>
      </c>
      <c r="L63" s="36">
        <f t="shared" si="4"/>
        <v>166919.9936021206</v>
      </c>
      <c r="M63" s="36">
        <f t="shared" si="4"/>
        <v>142016.19835887267</v>
      </c>
      <c r="N63" s="36">
        <f t="shared" si="4"/>
        <v>170432.28403706875</v>
      </c>
      <c r="O63" s="36">
        <f t="shared" si="4"/>
        <v>193162.82130285405</v>
      </c>
      <c r="P63" s="36">
        <f t="shared" si="4"/>
        <v>137680.5170469492</v>
      </c>
      <c r="Q63" s="36">
        <f t="shared" si="4"/>
        <v>183099.1570699584</v>
      </c>
      <c r="R63" s="36">
        <f t="shared" si="4"/>
        <v>151153.56035161664</v>
      </c>
      <c r="S63" s="36">
        <f t="shared" si="4"/>
        <v>153012.14502108327</v>
      </c>
      <c r="T63" s="36">
        <f t="shared" si="4"/>
        <v>146256.97431814353</v>
      </c>
      <c r="U63" s="36">
        <f t="shared" si="4"/>
        <v>171165.28110351824</v>
      </c>
      <c r="V63" s="36">
        <f t="shared" si="4"/>
        <v>597705.5091959686</v>
      </c>
      <c r="W63" s="36">
        <f t="shared" si="4"/>
        <v>123832.07916065796</v>
      </c>
      <c r="X63" s="36">
        <f t="shared" si="4"/>
        <v>94390.08642706415</v>
      </c>
      <c r="Y63" s="36">
        <f t="shared" si="4"/>
        <v>214990.09452704567</v>
      </c>
      <c r="Z63" s="36">
        <f t="shared" si="4"/>
        <v>459306.52586783975</v>
      </c>
      <c r="AA63" s="36">
        <f t="shared" si="4"/>
        <v>336673.21289271326</v>
      </c>
      <c r="AB63" s="36">
        <f t="shared" si="4"/>
        <v>208319.03800686635</v>
      </c>
      <c r="AC63" s="36">
        <f t="shared" si="4"/>
        <v>196874.99436588853</v>
      </c>
      <c r="AD63" s="36">
        <f t="shared" si="4"/>
        <v>318179.5889033491</v>
      </c>
      <c r="AE63" s="36">
        <f>AE33</f>
        <v>340971.2688192177</v>
      </c>
    </row>
    <row r="64" spans="1:31" ht="12.75">
      <c r="A64" s="6"/>
      <c r="B64" s="6"/>
      <c r="C64" s="34" t="str">
        <f>C55</f>
        <v>Natural Gas</v>
      </c>
      <c r="D64" s="35" t="str">
        <f>D55</f>
        <v>Total Consumption</v>
      </c>
      <c r="E64" s="35"/>
      <c r="F64" s="36">
        <f aca="true" t="shared" si="5" ref="F64:AD64">F55</f>
        <v>2740173.8968889997</v>
      </c>
      <c r="G64" s="36">
        <f t="shared" si="5"/>
        <v>2552379.28935</v>
      </c>
      <c r="H64" s="36">
        <f t="shared" si="5"/>
        <v>2273431.8163626664</v>
      </c>
      <c r="I64" s="36">
        <f t="shared" si="5"/>
        <v>1954227.2792020002</v>
      </c>
      <c r="J64" s="36">
        <f t="shared" si="5"/>
        <v>2140374.0846216665</v>
      </c>
      <c r="K64" s="36">
        <f t="shared" si="5"/>
        <v>2181404.205651</v>
      </c>
      <c r="L64" s="36">
        <f t="shared" si="5"/>
        <v>1880866.3143233336</v>
      </c>
      <c r="M64" s="36">
        <f t="shared" si="5"/>
        <v>2004482.1665549998</v>
      </c>
      <c r="N64" s="36">
        <f t="shared" si="5"/>
        <v>2204542.7008</v>
      </c>
      <c r="O64" s="36">
        <f t="shared" si="5"/>
        <v>2488565.8026643335</v>
      </c>
      <c r="P64" s="36">
        <f t="shared" si="5"/>
        <v>2482307.180432567</v>
      </c>
      <c r="Q64" s="36">
        <f t="shared" si="5"/>
        <v>2798253.2084536334</v>
      </c>
      <c r="R64" s="36">
        <f t="shared" si="5"/>
        <v>2673121.194059433</v>
      </c>
      <c r="S64" s="36">
        <f t="shared" si="5"/>
        <v>3092874.040452533</v>
      </c>
      <c r="T64" s="36">
        <f t="shared" si="5"/>
        <v>3133999.9653743003</v>
      </c>
      <c r="U64" s="36">
        <f t="shared" si="5"/>
        <v>3485118.1076964997</v>
      </c>
      <c r="V64" s="36">
        <f t="shared" si="5"/>
        <v>3671044.9094033004</v>
      </c>
      <c r="W64" s="36">
        <f t="shared" si="5"/>
        <v>3756442.433304</v>
      </c>
      <c r="X64" s="36">
        <f t="shared" si="5"/>
        <v>3815425.0187016334</v>
      </c>
      <c r="Y64" s="36">
        <f t="shared" si="5"/>
        <v>3892286.6433465667</v>
      </c>
      <c r="Z64" s="36">
        <f t="shared" si="5"/>
        <v>3953693.0726876</v>
      </c>
      <c r="AA64" s="36">
        <f t="shared" si="5"/>
        <v>4340263.9624685</v>
      </c>
      <c r="AB64" s="36">
        <f t="shared" si="5"/>
        <v>3864582.8873142335</v>
      </c>
      <c r="AC64" s="36">
        <f t="shared" si="5"/>
        <v>3788490.8915340663</v>
      </c>
      <c r="AD64" s="36">
        <f t="shared" si="5"/>
        <v>4096936.5309766666</v>
      </c>
      <c r="AE64" s="36">
        <f>AE55</f>
        <v>4148658.5577239</v>
      </c>
    </row>
    <row r="65" spans="1:31" ht="12.75">
      <c r="A65" s="1"/>
      <c r="B65" s="1"/>
      <c r="C65" s="30" t="s">
        <v>79</v>
      </c>
      <c r="D65" s="31"/>
      <c r="E65" s="31"/>
      <c r="F65" s="38">
        <f aca="true" t="shared" si="6" ref="F65:AE65">SUM(F61:F64)</f>
        <v>11748749.413227234</v>
      </c>
      <c r="G65" s="38">
        <f t="shared" si="6"/>
        <v>10534710.909840044</v>
      </c>
      <c r="H65" s="38">
        <f t="shared" si="6"/>
        <v>10122595.021383697</v>
      </c>
      <c r="I65" s="38">
        <f t="shared" si="6"/>
        <v>10052984.67951598</v>
      </c>
      <c r="J65" s="38">
        <f t="shared" si="6"/>
        <v>10060338.55334266</v>
      </c>
      <c r="K65" s="38">
        <f t="shared" si="6"/>
        <v>10319540.00216237</v>
      </c>
      <c r="L65" s="38">
        <f t="shared" si="6"/>
        <v>10135759.194553364</v>
      </c>
      <c r="M65" s="38">
        <f t="shared" si="6"/>
        <v>10389510.009405922</v>
      </c>
      <c r="N65" s="38">
        <f t="shared" si="6"/>
        <v>10889040.865658276</v>
      </c>
      <c r="O65" s="38">
        <f t="shared" si="6"/>
        <v>11719146.303954542</v>
      </c>
      <c r="P65" s="38">
        <f t="shared" si="6"/>
        <v>12077858.580741554</v>
      </c>
      <c r="Q65" s="38">
        <f t="shared" si="6"/>
        <v>12616616.446895529</v>
      </c>
      <c r="R65" s="38">
        <f t="shared" si="6"/>
        <v>12125504.547378983</v>
      </c>
      <c r="S65" s="38">
        <f t="shared" si="6"/>
        <v>13300632.790881073</v>
      </c>
      <c r="T65" s="38">
        <f t="shared" si="6"/>
        <v>13587291.76266156</v>
      </c>
      <c r="U65" s="38">
        <f t="shared" si="6"/>
        <v>14469666.601701781</v>
      </c>
      <c r="V65" s="38">
        <f t="shared" si="6"/>
        <v>15108598.380195288</v>
      </c>
      <c r="W65" s="38">
        <f t="shared" si="6"/>
        <v>14917708.171759853</v>
      </c>
      <c r="X65" s="38">
        <f t="shared" si="6"/>
        <v>15655957.32548426</v>
      </c>
      <c r="Y65" s="38">
        <f t="shared" si="6"/>
        <v>16528836.760436503</v>
      </c>
      <c r="Z65" s="38">
        <f t="shared" si="6"/>
        <v>17253516.809171334</v>
      </c>
      <c r="AA65" s="38">
        <f t="shared" si="6"/>
        <v>16555486.418049801</v>
      </c>
      <c r="AB65" s="38">
        <f t="shared" si="6"/>
        <v>16348045.984362643</v>
      </c>
      <c r="AC65" s="38">
        <f t="shared" si="6"/>
        <v>14703775.221158361</v>
      </c>
      <c r="AD65" s="38">
        <f t="shared" si="6"/>
        <v>16491618.858235788</v>
      </c>
      <c r="AE65" s="38">
        <f t="shared" si="6"/>
        <v>16763010.164116144</v>
      </c>
    </row>
    <row r="66" spans="1:31" ht="12.75">
      <c r="A66" s="1"/>
      <c r="B66" s="1"/>
      <c r="C66" s="31"/>
      <c r="D66" s="31"/>
      <c r="E66" s="31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</row>
    <row r="67" spans="1:31" ht="12.75">
      <c r="A67" s="1"/>
      <c r="B67" s="1"/>
      <c r="C67" s="31"/>
      <c r="D67" s="31"/>
      <c r="E67" s="31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</row>
    <row r="68" spans="1:31" ht="12.75">
      <c r="A68" s="4"/>
      <c r="B68" s="4"/>
      <c r="C68" s="30" t="s">
        <v>80</v>
      </c>
      <c r="D68" s="31"/>
      <c r="E68" s="31"/>
      <c r="F68" s="33">
        <v>1980</v>
      </c>
      <c r="G68" s="33">
        <f aca="true" t="shared" si="7" ref="G68:AD68">F68+1</f>
        <v>1981</v>
      </c>
      <c r="H68" s="33">
        <f t="shared" si="7"/>
        <v>1982</v>
      </c>
      <c r="I68" s="33">
        <f t="shared" si="7"/>
        <v>1983</v>
      </c>
      <c r="J68" s="33">
        <f t="shared" si="7"/>
        <v>1984</v>
      </c>
      <c r="K68" s="33">
        <f t="shared" si="7"/>
        <v>1985</v>
      </c>
      <c r="L68" s="33">
        <f t="shared" si="7"/>
        <v>1986</v>
      </c>
      <c r="M68" s="33">
        <f t="shared" si="7"/>
        <v>1987</v>
      </c>
      <c r="N68" s="33">
        <f t="shared" si="7"/>
        <v>1988</v>
      </c>
      <c r="O68" s="33">
        <f t="shared" si="7"/>
        <v>1989</v>
      </c>
      <c r="P68" s="33">
        <f t="shared" si="7"/>
        <v>1990</v>
      </c>
      <c r="Q68" s="33">
        <f t="shared" si="7"/>
        <v>1991</v>
      </c>
      <c r="R68" s="33">
        <f t="shared" si="7"/>
        <v>1992</v>
      </c>
      <c r="S68" s="33">
        <f t="shared" si="7"/>
        <v>1993</v>
      </c>
      <c r="T68" s="33">
        <f t="shared" si="7"/>
        <v>1994</v>
      </c>
      <c r="U68" s="33">
        <f t="shared" si="7"/>
        <v>1995</v>
      </c>
      <c r="V68" s="33">
        <f t="shared" si="7"/>
        <v>1996</v>
      </c>
      <c r="W68" s="33">
        <f t="shared" si="7"/>
        <v>1997</v>
      </c>
      <c r="X68" s="33">
        <f t="shared" si="7"/>
        <v>1998</v>
      </c>
      <c r="Y68" s="33">
        <f t="shared" si="7"/>
        <v>1999</v>
      </c>
      <c r="Z68" s="33">
        <f t="shared" si="7"/>
        <v>2000</v>
      </c>
      <c r="AA68" s="33">
        <f t="shared" si="7"/>
        <v>2001</v>
      </c>
      <c r="AB68" s="33">
        <f t="shared" si="7"/>
        <v>2002</v>
      </c>
      <c r="AC68" s="33">
        <f t="shared" si="7"/>
        <v>2003</v>
      </c>
      <c r="AD68" s="33">
        <f t="shared" si="7"/>
        <v>2004</v>
      </c>
      <c r="AE68" s="33">
        <f>AD68+1</f>
        <v>2005</v>
      </c>
    </row>
    <row r="69" spans="1:31" ht="12.75">
      <c r="A69" s="4"/>
      <c r="B69" s="4"/>
      <c r="C69" s="39" t="s">
        <v>81</v>
      </c>
      <c r="D69" s="31"/>
      <c r="E69" s="31"/>
      <c r="F69" s="36">
        <f aca="true" t="shared" si="8" ref="F69:AD69">SUM(F11,F21,F27,F32,F54)</f>
        <v>742438.5606556254</v>
      </c>
      <c r="G69" s="36">
        <f t="shared" si="8"/>
        <v>658739.377206515</v>
      </c>
      <c r="H69" s="36">
        <f t="shared" si="8"/>
        <v>606576.123686628</v>
      </c>
      <c r="I69" s="36">
        <f t="shared" si="8"/>
        <v>730242.4891260569</v>
      </c>
      <c r="J69" s="36">
        <f t="shared" si="8"/>
        <v>711535.8754261202</v>
      </c>
      <c r="K69" s="36">
        <f t="shared" si="8"/>
        <v>770426.6549216576</v>
      </c>
      <c r="L69" s="36">
        <f t="shared" si="8"/>
        <v>730693.9067271423</v>
      </c>
      <c r="M69" s="36">
        <f t="shared" si="8"/>
        <v>668084.6918568134</v>
      </c>
      <c r="N69" s="36">
        <f t="shared" si="8"/>
        <v>767345.5749217198</v>
      </c>
      <c r="O69" s="36">
        <f t="shared" si="8"/>
        <v>830503.4352920398</v>
      </c>
      <c r="P69" s="36">
        <f t="shared" si="8"/>
        <v>795340.445280916</v>
      </c>
      <c r="Q69" s="36">
        <f t="shared" si="8"/>
        <v>912745.574513451</v>
      </c>
      <c r="R69" s="36">
        <f t="shared" si="8"/>
        <v>816103.3486729127</v>
      </c>
      <c r="S69" s="36">
        <f t="shared" si="8"/>
        <v>1013722.6261352297</v>
      </c>
      <c r="T69" s="36">
        <f t="shared" si="8"/>
        <v>948182.787586564</v>
      </c>
      <c r="U69" s="36">
        <f t="shared" si="8"/>
        <v>999153.1510195353</v>
      </c>
      <c r="V69" s="36">
        <f t="shared" si="8"/>
        <v>1096149.1619188683</v>
      </c>
      <c r="W69" s="36">
        <f t="shared" si="8"/>
        <v>1124794.3052323274</v>
      </c>
      <c r="X69" s="36">
        <f t="shared" si="8"/>
        <v>1097615.5165968502</v>
      </c>
      <c r="Y69" s="36">
        <f t="shared" si="8"/>
        <v>1369649.4863896142</v>
      </c>
      <c r="Z69" s="36">
        <f t="shared" si="8"/>
        <v>1545344.8566492158</v>
      </c>
      <c r="AA69" s="36">
        <f t="shared" si="8"/>
        <v>1463427.7283263607</v>
      </c>
      <c r="AB69" s="36">
        <f t="shared" si="8"/>
        <v>1429299.208010467</v>
      </c>
      <c r="AC69" s="36">
        <f t="shared" si="8"/>
        <v>1313582.5122936815</v>
      </c>
      <c r="AD69" s="36">
        <f t="shared" si="8"/>
        <v>1552352.8976830624</v>
      </c>
      <c r="AE69" s="36">
        <f>SUM(AE11,AE21,AE27,AE32,AE54)</f>
        <v>1579263.3165342133</v>
      </c>
    </row>
    <row r="70" spans="1:31" ht="12.75">
      <c r="A70" s="1"/>
      <c r="B70" s="1"/>
      <c r="C70" s="39" t="s">
        <v>82</v>
      </c>
      <c r="D70" s="31"/>
      <c r="E70" s="31"/>
      <c r="F70" s="36">
        <f aca="true" t="shared" si="9" ref="F70:AD70">SUM(F8,F18,F25,F30,F38,F45,F51)</f>
        <v>891516.0372168514</v>
      </c>
      <c r="G70" s="36">
        <f t="shared" si="9"/>
        <v>572576.6589140014</v>
      </c>
      <c r="H70" s="36">
        <f t="shared" si="9"/>
        <v>720796.9984635174</v>
      </c>
      <c r="I70" s="36">
        <f t="shared" si="9"/>
        <v>703398.9754721515</v>
      </c>
      <c r="J70" s="36">
        <f t="shared" si="9"/>
        <v>871682.9750300862</v>
      </c>
      <c r="K70" s="36">
        <f t="shared" si="9"/>
        <v>794781.466617855</v>
      </c>
      <c r="L70" s="36">
        <f t="shared" si="9"/>
        <v>700390.3678904132</v>
      </c>
      <c r="M70" s="36">
        <f t="shared" si="9"/>
        <v>677777.1426084926</v>
      </c>
      <c r="N70" s="36">
        <f t="shared" si="9"/>
        <v>895955.4690367628</v>
      </c>
      <c r="O70" s="36">
        <f t="shared" si="9"/>
        <v>922468.2908362944</v>
      </c>
      <c r="P70" s="36">
        <f t="shared" si="9"/>
        <v>791794.9291271186</v>
      </c>
      <c r="Q70" s="36">
        <f t="shared" si="9"/>
        <v>936564.1776242484</v>
      </c>
      <c r="R70" s="36">
        <f t="shared" si="9"/>
        <v>857057.5427672316</v>
      </c>
      <c r="S70" s="36">
        <f t="shared" si="9"/>
        <v>830202.0691962455</v>
      </c>
      <c r="T70" s="36">
        <f t="shared" si="9"/>
        <v>816386.0391122693</v>
      </c>
      <c r="U70" s="36">
        <f t="shared" si="9"/>
        <v>834294.4640992158</v>
      </c>
      <c r="V70" s="36">
        <f t="shared" si="9"/>
        <v>956102.183254655</v>
      </c>
      <c r="W70" s="36">
        <f t="shared" si="9"/>
        <v>864511.7391684463</v>
      </c>
      <c r="X70" s="36">
        <f t="shared" si="9"/>
        <v>935642.0001079489</v>
      </c>
      <c r="Y70" s="36">
        <f t="shared" si="9"/>
        <v>1053814.1910958944</v>
      </c>
      <c r="Z70" s="36">
        <f t="shared" si="9"/>
        <v>1019696.4812102246</v>
      </c>
      <c r="AA70" s="36">
        <f t="shared" si="9"/>
        <v>990290.9694539346</v>
      </c>
      <c r="AB70" s="36">
        <f t="shared" si="9"/>
        <v>949627.324194865</v>
      </c>
      <c r="AC70" s="36">
        <f t="shared" si="9"/>
        <v>835634.3576882926</v>
      </c>
      <c r="AD70" s="36">
        <f t="shared" si="9"/>
        <v>938829.7927384449</v>
      </c>
      <c r="AE70" s="36">
        <f>SUM(AE8,AE18,AE25,AE30,AE38,AE45,AE51)</f>
        <v>953904.367279262</v>
      </c>
    </row>
    <row r="71" spans="1:31" ht="12.75">
      <c r="A71" s="1"/>
      <c r="B71" s="1"/>
      <c r="C71" s="40" t="s">
        <v>83</v>
      </c>
      <c r="D71" s="30"/>
      <c r="E71" s="30"/>
      <c r="F71" s="36">
        <f aca="true" t="shared" si="10" ref="F71:AD71">SUM(F10,F13,F19,F26,F31,F35,F39,F42,F47,F53)</f>
        <v>4230130.768791838</v>
      </c>
      <c r="G71" s="36">
        <f t="shared" si="10"/>
        <v>3894799.032182726</v>
      </c>
      <c r="H71" s="36">
        <f t="shared" si="10"/>
        <v>3485368.4473543596</v>
      </c>
      <c r="I71" s="36">
        <f t="shared" si="10"/>
        <v>3353653.4767622612</v>
      </c>
      <c r="J71" s="36">
        <f t="shared" si="10"/>
        <v>3003215.4251155527</v>
      </c>
      <c r="K71" s="36">
        <f t="shared" si="10"/>
        <v>3113443.1721103624</v>
      </c>
      <c r="L71" s="36">
        <f t="shared" si="10"/>
        <v>3008821.3873454486</v>
      </c>
      <c r="M71" s="36">
        <f t="shared" si="10"/>
        <v>3237667.2855298626</v>
      </c>
      <c r="N71" s="36">
        <f t="shared" si="10"/>
        <v>3293139.104550359</v>
      </c>
      <c r="O71" s="36">
        <f t="shared" si="10"/>
        <v>3756312.319482293</v>
      </c>
      <c r="P71" s="36">
        <f t="shared" si="10"/>
        <v>4116887.796426958</v>
      </c>
      <c r="Q71" s="36">
        <f t="shared" si="10"/>
        <v>4537054.817340114</v>
      </c>
      <c r="R71" s="36">
        <f t="shared" si="10"/>
        <v>4115007.3602163503</v>
      </c>
      <c r="S71" s="36">
        <f t="shared" si="10"/>
        <v>4276187.911409355</v>
      </c>
      <c r="T71" s="36">
        <f t="shared" si="10"/>
        <v>4500955.091368515</v>
      </c>
      <c r="U71" s="36">
        <f t="shared" si="10"/>
        <v>4839901.130582009</v>
      </c>
      <c r="V71" s="36">
        <f t="shared" si="10"/>
        <v>5120808.606422031</v>
      </c>
      <c r="W71" s="36">
        <f t="shared" si="10"/>
        <v>4697410.479977496</v>
      </c>
      <c r="X71" s="36">
        <f t="shared" si="10"/>
        <v>5243003.256828221</v>
      </c>
      <c r="Y71" s="36">
        <f t="shared" si="10"/>
        <v>5256102.880424836</v>
      </c>
      <c r="Z71" s="36">
        <f t="shared" si="10"/>
        <v>5802397.812676337</v>
      </c>
      <c r="AA71" s="36">
        <f t="shared" si="10"/>
        <v>4948326.11179795</v>
      </c>
      <c r="AB71" s="36">
        <f t="shared" si="10"/>
        <v>5109049.086703993</v>
      </c>
      <c r="AC71" s="36">
        <f t="shared" si="10"/>
        <v>3810088.2539177714</v>
      </c>
      <c r="AD71" s="36">
        <f t="shared" si="10"/>
        <v>4704473.3864131775</v>
      </c>
      <c r="AE71" s="36">
        <f>SUM(AE10,AE13,AE19,AE26,AE31,AE35,AE39,AE42,AE47,AE53)</f>
        <v>4869584.116408221</v>
      </c>
    </row>
    <row r="72" spans="1:31" ht="12.75">
      <c r="A72" s="4"/>
      <c r="B72" s="4"/>
      <c r="C72" s="39" t="s">
        <v>84</v>
      </c>
      <c r="D72" s="31"/>
      <c r="E72" s="31"/>
      <c r="F72" s="36">
        <f aca="true" t="shared" si="11" ref="F72:AD72">SUM(F7,F15,F17,F23,F29,F34,F37,F44,F50)</f>
        <v>5881989.416473654</v>
      </c>
      <c r="G72" s="36">
        <f t="shared" si="11"/>
        <v>5407528.429011869</v>
      </c>
      <c r="H72" s="36">
        <f t="shared" si="11"/>
        <v>5309376.174729026</v>
      </c>
      <c r="I72" s="36">
        <f t="shared" si="11"/>
        <v>5265048.6831365125</v>
      </c>
      <c r="J72" s="36">
        <f t="shared" si="11"/>
        <v>5473229.501415901</v>
      </c>
      <c r="K72" s="36">
        <f t="shared" si="11"/>
        <v>5638946.162526164</v>
      </c>
      <c r="L72" s="36">
        <f t="shared" si="11"/>
        <v>5695256.286664529</v>
      </c>
      <c r="M72" s="36">
        <f t="shared" si="11"/>
        <v>5805708.944583752</v>
      </c>
      <c r="N72" s="36">
        <f t="shared" si="11"/>
        <v>5932207.8541019345</v>
      </c>
      <c r="O72" s="36">
        <f t="shared" si="11"/>
        <v>6208168.515446918</v>
      </c>
      <c r="P72" s="36">
        <f t="shared" si="11"/>
        <v>6373160.043022063</v>
      </c>
      <c r="Q72" s="36">
        <f t="shared" si="11"/>
        <v>6229871.797332716</v>
      </c>
      <c r="R72" s="36">
        <f t="shared" si="11"/>
        <v>6336878.239200487</v>
      </c>
      <c r="S72" s="36">
        <f t="shared" si="11"/>
        <v>7180423.459358246</v>
      </c>
      <c r="T72" s="36">
        <f t="shared" si="11"/>
        <v>7321733.329699144</v>
      </c>
      <c r="U72" s="36">
        <f t="shared" si="11"/>
        <v>7796043.448406019</v>
      </c>
      <c r="V72" s="36">
        <f t="shared" si="11"/>
        <v>7925292.768487866</v>
      </c>
      <c r="W72" s="36">
        <f t="shared" si="11"/>
        <v>8133132.126910048</v>
      </c>
      <c r="X72" s="36">
        <f t="shared" si="11"/>
        <v>8282803.3278118055</v>
      </c>
      <c r="Y72" s="36">
        <f t="shared" si="11"/>
        <v>8751682.113736762</v>
      </c>
      <c r="Z72" s="36">
        <f t="shared" si="11"/>
        <v>8789393.889980461</v>
      </c>
      <c r="AA72" s="36">
        <f t="shared" si="11"/>
        <v>8578535.410967454</v>
      </c>
      <c r="AB72" s="36">
        <f t="shared" si="11"/>
        <v>8718776.492767785</v>
      </c>
      <c r="AC72" s="36">
        <f t="shared" si="11"/>
        <v>8234091.123376183</v>
      </c>
      <c r="AD72" s="36">
        <f t="shared" si="11"/>
        <v>8647809.471683636</v>
      </c>
      <c r="AE72" s="36">
        <f>SUM(AE7,AE15,AE17,AE23,AE29,AE34,AE37,AE44,AE50)</f>
        <v>8741173.08455775</v>
      </c>
    </row>
    <row r="73" spans="1:31" ht="12.75">
      <c r="A73" s="1"/>
      <c r="B73" s="1"/>
      <c r="C73" s="39" t="s">
        <v>85</v>
      </c>
      <c r="D73" s="31"/>
      <c r="E73" s="31"/>
      <c r="F73" s="36">
        <f aca="true" t="shared" si="12" ref="F73:AD73">SUM(F9,F20,F41,F46,F52)</f>
        <v>2661.833351833334</v>
      </c>
      <c r="G73" s="36">
        <f t="shared" si="12"/>
        <v>1057.5471683333335</v>
      </c>
      <c r="H73" s="36">
        <f t="shared" si="12"/>
        <v>478.1048341666666</v>
      </c>
      <c r="I73" s="36">
        <f t="shared" si="12"/>
        <v>641.055019</v>
      </c>
      <c r="J73" s="36">
        <f t="shared" si="12"/>
        <v>674.776355</v>
      </c>
      <c r="K73" s="36">
        <f t="shared" si="12"/>
        <v>1942.545986333333</v>
      </c>
      <c r="L73" s="36">
        <f t="shared" si="12"/>
        <v>597.2459258333333</v>
      </c>
      <c r="M73" s="36">
        <f t="shared" si="12"/>
        <v>271.94482700000003</v>
      </c>
      <c r="N73" s="36">
        <f t="shared" si="12"/>
        <v>392.8630475</v>
      </c>
      <c r="O73" s="36">
        <f t="shared" si="12"/>
        <v>1693.7428969999999</v>
      </c>
      <c r="P73" s="36">
        <f t="shared" si="12"/>
        <v>675.3668845</v>
      </c>
      <c r="Q73" s="36">
        <f t="shared" si="12"/>
        <v>380.08008499999994</v>
      </c>
      <c r="R73" s="36">
        <f t="shared" si="12"/>
        <v>458.056522</v>
      </c>
      <c r="S73" s="36">
        <f t="shared" si="12"/>
        <v>96.72478199999998</v>
      </c>
      <c r="T73" s="36">
        <f t="shared" si="12"/>
        <v>34.5143645</v>
      </c>
      <c r="U73" s="36">
        <f t="shared" si="12"/>
        <v>274.407595</v>
      </c>
      <c r="V73" s="36">
        <f t="shared" si="12"/>
        <v>10239.915666566665</v>
      </c>
      <c r="W73" s="36">
        <f t="shared" si="12"/>
        <v>97864.64203156668</v>
      </c>
      <c r="X73" s="36">
        <f t="shared" si="12"/>
        <v>96896.48394103332</v>
      </c>
      <c r="Y73" s="36">
        <f t="shared" si="12"/>
        <v>97591.23876369999</v>
      </c>
      <c r="Z73" s="36">
        <f t="shared" si="12"/>
        <v>96675.65469906667</v>
      </c>
      <c r="AA73" s="36">
        <f t="shared" si="12"/>
        <v>574908.9612258667</v>
      </c>
      <c r="AB73" s="36">
        <f t="shared" si="12"/>
        <v>141290.82086606667</v>
      </c>
      <c r="AC73" s="36">
        <f t="shared" si="12"/>
        <v>510390.2362210666</v>
      </c>
      <c r="AD73" s="36">
        <f t="shared" si="12"/>
        <v>648140.3219760334</v>
      </c>
      <c r="AE73" s="36">
        <f>SUM(AE9,AE20,AE41,AE46,AE52)</f>
        <v>619074.0058561666</v>
      </c>
    </row>
    <row r="74" spans="1:31" ht="12.75">
      <c r="A74" s="1"/>
      <c r="B74" s="1"/>
      <c r="C74" s="30" t="s">
        <v>79</v>
      </c>
      <c r="D74" s="31"/>
      <c r="E74" s="31"/>
      <c r="F74" s="38">
        <f aca="true" t="shared" si="13" ref="F74:AE74">SUM(F69:F73)</f>
        <v>11748736.616489803</v>
      </c>
      <c r="G74" s="38">
        <f t="shared" si="13"/>
        <v>10534701.044483446</v>
      </c>
      <c r="H74" s="38">
        <f t="shared" si="13"/>
        <v>10122595.849067697</v>
      </c>
      <c r="I74" s="38">
        <f t="shared" si="13"/>
        <v>10052984.679515982</v>
      </c>
      <c r="J74" s="38">
        <f t="shared" si="13"/>
        <v>10060338.55334266</v>
      </c>
      <c r="K74" s="38">
        <f t="shared" si="13"/>
        <v>10319540.002162373</v>
      </c>
      <c r="L74" s="38">
        <f t="shared" si="13"/>
        <v>10135759.194553366</v>
      </c>
      <c r="M74" s="38">
        <f t="shared" si="13"/>
        <v>10389510.00940592</v>
      </c>
      <c r="N74" s="38">
        <f t="shared" si="13"/>
        <v>10889040.865658276</v>
      </c>
      <c r="O74" s="38">
        <f t="shared" si="13"/>
        <v>11719146.303954545</v>
      </c>
      <c r="P74" s="38">
        <f t="shared" si="13"/>
        <v>12077858.580741554</v>
      </c>
      <c r="Q74" s="38">
        <f t="shared" si="13"/>
        <v>12616616.44689553</v>
      </c>
      <c r="R74" s="38">
        <f t="shared" si="13"/>
        <v>12125504.547378983</v>
      </c>
      <c r="S74" s="38">
        <f t="shared" si="13"/>
        <v>13300632.790881077</v>
      </c>
      <c r="T74" s="38">
        <f t="shared" si="13"/>
        <v>13587291.76213099</v>
      </c>
      <c r="U74" s="38">
        <f t="shared" si="13"/>
        <v>14469666.60170178</v>
      </c>
      <c r="V74" s="38">
        <f t="shared" si="13"/>
        <v>15108592.635749986</v>
      </c>
      <c r="W74" s="38">
        <f t="shared" si="13"/>
        <v>14917713.293319885</v>
      </c>
      <c r="X74" s="38">
        <f t="shared" si="13"/>
        <v>15655960.58528586</v>
      </c>
      <c r="Y74" s="38">
        <f t="shared" si="13"/>
        <v>16528839.910410805</v>
      </c>
      <c r="Z74" s="38">
        <f t="shared" si="13"/>
        <v>17253508.695215307</v>
      </c>
      <c r="AA74" s="38">
        <f t="shared" si="13"/>
        <v>16555489.181771567</v>
      </c>
      <c r="AB74" s="38">
        <f t="shared" si="13"/>
        <v>16348042.932543177</v>
      </c>
      <c r="AC74" s="38">
        <f t="shared" si="13"/>
        <v>14703786.483496996</v>
      </c>
      <c r="AD74" s="38">
        <f t="shared" si="13"/>
        <v>16491605.870494355</v>
      </c>
      <c r="AE74" s="38">
        <f t="shared" si="13"/>
        <v>16762998.890635613</v>
      </c>
    </row>
    <row r="75" spans="1:31" ht="12.75">
      <c r="A75" s="1"/>
      <c r="B75" s="1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</row>
    <row r="76" spans="1:31" ht="12.75">
      <c r="A76" s="1"/>
      <c r="B76" s="1"/>
      <c r="C76" s="1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 spans="1:31" ht="12.75">
      <c r="A77" s="1"/>
      <c r="B77" s="1"/>
      <c r="C77" s="1"/>
      <c r="D77" s="1"/>
      <c r="E77" s="1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</row>
    <row r="78" spans="1:31" ht="12.75">
      <c r="A78" s="1"/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</row>
    <row r="79" spans="1:31" ht="15.75">
      <c r="A79" s="65" t="s">
        <v>113</v>
      </c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</row>
    <row r="80" spans="1:31" ht="12.75">
      <c r="A80" s="1" t="s">
        <v>119</v>
      </c>
      <c r="C80" s="11" t="s">
        <v>89</v>
      </c>
      <c r="D80" s="12"/>
      <c r="E80" s="12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</row>
    <row r="81" spans="1:31" ht="12.75">
      <c r="A81" s="1"/>
      <c r="B81" s="1"/>
      <c r="C81" s="11" t="s">
        <v>86</v>
      </c>
      <c r="D81" s="11"/>
      <c r="E81" s="13"/>
      <c r="F81" s="14">
        <v>1980</v>
      </c>
      <c r="G81" s="14">
        <f aca="true" t="shared" si="14" ref="G81:AD81">F81+1</f>
        <v>1981</v>
      </c>
      <c r="H81" s="14">
        <f t="shared" si="14"/>
        <v>1982</v>
      </c>
      <c r="I81" s="14">
        <f t="shared" si="14"/>
        <v>1983</v>
      </c>
      <c r="J81" s="14">
        <f t="shared" si="14"/>
        <v>1984</v>
      </c>
      <c r="K81" s="14">
        <f t="shared" si="14"/>
        <v>1985</v>
      </c>
      <c r="L81" s="14">
        <f t="shared" si="14"/>
        <v>1986</v>
      </c>
      <c r="M81" s="14">
        <f t="shared" si="14"/>
        <v>1987</v>
      </c>
      <c r="N81" s="14">
        <f t="shared" si="14"/>
        <v>1988</v>
      </c>
      <c r="O81" s="14">
        <f t="shared" si="14"/>
        <v>1989</v>
      </c>
      <c r="P81" s="14">
        <f t="shared" si="14"/>
        <v>1990</v>
      </c>
      <c r="Q81" s="14">
        <f t="shared" si="14"/>
        <v>1991</v>
      </c>
      <c r="R81" s="14">
        <f t="shared" si="14"/>
        <v>1992</v>
      </c>
      <c r="S81" s="14">
        <f t="shared" si="14"/>
        <v>1993</v>
      </c>
      <c r="T81" s="14">
        <f t="shared" si="14"/>
        <v>1994</v>
      </c>
      <c r="U81" s="14">
        <f t="shared" si="14"/>
        <v>1995</v>
      </c>
      <c r="V81" s="14">
        <f t="shared" si="14"/>
        <v>1996</v>
      </c>
      <c r="W81" s="14">
        <f t="shared" si="14"/>
        <v>1997</v>
      </c>
      <c r="X81" s="14">
        <f t="shared" si="14"/>
        <v>1998</v>
      </c>
      <c r="Y81" s="14">
        <f t="shared" si="14"/>
        <v>1999</v>
      </c>
      <c r="Z81" s="14">
        <f t="shared" si="14"/>
        <v>2000</v>
      </c>
      <c r="AA81" s="14">
        <f t="shared" si="14"/>
        <v>2001</v>
      </c>
      <c r="AB81" s="14">
        <f t="shared" si="14"/>
        <v>2002</v>
      </c>
      <c r="AC81" s="14">
        <f t="shared" si="14"/>
        <v>2003</v>
      </c>
      <c r="AD81" s="14">
        <f t="shared" si="14"/>
        <v>2004</v>
      </c>
      <c r="AE81" s="14">
        <f>AD81+1</f>
        <v>2005</v>
      </c>
    </row>
    <row r="82" spans="1:31" ht="12.75">
      <c r="A82" s="3"/>
      <c r="B82" s="3"/>
      <c r="C82" s="15" t="s">
        <v>6</v>
      </c>
      <c r="D82" s="13"/>
      <c r="E82" s="13"/>
      <c r="F82" s="16">
        <f>(F61-F100)</f>
        <v>889575.1357602198</v>
      </c>
      <c r="G82" s="16">
        <f aca="true" t="shared" si="15" ref="G82:AD82">(G61-G100)</f>
        <v>908321.5308197314</v>
      </c>
      <c r="H82" s="16">
        <f t="shared" si="15"/>
        <v>963007.9443810395</v>
      </c>
      <c r="I82" s="16">
        <f t="shared" si="15"/>
        <v>879494.1338520857</v>
      </c>
      <c r="J82" s="16">
        <f t="shared" si="15"/>
        <v>838108.2294294898</v>
      </c>
      <c r="K82" s="16">
        <f t="shared" si="15"/>
        <v>826389.6745473342</v>
      </c>
      <c r="L82" s="16">
        <f t="shared" si="15"/>
        <v>804196.3468255308</v>
      </c>
      <c r="M82" s="16">
        <f t="shared" si="15"/>
        <v>826215.1528425944</v>
      </c>
      <c r="N82" s="16">
        <f t="shared" si="15"/>
        <v>906202.9772680337</v>
      </c>
      <c r="O82" s="16">
        <f t="shared" si="15"/>
        <v>911674.8723210159</v>
      </c>
      <c r="P82" s="16">
        <f t="shared" si="15"/>
        <v>943647.5192411094</v>
      </c>
      <c r="Q82" s="16">
        <f t="shared" si="15"/>
        <v>1149470.4372851208</v>
      </c>
      <c r="R82" s="16">
        <f t="shared" si="15"/>
        <v>898904.3481412812</v>
      </c>
      <c r="S82" s="16">
        <f t="shared" si="15"/>
        <v>914984.7410594564</v>
      </c>
      <c r="T82" s="16">
        <f t="shared" si="15"/>
        <v>904605.0788046682</v>
      </c>
      <c r="U82" s="16">
        <f t="shared" si="15"/>
        <v>837125.0043594361</v>
      </c>
      <c r="V82" s="16">
        <f t="shared" si="15"/>
        <v>683024.7963941743</v>
      </c>
      <c r="W82" s="16">
        <f t="shared" si="15"/>
        <v>599071.5646962972</v>
      </c>
      <c r="X82" s="16">
        <f t="shared" si="15"/>
        <v>822341.842839419</v>
      </c>
      <c r="Y82" s="16">
        <f t="shared" si="15"/>
        <v>746520.6251867848</v>
      </c>
      <c r="Z82" s="16">
        <f t="shared" si="15"/>
        <v>1287484.5521902184</v>
      </c>
      <c r="AA82" s="16">
        <f t="shared" si="15"/>
        <v>1068067.5029299413</v>
      </c>
      <c r="AB82" s="16">
        <f t="shared" si="15"/>
        <v>955546.2274077819</v>
      </c>
      <c r="AC82" s="16">
        <f t="shared" si="15"/>
        <v>957838.0319999096</v>
      </c>
      <c r="AD82" s="16">
        <f t="shared" si="15"/>
        <v>1156820.3677870573</v>
      </c>
      <c r="AE82" s="16">
        <f>(AE61-AE100)</f>
        <v>1058155.9456330738</v>
      </c>
    </row>
    <row r="83" spans="1:31" ht="12.75">
      <c r="A83" s="1"/>
      <c r="B83" s="1"/>
      <c r="C83" s="17" t="s">
        <v>111</v>
      </c>
      <c r="D83" s="12"/>
      <c r="E83" s="12"/>
      <c r="F83" s="18">
        <f>(F62-F101)</f>
        <v>7290317.319416933</v>
      </c>
      <c r="G83" s="18">
        <f aca="true" t="shared" si="16" ref="G83:AD83">(G62-G101)</f>
        <v>6421851.461085737</v>
      </c>
      <c r="H83" s="18">
        <f t="shared" si="16"/>
        <v>6236532.9291499555</v>
      </c>
      <c r="I83" s="18">
        <f t="shared" si="16"/>
        <v>6510755.996877166</v>
      </c>
      <c r="J83" s="18">
        <f t="shared" si="16"/>
        <v>6555355.960074053</v>
      </c>
      <c r="K83" s="18">
        <f t="shared" si="16"/>
        <v>6687375.346308598</v>
      </c>
      <c r="L83" s="18">
        <f t="shared" si="16"/>
        <v>6873834.203685774</v>
      </c>
      <c r="M83" s="18">
        <f t="shared" si="16"/>
        <v>7017251.544273923</v>
      </c>
      <c r="N83" s="18">
        <f t="shared" si="16"/>
        <v>7254950.256683482</v>
      </c>
      <c r="O83" s="18">
        <f t="shared" si="16"/>
        <v>7559249.384325622</v>
      </c>
      <c r="P83" s="18">
        <f t="shared" si="16"/>
        <v>7708859.0041624345</v>
      </c>
      <c r="Q83" s="18">
        <f t="shared" si="16"/>
        <v>7830812.963427754</v>
      </c>
      <c r="R83" s="18">
        <f t="shared" si="16"/>
        <v>7499510.155667511</v>
      </c>
      <c r="S83" s="18">
        <f t="shared" si="16"/>
        <v>8212127.771997726</v>
      </c>
      <c r="T83" s="18">
        <f t="shared" si="16"/>
        <v>8334869.751650803</v>
      </c>
      <c r="U83" s="18">
        <f t="shared" si="16"/>
        <v>8805186.152571356</v>
      </c>
      <c r="V83" s="18">
        <f t="shared" si="16"/>
        <v>8974171.24062397</v>
      </c>
      <c r="W83" s="18">
        <f t="shared" si="16"/>
        <v>9219570.22008049</v>
      </c>
      <c r="X83" s="18">
        <f t="shared" si="16"/>
        <v>9205010.22769647</v>
      </c>
      <c r="Y83" s="18">
        <f t="shared" si="16"/>
        <v>9955941.615318883</v>
      </c>
      <c r="Z83" s="18">
        <f t="shared" si="16"/>
        <v>9828103.96720626</v>
      </c>
      <c r="AA83" s="18">
        <f t="shared" si="16"/>
        <v>9712397.175753983</v>
      </c>
      <c r="AB83" s="18">
        <f t="shared" si="16"/>
        <v>9816307.610085793</v>
      </c>
      <c r="AC83" s="18">
        <f t="shared" si="16"/>
        <v>9206910.138254803</v>
      </c>
      <c r="AD83" s="18">
        <f t="shared" si="16"/>
        <v>9848424.599691048</v>
      </c>
      <c r="AE83" s="18">
        <f>(AE62-AE101)</f>
        <v>10184453.834834768</v>
      </c>
    </row>
    <row r="84" spans="1:31" ht="12.75">
      <c r="A84" s="1"/>
      <c r="B84" s="1"/>
      <c r="C84" s="17" t="s">
        <v>87</v>
      </c>
      <c r="D84" s="12"/>
      <c r="E84" s="12"/>
      <c r="F84" s="18">
        <f>(F63-F102)</f>
        <v>227784.35579973334</v>
      </c>
      <c r="G84" s="18">
        <f aca="true" t="shared" si="17" ref="G84:AD84">(G63-G102)</f>
        <v>199795.48534068812</v>
      </c>
      <c r="H84" s="18">
        <f t="shared" si="17"/>
        <v>232066.1585713393</v>
      </c>
      <c r="I84" s="18">
        <f t="shared" si="17"/>
        <v>240259.6081085178</v>
      </c>
      <c r="J84" s="18">
        <f t="shared" si="17"/>
        <v>150587.12245062666</v>
      </c>
      <c r="K84" s="18">
        <f t="shared" si="17"/>
        <v>174346.18857735544</v>
      </c>
      <c r="L84" s="18">
        <f t="shared" si="17"/>
        <v>166919.9936021206</v>
      </c>
      <c r="M84" s="18">
        <f t="shared" si="17"/>
        <v>142016.19835887267</v>
      </c>
      <c r="N84" s="18">
        <f t="shared" si="17"/>
        <v>170432.28403706875</v>
      </c>
      <c r="O84" s="18">
        <f t="shared" si="17"/>
        <v>193162.82130285405</v>
      </c>
      <c r="P84" s="18">
        <f t="shared" si="17"/>
        <v>137680.5170469492</v>
      </c>
      <c r="Q84" s="18">
        <f t="shared" si="17"/>
        <v>183099.1570699584</v>
      </c>
      <c r="R84" s="18">
        <f t="shared" si="17"/>
        <v>151153.56035161664</v>
      </c>
      <c r="S84" s="18">
        <f t="shared" si="17"/>
        <v>153012.14502108327</v>
      </c>
      <c r="T84" s="18">
        <f t="shared" si="17"/>
        <v>146256.97431814353</v>
      </c>
      <c r="U84" s="18">
        <f t="shared" si="17"/>
        <v>171165.28110351824</v>
      </c>
      <c r="V84" s="18">
        <f t="shared" si="17"/>
        <v>597705.5091959686</v>
      </c>
      <c r="W84" s="18">
        <f t="shared" si="17"/>
        <v>123832.07916065796</v>
      </c>
      <c r="X84" s="18">
        <f t="shared" si="17"/>
        <v>94390.08642706415</v>
      </c>
      <c r="Y84" s="18">
        <f t="shared" si="17"/>
        <v>214990.09452704567</v>
      </c>
      <c r="Z84" s="18">
        <f t="shared" si="17"/>
        <v>459306.52586783975</v>
      </c>
      <c r="AA84" s="18">
        <f t="shared" si="17"/>
        <v>336673.21289271326</v>
      </c>
      <c r="AB84" s="18">
        <f t="shared" si="17"/>
        <v>208319.03800686635</v>
      </c>
      <c r="AC84" s="18">
        <f t="shared" si="17"/>
        <v>196874.99436588853</v>
      </c>
      <c r="AD84" s="18">
        <f t="shared" si="17"/>
        <v>318179.5889033491</v>
      </c>
      <c r="AE84" s="18">
        <f>(AE63-AE102)</f>
        <v>340971.2688192177</v>
      </c>
    </row>
    <row r="85" spans="1:31" ht="12.75">
      <c r="A85" s="3"/>
      <c r="B85" s="3"/>
      <c r="C85" s="15" t="s">
        <v>69</v>
      </c>
      <c r="D85" s="12"/>
      <c r="E85" s="12"/>
      <c r="F85" s="18">
        <f>(F64-F103)</f>
        <v>2723366.508358859</v>
      </c>
      <c r="G85" s="18">
        <f aca="true" t="shared" si="18" ref="G85:AD85">(G64-G103)</f>
        <v>2534188.5208123317</v>
      </c>
      <c r="H85" s="18">
        <f t="shared" si="18"/>
        <v>2257088.5801738785</v>
      </c>
      <c r="I85" s="18">
        <f t="shared" si="18"/>
        <v>1934986.7614921315</v>
      </c>
      <c r="J85" s="18">
        <f t="shared" si="18"/>
        <v>2120025.3879990294</v>
      </c>
      <c r="K85" s="18">
        <f t="shared" si="18"/>
        <v>2161370.09073579</v>
      </c>
      <c r="L85" s="18">
        <f t="shared" si="18"/>
        <v>1859297.2021135387</v>
      </c>
      <c r="M85" s="18">
        <f t="shared" si="18"/>
        <v>1980287.6711312658</v>
      </c>
      <c r="N85" s="18">
        <f t="shared" si="18"/>
        <v>2178715.452364815</v>
      </c>
      <c r="O85" s="18">
        <f t="shared" si="18"/>
        <v>2461210.921253585</v>
      </c>
      <c r="P85" s="18">
        <f t="shared" si="18"/>
        <v>2458130.616530112</v>
      </c>
      <c r="Q85" s="18">
        <f t="shared" si="18"/>
        <v>2774068.7768543973</v>
      </c>
      <c r="R85" s="18">
        <f t="shared" si="18"/>
        <v>2651640.1708447905</v>
      </c>
      <c r="S85" s="18">
        <f t="shared" si="18"/>
        <v>3067756.0922565693</v>
      </c>
      <c r="T85" s="18">
        <f t="shared" si="18"/>
        <v>3102926.3801602046</v>
      </c>
      <c r="U85" s="18">
        <f t="shared" si="18"/>
        <v>3453868.6428566077</v>
      </c>
      <c r="V85" s="18">
        <f t="shared" si="18"/>
        <v>3639635.7939420333</v>
      </c>
      <c r="W85" s="18">
        <f t="shared" si="18"/>
        <v>3722767.437801574</v>
      </c>
      <c r="X85" s="18">
        <f t="shared" si="18"/>
        <v>3778288.856077078</v>
      </c>
      <c r="Y85" s="18">
        <f t="shared" si="18"/>
        <v>3854171.646925436</v>
      </c>
      <c r="Z85" s="18">
        <f t="shared" si="18"/>
        <v>3915368.3555928953</v>
      </c>
      <c r="AA85" s="18">
        <f t="shared" si="18"/>
        <v>4304417.593991792</v>
      </c>
      <c r="AB85" s="18">
        <f t="shared" si="18"/>
        <v>3834620.061620653</v>
      </c>
      <c r="AC85" s="18">
        <f t="shared" si="18"/>
        <v>3758218.4299481623</v>
      </c>
      <c r="AD85" s="18">
        <f t="shared" si="18"/>
        <v>4064997.8064134065</v>
      </c>
      <c r="AE85" s="18">
        <f>(AE64-AE103)</f>
        <v>4116418.3846118017</v>
      </c>
    </row>
    <row r="86" spans="1:31" ht="12.75">
      <c r="A86" s="1"/>
      <c r="B86" s="1"/>
      <c r="C86" s="11" t="s">
        <v>79</v>
      </c>
      <c r="D86" s="12"/>
      <c r="E86" s="12"/>
      <c r="F86" s="19">
        <f>SUM(F82:F85)</f>
        <v>11131043.319335744</v>
      </c>
      <c r="G86" s="19">
        <f aca="true" t="shared" si="19" ref="G86:AE86">SUM(G82:G85)</f>
        <v>10064156.998058489</v>
      </c>
      <c r="H86" s="19">
        <f t="shared" si="19"/>
        <v>9688695.612276213</v>
      </c>
      <c r="I86" s="19">
        <f t="shared" si="19"/>
        <v>9565496.500329902</v>
      </c>
      <c r="J86" s="19">
        <f t="shared" si="19"/>
        <v>9664076.699953198</v>
      </c>
      <c r="K86" s="19">
        <f t="shared" si="19"/>
        <v>9849481.300169079</v>
      </c>
      <c r="L86" s="19">
        <f t="shared" si="19"/>
        <v>9704247.746226963</v>
      </c>
      <c r="M86" s="19">
        <f t="shared" si="19"/>
        <v>9965770.566606656</v>
      </c>
      <c r="N86" s="19">
        <f t="shared" si="19"/>
        <v>10510300.970353398</v>
      </c>
      <c r="O86" s="19">
        <f t="shared" si="19"/>
        <v>11125297.999203075</v>
      </c>
      <c r="P86" s="19">
        <f t="shared" si="19"/>
        <v>11248317.656980604</v>
      </c>
      <c r="Q86" s="19">
        <f t="shared" si="19"/>
        <v>11937451.334637232</v>
      </c>
      <c r="R86" s="19">
        <f t="shared" si="19"/>
        <v>11201208.2350052</v>
      </c>
      <c r="S86" s="19">
        <f t="shared" si="19"/>
        <v>12347880.750334833</v>
      </c>
      <c r="T86" s="19">
        <f t="shared" si="19"/>
        <v>12488658.184933819</v>
      </c>
      <c r="U86" s="19">
        <f t="shared" si="19"/>
        <v>13267345.080890916</v>
      </c>
      <c r="V86" s="19">
        <f t="shared" si="19"/>
        <v>13894537.340156145</v>
      </c>
      <c r="W86" s="19">
        <f t="shared" si="19"/>
        <v>13665241.301739018</v>
      </c>
      <c r="X86" s="19">
        <f t="shared" si="19"/>
        <v>13900031.013040032</v>
      </c>
      <c r="Y86" s="19">
        <f t="shared" si="19"/>
        <v>14771623.981958149</v>
      </c>
      <c r="Z86" s="19">
        <f t="shared" si="19"/>
        <v>15490263.400857214</v>
      </c>
      <c r="AA86" s="19">
        <f t="shared" si="19"/>
        <v>15421555.485568428</v>
      </c>
      <c r="AB86" s="19">
        <f t="shared" si="19"/>
        <v>14814792.937121093</v>
      </c>
      <c r="AC86" s="19">
        <f t="shared" si="19"/>
        <v>14119841.594568763</v>
      </c>
      <c r="AD86" s="19">
        <f t="shared" si="19"/>
        <v>15388422.362794861</v>
      </c>
      <c r="AE86" s="19">
        <f t="shared" si="19"/>
        <v>15699999.433898862</v>
      </c>
    </row>
    <row r="87" spans="1:31" ht="12.75">
      <c r="A87" s="1"/>
      <c r="B87" s="1"/>
      <c r="C87" s="12"/>
      <c r="D87" s="12"/>
      <c r="E87" s="12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</row>
    <row r="88" spans="1:31" ht="12.75">
      <c r="A88" s="1"/>
      <c r="B88" s="1"/>
      <c r="C88" s="12"/>
      <c r="D88" s="12"/>
      <c r="E88" s="12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</row>
    <row r="89" spans="1:31" ht="12.75">
      <c r="A89" s="4"/>
      <c r="B89" s="4"/>
      <c r="C89" s="11" t="s">
        <v>88</v>
      </c>
      <c r="D89" s="12"/>
      <c r="E89" s="12"/>
      <c r="F89" s="14">
        <v>1980</v>
      </c>
      <c r="G89" s="14">
        <f aca="true" t="shared" si="20" ref="G89:AD89">F89+1</f>
        <v>1981</v>
      </c>
      <c r="H89" s="14">
        <f t="shared" si="20"/>
        <v>1982</v>
      </c>
      <c r="I89" s="14">
        <f t="shared" si="20"/>
        <v>1983</v>
      </c>
      <c r="J89" s="14">
        <f t="shared" si="20"/>
        <v>1984</v>
      </c>
      <c r="K89" s="14">
        <f t="shared" si="20"/>
        <v>1985</v>
      </c>
      <c r="L89" s="14">
        <f t="shared" si="20"/>
        <v>1986</v>
      </c>
      <c r="M89" s="14">
        <f t="shared" si="20"/>
        <v>1987</v>
      </c>
      <c r="N89" s="14">
        <f t="shared" si="20"/>
        <v>1988</v>
      </c>
      <c r="O89" s="14">
        <f t="shared" si="20"/>
        <v>1989</v>
      </c>
      <c r="P89" s="14">
        <f t="shared" si="20"/>
        <v>1990</v>
      </c>
      <c r="Q89" s="14">
        <f t="shared" si="20"/>
        <v>1991</v>
      </c>
      <c r="R89" s="14">
        <f t="shared" si="20"/>
        <v>1992</v>
      </c>
      <c r="S89" s="14">
        <f t="shared" si="20"/>
        <v>1993</v>
      </c>
      <c r="T89" s="14">
        <f t="shared" si="20"/>
        <v>1994</v>
      </c>
      <c r="U89" s="14">
        <f t="shared" si="20"/>
        <v>1995</v>
      </c>
      <c r="V89" s="14">
        <f t="shared" si="20"/>
        <v>1996</v>
      </c>
      <c r="W89" s="14">
        <f t="shared" si="20"/>
        <v>1997</v>
      </c>
      <c r="X89" s="14">
        <f t="shared" si="20"/>
        <v>1998</v>
      </c>
      <c r="Y89" s="14">
        <f t="shared" si="20"/>
        <v>1999</v>
      </c>
      <c r="Z89" s="14">
        <f t="shared" si="20"/>
        <v>2000</v>
      </c>
      <c r="AA89" s="14">
        <f t="shared" si="20"/>
        <v>2001</v>
      </c>
      <c r="AB89" s="14">
        <f t="shared" si="20"/>
        <v>2002</v>
      </c>
      <c r="AC89" s="14">
        <f t="shared" si="20"/>
        <v>2003</v>
      </c>
      <c r="AD89" s="14">
        <f t="shared" si="20"/>
        <v>2004</v>
      </c>
      <c r="AE89" s="14">
        <f>AD89+1</f>
        <v>2005</v>
      </c>
    </row>
    <row r="90" spans="1:31" ht="12.75">
      <c r="A90" s="4"/>
      <c r="B90" s="4"/>
      <c r="C90" s="17" t="s">
        <v>81</v>
      </c>
      <c r="D90" s="12"/>
      <c r="E90" s="12"/>
      <c r="F90" s="18">
        <f>(F69-F108)</f>
        <v>742438.5606556254</v>
      </c>
      <c r="G90" s="18">
        <f aca="true" t="shared" si="21" ref="G90:AD90">(G69-G108)</f>
        <v>658739.377206515</v>
      </c>
      <c r="H90" s="18">
        <f t="shared" si="21"/>
        <v>606576.123686628</v>
      </c>
      <c r="I90" s="18">
        <f t="shared" si="21"/>
        <v>730242.4891260569</v>
      </c>
      <c r="J90" s="18">
        <f t="shared" si="21"/>
        <v>711535.8754261202</v>
      </c>
      <c r="K90" s="18">
        <f t="shared" si="21"/>
        <v>770426.6549216576</v>
      </c>
      <c r="L90" s="18">
        <f t="shared" si="21"/>
        <v>730693.9067271423</v>
      </c>
      <c r="M90" s="18">
        <f t="shared" si="21"/>
        <v>668084.6918568134</v>
      </c>
      <c r="N90" s="18">
        <f t="shared" si="21"/>
        <v>767345.5749217198</v>
      </c>
      <c r="O90" s="18">
        <f t="shared" si="21"/>
        <v>830503.4352920398</v>
      </c>
      <c r="P90" s="18">
        <f t="shared" si="21"/>
        <v>795340.445280916</v>
      </c>
      <c r="Q90" s="18">
        <f t="shared" si="21"/>
        <v>912745.574513451</v>
      </c>
      <c r="R90" s="18">
        <f t="shared" si="21"/>
        <v>816103.3486729127</v>
      </c>
      <c r="S90" s="18">
        <f t="shared" si="21"/>
        <v>1013722.6261352297</v>
      </c>
      <c r="T90" s="18">
        <f t="shared" si="21"/>
        <v>948182.787586564</v>
      </c>
      <c r="U90" s="18">
        <f t="shared" si="21"/>
        <v>999153.1510195353</v>
      </c>
      <c r="V90" s="18">
        <f t="shared" si="21"/>
        <v>1096149.1619188683</v>
      </c>
      <c r="W90" s="18">
        <f t="shared" si="21"/>
        <v>1124794.3052323274</v>
      </c>
      <c r="X90" s="18">
        <f t="shared" si="21"/>
        <v>1097615.5165968502</v>
      </c>
      <c r="Y90" s="18">
        <f t="shared" si="21"/>
        <v>1369649.4863896142</v>
      </c>
      <c r="Z90" s="18">
        <f t="shared" si="21"/>
        <v>1545344.8566492158</v>
      </c>
      <c r="AA90" s="18">
        <f t="shared" si="21"/>
        <v>1463427.7283263607</v>
      </c>
      <c r="AB90" s="18">
        <f t="shared" si="21"/>
        <v>1429299.208010467</v>
      </c>
      <c r="AC90" s="18">
        <f t="shared" si="21"/>
        <v>1313582.5122936815</v>
      </c>
      <c r="AD90" s="18">
        <f t="shared" si="21"/>
        <v>1552352.8976830624</v>
      </c>
      <c r="AE90" s="18">
        <f>(AE69-AE108)</f>
        <v>1579263.3165342133</v>
      </c>
    </row>
    <row r="91" spans="1:31" ht="12.75">
      <c r="A91" s="1"/>
      <c r="B91" s="1"/>
      <c r="C91" s="17" t="s">
        <v>82</v>
      </c>
      <c r="D91" s="12"/>
      <c r="E91" s="12"/>
      <c r="F91" s="18">
        <f>(F70-F109)</f>
        <v>891516.0372168514</v>
      </c>
      <c r="G91" s="18">
        <f aca="true" t="shared" si="22" ref="G91:AD91">(G70-G109)</f>
        <v>572576.6589140014</v>
      </c>
      <c r="H91" s="18">
        <f t="shared" si="22"/>
        <v>720796.9984635174</v>
      </c>
      <c r="I91" s="18">
        <f t="shared" si="22"/>
        <v>703398.9754721515</v>
      </c>
      <c r="J91" s="18">
        <f t="shared" si="22"/>
        <v>871682.9750300862</v>
      </c>
      <c r="K91" s="18">
        <f t="shared" si="22"/>
        <v>794781.466617855</v>
      </c>
      <c r="L91" s="18">
        <f t="shared" si="22"/>
        <v>700390.3678904132</v>
      </c>
      <c r="M91" s="18">
        <f t="shared" si="22"/>
        <v>677777.1426084926</v>
      </c>
      <c r="N91" s="18">
        <f t="shared" si="22"/>
        <v>895955.4690367628</v>
      </c>
      <c r="O91" s="18">
        <f t="shared" si="22"/>
        <v>922468.2908362944</v>
      </c>
      <c r="P91" s="18">
        <f t="shared" si="22"/>
        <v>791794.9291271186</v>
      </c>
      <c r="Q91" s="18">
        <f t="shared" si="22"/>
        <v>936564.1776242484</v>
      </c>
      <c r="R91" s="18">
        <f t="shared" si="22"/>
        <v>857057.5427672316</v>
      </c>
      <c r="S91" s="18">
        <f t="shared" si="22"/>
        <v>830202.0691962455</v>
      </c>
      <c r="T91" s="18">
        <f t="shared" si="22"/>
        <v>816386.0391122693</v>
      </c>
      <c r="U91" s="18">
        <f t="shared" si="22"/>
        <v>834294.4640992158</v>
      </c>
      <c r="V91" s="18">
        <f t="shared" si="22"/>
        <v>956102.183254655</v>
      </c>
      <c r="W91" s="18">
        <f t="shared" si="22"/>
        <v>864511.7391684463</v>
      </c>
      <c r="X91" s="18">
        <f t="shared" si="22"/>
        <v>935642.0001079489</v>
      </c>
      <c r="Y91" s="18">
        <f t="shared" si="22"/>
        <v>1053814.1910958944</v>
      </c>
      <c r="Z91" s="18">
        <f t="shared" si="22"/>
        <v>1019696.4812102246</v>
      </c>
      <c r="AA91" s="18">
        <f t="shared" si="22"/>
        <v>990290.9694539346</v>
      </c>
      <c r="AB91" s="18">
        <f t="shared" si="22"/>
        <v>949627.324194865</v>
      </c>
      <c r="AC91" s="18">
        <f t="shared" si="22"/>
        <v>835634.3576882926</v>
      </c>
      <c r="AD91" s="18">
        <f t="shared" si="22"/>
        <v>938829.7927384449</v>
      </c>
      <c r="AE91" s="18">
        <f>(AE70-AE109)</f>
        <v>953904.367279262</v>
      </c>
    </row>
    <row r="92" spans="1:31" ht="12.75">
      <c r="A92" s="1"/>
      <c r="B92" s="1"/>
      <c r="C92" s="17" t="s">
        <v>83</v>
      </c>
      <c r="D92" s="12"/>
      <c r="E92" s="12"/>
      <c r="F92" s="18">
        <f>(F71-F110)</f>
        <v>3643492.8085756814</v>
      </c>
      <c r="G92" s="18">
        <f aca="true" t="shared" si="23" ref="G92:AD92">(G71-G110)</f>
        <v>3454040.6686979695</v>
      </c>
      <c r="H92" s="18">
        <f t="shared" si="23"/>
        <v>3078640.078022608</v>
      </c>
      <c r="I92" s="18">
        <f t="shared" si="23"/>
        <v>2894612.6497240476</v>
      </c>
      <c r="J92" s="18">
        <f t="shared" si="23"/>
        <v>2637289.0376076917</v>
      </c>
      <c r="K92" s="18">
        <f t="shared" si="23"/>
        <v>2671656.1106952014</v>
      </c>
      <c r="L92" s="18">
        <f t="shared" si="23"/>
        <v>2604953.2728191814</v>
      </c>
      <c r="M92" s="18">
        <f t="shared" si="23"/>
        <v>2845180.2084084633</v>
      </c>
      <c r="N92" s="18">
        <f t="shared" si="23"/>
        <v>2944537.131107882</v>
      </c>
      <c r="O92" s="18">
        <f t="shared" si="23"/>
        <v>3193376.1378789614</v>
      </c>
      <c r="P92" s="18">
        <f t="shared" si="23"/>
        <v>3319157.7923809416</v>
      </c>
      <c r="Q92" s="18">
        <f t="shared" si="23"/>
        <v>3886348.240065816</v>
      </c>
      <c r="R92" s="18">
        <f t="shared" si="23"/>
        <v>3219725.4744603</v>
      </c>
      <c r="S92" s="18">
        <f t="shared" si="23"/>
        <v>3352980.0968197817</v>
      </c>
      <c r="T92" s="18">
        <f t="shared" si="23"/>
        <v>3433201.1573235746</v>
      </c>
      <c r="U92" s="18">
        <f t="shared" si="23"/>
        <v>3667928.9208922125</v>
      </c>
      <c r="V92" s="18">
        <f t="shared" si="23"/>
        <v>3936201.2743368894</v>
      </c>
      <c r="W92" s="18">
        <f t="shared" si="23"/>
        <v>3476058.068336796</v>
      </c>
      <c r="X92" s="18">
        <f t="shared" si="23"/>
        <v>3519649.2847354594</v>
      </c>
      <c r="Y92" s="18">
        <f t="shared" si="23"/>
        <v>3531803.220276881</v>
      </c>
      <c r="Z92" s="18">
        <f t="shared" si="23"/>
        <v>4071563.9298126157</v>
      </c>
      <c r="AA92" s="18">
        <f t="shared" si="23"/>
        <v>3844098.611426577</v>
      </c>
      <c r="AB92" s="18">
        <f t="shared" si="23"/>
        <v>3605148.0462065777</v>
      </c>
      <c r="AC92" s="18">
        <f t="shared" si="23"/>
        <v>3253290.5252352376</v>
      </c>
      <c r="AD92" s="18">
        <f t="shared" si="23"/>
        <v>3628767.941238784</v>
      </c>
      <c r="AE92" s="18">
        <f>(AE71-AE110)</f>
        <v>3833921.202126671</v>
      </c>
    </row>
    <row r="93" spans="1:31" ht="12.75">
      <c r="A93" s="4"/>
      <c r="B93" s="4"/>
      <c r="C93" s="17" t="s">
        <v>84</v>
      </c>
      <c r="D93" s="12"/>
      <c r="E93" s="12"/>
      <c r="F93" s="18">
        <f>(F72-F111)</f>
        <v>5850921.282798321</v>
      </c>
      <c r="G93" s="18">
        <f aca="true" t="shared" si="24" ref="G93:AD93">(G72-G111)</f>
        <v>5377732.880715069</v>
      </c>
      <c r="H93" s="18">
        <f t="shared" si="24"/>
        <v>5282205.134953293</v>
      </c>
      <c r="I93" s="18">
        <f t="shared" si="24"/>
        <v>5236601.330988646</v>
      </c>
      <c r="J93" s="18">
        <f t="shared" si="24"/>
        <v>5442894.035534301</v>
      </c>
      <c r="K93" s="18">
        <f t="shared" si="24"/>
        <v>5610674.521948031</v>
      </c>
      <c r="L93" s="18">
        <f t="shared" si="24"/>
        <v>5667612.952864395</v>
      </c>
      <c r="M93" s="18">
        <f t="shared" si="24"/>
        <v>5774456.578905885</v>
      </c>
      <c r="N93" s="18">
        <f t="shared" si="24"/>
        <v>5902069.932239534</v>
      </c>
      <c r="O93" s="18">
        <f t="shared" si="24"/>
        <v>6177256.392298785</v>
      </c>
      <c r="P93" s="18">
        <f t="shared" si="24"/>
        <v>6341349.123307129</v>
      </c>
      <c r="Q93" s="18">
        <f t="shared" si="24"/>
        <v>6201413.262348716</v>
      </c>
      <c r="R93" s="18">
        <f t="shared" si="24"/>
        <v>6307863.812582754</v>
      </c>
      <c r="S93" s="18">
        <f t="shared" si="24"/>
        <v>7150879.23340158</v>
      </c>
      <c r="T93" s="18">
        <f t="shared" si="24"/>
        <v>7290853.6860163435</v>
      </c>
      <c r="U93" s="18">
        <f t="shared" si="24"/>
        <v>7765694.137284952</v>
      </c>
      <c r="V93" s="18">
        <f t="shared" si="24"/>
        <v>7895839.060533866</v>
      </c>
      <c r="W93" s="18">
        <f t="shared" si="24"/>
        <v>8102017.668529915</v>
      </c>
      <c r="X93" s="18">
        <f t="shared" si="24"/>
        <v>8250230.9874603385</v>
      </c>
      <c r="Y93" s="18">
        <f t="shared" si="24"/>
        <v>8718768.995406361</v>
      </c>
      <c r="Z93" s="18">
        <f t="shared" si="24"/>
        <v>8756974.364530062</v>
      </c>
      <c r="AA93" s="18">
        <f t="shared" si="24"/>
        <v>8548831.978857454</v>
      </c>
      <c r="AB93" s="18">
        <f t="shared" si="24"/>
        <v>8689424.486023651</v>
      </c>
      <c r="AC93" s="18">
        <f t="shared" si="24"/>
        <v>8206955.225469116</v>
      </c>
      <c r="AD93" s="18">
        <f t="shared" si="24"/>
        <v>8620318.421417102</v>
      </c>
      <c r="AE93" s="18">
        <f>(AE72-AE111)</f>
        <v>8713825.268622017</v>
      </c>
    </row>
    <row r="94" spans="1:31" ht="12.75">
      <c r="A94" s="1"/>
      <c r="B94" s="1"/>
      <c r="C94" s="17" t="s">
        <v>85</v>
      </c>
      <c r="D94" s="13"/>
      <c r="E94" s="12"/>
      <c r="F94" s="18">
        <f>(F73-F112)</f>
        <v>2661.833351833334</v>
      </c>
      <c r="G94" s="18">
        <f aca="true" t="shared" si="25" ref="G94:AD94">(G73-G112)</f>
        <v>1057.5471683333335</v>
      </c>
      <c r="H94" s="18">
        <f t="shared" si="25"/>
        <v>478.1048341666666</v>
      </c>
      <c r="I94" s="18">
        <f t="shared" si="25"/>
        <v>641.055019</v>
      </c>
      <c r="J94" s="18">
        <f t="shared" si="25"/>
        <v>674.776355</v>
      </c>
      <c r="K94" s="18">
        <f t="shared" si="25"/>
        <v>1942.545986333333</v>
      </c>
      <c r="L94" s="18">
        <f t="shared" si="25"/>
        <v>597.2459258333333</v>
      </c>
      <c r="M94" s="18">
        <f t="shared" si="25"/>
        <v>271.94482700000003</v>
      </c>
      <c r="N94" s="18">
        <f t="shared" si="25"/>
        <v>392.8630475</v>
      </c>
      <c r="O94" s="18">
        <f t="shared" si="25"/>
        <v>1693.7428969999999</v>
      </c>
      <c r="P94" s="18">
        <f t="shared" si="25"/>
        <v>675.3668845</v>
      </c>
      <c r="Q94" s="18">
        <f t="shared" si="25"/>
        <v>380.08008499999994</v>
      </c>
      <c r="R94" s="18">
        <f t="shared" si="25"/>
        <v>458.056522</v>
      </c>
      <c r="S94" s="18">
        <f t="shared" si="25"/>
        <v>96.72478199999998</v>
      </c>
      <c r="T94" s="18">
        <f t="shared" si="25"/>
        <v>34.5143645</v>
      </c>
      <c r="U94" s="18">
        <f t="shared" si="25"/>
        <v>274.407595</v>
      </c>
      <c r="V94" s="18">
        <f t="shared" si="25"/>
        <v>10239.915666566665</v>
      </c>
      <c r="W94" s="18">
        <f t="shared" si="25"/>
        <v>97864.64203156668</v>
      </c>
      <c r="X94" s="18">
        <f t="shared" si="25"/>
        <v>96896.48394103332</v>
      </c>
      <c r="Y94" s="18">
        <f t="shared" si="25"/>
        <v>97591.23876369999</v>
      </c>
      <c r="Z94" s="18">
        <f t="shared" si="25"/>
        <v>96675.65469906667</v>
      </c>
      <c r="AA94" s="18">
        <f t="shared" si="25"/>
        <v>574908.9612258667</v>
      </c>
      <c r="AB94" s="18">
        <f t="shared" si="25"/>
        <v>141290.82086606667</v>
      </c>
      <c r="AC94" s="18">
        <f t="shared" si="25"/>
        <v>510390.2362210666</v>
      </c>
      <c r="AD94" s="18">
        <f t="shared" si="25"/>
        <v>648140.3219760334</v>
      </c>
      <c r="AE94" s="18">
        <f>(AE73-AE112)</f>
        <v>619074.0058561666</v>
      </c>
    </row>
    <row r="95" spans="1:31" ht="12.75">
      <c r="A95" s="1"/>
      <c r="B95" s="1"/>
      <c r="C95" s="11" t="s">
        <v>79</v>
      </c>
      <c r="D95" s="12"/>
      <c r="E95" s="12"/>
      <c r="F95" s="19">
        <f>SUM(F90:F94)</f>
        <v>11131030.522598313</v>
      </c>
      <c r="G95" s="19">
        <f aca="true" t="shared" si="26" ref="G95:AE95">SUM(G90:G94)</f>
        <v>10064147.132701889</v>
      </c>
      <c r="H95" s="19">
        <f t="shared" si="26"/>
        <v>9688696.439960213</v>
      </c>
      <c r="I95" s="19">
        <f t="shared" si="26"/>
        <v>9565496.500329902</v>
      </c>
      <c r="J95" s="19">
        <f t="shared" si="26"/>
        <v>9664076.6999532</v>
      </c>
      <c r="K95" s="19">
        <f t="shared" si="26"/>
        <v>9849481.300169079</v>
      </c>
      <c r="L95" s="19">
        <f t="shared" si="26"/>
        <v>9704247.746226965</v>
      </c>
      <c r="M95" s="19">
        <f t="shared" si="26"/>
        <v>9965770.566606654</v>
      </c>
      <c r="N95" s="19">
        <f t="shared" si="26"/>
        <v>10510300.970353398</v>
      </c>
      <c r="O95" s="19">
        <f t="shared" si="26"/>
        <v>11125297.999203082</v>
      </c>
      <c r="P95" s="19">
        <f t="shared" si="26"/>
        <v>11248317.656980606</v>
      </c>
      <c r="Q95" s="19">
        <f t="shared" si="26"/>
        <v>11937451.33463723</v>
      </c>
      <c r="R95" s="19">
        <f t="shared" si="26"/>
        <v>11201208.235005198</v>
      </c>
      <c r="S95" s="19">
        <f t="shared" si="26"/>
        <v>12347880.750334837</v>
      </c>
      <c r="T95" s="19">
        <f t="shared" si="26"/>
        <v>12488658.184403252</v>
      </c>
      <c r="U95" s="19">
        <f t="shared" si="26"/>
        <v>13267345.080890914</v>
      </c>
      <c r="V95" s="19">
        <f t="shared" si="26"/>
        <v>13894531.595710846</v>
      </c>
      <c r="W95" s="19">
        <f t="shared" si="26"/>
        <v>13665246.423299052</v>
      </c>
      <c r="X95" s="19">
        <f t="shared" si="26"/>
        <v>13900034.27284163</v>
      </c>
      <c r="Y95" s="19">
        <f t="shared" si="26"/>
        <v>14771627.13193245</v>
      </c>
      <c r="Z95" s="19">
        <f t="shared" si="26"/>
        <v>15490255.286901185</v>
      </c>
      <c r="AA95" s="19">
        <f t="shared" si="26"/>
        <v>15421558.249290194</v>
      </c>
      <c r="AB95" s="19">
        <f t="shared" si="26"/>
        <v>14814789.885301627</v>
      </c>
      <c r="AC95" s="19">
        <f t="shared" si="26"/>
        <v>14119852.856907394</v>
      </c>
      <c r="AD95" s="19">
        <f t="shared" si="26"/>
        <v>15388409.375053428</v>
      </c>
      <c r="AE95" s="19">
        <f t="shared" si="26"/>
        <v>15699988.160418328</v>
      </c>
    </row>
    <row r="96" spans="5:31" ht="12.75">
      <c r="E96" s="10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</row>
    <row r="97" spans="1:31" ht="15.75">
      <c r="A97" s="65" t="s">
        <v>114</v>
      </c>
      <c r="E97" s="10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</row>
    <row r="98" spans="3:31" ht="12.75">
      <c r="C98" s="41" t="s">
        <v>110</v>
      </c>
      <c r="D98" s="42"/>
      <c r="E98" s="42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</row>
    <row r="99" spans="3:31" ht="12.75">
      <c r="C99" s="41" t="s">
        <v>78</v>
      </c>
      <c r="D99" s="43"/>
      <c r="E99" s="41"/>
      <c r="F99" s="41">
        <v>1980</v>
      </c>
      <c r="G99" s="41">
        <f>F99+1</f>
        <v>1981</v>
      </c>
      <c r="H99" s="41">
        <f aca="true" t="shared" si="27" ref="H99:AD99">G99+1</f>
        <v>1982</v>
      </c>
      <c r="I99" s="41">
        <f t="shared" si="27"/>
        <v>1983</v>
      </c>
      <c r="J99" s="41">
        <f t="shared" si="27"/>
        <v>1984</v>
      </c>
      <c r="K99" s="41">
        <f t="shared" si="27"/>
        <v>1985</v>
      </c>
      <c r="L99" s="41">
        <f t="shared" si="27"/>
        <v>1986</v>
      </c>
      <c r="M99" s="41">
        <f t="shared" si="27"/>
        <v>1987</v>
      </c>
      <c r="N99" s="41">
        <f t="shared" si="27"/>
        <v>1988</v>
      </c>
      <c r="O99" s="41">
        <f t="shared" si="27"/>
        <v>1989</v>
      </c>
      <c r="P99" s="41">
        <f t="shared" si="27"/>
        <v>1990</v>
      </c>
      <c r="Q99" s="41">
        <f t="shared" si="27"/>
        <v>1991</v>
      </c>
      <c r="R99" s="41">
        <f t="shared" si="27"/>
        <v>1992</v>
      </c>
      <c r="S99" s="41">
        <f t="shared" si="27"/>
        <v>1993</v>
      </c>
      <c r="T99" s="41">
        <f t="shared" si="27"/>
        <v>1994</v>
      </c>
      <c r="U99" s="41">
        <f t="shared" si="27"/>
        <v>1995</v>
      </c>
      <c r="V99" s="41">
        <f t="shared" si="27"/>
        <v>1996</v>
      </c>
      <c r="W99" s="41">
        <f t="shared" si="27"/>
        <v>1997</v>
      </c>
      <c r="X99" s="41">
        <f t="shared" si="27"/>
        <v>1998</v>
      </c>
      <c r="Y99" s="41">
        <f t="shared" si="27"/>
        <v>1999</v>
      </c>
      <c r="Z99" s="41">
        <f t="shared" si="27"/>
        <v>2000</v>
      </c>
      <c r="AA99" s="41">
        <f t="shared" si="27"/>
        <v>2001</v>
      </c>
      <c r="AB99" s="41">
        <f t="shared" si="27"/>
        <v>2002</v>
      </c>
      <c r="AC99" s="41">
        <f t="shared" si="27"/>
        <v>2003</v>
      </c>
      <c r="AD99" s="41">
        <f t="shared" si="27"/>
        <v>2004</v>
      </c>
      <c r="AE99" s="41">
        <f>AD99+1</f>
        <v>2005</v>
      </c>
    </row>
    <row r="100" spans="3:31" ht="12.75">
      <c r="C100" s="44" t="s">
        <v>6</v>
      </c>
      <c r="D100" s="42"/>
      <c r="E100" s="42"/>
      <c r="F100" s="45">
        <f>F117</f>
        <v>8999.472083762535</v>
      </c>
      <c r="G100" s="45">
        <f aca="true" t="shared" si="28" ref="G100:AD100">G117</f>
        <v>7824.765458438131</v>
      </c>
      <c r="H100" s="45">
        <f t="shared" si="28"/>
        <v>5246.212237788239</v>
      </c>
      <c r="I100" s="45">
        <f t="shared" si="28"/>
        <v>4703.980249664406</v>
      </c>
      <c r="J100" s="45">
        <f t="shared" si="28"/>
        <v>5683.208302636465</v>
      </c>
      <c r="K100" s="45">
        <f t="shared" si="28"/>
        <v>3997.276241010383</v>
      </c>
      <c r="L100" s="45">
        <f t="shared" si="28"/>
        <v>2801.8204999041595</v>
      </c>
      <c r="M100" s="45">
        <f t="shared" si="28"/>
        <v>3131.386952925938</v>
      </c>
      <c r="N100" s="45">
        <f t="shared" si="28"/>
        <v>2693.932341785847</v>
      </c>
      <c r="O100" s="45">
        <f t="shared" si="28"/>
        <v>2413.9770507581384</v>
      </c>
      <c r="P100" s="45">
        <f t="shared" si="28"/>
        <v>2445.3792252930775</v>
      </c>
      <c r="Q100" s="45">
        <f t="shared" si="28"/>
        <v>2196.9825863308474</v>
      </c>
      <c r="R100" s="45">
        <f t="shared" si="28"/>
        <v>4763.162504090771</v>
      </c>
      <c r="S100" s="45">
        <f t="shared" si="28"/>
        <v>3453.778809273996</v>
      </c>
      <c r="T100" s="45">
        <f t="shared" si="28"/>
        <v>3383.3558679740026</v>
      </c>
      <c r="U100" s="45">
        <f t="shared" si="28"/>
        <v>3541.8900867722214</v>
      </c>
      <c r="V100" s="45">
        <f t="shared" si="28"/>
        <v>3438.048955590994</v>
      </c>
      <c r="W100" s="45">
        <f t="shared" si="28"/>
        <v>3298.3469265676204</v>
      </c>
      <c r="X100" s="45">
        <f t="shared" si="28"/>
        <v>2988.8845521496523</v>
      </c>
      <c r="Y100" s="45">
        <f t="shared" si="28"/>
        <v>2985.156089807266</v>
      </c>
      <c r="Z100" s="45">
        <f t="shared" si="28"/>
        <v>3116.334419719088</v>
      </c>
      <c r="AA100" s="45">
        <f t="shared" si="28"/>
        <v>2837.9191137666753</v>
      </c>
      <c r="AB100" s="45">
        <f t="shared" si="28"/>
        <v>2512.7767634586144</v>
      </c>
      <c r="AC100" s="45">
        <f t="shared" si="28"/>
        <v>2571.934399742209</v>
      </c>
      <c r="AD100" s="45">
        <f t="shared" si="28"/>
        <v>2532.3961314412745</v>
      </c>
      <c r="AE100" s="45">
        <f>AE117</f>
        <v>2503.940559558027</v>
      </c>
    </row>
    <row r="101" spans="1:31" ht="12.75">
      <c r="A101" s="4"/>
      <c r="B101" s="4"/>
      <c r="C101" s="46" t="s">
        <v>111</v>
      </c>
      <c r="D101" s="43"/>
      <c r="E101" s="43"/>
      <c r="F101" s="45">
        <f>F119</f>
        <v>591899.2332775862</v>
      </c>
      <c r="G101" s="45">
        <f aca="true" t="shared" si="29" ref="G101:AD101">G119</f>
        <v>444538.3777854502</v>
      </c>
      <c r="H101" s="45">
        <f t="shared" si="29"/>
        <v>412309.96068090835</v>
      </c>
      <c r="I101" s="45">
        <f t="shared" si="29"/>
        <v>463543.681226547</v>
      </c>
      <c r="J101" s="45">
        <f t="shared" si="29"/>
        <v>370229.9484641875</v>
      </c>
      <c r="K101" s="45">
        <f t="shared" si="29"/>
        <v>446027.31083707354</v>
      </c>
      <c r="L101" s="45">
        <f t="shared" si="29"/>
        <v>407140.51561670157</v>
      </c>
      <c r="M101" s="45">
        <f t="shared" si="29"/>
        <v>396413.5604226061</v>
      </c>
      <c r="N101" s="45">
        <f t="shared" si="29"/>
        <v>350218.71452790574</v>
      </c>
      <c r="O101" s="45">
        <f t="shared" si="29"/>
        <v>564079.4462899583</v>
      </c>
      <c r="P101" s="45">
        <f t="shared" si="29"/>
        <v>802918.9806332015</v>
      </c>
      <c r="Q101" s="45">
        <f t="shared" si="29"/>
        <v>652783.6980727315</v>
      </c>
      <c r="R101" s="45">
        <f t="shared" si="29"/>
        <v>898052.1266550507</v>
      </c>
      <c r="S101" s="45">
        <f t="shared" si="29"/>
        <v>924180.3135410022</v>
      </c>
      <c r="T101" s="45">
        <f t="shared" si="29"/>
        <v>1064176.6366456705</v>
      </c>
      <c r="U101" s="45">
        <f t="shared" si="29"/>
        <v>1167530.165884199</v>
      </c>
      <c r="V101" s="45">
        <f t="shared" si="29"/>
        <v>1179213.8756222841</v>
      </c>
      <c r="W101" s="45">
        <f t="shared" si="29"/>
        <v>1215493.5275918394</v>
      </c>
      <c r="X101" s="45">
        <f t="shared" si="29"/>
        <v>1715801.2652675228</v>
      </c>
      <c r="Y101" s="45">
        <f t="shared" si="29"/>
        <v>1716112.6259674164</v>
      </c>
      <c r="Z101" s="45">
        <f t="shared" si="29"/>
        <v>1721812.3567996977</v>
      </c>
      <c r="AA101" s="45">
        <f t="shared" si="29"/>
        <v>1095246.6448908974</v>
      </c>
      <c r="AB101" s="45">
        <f t="shared" si="29"/>
        <v>1500777.44478451</v>
      </c>
      <c r="AC101" s="45">
        <f t="shared" si="29"/>
        <v>551089.2306039544</v>
      </c>
      <c r="AD101" s="45">
        <f t="shared" si="29"/>
        <v>1068725.374746225</v>
      </c>
      <c r="AE101" s="45">
        <f>AE119</f>
        <v>1028266.6165456275</v>
      </c>
    </row>
    <row r="102" spans="1:31" ht="12.75">
      <c r="A102" s="4"/>
      <c r="B102" s="4"/>
      <c r="C102" s="46" t="s">
        <v>87</v>
      </c>
      <c r="D102" s="43"/>
      <c r="E102" s="43"/>
      <c r="F102" s="45">
        <f>F121</f>
        <v>0</v>
      </c>
      <c r="G102" s="45">
        <f aca="true" t="shared" si="30" ref="G102:AD102">G121</f>
        <v>0</v>
      </c>
      <c r="H102" s="45">
        <f t="shared" si="30"/>
        <v>0</v>
      </c>
      <c r="I102" s="45">
        <f t="shared" si="30"/>
        <v>0</v>
      </c>
      <c r="J102" s="45">
        <f t="shared" si="30"/>
        <v>0</v>
      </c>
      <c r="K102" s="45">
        <f t="shared" si="30"/>
        <v>0</v>
      </c>
      <c r="L102" s="45">
        <f t="shared" si="30"/>
        <v>0</v>
      </c>
      <c r="M102" s="45">
        <f t="shared" si="30"/>
        <v>0</v>
      </c>
      <c r="N102" s="45">
        <f t="shared" si="30"/>
        <v>0</v>
      </c>
      <c r="O102" s="45">
        <f t="shared" si="30"/>
        <v>0</v>
      </c>
      <c r="P102" s="45">
        <f t="shared" si="30"/>
        <v>0</v>
      </c>
      <c r="Q102" s="45">
        <f t="shared" si="30"/>
        <v>0</v>
      </c>
      <c r="R102" s="45">
        <f t="shared" si="30"/>
        <v>0</v>
      </c>
      <c r="S102" s="45">
        <f t="shared" si="30"/>
        <v>0</v>
      </c>
      <c r="T102" s="45">
        <f t="shared" si="30"/>
        <v>0</v>
      </c>
      <c r="U102" s="45">
        <f t="shared" si="30"/>
        <v>0</v>
      </c>
      <c r="V102" s="45">
        <f t="shared" si="30"/>
        <v>0</v>
      </c>
      <c r="W102" s="45">
        <f t="shared" si="30"/>
        <v>0</v>
      </c>
      <c r="X102" s="45">
        <f t="shared" si="30"/>
        <v>0</v>
      </c>
      <c r="Y102" s="45">
        <f t="shared" si="30"/>
        <v>0</v>
      </c>
      <c r="Z102" s="45">
        <f t="shared" si="30"/>
        <v>0</v>
      </c>
      <c r="AA102" s="45">
        <f t="shared" si="30"/>
        <v>0</v>
      </c>
      <c r="AB102" s="45">
        <f t="shared" si="30"/>
        <v>0</v>
      </c>
      <c r="AC102" s="45">
        <f t="shared" si="30"/>
        <v>0</v>
      </c>
      <c r="AD102" s="45">
        <f t="shared" si="30"/>
        <v>0</v>
      </c>
      <c r="AE102" s="45">
        <f>AE121</f>
        <v>0</v>
      </c>
    </row>
    <row r="103" spans="3:31" ht="12.75">
      <c r="C103" s="44" t="s">
        <v>69</v>
      </c>
      <c r="D103" s="42"/>
      <c r="E103" s="42"/>
      <c r="F103" s="45">
        <f>F134</f>
        <v>16807.388530140837</v>
      </c>
      <c r="G103" s="45">
        <f aca="true" t="shared" si="31" ref="G103:AD103">G134</f>
        <v>18190.76853766838</v>
      </c>
      <c r="H103" s="45">
        <f t="shared" si="31"/>
        <v>16343.236188788072</v>
      </c>
      <c r="I103" s="45">
        <f t="shared" si="31"/>
        <v>19240.517709868833</v>
      </c>
      <c r="J103" s="45">
        <f t="shared" si="31"/>
        <v>20348.696622637202</v>
      </c>
      <c r="K103" s="45">
        <f t="shared" si="31"/>
        <v>20034.114915210357</v>
      </c>
      <c r="L103" s="45">
        <f t="shared" si="31"/>
        <v>21569.11220979485</v>
      </c>
      <c r="M103" s="45">
        <f t="shared" si="31"/>
        <v>24194.49542373407</v>
      </c>
      <c r="N103" s="45">
        <f t="shared" si="31"/>
        <v>25827.24843518519</v>
      </c>
      <c r="O103" s="45">
        <f t="shared" si="31"/>
        <v>27354.88141074856</v>
      </c>
      <c r="P103" s="45">
        <f t="shared" si="31"/>
        <v>24176.56390245504</v>
      </c>
      <c r="Q103" s="45">
        <f t="shared" si="31"/>
        <v>24184.431599235886</v>
      </c>
      <c r="R103" s="45">
        <f t="shared" si="31"/>
        <v>21481.02321464222</v>
      </c>
      <c r="S103" s="45">
        <f t="shared" si="31"/>
        <v>25117.948195963643</v>
      </c>
      <c r="T103" s="45">
        <f t="shared" si="31"/>
        <v>31073.58521409566</v>
      </c>
      <c r="U103" s="45">
        <f t="shared" si="31"/>
        <v>31249.464839892113</v>
      </c>
      <c r="V103" s="45">
        <f t="shared" si="31"/>
        <v>31409.115461266992</v>
      </c>
      <c r="W103" s="45">
        <f t="shared" si="31"/>
        <v>33674.99550242627</v>
      </c>
      <c r="X103" s="45">
        <f t="shared" si="31"/>
        <v>37136.162624555516</v>
      </c>
      <c r="Y103" s="45">
        <f t="shared" si="31"/>
        <v>38114.99642113106</v>
      </c>
      <c r="Z103" s="45">
        <f t="shared" si="31"/>
        <v>38324.717094704305</v>
      </c>
      <c r="AA103" s="45">
        <f t="shared" si="31"/>
        <v>35846.36847670883</v>
      </c>
      <c r="AB103" s="45">
        <f t="shared" si="31"/>
        <v>29962.825693580453</v>
      </c>
      <c r="AC103" s="45">
        <f t="shared" si="31"/>
        <v>30272.461585903897</v>
      </c>
      <c r="AD103" s="45">
        <f t="shared" si="31"/>
        <v>31938.724563260093</v>
      </c>
      <c r="AE103" s="45">
        <f>AE134</f>
        <v>32240.17311209821</v>
      </c>
    </row>
    <row r="104" spans="3:31" ht="12.75">
      <c r="C104" s="41" t="s">
        <v>79</v>
      </c>
      <c r="D104" s="43"/>
      <c r="E104" s="41"/>
      <c r="F104" s="47">
        <f>SUM(F100:F103)</f>
        <v>617706.0938914896</v>
      </c>
      <c r="G104" s="47">
        <f aca="true" t="shared" si="32" ref="G104:AE104">SUM(G100:G103)</f>
        <v>470553.91178155673</v>
      </c>
      <c r="H104" s="47">
        <f t="shared" si="32"/>
        <v>433899.4091074847</v>
      </c>
      <c r="I104" s="47">
        <f t="shared" si="32"/>
        <v>487488.17918608023</v>
      </c>
      <c r="J104" s="47">
        <f t="shared" si="32"/>
        <v>396261.8533894612</v>
      </c>
      <c r="K104" s="47">
        <f t="shared" si="32"/>
        <v>470058.7019932943</v>
      </c>
      <c r="L104" s="47">
        <f t="shared" si="32"/>
        <v>431511.4483264006</v>
      </c>
      <c r="M104" s="47">
        <f t="shared" si="32"/>
        <v>423739.44279926614</v>
      </c>
      <c r="N104" s="47">
        <f t="shared" si="32"/>
        <v>378739.8953048768</v>
      </c>
      <c r="O104" s="47">
        <f t="shared" si="32"/>
        <v>593848.304751465</v>
      </c>
      <c r="P104" s="47">
        <f t="shared" si="32"/>
        <v>829540.9237609496</v>
      </c>
      <c r="Q104" s="47">
        <f t="shared" si="32"/>
        <v>679165.1122582982</v>
      </c>
      <c r="R104" s="47">
        <f t="shared" si="32"/>
        <v>924296.3123737837</v>
      </c>
      <c r="S104" s="47">
        <f t="shared" si="32"/>
        <v>952752.0405462398</v>
      </c>
      <c r="T104" s="47">
        <f t="shared" si="32"/>
        <v>1098633.5777277402</v>
      </c>
      <c r="U104" s="47">
        <f t="shared" si="32"/>
        <v>1202321.5208108635</v>
      </c>
      <c r="V104" s="47">
        <f t="shared" si="32"/>
        <v>1214061.0400391421</v>
      </c>
      <c r="W104" s="47">
        <f t="shared" si="32"/>
        <v>1252466.8700208333</v>
      </c>
      <c r="X104" s="47">
        <f t="shared" si="32"/>
        <v>1755926.3124442277</v>
      </c>
      <c r="Y104" s="47">
        <f t="shared" si="32"/>
        <v>1757212.7784783547</v>
      </c>
      <c r="Z104" s="47">
        <f t="shared" si="32"/>
        <v>1763253.4083141212</v>
      </c>
      <c r="AA104" s="47">
        <f t="shared" si="32"/>
        <v>1133930.932481373</v>
      </c>
      <c r="AB104" s="47">
        <f t="shared" si="32"/>
        <v>1533253.047241549</v>
      </c>
      <c r="AC104" s="47">
        <f t="shared" si="32"/>
        <v>583933.6265896005</v>
      </c>
      <c r="AD104" s="47">
        <f t="shared" si="32"/>
        <v>1103196.4954409264</v>
      </c>
      <c r="AE104" s="47">
        <f t="shared" si="32"/>
        <v>1063010.7302172836</v>
      </c>
    </row>
    <row r="105" spans="1:31" ht="12.75">
      <c r="A105" s="1"/>
      <c r="B105" s="1"/>
      <c r="C105" s="42"/>
      <c r="D105" s="42"/>
      <c r="E105" s="42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</row>
    <row r="106" spans="1:31" ht="12.75">
      <c r="A106" s="1"/>
      <c r="B106" s="1"/>
      <c r="C106" s="42"/>
      <c r="D106" s="41"/>
      <c r="E106" s="41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</row>
    <row r="107" spans="3:31" ht="12.75">
      <c r="C107" s="41" t="s">
        <v>80</v>
      </c>
      <c r="D107" s="42"/>
      <c r="E107" s="42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</row>
    <row r="108" spans="1:31" ht="12.75">
      <c r="A108" s="4"/>
      <c r="B108" s="4"/>
      <c r="C108" s="48" t="s">
        <v>81</v>
      </c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</row>
    <row r="109" spans="3:31" ht="12.75">
      <c r="C109" s="48" t="s">
        <v>82</v>
      </c>
      <c r="D109" s="42"/>
      <c r="E109" s="42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</row>
    <row r="110" spans="3:31" ht="12.75">
      <c r="C110" s="49" t="s">
        <v>83</v>
      </c>
      <c r="D110" s="42"/>
      <c r="E110" s="42"/>
      <c r="F110" s="45">
        <f>(F104-F111)</f>
        <v>586637.9602161562</v>
      </c>
      <c r="G110" s="45">
        <f aca="true" t="shared" si="33" ref="G110:AD110">(G104-G111)</f>
        <v>440758.36348475673</v>
      </c>
      <c r="H110" s="45">
        <f t="shared" si="33"/>
        <v>406728.36933175137</v>
      </c>
      <c r="I110" s="45">
        <f t="shared" si="33"/>
        <v>459040.82703821355</v>
      </c>
      <c r="J110" s="45">
        <f t="shared" si="33"/>
        <v>365926.3875078612</v>
      </c>
      <c r="K110" s="45">
        <f t="shared" si="33"/>
        <v>441787.06141516095</v>
      </c>
      <c r="L110" s="45">
        <f t="shared" si="33"/>
        <v>403868.1145262673</v>
      </c>
      <c r="M110" s="45">
        <f t="shared" si="33"/>
        <v>392487.07712139946</v>
      </c>
      <c r="N110" s="45">
        <f t="shared" si="33"/>
        <v>348601.97344247677</v>
      </c>
      <c r="O110" s="45">
        <f t="shared" si="33"/>
        <v>562936.1816033317</v>
      </c>
      <c r="P110" s="45">
        <f t="shared" si="33"/>
        <v>797730.0040460163</v>
      </c>
      <c r="Q110" s="45">
        <f t="shared" si="33"/>
        <v>650706.5772742982</v>
      </c>
      <c r="R110" s="45">
        <f t="shared" si="33"/>
        <v>895281.8857560504</v>
      </c>
      <c r="S110" s="45">
        <f t="shared" si="33"/>
        <v>923207.8145895732</v>
      </c>
      <c r="T110" s="45">
        <f t="shared" si="33"/>
        <v>1067753.9340449402</v>
      </c>
      <c r="U110" s="45">
        <f t="shared" si="33"/>
        <v>1171972.209689797</v>
      </c>
      <c r="V110" s="45">
        <f t="shared" si="33"/>
        <v>1184607.3320851421</v>
      </c>
      <c r="W110" s="45">
        <f t="shared" si="33"/>
        <v>1221352.4116407</v>
      </c>
      <c r="X110" s="45">
        <f t="shared" si="33"/>
        <v>1723353.9720927612</v>
      </c>
      <c r="Y110" s="45">
        <f t="shared" si="33"/>
        <v>1724299.6601479547</v>
      </c>
      <c r="Z110" s="45">
        <f t="shared" si="33"/>
        <v>1730833.882863721</v>
      </c>
      <c r="AA110" s="45">
        <f t="shared" si="33"/>
        <v>1104227.500371373</v>
      </c>
      <c r="AB110" s="45">
        <f t="shared" si="33"/>
        <v>1503901.0404974157</v>
      </c>
      <c r="AC110" s="45">
        <f t="shared" si="33"/>
        <v>556797.7286825338</v>
      </c>
      <c r="AD110" s="45">
        <f t="shared" si="33"/>
        <v>1075705.445174393</v>
      </c>
      <c r="AE110" s="45">
        <f>(AE104-AE111)</f>
        <v>1035662.9142815502</v>
      </c>
    </row>
    <row r="111" spans="1:31" ht="12.75">
      <c r="A111" s="1"/>
      <c r="B111" s="1"/>
      <c r="C111" s="48" t="s">
        <v>84</v>
      </c>
      <c r="D111" s="42"/>
      <c r="E111" s="42"/>
      <c r="F111" s="45">
        <f>F133</f>
        <v>31068.133675333327</v>
      </c>
      <c r="G111" s="45">
        <f aca="true" t="shared" si="34" ref="G111:AD111">G133</f>
        <v>29795.548296799996</v>
      </c>
      <c r="H111" s="45">
        <f t="shared" si="34"/>
        <v>27171.03977573333</v>
      </c>
      <c r="I111" s="45">
        <f t="shared" si="34"/>
        <v>28447.352147866666</v>
      </c>
      <c r="J111" s="45">
        <f t="shared" si="34"/>
        <v>30335.465881599997</v>
      </c>
      <c r="K111" s="45">
        <f t="shared" si="34"/>
        <v>28271.64057813333</v>
      </c>
      <c r="L111" s="45">
        <f t="shared" si="34"/>
        <v>27643.33380013333</v>
      </c>
      <c r="M111" s="45">
        <f t="shared" si="34"/>
        <v>31252.36567786666</v>
      </c>
      <c r="N111" s="45">
        <f t="shared" si="34"/>
        <v>30137.9218624</v>
      </c>
      <c r="O111" s="45">
        <f t="shared" si="34"/>
        <v>30912.123148133323</v>
      </c>
      <c r="P111" s="45">
        <f t="shared" si="34"/>
        <v>31810.919714933327</v>
      </c>
      <c r="Q111" s="45">
        <f t="shared" si="34"/>
        <v>28458.534983999994</v>
      </c>
      <c r="R111" s="45">
        <f t="shared" si="34"/>
        <v>29014.426617733327</v>
      </c>
      <c r="S111" s="45">
        <f t="shared" si="34"/>
        <v>29544.225956666665</v>
      </c>
      <c r="T111" s="45">
        <f t="shared" si="34"/>
        <v>30879.6436828</v>
      </c>
      <c r="U111" s="45">
        <f t="shared" si="34"/>
        <v>30349.31112106666</v>
      </c>
      <c r="V111" s="45">
        <f t="shared" si="34"/>
        <v>29453.707953999998</v>
      </c>
      <c r="W111" s="45">
        <f t="shared" si="34"/>
        <v>31114.458380133332</v>
      </c>
      <c r="X111" s="45">
        <f t="shared" si="34"/>
        <v>32572.340351466664</v>
      </c>
      <c r="Y111" s="45">
        <f t="shared" si="34"/>
        <v>32913.1183304</v>
      </c>
      <c r="Z111" s="45">
        <f t="shared" si="34"/>
        <v>32419.5254504</v>
      </c>
      <c r="AA111" s="45">
        <f t="shared" si="34"/>
        <v>29703.432109999998</v>
      </c>
      <c r="AB111" s="45">
        <f t="shared" si="34"/>
        <v>29352.00674413333</v>
      </c>
      <c r="AC111" s="45">
        <f t="shared" si="34"/>
        <v>27135.89790706666</v>
      </c>
      <c r="AD111" s="45">
        <f t="shared" si="34"/>
        <v>27491.050266533333</v>
      </c>
      <c r="AE111" s="45">
        <f>AE133</f>
        <v>27347.81593573333</v>
      </c>
    </row>
    <row r="112" spans="1:31" ht="12.75">
      <c r="A112" s="1"/>
      <c r="B112" s="1"/>
      <c r="C112" s="48" t="s">
        <v>85</v>
      </c>
      <c r="D112" s="42"/>
      <c r="E112" s="42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</row>
    <row r="113" spans="1:31" ht="12.75">
      <c r="A113" s="1"/>
      <c r="B113" s="1"/>
      <c r="C113" s="41" t="s">
        <v>79</v>
      </c>
      <c r="D113" s="42"/>
      <c r="E113" s="42"/>
      <c r="F113" s="47">
        <f>(F110+F111)</f>
        <v>617706.0938914896</v>
      </c>
      <c r="G113" s="47">
        <f aca="true" t="shared" si="35" ref="G113:AD113">(G110+G111)</f>
        <v>470553.91178155673</v>
      </c>
      <c r="H113" s="47">
        <f t="shared" si="35"/>
        <v>433899.4091074847</v>
      </c>
      <c r="I113" s="47">
        <f t="shared" si="35"/>
        <v>487488.17918608023</v>
      </c>
      <c r="J113" s="47">
        <f t="shared" si="35"/>
        <v>396261.8533894612</v>
      </c>
      <c r="K113" s="47">
        <f t="shared" si="35"/>
        <v>470058.7019932943</v>
      </c>
      <c r="L113" s="47">
        <f t="shared" si="35"/>
        <v>431511.4483264006</v>
      </c>
      <c r="M113" s="47">
        <f t="shared" si="35"/>
        <v>423739.44279926614</v>
      </c>
      <c r="N113" s="47">
        <f t="shared" si="35"/>
        <v>378739.8953048768</v>
      </c>
      <c r="O113" s="47">
        <f t="shared" si="35"/>
        <v>593848.304751465</v>
      </c>
      <c r="P113" s="47">
        <f t="shared" si="35"/>
        <v>829540.9237609496</v>
      </c>
      <c r="Q113" s="47">
        <f t="shared" si="35"/>
        <v>679165.1122582982</v>
      </c>
      <c r="R113" s="47">
        <f t="shared" si="35"/>
        <v>924296.3123737837</v>
      </c>
      <c r="S113" s="47">
        <f t="shared" si="35"/>
        <v>952752.0405462398</v>
      </c>
      <c r="T113" s="47">
        <f t="shared" si="35"/>
        <v>1098633.5777277402</v>
      </c>
      <c r="U113" s="47">
        <f t="shared" si="35"/>
        <v>1202321.5208108635</v>
      </c>
      <c r="V113" s="47">
        <f t="shared" si="35"/>
        <v>1214061.0400391421</v>
      </c>
      <c r="W113" s="47">
        <f t="shared" si="35"/>
        <v>1252466.8700208333</v>
      </c>
      <c r="X113" s="47">
        <f t="shared" si="35"/>
        <v>1755926.3124442277</v>
      </c>
      <c r="Y113" s="47">
        <f t="shared" si="35"/>
        <v>1757212.7784783547</v>
      </c>
      <c r="Z113" s="47">
        <f t="shared" si="35"/>
        <v>1763253.4083141212</v>
      </c>
      <c r="AA113" s="47">
        <f t="shared" si="35"/>
        <v>1133930.932481373</v>
      </c>
      <c r="AB113" s="47">
        <f t="shared" si="35"/>
        <v>1533253.047241549</v>
      </c>
      <c r="AC113" s="47">
        <f t="shared" si="35"/>
        <v>583933.6265896005</v>
      </c>
      <c r="AD113" s="47">
        <f t="shared" si="35"/>
        <v>1103196.4954409264</v>
      </c>
      <c r="AE113" s="47">
        <f>(AE110+AE111)</f>
        <v>1063010.7302172836</v>
      </c>
    </row>
    <row r="114" spans="1:31" ht="12.75">
      <c r="A114" s="1"/>
      <c r="B114" s="1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</row>
    <row r="115" spans="1:31" ht="15.75">
      <c r="A115" s="65" t="s">
        <v>116</v>
      </c>
      <c r="B115" s="1"/>
      <c r="D115" s="65" t="s">
        <v>124</v>
      </c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</row>
    <row r="116" spans="2:31" ht="12.75">
      <c r="B116" s="1" t="s">
        <v>109</v>
      </c>
      <c r="C116" s="51" t="s">
        <v>121</v>
      </c>
      <c r="D116" s="51" t="s">
        <v>122</v>
      </c>
      <c r="E116" s="52"/>
      <c r="F116" s="53">
        <v>1980</v>
      </c>
      <c r="G116" s="53">
        <f aca="true" t="shared" si="36" ref="G116:AD116">F116+1</f>
        <v>1981</v>
      </c>
      <c r="H116" s="53">
        <f t="shared" si="36"/>
        <v>1982</v>
      </c>
      <c r="I116" s="53">
        <f t="shared" si="36"/>
        <v>1983</v>
      </c>
      <c r="J116" s="53">
        <f t="shared" si="36"/>
        <v>1984</v>
      </c>
      <c r="K116" s="53">
        <f t="shared" si="36"/>
        <v>1985</v>
      </c>
      <c r="L116" s="53">
        <f t="shared" si="36"/>
        <v>1986</v>
      </c>
      <c r="M116" s="53">
        <f t="shared" si="36"/>
        <v>1987</v>
      </c>
      <c r="N116" s="53">
        <f t="shared" si="36"/>
        <v>1988</v>
      </c>
      <c r="O116" s="53">
        <f t="shared" si="36"/>
        <v>1989</v>
      </c>
      <c r="P116" s="53">
        <f t="shared" si="36"/>
        <v>1990</v>
      </c>
      <c r="Q116" s="53">
        <f t="shared" si="36"/>
        <v>1991</v>
      </c>
      <c r="R116" s="53">
        <f t="shared" si="36"/>
        <v>1992</v>
      </c>
      <c r="S116" s="53">
        <f t="shared" si="36"/>
        <v>1993</v>
      </c>
      <c r="T116" s="53">
        <f t="shared" si="36"/>
        <v>1994</v>
      </c>
      <c r="U116" s="53">
        <f t="shared" si="36"/>
        <v>1995</v>
      </c>
      <c r="V116" s="53">
        <f t="shared" si="36"/>
        <v>1996</v>
      </c>
      <c r="W116" s="53">
        <f t="shared" si="36"/>
        <v>1997</v>
      </c>
      <c r="X116" s="53">
        <f t="shared" si="36"/>
        <v>1998</v>
      </c>
      <c r="Y116" s="53">
        <f t="shared" si="36"/>
        <v>1999</v>
      </c>
      <c r="Z116" s="53">
        <f t="shared" si="36"/>
        <v>2000</v>
      </c>
      <c r="AA116" s="53">
        <f t="shared" si="36"/>
        <v>2001</v>
      </c>
      <c r="AB116" s="53">
        <f t="shared" si="36"/>
        <v>2002</v>
      </c>
      <c r="AC116" s="53">
        <f t="shared" si="36"/>
        <v>2003</v>
      </c>
      <c r="AD116" s="53">
        <f t="shared" si="36"/>
        <v>2004</v>
      </c>
      <c r="AE116" s="53">
        <f>AD116+1</f>
        <v>2005</v>
      </c>
    </row>
    <row r="117" spans="3:32" ht="12.75">
      <c r="C117" s="51" t="s">
        <v>6</v>
      </c>
      <c r="D117" s="54">
        <v>0.0016939350353589837</v>
      </c>
      <c r="E117" s="52"/>
      <c r="F117" s="55">
        <f aca="true" t="shared" si="37" ref="F117:AD117">(F139*$D117)*10^6</f>
        <v>8999.472083762535</v>
      </c>
      <c r="G117" s="55">
        <f t="shared" si="37"/>
        <v>7824.765458438131</v>
      </c>
      <c r="H117" s="55">
        <f t="shared" si="37"/>
        <v>5246.212237788239</v>
      </c>
      <c r="I117" s="55">
        <f t="shared" si="37"/>
        <v>4703.980249664406</v>
      </c>
      <c r="J117" s="55">
        <f t="shared" si="37"/>
        <v>5683.208302636465</v>
      </c>
      <c r="K117" s="55">
        <f t="shared" si="37"/>
        <v>3997.276241010383</v>
      </c>
      <c r="L117" s="55">
        <f t="shared" si="37"/>
        <v>2801.8204999041595</v>
      </c>
      <c r="M117" s="55">
        <f t="shared" si="37"/>
        <v>3131.386952925938</v>
      </c>
      <c r="N117" s="55">
        <f t="shared" si="37"/>
        <v>2693.932341785847</v>
      </c>
      <c r="O117" s="55">
        <f t="shared" si="37"/>
        <v>2413.9770507581384</v>
      </c>
      <c r="P117" s="55">
        <f t="shared" si="37"/>
        <v>2445.3792252930775</v>
      </c>
      <c r="Q117" s="55">
        <f t="shared" si="37"/>
        <v>2196.9825863308474</v>
      </c>
      <c r="R117" s="55">
        <f t="shared" si="37"/>
        <v>4763.162504090771</v>
      </c>
      <c r="S117" s="55">
        <f t="shared" si="37"/>
        <v>3453.778809273996</v>
      </c>
      <c r="T117" s="55">
        <f t="shared" si="37"/>
        <v>3383.3558679740026</v>
      </c>
      <c r="U117" s="55">
        <f t="shared" si="37"/>
        <v>3541.8900867722214</v>
      </c>
      <c r="V117" s="55">
        <f t="shared" si="37"/>
        <v>3438.048955590994</v>
      </c>
      <c r="W117" s="55">
        <f t="shared" si="37"/>
        <v>3298.3469265676204</v>
      </c>
      <c r="X117" s="55">
        <f t="shared" si="37"/>
        <v>2988.8845521496523</v>
      </c>
      <c r="Y117" s="55">
        <f t="shared" si="37"/>
        <v>2985.156089807266</v>
      </c>
      <c r="Z117" s="55">
        <f t="shared" si="37"/>
        <v>3116.334419719088</v>
      </c>
      <c r="AA117" s="55">
        <f t="shared" si="37"/>
        <v>2837.9191137666753</v>
      </c>
      <c r="AB117" s="55">
        <f t="shared" si="37"/>
        <v>2512.7767634586144</v>
      </c>
      <c r="AC117" s="55">
        <f t="shared" si="37"/>
        <v>2571.934399742209</v>
      </c>
      <c r="AD117" s="55">
        <f t="shared" si="37"/>
        <v>2532.3961314412745</v>
      </c>
      <c r="AE117" s="55">
        <f>(AE139*$D117)*10^6</f>
        <v>2503.940559558027</v>
      </c>
      <c r="AF117" s="4"/>
    </row>
    <row r="118" spans="1:31" ht="12.75">
      <c r="A118" s="1"/>
      <c r="B118" s="1"/>
      <c r="C118" s="51"/>
      <c r="D118" s="51"/>
      <c r="E118" s="52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</row>
    <row r="119" spans="1:31" ht="12.75">
      <c r="A119" s="1"/>
      <c r="B119" s="1"/>
      <c r="C119" s="51" t="s">
        <v>104</v>
      </c>
      <c r="D119" s="52"/>
      <c r="E119" s="51"/>
      <c r="F119" s="55">
        <f>SUM(F120,F122,F123,F124,F125,F126,F127,F128,F129,F130,F131,F132,F133)</f>
        <v>591899.2332775862</v>
      </c>
      <c r="G119" s="55">
        <f aca="true" t="shared" si="38" ref="G119:AD119">SUM(G120,G122,G123,G124,G125,G126,G127,G128,G129,G130,G131,G132,G133)</f>
        <v>444538.3777854502</v>
      </c>
      <c r="H119" s="55">
        <f t="shared" si="38"/>
        <v>412309.96068090835</v>
      </c>
      <c r="I119" s="55">
        <f t="shared" si="38"/>
        <v>463543.681226547</v>
      </c>
      <c r="J119" s="55">
        <f t="shared" si="38"/>
        <v>370229.9484641875</v>
      </c>
      <c r="K119" s="55">
        <f t="shared" si="38"/>
        <v>446027.31083707354</v>
      </c>
      <c r="L119" s="55">
        <f t="shared" si="38"/>
        <v>407140.51561670157</v>
      </c>
      <c r="M119" s="55">
        <f t="shared" si="38"/>
        <v>396413.5604226061</v>
      </c>
      <c r="N119" s="55">
        <f t="shared" si="38"/>
        <v>350218.71452790574</v>
      </c>
      <c r="O119" s="55">
        <f t="shared" si="38"/>
        <v>564079.4462899583</v>
      </c>
      <c r="P119" s="55">
        <f t="shared" si="38"/>
        <v>802918.9806332015</v>
      </c>
      <c r="Q119" s="55">
        <f t="shared" si="38"/>
        <v>652783.6980727315</v>
      </c>
      <c r="R119" s="55">
        <f t="shared" si="38"/>
        <v>898052.1266550507</v>
      </c>
      <c r="S119" s="55">
        <f t="shared" si="38"/>
        <v>924180.3135410022</v>
      </c>
      <c r="T119" s="55">
        <f t="shared" si="38"/>
        <v>1064176.6366456705</v>
      </c>
      <c r="U119" s="55">
        <f t="shared" si="38"/>
        <v>1167530.165884199</v>
      </c>
      <c r="V119" s="55">
        <f t="shared" si="38"/>
        <v>1179213.8756222841</v>
      </c>
      <c r="W119" s="55">
        <f t="shared" si="38"/>
        <v>1215493.5275918394</v>
      </c>
      <c r="X119" s="55">
        <f t="shared" si="38"/>
        <v>1715801.2652675228</v>
      </c>
      <c r="Y119" s="55">
        <f t="shared" si="38"/>
        <v>1716112.6259674164</v>
      </c>
      <c r="Z119" s="55">
        <f t="shared" si="38"/>
        <v>1721812.3567996977</v>
      </c>
      <c r="AA119" s="55">
        <f t="shared" si="38"/>
        <v>1095246.6448908974</v>
      </c>
      <c r="AB119" s="55">
        <f t="shared" si="38"/>
        <v>1500777.44478451</v>
      </c>
      <c r="AC119" s="55">
        <f t="shared" si="38"/>
        <v>551089.2306039544</v>
      </c>
      <c r="AD119" s="55">
        <f t="shared" si="38"/>
        <v>1068725.374746225</v>
      </c>
      <c r="AE119" s="55">
        <f>SUM(AE120,AE122,AE123,AE124,AE125,AE126,AE127,AE128,AE129,AE130,AE131,AE132,AE133)</f>
        <v>1028266.6165456275</v>
      </c>
    </row>
    <row r="120" spans="2:31" ht="12.75">
      <c r="B120" s="10"/>
      <c r="C120" s="57" t="s">
        <v>91</v>
      </c>
      <c r="D120" s="56" t="s">
        <v>105</v>
      </c>
      <c r="E120" s="51"/>
      <c r="F120" s="55">
        <f>F13</f>
        <v>399718.85561226663</v>
      </c>
      <c r="G120" s="55">
        <f aca="true" t="shared" si="39" ref="G120:AD120">G13</f>
        <v>269639.6080906</v>
      </c>
      <c r="H120" s="55">
        <f t="shared" si="39"/>
        <v>270932.42009313335</v>
      </c>
      <c r="I120" s="55">
        <f t="shared" si="39"/>
        <v>332018.90581346664</v>
      </c>
      <c r="J120" s="55">
        <f t="shared" si="39"/>
        <v>237990.32097426668</v>
      </c>
      <c r="K120" s="55">
        <f t="shared" si="39"/>
        <v>316934.05194073333</v>
      </c>
      <c r="L120" s="55">
        <f t="shared" si="39"/>
        <v>272844.34182206664</v>
      </c>
      <c r="M120" s="55">
        <f t="shared" si="39"/>
        <v>250576.33444213335</v>
      </c>
      <c r="N120" s="55">
        <f t="shared" si="39"/>
        <v>201465.5976872</v>
      </c>
      <c r="O120" s="55">
        <f t="shared" si="39"/>
        <v>416865.54713686666</v>
      </c>
      <c r="P120" s="55">
        <f t="shared" si="39"/>
        <v>642866.1356927335</v>
      </c>
      <c r="Q120" s="55">
        <f t="shared" si="39"/>
        <v>495696.90693893336</v>
      </c>
      <c r="R120" s="55">
        <f t="shared" si="39"/>
        <v>735137.1649343333</v>
      </c>
      <c r="S120" s="55">
        <f t="shared" si="39"/>
        <v>769394.4382395333</v>
      </c>
      <c r="T120" s="55">
        <f t="shared" si="39"/>
        <v>902200.9921232</v>
      </c>
      <c r="U120" s="55">
        <f t="shared" si="39"/>
        <v>1010373.3591915333</v>
      </c>
      <c r="V120" s="55">
        <f t="shared" si="39"/>
        <v>1020644.8764292</v>
      </c>
      <c r="W120" s="55">
        <f t="shared" si="39"/>
        <v>1043562.9000287334</v>
      </c>
      <c r="X120" s="55">
        <f t="shared" si="39"/>
        <v>1529791.4669106666</v>
      </c>
      <c r="Y120" s="55">
        <f t="shared" si="39"/>
        <v>1531108.0912328667</v>
      </c>
      <c r="Z120" s="55">
        <f t="shared" si="39"/>
        <v>1545827.1267853333</v>
      </c>
      <c r="AA120" s="55">
        <f t="shared" si="39"/>
        <v>927713.0388724001</v>
      </c>
      <c r="AB120" s="55">
        <f t="shared" si="39"/>
        <v>1327688.7431844668</v>
      </c>
      <c r="AC120" s="55">
        <f t="shared" si="39"/>
        <v>377948.9963648667</v>
      </c>
      <c r="AD120" s="55">
        <f t="shared" si="39"/>
        <v>872449.8890044667</v>
      </c>
      <c r="AE120" s="55">
        <f>AE13</f>
        <v>842008.6973767333</v>
      </c>
    </row>
    <row r="121" spans="1:31" ht="12.75">
      <c r="A121" s="4"/>
      <c r="B121" s="4"/>
      <c r="C121" s="57" t="s">
        <v>92</v>
      </c>
      <c r="D121" s="54">
        <v>0</v>
      </c>
      <c r="E121" s="56"/>
      <c r="F121" s="55">
        <v>0</v>
      </c>
      <c r="G121" s="55">
        <v>0</v>
      </c>
      <c r="H121" s="55">
        <v>0</v>
      </c>
      <c r="I121" s="55">
        <v>0</v>
      </c>
      <c r="J121" s="55">
        <v>0</v>
      </c>
      <c r="K121" s="55">
        <v>0</v>
      </c>
      <c r="L121" s="55">
        <v>0</v>
      </c>
      <c r="M121" s="55">
        <v>0</v>
      </c>
      <c r="N121" s="55">
        <v>0</v>
      </c>
      <c r="O121" s="55">
        <v>0</v>
      </c>
      <c r="P121" s="55">
        <v>0</v>
      </c>
      <c r="Q121" s="55">
        <v>0</v>
      </c>
      <c r="R121" s="55">
        <v>0</v>
      </c>
      <c r="S121" s="55">
        <v>0</v>
      </c>
      <c r="T121" s="55">
        <v>0</v>
      </c>
      <c r="U121" s="55">
        <v>0</v>
      </c>
      <c r="V121" s="55">
        <v>0</v>
      </c>
      <c r="W121" s="55">
        <v>0</v>
      </c>
      <c r="X121" s="55">
        <v>0</v>
      </c>
      <c r="Y121" s="55">
        <v>0</v>
      </c>
      <c r="Z121" s="55">
        <v>0</v>
      </c>
      <c r="AA121" s="55">
        <v>0</v>
      </c>
      <c r="AB121" s="55">
        <v>0</v>
      </c>
      <c r="AC121" s="55">
        <v>0</v>
      </c>
      <c r="AD121" s="55">
        <v>0</v>
      </c>
      <c r="AE121" s="55">
        <v>0</v>
      </c>
    </row>
    <row r="122" spans="1:31" ht="12.75">
      <c r="A122" s="4"/>
      <c r="B122" s="4"/>
      <c r="C122" s="57" t="s">
        <v>93</v>
      </c>
      <c r="D122" s="54">
        <v>0</v>
      </c>
      <c r="E122" s="56"/>
      <c r="F122" s="56">
        <v>0</v>
      </c>
      <c r="G122" s="56">
        <v>0</v>
      </c>
      <c r="H122" s="56">
        <v>0</v>
      </c>
      <c r="I122" s="56">
        <v>0</v>
      </c>
      <c r="J122" s="56">
        <v>0</v>
      </c>
      <c r="K122" s="56">
        <v>0</v>
      </c>
      <c r="L122" s="56">
        <v>0</v>
      </c>
      <c r="M122" s="56">
        <v>0</v>
      </c>
      <c r="N122" s="56">
        <v>0</v>
      </c>
      <c r="O122" s="56">
        <v>0</v>
      </c>
      <c r="P122" s="56">
        <v>0</v>
      </c>
      <c r="Q122" s="56">
        <v>0</v>
      </c>
      <c r="R122" s="56">
        <v>0</v>
      </c>
      <c r="S122" s="56">
        <v>0</v>
      </c>
      <c r="T122" s="56">
        <v>0</v>
      </c>
      <c r="U122" s="56">
        <v>0</v>
      </c>
      <c r="V122" s="56">
        <v>0</v>
      </c>
      <c r="W122" s="56">
        <v>0</v>
      </c>
      <c r="X122" s="56">
        <v>0</v>
      </c>
      <c r="Y122" s="56">
        <v>0</v>
      </c>
      <c r="Z122" s="56">
        <v>0</v>
      </c>
      <c r="AA122" s="56">
        <v>0</v>
      </c>
      <c r="AB122" s="56">
        <v>0</v>
      </c>
      <c r="AC122" s="56">
        <v>0</v>
      </c>
      <c r="AD122" s="56">
        <v>0</v>
      </c>
      <c r="AE122" s="56">
        <v>0</v>
      </c>
    </row>
    <row r="123" spans="1:31" ht="12.75">
      <c r="A123" s="4"/>
      <c r="B123" s="4"/>
      <c r="C123" s="57" t="s">
        <v>94</v>
      </c>
      <c r="D123" s="52" t="s">
        <v>107</v>
      </c>
      <c r="E123" s="56"/>
      <c r="F123" s="55">
        <f>(F35*0.5)</f>
        <v>9885.316187999997</v>
      </c>
      <c r="G123" s="55">
        <f aca="true" t="shared" si="40" ref="G123:AD123">(G35*0.5)</f>
        <v>9480.402675333333</v>
      </c>
      <c r="H123" s="55">
        <f t="shared" si="40"/>
        <v>8645.3293872</v>
      </c>
      <c r="I123" s="55">
        <f t="shared" si="40"/>
        <v>9051.43105533333</v>
      </c>
      <c r="J123" s="55">
        <f t="shared" si="40"/>
        <v>9652.193925733332</v>
      </c>
      <c r="K123" s="55">
        <f t="shared" si="40"/>
        <v>8995.521698533334</v>
      </c>
      <c r="L123" s="55">
        <f t="shared" si="40"/>
        <v>8795.605821199999</v>
      </c>
      <c r="M123" s="55">
        <f t="shared" si="40"/>
        <v>9943.935444666666</v>
      </c>
      <c r="N123" s="55">
        <f t="shared" si="40"/>
        <v>9589.338943066665</v>
      </c>
      <c r="O123" s="55">
        <f t="shared" si="40"/>
        <v>9835.6741472</v>
      </c>
      <c r="P123" s="55">
        <f t="shared" si="40"/>
        <v>10121.656711466665</v>
      </c>
      <c r="Q123" s="55">
        <f t="shared" si="40"/>
        <v>9054.986987199998</v>
      </c>
      <c r="R123" s="55">
        <f t="shared" si="40"/>
        <v>9231.862222</v>
      </c>
      <c r="S123" s="55">
        <f t="shared" si="40"/>
        <v>9400.434840133332</v>
      </c>
      <c r="T123" s="55">
        <f t="shared" si="40"/>
        <v>9825.339940533333</v>
      </c>
      <c r="U123" s="55">
        <f t="shared" si="40"/>
        <v>9656.598116</v>
      </c>
      <c r="V123" s="55">
        <f t="shared" si="40"/>
        <v>9371.633016533333</v>
      </c>
      <c r="W123" s="55">
        <f t="shared" si="40"/>
        <v>9900.054955999998</v>
      </c>
      <c r="X123" s="55">
        <f t="shared" si="40"/>
        <v>10363.927251333333</v>
      </c>
      <c r="Y123" s="55">
        <f t="shared" si="40"/>
        <v>10472.355157733331</v>
      </c>
      <c r="Z123" s="55">
        <f t="shared" si="40"/>
        <v>10315.30267533333</v>
      </c>
      <c r="AA123" s="55">
        <f t="shared" si="40"/>
        <v>9451.092119333332</v>
      </c>
      <c r="AB123" s="55">
        <f t="shared" si="40"/>
        <v>9339.274889999999</v>
      </c>
      <c r="AC123" s="55">
        <f t="shared" si="40"/>
        <v>8634.148777466666</v>
      </c>
      <c r="AD123" s="55">
        <f t="shared" si="40"/>
        <v>8747.151935866666</v>
      </c>
      <c r="AE123" s="55">
        <f>(AE35*0.5)</f>
        <v>8701.579012133332</v>
      </c>
    </row>
    <row r="124" spans="1:31" ht="12.75">
      <c r="A124" s="4"/>
      <c r="B124" s="4"/>
      <c r="C124" s="57" t="s">
        <v>95</v>
      </c>
      <c r="D124" s="54">
        <v>0.0016939350353589837</v>
      </c>
      <c r="E124" s="56"/>
      <c r="F124" s="55">
        <f aca="true" t="shared" si="41" ref="F124:F132">(F146*$D124)*10^6</f>
        <v>40121.27671389779</v>
      </c>
      <c r="G124" s="55">
        <f aca="true" t="shared" si="42" ref="G124:AD124">(G146*$D124)*10^6</f>
        <v>37224.55531225387</v>
      </c>
      <c r="H124" s="55">
        <f t="shared" si="42"/>
        <v>26713.51873307046</v>
      </c>
      <c r="I124" s="55">
        <f t="shared" si="42"/>
        <v>23976.888640314184</v>
      </c>
      <c r="J124" s="55">
        <f t="shared" si="42"/>
        <v>23331.645277082967</v>
      </c>
      <c r="K124" s="55">
        <f t="shared" si="42"/>
        <v>19925.3811539616</v>
      </c>
      <c r="L124" s="55">
        <f t="shared" si="42"/>
        <v>28847.47824598825</v>
      </c>
      <c r="M124" s="55">
        <f t="shared" si="42"/>
        <v>29398.26328372303</v>
      </c>
      <c r="N124" s="55">
        <f t="shared" si="42"/>
        <v>30047.497844710735</v>
      </c>
      <c r="O124" s="55">
        <f t="shared" si="42"/>
        <v>32836.01350069621</v>
      </c>
      <c r="P124" s="55">
        <f t="shared" si="42"/>
        <v>29389.83743381072</v>
      </c>
      <c r="Q124" s="55">
        <f t="shared" si="42"/>
        <v>25261.610314241927</v>
      </c>
      <c r="R124" s="55">
        <f t="shared" si="42"/>
        <v>31867.92672231207</v>
      </c>
      <c r="S124" s="55">
        <f t="shared" si="42"/>
        <v>29625.761464580853</v>
      </c>
      <c r="T124" s="55">
        <f t="shared" si="42"/>
        <v>33660.4172122379</v>
      </c>
      <c r="U124" s="55">
        <f t="shared" si="42"/>
        <v>31516.2580157551</v>
      </c>
      <c r="V124" s="55">
        <f t="shared" si="42"/>
        <v>40502.65767642878</v>
      </c>
      <c r="W124" s="55">
        <f t="shared" si="42"/>
        <v>45324.90947237105</v>
      </c>
      <c r="X124" s="55">
        <f t="shared" si="42"/>
        <v>49348.478564287965</v>
      </c>
      <c r="Y124" s="55">
        <f t="shared" si="42"/>
        <v>42426.41418637325</v>
      </c>
      <c r="Z124" s="55">
        <f t="shared" si="42"/>
        <v>51844.74997073821</v>
      </c>
      <c r="AA124" s="55">
        <f t="shared" si="42"/>
        <v>41719.97248261144</v>
      </c>
      <c r="AB124" s="55">
        <f t="shared" si="42"/>
        <v>49226.96881737601</v>
      </c>
      <c r="AC124" s="55">
        <f t="shared" si="42"/>
        <v>51795.96868548158</v>
      </c>
      <c r="AD124" s="55">
        <f t="shared" si="42"/>
        <v>63328.307986376705</v>
      </c>
      <c r="AE124" s="55">
        <f aca="true" t="shared" si="43" ref="AE124:AE132">(AE146*$D124)*10^6</f>
        <v>59038.65914740118</v>
      </c>
    </row>
    <row r="125" spans="1:31" ht="12.75">
      <c r="A125" s="4"/>
      <c r="B125" s="4"/>
      <c r="C125" s="57" t="s">
        <v>96</v>
      </c>
      <c r="D125" s="54">
        <v>0.0016939350353589837</v>
      </c>
      <c r="E125" s="52"/>
      <c r="F125" s="55">
        <f t="shared" si="41"/>
        <v>53208.80439748707</v>
      </c>
      <c r="G125" s="55">
        <f aca="true" t="shared" si="44" ref="G125:AD125">(G147*$D125)*10^6</f>
        <v>45082.96461514705</v>
      </c>
      <c r="H125" s="55">
        <f t="shared" si="44"/>
        <v>32330.491946972274</v>
      </c>
      <c r="I125" s="55">
        <f t="shared" si="44"/>
        <v>31703.983792328105</v>
      </c>
      <c r="J125" s="55">
        <f t="shared" si="44"/>
        <v>29119.998505175914</v>
      </c>
      <c r="K125" s="55">
        <f t="shared" si="44"/>
        <v>31303.75477743749</v>
      </c>
      <c r="L125" s="55">
        <f t="shared" si="44"/>
        <v>37804.49879480422</v>
      </c>
      <c r="M125" s="55">
        <f t="shared" si="44"/>
        <v>34403.815358616535</v>
      </c>
      <c r="N125" s="55">
        <f t="shared" si="44"/>
        <v>36127.43458948338</v>
      </c>
      <c r="O125" s="55">
        <f t="shared" si="44"/>
        <v>33793.90822184232</v>
      </c>
      <c r="P125" s="55">
        <f t="shared" si="44"/>
        <v>46709.86485894903</v>
      </c>
      <c r="Q125" s="55">
        <f t="shared" si="44"/>
        <v>51255.65797773793</v>
      </c>
      <c r="R125" s="55">
        <f t="shared" si="44"/>
        <v>50463.86136665939</v>
      </c>
      <c r="S125" s="55">
        <f t="shared" si="44"/>
        <v>52295.38724341958</v>
      </c>
      <c r="T125" s="55">
        <f t="shared" si="44"/>
        <v>51958.675208353554</v>
      </c>
      <c r="U125" s="55">
        <f t="shared" si="44"/>
        <v>49627.31417974436</v>
      </c>
      <c r="V125" s="55">
        <f t="shared" si="44"/>
        <v>45205.66783477685</v>
      </c>
      <c r="W125" s="55">
        <f t="shared" si="44"/>
        <v>53358.93540077559</v>
      </c>
      <c r="X125" s="55">
        <f t="shared" si="44"/>
        <v>50721.17721984898</v>
      </c>
      <c r="Y125" s="55">
        <f t="shared" si="44"/>
        <v>50254.905013507574</v>
      </c>
      <c r="Z125" s="55">
        <f t="shared" si="44"/>
        <v>44741.56097614111</v>
      </c>
      <c r="AA125" s="55">
        <f t="shared" si="44"/>
        <v>41042.78091205988</v>
      </c>
      <c r="AB125" s="55">
        <f t="shared" si="44"/>
        <v>39160.008388466194</v>
      </c>
      <c r="AC125" s="55">
        <f t="shared" si="44"/>
        <v>43330.47403589742</v>
      </c>
      <c r="AD125" s="55">
        <f t="shared" si="44"/>
        <v>48293.818969189364</v>
      </c>
      <c r="AE125" s="55">
        <f t="shared" si="43"/>
        <v>43863.51122534497</v>
      </c>
    </row>
    <row r="126" spans="1:31" ht="12.75">
      <c r="A126" s="4"/>
      <c r="B126" s="4"/>
      <c r="C126" s="57" t="s">
        <v>97</v>
      </c>
      <c r="D126" s="54">
        <v>0.0016939350353589837</v>
      </c>
      <c r="E126" s="52"/>
      <c r="F126" s="55">
        <f t="shared" si="41"/>
        <v>7997.501491358026</v>
      </c>
      <c r="G126" s="55">
        <f aca="true" t="shared" si="45" ref="G126:AD126">(G148*$D126)*10^6</f>
        <v>3719.986659753087</v>
      </c>
      <c r="H126" s="55">
        <f t="shared" si="45"/>
        <v>3880.771937777778</v>
      </c>
      <c r="I126" s="55">
        <f t="shared" si="45"/>
        <v>4779.185780246914</v>
      </c>
      <c r="J126" s="55">
        <f t="shared" si="45"/>
        <v>6037.800407901234</v>
      </c>
      <c r="K126" s="55">
        <f t="shared" si="45"/>
        <v>6585.410007407407</v>
      </c>
      <c r="L126" s="55">
        <f t="shared" si="45"/>
        <v>-179.58010256953983</v>
      </c>
      <c r="M126" s="55">
        <f t="shared" si="45"/>
        <v>4565.800485967656</v>
      </c>
      <c r="N126" s="55">
        <f t="shared" si="45"/>
        <v>2941.729360850212</v>
      </c>
      <c r="O126" s="55">
        <f t="shared" si="45"/>
        <v>2193.209333919992</v>
      </c>
      <c r="P126" s="55">
        <f t="shared" si="45"/>
        <v>1852.2357012269238</v>
      </c>
      <c r="Q126" s="55">
        <f t="shared" si="45"/>
        <v>1915.6152045057559</v>
      </c>
      <c r="R126" s="55">
        <f t="shared" si="45"/>
        <v>980.9447168671627</v>
      </c>
      <c r="S126" s="55">
        <f t="shared" si="45"/>
        <v>2474.2251097784506</v>
      </c>
      <c r="T126" s="55">
        <f t="shared" si="45"/>
        <v>1905.7479651222172</v>
      </c>
      <c r="U126" s="55">
        <f t="shared" si="45"/>
        <v>3491.6562520743937</v>
      </c>
      <c r="V126" s="55">
        <f t="shared" si="45"/>
        <v>0</v>
      </c>
      <c r="W126" s="55">
        <f t="shared" si="45"/>
        <v>183.13321359983357</v>
      </c>
      <c r="X126" s="55">
        <f t="shared" si="45"/>
        <v>0</v>
      </c>
      <c r="Y126" s="55">
        <f t="shared" si="45"/>
        <v>1396.5290699302157</v>
      </c>
      <c r="Z126" s="55">
        <f t="shared" si="45"/>
        <v>1095.4603769293892</v>
      </c>
      <c r="AA126" s="55">
        <f t="shared" si="45"/>
        <v>3112.6363679436186</v>
      </c>
      <c r="AB126" s="55">
        <f t="shared" si="45"/>
        <v>5029.457583841602</v>
      </c>
      <c r="AC126" s="55">
        <f t="shared" si="45"/>
        <v>5134.68829432098</v>
      </c>
      <c r="AD126" s="55">
        <f t="shared" si="45"/>
        <v>5528.299007407424</v>
      </c>
      <c r="AE126" s="55">
        <f t="shared" si="43"/>
        <v>5887.45573234569</v>
      </c>
    </row>
    <row r="127" spans="1:31" ht="12.75">
      <c r="A127" s="4"/>
      <c r="B127" s="4"/>
      <c r="C127" s="57" t="s">
        <v>98</v>
      </c>
      <c r="D127" s="54">
        <v>0.0016939350353589837</v>
      </c>
      <c r="E127" s="52"/>
      <c r="F127" s="55">
        <f t="shared" si="41"/>
        <v>12375.849402161044</v>
      </c>
      <c r="G127" s="55">
        <f aca="true" t="shared" si="46" ref="G127:AD127">(G149*$D127)*10^6</f>
        <v>14992.232469526976</v>
      </c>
      <c r="H127" s="55">
        <f t="shared" si="46"/>
        <v>12098.263386708919</v>
      </c>
      <c r="I127" s="55">
        <f t="shared" si="46"/>
        <v>5047.033847285336</v>
      </c>
      <c r="J127" s="55">
        <f t="shared" si="46"/>
        <v>8096.8486690620075</v>
      </c>
      <c r="K127" s="55">
        <f t="shared" si="46"/>
        <v>8035.640409908073</v>
      </c>
      <c r="L127" s="55">
        <f t="shared" si="46"/>
        <v>7209.049737626039</v>
      </c>
      <c r="M127" s="55">
        <f t="shared" si="46"/>
        <v>12486.914917811695</v>
      </c>
      <c r="N127" s="55">
        <f t="shared" si="46"/>
        <v>12878.835999605113</v>
      </c>
      <c r="O127" s="55">
        <f t="shared" si="46"/>
        <v>11761.292826644885</v>
      </c>
      <c r="P127" s="55">
        <f t="shared" si="46"/>
        <v>15394.41188455405</v>
      </c>
      <c r="Q127" s="55">
        <f t="shared" si="46"/>
        <v>13234.302899551638</v>
      </c>
      <c r="R127" s="55">
        <f t="shared" si="46"/>
        <v>19989.331393419037</v>
      </c>
      <c r="S127" s="55">
        <f t="shared" si="46"/>
        <v>10681.713553910358</v>
      </c>
      <c r="T127" s="55">
        <f t="shared" si="46"/>
        <v>11796.861701199427</v>
      </c>
      <c r="U127" s="55">
        <f t="shared" si="46"/>
        <v>11467.590746013464</v>
      </c>
      <c r="V127" s="55">
        <f t="shared" si="46"/>
        <v>12814.61418096382</v>
      </c>
      <c r="W127" s="55">
        <f t="shared" si="46"/>
        <v>10179.770471224818</v>
      </c>
      <c r="X127" s="55">
        <f t="shared" si="46"/>
        <v>18484.727349927285</v>
      </c>
      <c r="Y127" s="55">
        <f t="shared" si="46"/>
        <v>24543.481766612866</v>
      </c>
      <c r="Z127" s="55">
        <f t="shared" si="46"/>
        <v>12169.577205229496</v>
      </c>
      <c r="AA127" s="55">
        <f t="shared" si="46"/>
        <v>17952.678949307647</v>
      </c>
      <c r="AB127" s="55">
        <f t="shared" si="46"/>
        <v>16615.821355814795</v>
      </c>
      <c r="AC127" s="55">
        <f t="shared" si="46"/>
        <v>13926.16663710425</v>
      </c>
      <c r="AD127" s="55">
        <f t="shared" si="46"/>
        <v>21266.051272036722</v>
      </c>
      <c r="AE127" s="55">
        <f t="shared" si="43"/>
        <v>19802.119442120376</v>
      </c>
    </row>
    <row r="128" spans="1:31" ht="12.75">
      <c r="A128" s="1"/>
      <c r="B128" s="1"/>
      <c r="C128" s="57" t="s">
        <v>99</v>
      </c>
      <c r="D128" s="54">
        <v>0.0016939350353589837</v>
      </c>
      <c r="E128" s="51"/>
      <c r="F128" s="55">
        <f t="shared" si="41"/>
        <v>0</v>
      </c>
      <c r="G128" s="55">
        <f aca="true" t="shared" si="47" ref="G128:AD128">(G150*$D128)*10^6</f>
        <v>0</v>
      </c>
      <c r="H128" s="55">
        <f t="shared" si="47"/>
        <v>0</v>
      </c>
      <c r="I128" s="55">
        <f t="shared" si="47"/>
        <v>0</v>
      </c>
      <c r="J128" s="55">
        <f t="shared" si="47"/>
        <v>0</v>
      </c>
      <c r="K128" s="55">
        <f t="shared" si="47"/>
        <v>0</v>
      </c>
      <c r="L128" s="55">
        <f t="shared" si="47"/>
        <v>0</v>
      </c>
      <c r="M128" s="55">
        <f t="shared" si="47"/>
        <v>0</v>
      </c>
      <c r="N128" s="55">
        <f t="shared" si="47"/>
        <v>0</v>
      </c>
      <c r="O128" s="55">
        <f t="shared" si="47"/>
        <v>0</v>
      </c>
      <c r="P128" s="55">
        <f t="shared" si="47"/>
        <v>0</v>
      </c>
      <c r="Q128" s="55">
        <f t="shared" si="47"/>
        <v>0</v>
      </c>
      <c r="R128" s="55">
        <f t="shared" si="47"/>
        <v>0</v>
      </c>
      <c r="S128" s="55">
        <f t="shared" si="47"/>
        <v>0</v>
      </c>
      <c r="T128" s="55">
        <f t="shared" si="47"/>
        <v>0</v>
      </c>
      <c r="U128" s="55">
        <f t="shared" si="47"/>
        <v>0</v>
      </c>
      <c r="V128" s="55">
        <f t="shared" si="47"/>
        <v>0</v>
      </c>
      <c r="W128" s="55">
        <f t="shared" si="47"/>
        <v>0</v>
      </c>
      <c r="X128" s="55">
        <f t="shared" si="47"/>
        <v>0</v>
      </c>
      <c r="Y128" s="55">
        <f t="shared" si="47"/>
        <v>0</v>
      </c>
      <c r="Z128" s="55">
        <f t="shared" si="47"/>
        <v>0</v>
      </c>
      <c r="AA128" s="55">
        <f t="shared" si="47"/>
        <v>0</v>
      </c>
      <c r="AB128" s="55">
        <f t="shared" si="47"/>
        <v>0</v>
      </c>
      <c r="AC128" s="55">
        <f t="shared" si="47"/>
        <v>0</v>
      </c>
      <c r="AD128" s="55">
        <f t="shared" si="47"/>
        <v>0</v>
      </c>
      <c r="AE128" s="55">
        <f t="shared" si="43"/>
        <v>0</v>
      </c>
    </row>
    <row r="129" spans="1:31" ht="12.75">
      <c r="A129" s="4"/>
      <c r="B129" s="4"/>
      <c r="C129" s="57" t="s">
        <v>100</v>
      </c>
      <c r="D129" s="54">
        <v>0.0016939350353589837</v>
      </c>
      <c r="E129" s="56"/>
      <c r="F129" s="55">
        <f t="shared" si="41"/>
        <v>4049.5427104786295</v>
      </c>
      <c r="G129" s="55">
        <f aca="true" t="shared" si="48" ref="G129:AD129">(G151*$D129)*10^6</f>
        <v>4483.519561642403</v>
      </c>
      <c r="H129" s="55">
        <f t="shared" si="48"/>
        <v>3505.8793250867525</v>
      </c>
      <c r="I129" s="55">
        <f t="shared" si="48"/>
        <v>3811.7751053738143</v>
      </c>
      <c r="J129" s="55">
        <f t="shared" si="48"/>
        <v>3774.9858548964144</v>
      </c>
      <c r="K129" s="55">
        <f t="shared" si="48"/>
        <v>3862.8713148920388</v>
      </c>
      <c r="L129" s="55">
        <f t="shared" si="48"/>
        <v>3764.0853337756075</v>
      </c>
      <c r="M129" s="55">
        <f t="shared" si="48"/>
        <v>4027.0603685949172</v>
      </c>
      <c r="N129" s="55">
        <f t="shared" si="48"/>
        <v>4176.942505091183</v>
      </c>
      <c r="O129" s="55">
        <f t="shared" si="48"/>
        <v>4116.98963769633</v>
      </c>
      <c r="P129" s="55">
        <f t="shared" si="48"/>
        <v>4097.232466081403</v>
      </c>
      <c r="Q129" s="55">
        <f t="shared" si="48"/>
        <v>4322.055616687412</v>
      </c>
      <c r="R129" s="55">
        <f t="shared" si="48"/>
        <v>4584.349342021277</v>
      </c>
      <c r="S129" s="55">
        <f t="shared" si="48"/>
        <v>4924.9906005924895</v>
      </c>
      <c r="T129" s="55">
        <f t="shared" si="48"/>
        <v>4993.800112329374</v>
      </c>
      <c r="U129" s="55">
        <f t="shared" si="48"/>
        <v>4994.481384902278</v>
      </c>
      <c r="V129" s="55">
        <f t="shared" si="48"/>
        <v>5987.791153944175</v>
      </c>
      <c r="W129" s="55">
        <f t="shared" si="48"/>
        <v>5382.131076056223</v>
      </c>
      <c r="X129" s="55">
        <f t="shared" si="48"/>
        <v>5213.173049130862</v>
      </c>
      <c r="Y129" s="55">
        <f t="shared" si="48"/>
        <v>4606.150416253757</v>
      </c>
      <c r="Z129" s="55">
        <f t="shared" si="48"/>
        <v>4070.6624370827094</v>
      </c>
      <c r="AA129" s="55">
        <f t="shared" si="48"/>
        <v>4471.256497836623</v>
      </c>
      <c r="AB129" s="55">
        <f t="shared" si="48"/>
        <v>3958.2508384017647</v>
      </c>
      <c r="AC129" s="55">
        <f t="shared" si="48"/>
        <v>3819.2692254871413</v>
      </c>
      <c r="AD129" s="55">
        <f t="shared" si="48"/>
        <v>3784.5238222584853</v>
      </c>
      <c r="AE129" s="55">
        <f t="shared" si="43"/>
        <v>3859.464888045782</v>
      </c>
    </row>
    <row r="130" spans="3:31" ht="12.75">
      <c r="C130" s="57" t="s">
        <v>101</v>
      </c>
      <c r="D130" s="54">
        <v>0.0016939350353589837</v>
      </c>
      <c r="E130" s="52"/>
      <c r="F130" s="55">
        <f t="shared" si="41"/>
        <v>29093.303684958126</v>
      </c>
      <c r="G130" s="55">
        <f aca="true" t="shared" si="49" ref="G130:AD130">(G152*$D130)*10^6</f>
        <v>25738.91070274794</v>
      </c>
      <c r="H130" s="55">
        <f t="shared" si="49"/>
        <v>22651.5966935799</v>
      </c>
      <c r="I130" s="55">
        <f t="shared" si="49"/>
        <v>20295.045551043906</v>
      </c>
      <c r="J130" s="55">
        <f t="shared" si="49"/>
        <v>17446.49507132946</v>
      </c>
      <c r="K130" s="55">
        <f t="shared" si="49"/>
        <v>17633.513944640137</v>
      </c>
      <c r="L130" s="55">
        <f t="shared" si="49"/>
        <v>16917.619390974003</v>
      </c>
      <c r="M130" s="55">
        <f t="shared" si="49"/>
        <v>16996.641782864277</v>
      </c>
      <c r="N130" s="55">
        <f t="shared" si="49"/>
        <v>20643.17607871984</v>
      </c>
      <c r="O130" s="55">
        <f t="shared" si="49"/>
        <v>18961.23223636362</v>
      </c>
      <c r="P130" s="55">
        <f t="shared" si="49"/>
        <v>17083.739154750914</v>
      </c>
      <c r="Q130" s="55">
        <f t="shared" si="49"/>
        <v>18940.12017724867</v>
      </c>
      <c r="R130" s="55">
        <f t="shared" si="49"/>
        <v>12440.813351995677</v>
      </c>
      <c r="S130" s="55">
        <f t="shared" si="49"/>
        <v>11779.051191767438</v>
      </c>
      <c r="T130" s="55">
        <f t="shared" si="49"/>
        <v>13156.822970338075</v>
      </c>
      <c r="U130" s="55">
        <f t="shared" si="49"/>
        <v>12080.337044150076</v>
      </c>
      <c r="V130" s="55">
        <f t="shared" si="49"/>
        <v>11084.743440074286</v>
      </c>
      <c r="W130" s="55">
        <f t="shared" si="49"/>
        <v>12164.126553178949</v>
      </c>
      <c r="X130" s="55">
        <f t="shared" si="49"/>
        <v>14807.942427691787</v>
      </c>
      <c r="Y130" s="55">
        <f t="shared" si="49"/>
        <v>13893.548650569104</v>
      </c>
      <c r="Z130" s="55">
        <f t="shared" si="49"/>
        <v>14830.358779340537</v>
      </c>
      <c r="AA130" s="55">
        <f t="shared" si="49"/>
        <v>15581.724436235525</v>
      </c>
      <c r="AB130" s="55">
        <f t="shared" si="49"/>
        <v>16748.047181511545</v>
      </c>
      <c r="AC130" s="55">
        <f t="shared" si="49"/>
        <v>15704.754875765146</v>
      </c>
      <c r="AD130" s="55">
        <f t="shared" si="49"/>
        <v>14177.416681591794</v>
      </c>
      <c r="AE130" s="55">
        <f t="shared" si="43"/>
        <v>14098.447985271416</v>
      </c>
    </row>
    <row r="131" spans="3:31" ht="12.75">
      <c r="C131" s="57" t="s">
        <v>102</v>
      </c>
      <c r="D131" s="54">
        <v>0.0016939350353589837</v>
      </c>
      <c r="E131" s="52"/>
      <c r="F131" s="55">
        <f t="shared" si="41"/>
        <v>1443.5672022953374</v>
      </c>
      <c r="G131" s="55">
        <f aca="true" t="shared" si="50" ref="G131:AD131">(G153*$D131)*10^6</f>
        <v>1443.5672022953374</v>
      </c>
      <c r="H131" s="55">
        <f t="shared" si="50"/>
        <v>1443.5672022953374</v>
      </c>
      <c r="I131" s="55">
        <f t="shared" si="50"/>
        <v>1474.9972939379109</v>
      </c>
      <c r="J131" s="55">
        <f t="shared" si="50"/>
        <v>1507.1116977892193</v>
      </c>
      <c r="K131" s="55">
        <f t="shared" si="50"/>
        <v>1539.9253130485515</v>
      </c>
      <c r="L131" s="55">
        <f t="shared" si="50"/>
        <v>1007.7879707078371</v>
      </c>
      <c r="M131" s="55">
        <f t="shared" si="50"/>
        <v>659.5362679588598</v>
      </c>
      <c r="N131" s="55">
        <f t="shared" si="50"/>
        <v>431.62659348630586</v>
      </c>
      <c r="O131" s="55">
        <f t="shared" si="50"/>
        <v>434.0192509766044</v>
      </c>
      <c r="P131" s="55">
        <f t="shared" si="50"/>
        <v>436.4251718059843</v>
      </c>
      <c r="Q131" s="55">
        <f t="shared" si="50"/>
        <v>438.8444294977825</v>
      </c>
      <c r="R131" s="55">
        <f t="shared" si="50"/>
        <v>433.8557462340181</v>
      </c>
      <c r="S131" s="55">
        <f t="shared" si="50"/>
        <v>428.92377318242313</v>
      </c>
      <c r="T131" s="55">
        <f t="shared" si="50"/>
        <v>424.0478656742554</v>
      </c>
      <c r="U131" s="55">
        <f t="shared" si="50"/>
        <v>498.4817995426087</v>
      </c>
      <c r="V131" s="55">
        <f t="shared" si="50"/>
        <v>572.915733410962</v>
      </c>
      <c r="W131" s="55">
        <f t="shared" si="50"/>
        <v>647.3496672793156</v>
      </c>
      <c r="X131" s="55">
        <f t="shared" si="50"/>
        <v>721.7836011476687</v>
      </c>
      <c r="Y131" s="55">
        <f t="shared" si="50"/>
        <v>721.7836011476687</v>
      </c>
      <c r="Z131" s="55">
        <f t="shared" si="50"/>
        <v>721.7836011476687</v>
      </c>
      <c r="AA131" s="55">
        <f t="shared" si="50"/>
        <v>721.7836011476687</v>
      </c>
      <c r="AB131" s="55">
        <f t="shared" si="50"/>
        <v>721.7836011476687</v>
      </c>
      <c r="AC131" s="55">
        <f t="shared" si="50"/>
        <v>721.7836011476687</v>
      </c>
      <c r="AD131" s="55">
        <f t="shared" si="50"/>
        <v>721.7836011476687</v>
      </c>
      <c r="AE131" s="55">
        <f t="shared" si="43"/>
        <v>721.7836011476687</v>
      </c>
    </row>
    <row r="132" spans="1:31" ht="12.75">
      <c r="A132" s="4"/>
      <c r="B132" s="4"/>
      <c r="C132" s="57" t="s">
        <v>103</v>
      </c>
      <c r="D132" s="54">
        <v>0.0016939350353589837</v>
      </c>
      <c r="E132" s="52"/>
      <c r="F132" s="55">
        <f t="shared" si="41"/>
        <v>2937.082199350254</v>
      </c>
      <c r="G132" s="55">
        <f aca="true" t="shared" si="51" ref="G132:AD132">(G154*$D132)*10^6</f>
        <v>2937.082199350254</v>
      </c>
      <c r="H132" s="55">
        <f t="shared" si="51"/>
        <v>2937.082199350254</v>
      </c>
      <c r="I132" s="55">
        <f t="shared" si="51"/>
        <v>2937.082199350254</v>
      </c>
      <c r="J132" s="55">
        <f t="shared" si="51"/>
        <v>2937.082199350254</v>
      </c>
      <c r="K132" s="55">
        <f t="shared" si="51"/>
        <v>2939.599698378269</v>
      </c>
      <c r="L132" s="55">
        <f t="shared" si="51"/>
        <v>2486.2948019951914</v>
      </c>
      <c r="M132" s="55">
        <f t="shared" si="51"/>
        <v>2102.892392402487</v>
      </c>
      <c r="N132" s="55">
        <f t="shared" si="51"/>
        <v>1778.6130632922468</v>
      </c>
      <c r="O132" s="55">
        <f t="shared" si="51"/>
        <v>2369.436849618399</v>
      </c>
      <c r="P132" s="55">
        <f t="shared" si="51"/>
        <v>3156.521842888928</v>
      </c>
      <c r="Q132" s="55">
        <f t="shared" si="51"/>
        <v>4205.062543126892</v>
      </c>
      <c r="R132" s="55">
        <f t="shared" si="51"/>
        <v>3907.5902414752727</v>
      </c>
      <c r="S132" s="55">
        <f t="shared" si="51"/>
        <v>3631.161567437363</v>
      </c>
      <c r="T132" s="55">
        <f t="shared" si="51"/>
        <v>3374.2878638821053</v>
      </c>
      <c r="U132" s="55">
        <f t="shared" si="51"/>
        <v>3474.778033417018</v>
      </c>
      <c r="V132" s="55">
        <f t="shared" si="51"/>
        <v>3575.2682029519306</v>
      </c>
      <c r="W132" s="55">
        <f t="shared" si="51"/>
        <v>3675.758372486842</v>
      </c>
      <c r="X132" s="55">
        <f t="shared" si="51"/>
        <v>3776.2485420217554</v>
      </c>
      <c r="Y132" s="55">
        <f t="shared" si="51"/>
        <v>3776.2485420217554</v>
      </c>
      <c r="Z132" s="55">
        <f t="shared" si="51"/>
        <v>3776.2485420217554</v>
      </c>
      <c r="AA132" s="55">
        <f t="shared" si="51"/>
        <v>3776.2485420217554</v>
      </c>
      <c r="AB132" s="55">
        <f t="shared" si="51"/>
        <v>2937.082199350254</v>
      </c>
      <c r="AC132" s="55">
        <f t="shared" si="51"/>
        <v>2937.082199350254</v>
      </c>
      <c r="AD132" s="55">
        <f t="shared" si="51"/>
        <v>2937.082199350254</v>
      </c>
      <c r="AE132" s="55">
        <f t="shared" si="43"/>
        <v>2937.082199350254</v>
      </c>
    </row>
    <row r="133" spans="1:31" ht="12.75">
      <c r="A133" s="1"/>
      <c r="B133" s="1"/>
      <c r="C133" s="58" t="s">
        <v>106</v>
      </c>
      <c r="D133" s="52" t="s">
        <v>107</v>
      </c>
      <c r="E133" s="52"/>
      <c r="F133" s="55">
        <f>(F34*0.5)</f>
        <v>31068.133675333327</v>
      </c>
      <c r="G133" s="55">
        <f aca="true" t="shared" si="52" ref="G133:AD133">(G34*0.5)</f>
        <v>29795.548296799996</v>
      </c>
      <c r="H133" s="55">
        <f t="shared" si="52"/>
        <v>27171.03977573333</v>
      </c>
      <c r="I133" s="55">
        <f t="shared" si="52"/>
        <v>28447.352147866666</v>
      </c>
      <c r="J133" s="55">
        <f t="shared" si="52"/>
        <v>30335.465881599997</v>
      </c>
      <c r="K133" s="55">
        <f t="shared" si="52"/>
        <v>28271.64057813333</v>
      </c>
      <c r="L133" s="55">
        <f t="shared" si="52"/>
        <v>27643.33380013333</v>
      </c>
      <c r="M133" s="55">
        <f t="shared" si="52"/>
        <v>31252.36567786666</v>
      </c>
      <c r="N133" s="55">
        <f t="shared" si="52"/>
        <v>30137.9218624</v>
      </c>
      <c r="O133" s="55">
        <f t="shared" si="52"/>
        <v>30912.123148133323</v>
      </c>
      <c r="P133" s="55">
        <f t="shared" si="52"/>
        <v>31810.919714933327</v>
      </c>
      <c r="Q133" s="55">
        <f t="shared" si="52"/>
        <v>28458.534983999994</v>
      </c>
      <c r="R133" s="55">
        <f t="shared" si="52"/>
        <v>29014.426617733327</v>
      </c>
      <c r="S133" s="55">
        <f t="shared" si="52"/>
        <v>29544.225956666665</v>
      </c>
      <c r="T133" s="55">
        <f t="shared" si="52"/>
        <v>30879.6436828</v>
      </c>
      <c r="U133" s="55">
        <f t="shared" si="52"/>
        <v>30349.31112106666</v>
      </c>
      <c r="V133" s="55">
        <f t="shared" si="52"/>
        <v>29453.707953999998</v>
      </c>
      <c r="W133" s="55">
        <f t="shared" si="52"/>
        <v>31114.458380133332</v>
      </c>
      <c r="X133" s="55">
        <f t="shared" si="52"/>
        <v>32572.340351466664</v>
      </c>
      <c r="Y133" s="55">
        <f t="shared" si="52"/>
        <v>32913.1183304</v>
      </c>
      <c r="Z133" s="55">
        <f t="shared" si="52"/>
        <v>32419.5254504</v>
      </c>
      <c r="AA133" s="55">
        <f t="shared" si="52"/>
        <v>29703.432109999998</v>
      </c>
      <c r="AB133" s="55">
        <f t="shared" si="52"/>
        <v>29352.00674413333</v>
      </c>
      <c r="AC133" s="55">
        <f t="shared" si="52"/>
        <v>27135.89790706666</v>
      </c>
      <c r="AD133" s="55">
        <f t="shared" si="52"/>
        <v>27491.050266533333</v>
      </c>
      <c r="AE133" s="55">
        <f>(AE34*0.5)</f>
        <v>27347.81593573333</v>
      </c>
    </row>
    <row r="134" spans="1:31" ht="12.75">
      <c r="A134" s="1"/>
      <c r="B134" s="1"/>
      <c r="C134" s="59" t="s">
        <v>69</v>
      </c>
      <c r="D134" s="54">
        <v>0.0016939350353589837</v>
      </c>
      <c r="E134" s="51"/>
      <c r="F134" s="55">
        <f>(F156*$D134)*10^6</f>
        <v>16807.388530140837</v>
      </c>
      <c r="G134" s="55">
        <f aca="true" t="shared" si="53" ref="G134:AD134">(G156*$D134)*10^6</f>
        <v>18190.76853766838</v>
      </c>
      <c r="H134" s="55">
        <f t="shared" si="53"/>
        <v>16343.236188788072</v>
      </c>
      <c r="I134" s="55">
        <f t="shared" si="53"/>
        <v>19240.517709868833</v>
      </c>
      <c r="J134" s="55">
        <f t="shared" si="53"/>
        <v>20348.696622637202</v>
      </c>
      <c r="K134" s="55">
        <f t="shared" si="53"/>
        <v>20034.114915210357</v>
      </c>
      <c r="L134" s="55">
        <f t="shared" si="53"/>
        <v>21569.11220979485</v>
      </c>
      <c r="M134" s="55">
        <f t="shared" si="53"/>
        <v>24194.49542373407</v>
      </c>
      <c r="N134" s="55">
        <f t="shared" si="53"/>
        <v>25827.24843518519</v>
      </c>
      <c r="O134" s="55">
        <f t="shared" si="53"/>
        <v>27354.88141074856</v>
      </c>
      <c r="P134" s="55">
        <f t="shared" si="53"/>
        <v>24176.56390245504</v>
      </c>
      <c r="Q134" s="55">
        <f t="shared" si="53"/>
        <v>24184.431599235886</v>
      </c>
      <c r="R134" s="55">
        <f t="shared" si="53"/>
        <v>21481.02321464222</v>
      </c>
      <c r="S134" s="55">
        <f t="shared" si="53"/>
        <v>25117.948195963643</v>
      </c>
      <c r="T134" s="55">
        <f t="shared" si="53"/>
        <v>31073.58521409566</v>
      </c>
      <c r="U134" s="55">
        <f t="shared" si="53"/>
        <v>31249.464839892113</v>
      </c>
      <c r="V134" s="55">
        <f t="shared" si="53"/>
        <v>31409.115461266992</v>
      </c>
      <c r="W134" s="55">
        <f t="shared" si="53"/>
        <v>33674.99550242627</v>
      </c>
      <c r="X134" s="55">
        <f t="shared" si="53"/>
        <v>37136.162624555516</v>
      </c>
      <c r="Y134" s="55">
        <f t="shared" si="53"/>
        <v>38114.99642113106</v>
      </c>
      <c r="Z134" s="55">
        <f t="shared" si="53"/>
        <v>38324.717094704305</v>
      </c>
      <c r="AA134" s="55">
        <f t="shared" si="53"/>
        <v>35846.36847670883</v>
      </c>
      <c r="AB134" s="55">
        <f t="shared" si="53"/>
        <v>29962.825693580453</v>
      </c>
      <c r="AC134" s="55">
        <f t="shared" si="53"/>
        <v>30272.461585903897</v>
      </c>
      <c r="AD134" s="55">
        <f t="shared" si="53"/>
        <v>31938.724563260093</v>
      </c>
      <c r="AE134" s="55">
        <f>(AE156*$D134)*10^6</f>
        <v>32240.17311209821</v>
      </c>
    </row>
    <row r="135" spans="1:31" ht="12.75">
      <c r="A135" s="4"/>
      <c r="B135" s="4"/>
      <c r="C135" s="9"/>
      <c r="D135" s="9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</row>
    <row r="136" spans="1:31" ht="12.75">
      <c r="A136" s="1"/>
      <c r="B136" s="1"/>
      <c r="C136" s="10"/>
      <c r="D136" s="10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</row>
    <row r="137" spans="1:31" ht="15.75">
      <c r="A137" s="65" t="s">
        <v>115</v>
      </c>
      <c r="B137" s="1"/>
      <c r="C137" s="10"/>
      <c r="D137" s="10"/>
      <c r="F137" s="65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</row>
    <row r="138" spans="1:31" ht="12.75">
      <c r="A138" s="1"/>
      <c r="B138" s="1" t="s">
        <v>108</v>
      </c>
      <c r="C138" s="60" t="s">
        <v>90</v>
      </c>
      <c r="D138" s="61"/>
      <c r="E138" s="61"/>
      <c r="F138" s="60">
        <v>1980</v>
      </c>
      <c r="G138" s="60">
        <f>F138+1</f>
        <v>1981</v>
      </c>
      <c r="H138" s="60">
        <f aca="true" t="shared" si="54" ref="H138:AD138">G138+1</f>
        <v>1982</v>
      </c>
      <c r="I138" s="60">
        <f t="shared" si="54"/>
        <v>1983</v>
      </c>
      <c r="J138" s="60">
        <f t="shared" si="54"/>
        <v>1984</v>
      </c>
      <c r="K138" s="60">
        <f t="shared" si="54"/>
        <v>1985</v>
      </c>
      <c r="L138" s="60">
        <f t="shared" si="54"/>
        <v>1986</v>
      </c>
      <c r="M138" s="60">
        <f t="shared" si="54"/>
        <v>1987</v>
      </c>
      <c r="N138" s="60">
        <f t="shared" si="54"/>
        <v>1988</v>
      </c>
      <c r="O138" s="60">
        <f t="shared" si="54"/>
        <v>1989</v>
      </c>
      <c r="P138" s="60">
        <f t="shared" si="54"/>
        <v>1990</v>
      </c>
      <c r="Q138" s="60">
        <f t="shared" si="54"/>
        <v>1991</v>
      </c>
      <c r="R138" s="60">
        <f t="shared" si="54"/>
        <v>1992</v>
      </c>
      <c r="S138" s="60">
        <f t="shared" si="54"/>
        <v>1993</v>
      </c>
      <c r="T138" s="60">
        <f t="shared" si="54"/>
        <v>1994</v>
      </c>
      <c r="U138" s="60">
        <f t="shared" si="54"/>
        <v>1995</v>
      </c>
      <c r="V138" s="60">
        <f t="shared" si="54"/>
        <v>1996</v>
      </c>
      <c r="W138" s="60">
        <f t="shared" si="54"/>
        <v>1997</v>
      </c>
      <c r="X138" s="60">
        <f t="shared" si="54"/>
        <v>1998</v>
      </c>
      <c r="Y138" s="60">
        <f t="shared" si="54"/>
        <v>1999</v>
      </c>
      <c r="Z138" s="60">
        <f t="shared" si="54"/>
        <v>2000</v>
      </c>
      <c r="AA138" s="60">
        <f t="shared" si="54"/>
        <v>2001</v>
      </c>
      <c r="AB138" s="60">
        <f t="shared" si="54"/>
        <v>2002</v>
      </c>
      <c r="AC138" s="60">
        <f t="shared" si="54"/>
        <v>2003</v>
      </c>
      <c r="AD138" s="60">
        <f t="shared" si="54"/>
        <v>2004</v>
      </c>
      <c r="AE138" s="60">
        <f>AD138+1</f>
        <v>2005</v>
      </c>
    </row>
    <row r="139" spans="1:31" ht="12.75">
      <c r="A139" s="1"/>
      <c r="B139" s="1"/>
      <c r="C139" s="60" t="s">
        <v>6</v>
      </c>
      <c r="D139" s="61"/>
      <c r="E139" s="60"/>
      <c r="F139" s="64">
        <v>5.312761053941682</v>
      </c>
      <c r="G139" s="64">
        <v>4.619283086485003</v>
      </c>
      <c r="H139" s="64">
        <v>3.0970563382180982</v>
      </c>
      <c r="I139" s="64">
        <v>2.7769543409127997</v>
      </c>
      <c r="J139" s="64">
        <v>3.355033212021654</v>
      </c>
      <c r="K139" s="64">
        <v>2.3597576988324516</v>
      </c>
      <c r="L139" s="64">
        <v>1.654030669074856</v>
      </c>
      <c r="M139" s="64">
        <v>1.8485873941808668</v>
      </c>
      <c r="N139" s="64">
        <v>1.5903398215120692</v>
      </c>
      <c r="O139" s="64">
        <v>1.4250706198107304</v>
      </c>
      <c r="P139" s="64">
        <v>1.4436086238542472</v>
      </c>
      <c r="Q139" s="64">
        <v>1.296969801362693</v>
      </c>
      <c r="R139" s="64">
        <v>2.811892076534888</v>
      </c>
      <c r="S139" s="64">
        <v>2.038908657758567</v>
      </c>
      <c r="T139" s="64">
        <v>1.9973350791796995</v>
      </c>
      <c r="U139" s="64">
        <v>2.0909243936982587</v>
      </c>
      <c r="V139" s="64">
        <v>2.0296226737304552</v>
      </c>
      <c r="W139" s="64">
        <v>1.9471507807078476</v>
      </c>
      <c r="X139" s="64">
        <v>1.7644623257445282</v>
      </c>
      <c r="Y139" s="64">
        <v>1.7622612600220784</v>
      </c>
      <c r="Z139" s="64">
        <v>1.8397012604787795</v>
      </c>
      <c r="AA139" s="64">
        <v>1.6753411757406949</v>
      </c>
      <c r="AB139" s="64">
        <v>1.4833961816759398</v>
      </c>
      <c r="AC139" s="64">
        <v>1.518319384188873</v>
      </c>
      <c r="AD139" s="64">
        <v>1.494978307066305</v>
      </c>
      <c r="AE139" s="64">
        <v>1.4781798045917296</v>
      </c>
    </row>
    <row r="140" spans="1:31" ht="12.75">
      <c r="A140" s="1"/>
      <c r="B140" s="1"/>
      <c r="C140" s="60"/>
      <c r="D140" s="61"/>
      <c r="E140" s="60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</row>
    <row r="141" spans="1:31" ht="12.75">
      <c r="A141" s="4"/>
      <c r="B141" s="4"/>
      <c r="C141" s="60" t="s">
        <v>104</v>
      </c>
      <c r="D141" s="61"/>
      <c r="E141" s="61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</row>
    <row r="142" spans="3:31" ht="12.75">
      <c r="C142" s="62" t="s">
        <v>91</v>
      </c>
      <c r="D142" s="61"/>
      <c r="E142" s="61"/>
      <c r="F142" s="64">
        <v>72.74924334453966</v>
      </c>
      <c r="G142" s="64">
        <v>62.58628473328</v>
      </c>
      <c r="H142" s="64">
        <v>62.70870586167808</v>
      </c>
      <c r="I142" s="64">
        <v>68.35563016592788</v>
      </c>
      <c r="J142" s="64">
        <v>75.00901653924066</v>
      </c>
      <c r="K142" s="64">
        <v>77.83573992028853</v>
      </c>
      <c r="L142" s="64">
        <v>82.0888698531154</v>
      </c>
      <c r="M142" s="64">
        <v>85.43638466137573</v>
      </c>
      <c r="N142" s="64">
        <v>85.91352592992327</v>
      </c>
      <c r="O142" s="64">
        <v>82.86704663776001</v>
      </c>
      <c r="P142" s="64">
        <v>88.47433464072132</v>
      </c>
      <c r="Q142" s="64">
        <v>81.39347785777706</v>
      </c>
      <c r="R142" s="64">
        <v>83.33515685706494</v>
      </c>
      <c r="S142" s="64">
        <v>86.87332746713574</v>
      </c>
      <c r="T142" s="64">
        <v>88.68054394659607</v>
      </c>
      <c r="U142" s="64">
        <v>89.07791080053508</v>
      </c>
      <c r="V142" s="64">
        <v>88.90832748854102</v>
      </c>
      <c r="W142" s="64">
        <v>92.50971556352461</v>
      </c>
      <c r="X142" s="64">
        <v>95.45735487125641</v>
      </c>
      <c r="Y142" s="64">
        <v>100.13444316761381</v>
      </c>
      <c r="Z142" s="64">
        <v>96.44976856765507</v>
      </c>
      <c r="AA142" s="64">
        <v>95.02737581654753</v>
      </c>
      <c r="AB142" s="64">
        <v>93.74848633333335</v>
      </c>
      <c r="AC142" s="64">
        <v>92.20535426666667</v>
      </c>
      <c r="AD142" s="64">
        <v>98.57975233333333</v>
      </c>
      <c r="AE142" s="64">
        <v>100.0457656</v>
      </c>
    </row>
    <row r="143" spans="3:31" ht="12.75">
      <c r="C143" s="62" t="s">
        <v>92</v>
      </c>
      <c r="D143" s="61"/>
      <c r="E143" s="61"/>
      <c r="F143" s="64">
        <v>10.37822167392</v>
      </c>
      <c r="G143" s="64">
        <v>10.332982000000001</v>
      </c>
      <c r="H143" s="64">
        <v>11.553615821714287</v>
      </c>
      <c r="I143" s="64">
        <v>11.92077216914286</v>
      </c>
      <c r="J143" s="64">
        <v>40.8871101904512</v>
      </c>
      <c r="K143" s="64">
        <v>44.33977738715152</v>
      </c>
      <c r="L143" s="64">
        <v>42.049010724579354</v>
      </c>
      <c r="M143" s="64">
        <v>52.48537707017919</v>
      </c>
      <c r="N143" s="64">
        <v>54.86694569734946</v>
      </c>
      <c r="O143" s="64">
        <v>58.7125303522453</v>
      </c>
      <c r="P143" s="64">
        <v>59.297540482433924</v>
      </c>
      <c r="Q143" s="64">
        <v>68.04759068324793</v>
      </c>
      <c r="R143" s="64">
        <v>68.69483896791029</v>
      </c>
      <c r="S143" s="64">
        <v>66.5876022230849</v>
      </c>
      <c r="T143" s="64">
        <v>76.55813980304934</v>
      </c>
      <c r="U143" s="64">
        <v>78.54556620775992</v>
      </c>
      <c r="V143" s="64">
        <v>81.68099537920861</v>
      </c>
      <c r="W143" s="64">
        <v>82.68622489825458</v>
      </c>
      <c r="X143" s="64">
        <v>86.35276049187993</v>
      </c>
      <c r="Y143" s="64">
        <v>89.91618805536916</v>
      </c>
      <c r="Z143" s="64">
        <v>82.13183272673479</v>
      </c>
      <c r="AA143" s="64">
        <v>76.68236479275002</v>
      </c>
      <c r="AB143" s="64">
        <v>79.93783538004452</v>
      </c>
      <c r="AC143" s="64">
        <v>76.3357422703354</v>
      </c>
      <c r="AD143" s="64">
        <v>77.72895237641993</v>
      </c>
      <c r="AE143" s="64">
        <v>73.37729212383287</v>
      </c>
    </row>
    <row r="144" spans="3:31" ht="12.75">
      <c r="C144" s="62" t="s">
        <v>93</v>
      </c>
      <c r="D144" s="61"/>
      <c r="E144" s="61"/>
      <c r="F144" s="64">
        <v>0</v>
      </c>
      <c r="G144" s="64">
        <v>0</v>
      </c>
      <c r="H144" s="64">
        <v>0</v>
      </c>
      <c r="I144" s="64">
        <v>0</v>
      </c>
      <c r="J144" s="64">
        <v>2.5634011660358937</v>
      </c>
      <c r="K144" s="64">
        <v>3.2134502400000002</v>
      </c>
      <c r="L144" s="64">
        <v>4.20220416</v>
      </c>
      <c r="M144" s="64">
        <v>3.01931311616</v>
      </c>
      <c r="N144" s="64">
        <v>5.1462522777599995</v>
      </c>
      <c r="O144" s="64">
        <v>4.153313809919999</v>
      </c>
      <c r="P144" s="64">
        <v>4.41761714944</v>
      </c>
      <c r="Q144" s="64">
        <v>2.39537408</v>
      </c>
      <c r="R144" s="64">
        <v>3.2912439859199996</v>
      </c>
      <c r="S144" s="64">
        <v>14.761583992319999</v>
      </c>
      <c r="T144" s="64">
        <v>13.798902571520001</v>
      </c>
      <c r="U144" s="64">
        <v>16.232867481600003</v>
      </c>
      <c r="V144" s="64">
        <v>16.93241088</v>
      </c>
      <c r="W144" s="64">
        <v>15.993094656</v>
      </c>
      <c r="X144" s="64">
        <v>10.9317339648</v>
      </c>
      <c r="Y144" s="64">
        <v>13.988466708479999</v>
      </c>
      <c r="Z144" s="64">
        <v>12.664201688520965</v>
      </c>
      <c r="AA144" s="64">
        <v>10.784838277979372</v>
      </c>
      <c r="AB144" s="64">
        <v>9.172934247456832</v>
      </c>
      <c r="AC144" s="64">
        <v>9.049684362106799</v>
      </c>
      <c r="AD144" s="64">
        <v>9.115569093445988</v>
      </c>
      <c r="AE144" s="64">
        <v>8.041723702193481</v>
      </c>
    </row>
    <row r="145" spans="3:31" ht="12.75">
      <c r="C145" s="62" t="s">
        <v>94</v>
      </c>
      <c r="D145" s="61"/>
      <c r="E145" s="61"/>
      <c r="F145" s="64">
        <v>6.753082614971732</v>
      </c>
      <c r="G145" s="64">
        <v>6.476468724835999</v>
      </c>
      <c r="H145" s="64">
        <v>5.9059959600150655</v>
      </c>
      <c r="I145" s="64">
        <v>6.183420028205198</v>
      </c>
      <c r="J145" s="64">
        <v>6.593827087507732</v>
      </c>
      <c r="K145" s="64">
        <v>6.1452264812971995</v>
      </c>
      <c r="L145" s="64">
        <v>6.008655592780133</v>
      </c>
      <c r="M145" s="64">
        <v>6.793127977872134</v>
      </c>
      <c r="N145" s="64">
        <v>6.550888271419066</v>
      </c>
      <c r="O145" s="64">
        <v>6.7191713729492</v>
      </c>
      <c r="P145" s="64">
        <v>6.914537176269066</v>
      </c>
      <c r="Q145" s="64">
        <v>6.1858505204378655</v>
      </c>
      <c r="R145" s="64">
        <v>6.306681027009733</v>
      </c>
      <c r="S145" s="64">
        <v>6.4218403617852</v>
      </c>
      <c r="T145" s="64">
        <v>6.712111344631732</v>
      </c>
      <c r="U145" s="64">
        <v>6.596836274162933</v>
      </c>
      <c r="V145" s="64">
        <v>6.402164905040666</v>
      </c>
      <c r="W145" s="64">
        <v>6.763151820667733</v>
      </c>
      <c r="X145" s="64">
        <v>7.0800425436062655</v>
      </c>
      <c r="Y145" s="64">
        <v>7.154114883109332</v>
      </c>
      <c r="Z145" s="64">
        <v>7.046825729473198</v>
      </c>
      <c r="AA145" s="64">
        <v>6.456446041715998</v>
      </c>
      <c r="AB145" s="64">
        <v>6.380120266666666</v>
      </c>
      <c r="AC145" s="64">
        <v>5.898475733333333</v>
      </c>
      <c r="AD145" s="64">
        <v>5.975657599999999</v>
      </c>
      <c r="AE145" s="64">
        <v>5.944487999999999</v>
      </c>
    </row>
    <row r="146" spans="3:31" ht="12.75">
      <c r="C146" s="62" t="s">
        <v>95</v>
      </c>
      <c r="D146" s="61"/>
      <c r="E146" s="61"/>
      <c r="F146" s="64">
        <v>23.68525113207495</v>
      </c>
      <c r="G146" s="64">
        <v>21.97519653070115</v>
      </c>
      <c r="H146" s="64">
        <v>15.770096358748052</v>
      </c>
      <c r="I146" s="64">
        <v>14.154550286654253</v>
      </c>
      <c r="J146" s="64">
        <v>13.773636408753099</v>
      </c>
      <c r="K146" s="64">
        <v>11.7627776378915</v>
      </c>
      <c r="L146" s="64">
        <v>17.0298610299862</v>
      </c>
      <c r="M146" s="64">
        <v>17.35501224667265</v>
      </c>
      <c r="N146" s="64">
        <v>17.7382822938915</v>
      </c>
      <c r="O146" s="64">
        <v>19.384458562625753</v>
      </c>
      <c r="P146" s="64">
        <v>17.350038118541153</v>
      </c>
      <c r="Q146" s="64">
        <v>14.91297469320505</v>
      </c>
      <c r="R146" s="64">
        <v>18.8129568472846</v>
      </c>
      <c r="S146" s="64">
        <v>17.48931384390575</v>
      </c>
      <c r="T146" s="64">
        <v>19.8711382134584</v>
      </c>
      <c r="U146" s="64">
        <v>18.6053522466262</v>
      </c>
      <c r="V146" s="64">
        <v>23.910396107868053</v>
      </c>
      <c r="W146" s="64">
        <v>26.757171040367353</v>
      </c>
      <c r="X146" s="64">
        <v>29.132450497920004</v>
      </c>
      <c r="Y146" s="64">
        <v>25.0460692416</v>
      </c>
      <c r="Z146" s="64">
        <v>30.606102883840002</v>
      </c>
      <c r="AA146" s="64">
        <v>24.629027448960002</v>
      </c>
      <c r="AB146" s="64">
        <v>29.060718262400002</v>
      </c>
      <c r="AC146" s="64">
        <v>30.57730527104</v>
      </c>
      <c r="AD146" s="64">
        <v>37.38532273344</v>
      </c>
      <c r="AE146" s="64">
        <v>34.8529653824</v>
      </c>
    </row>
    <row r="147" spans="3:31" ht="12.75">
      <c r="C147" s="62" t="s">
        <v>96</v>
      </c>
      <c r="D147" s="61"/>
      <c r="E147" s="61"/>
      <c r="F147" s="64">
        <v>31.411360699680497</v>
      </c>
      <c r="G147" s="64">
        <v>26.614340971814745</v>
      </c>
      <c r="H147" s="64">
        <v>19.086028254986</v>
      </c>
      <c r="I147" s="64">
        <v>18.716174546569494</v>
      </c>
      <c r="J147" s="64">
        <v>17.190741024495498</v>
      </c>
      <c r="K147" s="64">
        <v>18.479902784939746</v>
      </c>
      <c r="L147" s="64">
        <v>22.317561184861248</v>
      </c>
      <c r="M147" s="64">
        <v>20.309996924602</v>
      </c>
      <c r="N147" s="64">
        <v>21.3275207344815</v>
      </c>
      <c r="O147" s="64">
        <v>19.949943484509497</v>
      </c>
      <c r="P147" s="64">
        <v>27.574767558338</v>
      </c>
      <c r="Q147" s="64">
        <v>30.258337485106495</v>
      </c>
      <c r="R147" s="64">
        <v>29.790907155990748</v>
      </c>
      <c r="S147" s="64">
        <v>30.87213272753225</v>
      </c>
      <c r="T147" s="64">
        <v>30.673357669435248</v>
      </c>
      <c r="U147" s="64">
        <v>29.297058708763995</v>
      </c>
      <c r="V147" s="64">
        <v>26.68677776370375</v>
      </c>
      <c r="W147" s="64">
        <v>31.499989248092746</v>
      </c>
      <c r="X147" s="64">
        <v>29.94281136</v>
      </c>
      <c r="Y147" s="64">
        <v>29.667551567499995</v>
      </c>
      <c r="Z147" s="64">
        <v>26.412796265624998</v>
      </c>
      <c r="AA147" s="64">
        <v>24.229253221249994</v>
      </c>
      <c r="AB147" s="64">
        <v>23.117774631874997</v>
      </c>
      <c r="AC147" s="64">
        <v>25.579773209375</v>
      </c>
      <c r="AD147" s="64">
        <v>28.509841263749998</v>
      </c>
      <c r="AE147" s="64">
        <v>25.894447136249997</v>
      </c>
    </row>
    <row r="148" spans="3:31" ht="12.75">
      <c r="C148" s="62" t="s">
        <v>97</v>
      </c>
      <c r="D148" s="61"/>
      <c r="E148" s="60"/>
      <c r="F148" s="64">
        <v>4.72125632</v>
      </c>
      <c r="G148" s="64">
        <v>2.1960621760000003</v>
      </c>
      <c r="H148" s="64">
        <v>2.290980384</v>
      </c>
      <c r="I148" s="64">
        <v>2.82135128</v>
      </c>
      <c r="J148" s="64">
        <v>3.564363616</v>
      </c>
      <c r="K148" s="64">
        <v>3.8876402399999996</v>
      </c>
      <c r="L148" s="64">
        <v>-0.10601357125332891</v>
      </c>
      <c r="M148" s="64">
        <v>2.6953811041520006</v>
      </c>
      <c r="N148" s="64">
        <v>1.7366246635466702</v>
      </c>
      <c r="O148" s="64">
        <v>1.2947422942079951</v>
      </c>
      <c r="P148" s="64">
        <v>1.093451438552006</v>
      </c>
      <c r="Q148" s="64">
        <v>1.1308669839866634</v>
      </c>
      <c r="R148" s="64">
        <v>0.5790922888960013</v>
      </c>
      <c r="S148" s="64">
        <v>1.4606375440213417</v>
      </c>
      <c r="T148" s="64">
        <v>1.125041943959997</v>
      </c>
      <c r="U148" s="64">
        <v>2.0612692808106607</v>
      </c>
      <c r="V148" s="64">
        <v>0</v>
      </c>
      <c r="W148" s="64">
        <v>0.10811111983466559</v>
      </c>
      <c r="X148" s="64">
        <v>0</v>
      </c>
      <c r="Y148" s="64">
        <v>0.8244289425386724</v>
      </c>
      <c r="Z148" s="64">
        <v>0.6466956253120038</v>
      </c>
      <c r="AA148" s="64">
        <v>1.8375181473733315</v>
      </c>
      <c r="AB148" s="64">
        <v>2.9690970898277365</v>
      </c>
      <c r="AC148" s="64">
        <v>3.0312191359999954</v>
      </c>
      <c r="AD148" s="64">
        <v>3.2635838400000097</v>
      </c>
      <c r="AE148" s="64">
        <v>3.4756089280000064</v>
      </c>
    </row>
    <row r="149" spans="3:31" ht="12.75">
      <c r="C149" s="62" t="s">
        <v>98</v>
      </c>
      <c r="D149" s="61"/>
      <c r="E149" s="61"/>
      <c r="F149" s="64">
        <v>7.305976406313786</v>
      </c>
      <c r="G149" s="64">
        <v>8.850535679693158</v>
      </c>
      <c r="H149" s="64">
        <v>7.1421058861003015</v>
      </c>
      <c r="I149" s="64">
        <v>2.9794730860004646</v>
      </c>
      <c r="J149" s="64">
        <v>4.7799050731282025</v>
      </c>
      <c r="K149" s="64">
        <v>4.743771303015252</v>
      </c>
      <c r="L149" s="64">
        <v>4.255800598691954</v>
      </c>
      <c r="M149" s="64">
        <v>7.371542979607498</v>
      </c>
      <c r="N149" s="64">
        <v>7.6029102242848365</v>
      </c>
      <c r="O149" s="64">
        <v>6.943178209991033</v>
      </c>
      <c r="P149" s="64">
        <v>9.087958843292725</v>
      </c>
      <c r="Q149" s="64">
        <v>7.812757055790505</v>
      </c>
      <c r="R149" s="64">
        <v>11.800530112527507</v>
      </c>
      <c r="S149" s="64">
        <v>6.305857858147823</v>
      </c>
      <c r="T149" s="64">
        <v>6.964175989606002</v>
      </c>
      <c r="U149" s="64">
        <v>6.769793709109522</v>
      </c>
      <c r="V149" s="64">
        <v>7.564997425210057</v>
      </c>
      <c r="W149" s="64">
        <v>6.009540070152389</v>
      </c>
      <c r="X149" s="64">
        <v>10.91230003753358</v>
      </c>
      <c r="Y149" s="64">
        <v>14.489033672658845</v>
      </c>
      <c r="Z149" s="64">
        <v>7.184205386395165</v>
      </c>
      <c r="AA149" s="64">
        <v>10.598209833651065</v>
      </c>
      <c r="AB149" s="64">
        <v>9.809007434747059</v>
      </c>
      <c r="AC149" s="64">
        <v>8.221192871279728</v>
      </c>
      <c r="AD149" s="64">
        <v>12.554230727939315</v>
      </c>
      <c r="AE149" s="64">
        <v>11.690011144922009</v>
      </c>
    </row>
    <row r="150" spans="1:31" ht="12.75">
      <c r="A150" s="4"/>
      <c r="B150" s="4"/>
      <c r="C150" s="62" t="s">
        <v>99</v>
      </c>
      <c r="D150" s="61"/>
      <c r="E150" s="61"/>
      <c r="F150" s="64">
        <v>0</v>
      </c>
      <c r="G150" s="64">
        <v>0</v>
      </c>
      <c r="H150" s="64">
        <v>0</v>
      </c>
      <c r="I150" s="64">
        <v>0</v>
      </c>
      <c r="J150" s="64">
        <v>0</v>
      </c>
      <c r="K150" s="64">
        <v>0</v>
      </c>
      <c r="L150" s="64">
        <v>0</v>
      </c>
      <c r="M150" s="64">
        <v>0</v>
      </c>
      <c r="N150" s="64">
        <v>0</v>
      </c>
      <c r="O150" s="64">
        <v>0</v>
      </c>
      <c r="P150" s="64">
        <v>0</v>
      </c>
      <c r="Q150" s="64">
        <v>0</v>
      </c>
      <c r="R150" s="64">
        <v>0</v>
      </c>
      <c r="S150" s="64">
        <v>0</v>
      </c>
      <c r="T150" s="64">
        <v>0</v>
      </c>
      <c r="U150" s="64">
        <v>0</v>
      </c>
      <c r="V150" s="64">
        <v>0</v>
      </c>
      <c r="W150" s="64">
        <v>0</v>
      </c>
      <c r="X150" s="64">
        <v>0</v>
      </c>
      <c r="Y150" s="64">
        <v>0</v>
      </c>
      <c r="Z150" s="64">
        <v>0</v>
      </c>
      <c r="AA150" s="64">
        <v>0</v>
      </c>
      <c r="AB150" s="64">
        <v>0</v>
      </c>
      <c r="AC150" s="64">
        <v>0</v>
      </c>
      <c r="AD150" s="64">
        <v>0</v>
      </c>
      <c r="AE150" s="64">
        <v>0</v>
      </c>
    </row>
    <row r="151" spans="1:31" ht="12.75">
      <c r="A151" s="1"/>
      <c r="B151" s="1"/>
      <c r="C151" s="62" t="s">
        <v>100</v>
      </c>
      <c r="D151" s="61"/>
      <c r="E151" s="61"/>
      <c r="F151" s="64">
        <v>2.3906127601997667</v>
      </c>
      <c r="G151" s="64">
        <v>2.6468072671348004</v>
      </c>
      <c r="H151" s="64">
        <v>2.0696657498106332</v>
      </c>
      <c r="I151" s="64">
        <v>2.2502486965599666</v>
      </c>
      <c r="J151" s="64">
        <v>2.228530478499967</v>
      </c>
      <c r="K151" s="64">
        <v>2.2804129050164</v>
      </c>
      <c r="L151" s="64">
        <v>2.2220954494739</v>
      </c>
      <c r="M151" s="64">
        <v>2.3773405027551666</v>
      </c>
      <c r="N151" s="64">
        <v>2.465822134793967</v>
      </c>
      <c r="O151" s="64">
        <v>2.430429474424233</v>
      </c>
      <c r="P151" s="64">
        <v>2.418765997843067</v>
      </c>
      <c r="Q151" s="64">
        <v>2.551488413941134</v>
      </c>
      <c r="R151" s="64">
        <v>2.706331262019</v>
      </c>
      <c r="S151" s="64">
        <v>2.9074259034667</v>
      </c>
      <c r="T151" s="64">
        <v>2.9480470077597007</v>
      </c>
      <c r="U151" s="64">
        <v>2.9484491911721</v>
      </c>
      <c r="V151" s="64">
        <v>3.5348410824239336</v>
      </c>
      <c r="W151" s="64">
        <v>3.1772948570696666</v>
      </c>
      <c r="X151" s="64">
        <v>3.077551936946667</v>
      </c>
      <c r="Y151" s="64">
        <v>2.7192013389566667</v>
      </c>
      <c r="Z151" s="64">
        <v>2.4030806094166666</v>
      </c>
      <c r="AA151" s="64">
        <v>2.6395678727366665</v>
      </c>
      <c r="AB151" s="64">
        <v>2.3367193875666668</v>
      </c>
      <c r="AC151" s="64">
        <v>2.2546727860066667</v>
      </c>
      <c r="AD151" s="64">
        <v>2.2341611356166666</v>
      </c>
      <c r="AE151" s="64">
        <v>2.2784019501833335</v>
      </c>
    </row>
    <row r="152" spans="3:31" ht="12.75">
      <c r="C152" s="62" t="s">
        <v>101</v>
      </c>
      <c r="D152" s="61"/>
      <c r="E152" s="61"/>
      <c r="F152" s="64">
        <v>17.17498196664466</v>
      </c>
      <c r="G152" s="64">
        <v>15.194744878331933</v>
      </c>
      <c r="H152" s="64">
        <v>13.372175567984229</v>
      </c>
      <c r="I152" s="64">
        <v>11.981005839898058</v>
      </c>
      <c r="J152" s="64">
        <v>10.299388528576095</v>
      </c>
      <c r="K152" s="64">
        <v>10.409793514249612</v>
      </c>
      <c r="L152" s="64">
        <v>9.987171312853077</v>
      </c>
      <c r="M152" s="64">
        <v>10.033821503232737</v>
      </c>
      <c r="N152" s="64">
        <v>12.186521707041189</v>
      </c>
      <c r="O152" s="64">
        <v>11.193600604845685</v>
      </c>
      <c r="P152" s="64">
        <v>10.085238688702415</v>
      </c>
      <c r="Q152" s="64">
        <v>11.181137282065144</v>
      </c>
      <c r="R152" s="64">
        <v>7.344327316164864</v>
      </c>
      <c r="S152" s="64">
        <v>6.953661708325896</v>
      </c>
      <c r="T152" s="64">
        <v>7.767017445004814</v>
      </c>
      <c r="U152" s="64">
        <v>7.131523223728574</v>
      </c>
      <c r="V152" s="64">
        <v>6.543783090078879</v>
      </c>
      <c r="W152" s="64">
        <v>7.180987640769287</v>
      </c>
      <c r="X152" s="64">
        <v>8.741741636245008</v>
      </c>
      <c r="Y152" s="64">
        <v>8.20193712306372</v>
      </c>
      <c r="Z152" s="64">
        <v>8.754974936921146</v>
      </c>
      <c r="AA152" s="64">
        <v>9.198537199470227</v>
      </c>
      <c r="AB152" s="64">
        <v>9.88706581534412</v>
      </c>
      <c r="AC152" s="64">
        <v>9.271167162816813</v>
      </c>
      <c r="AD152" s="64">
        <v>8.369516177217077</v>
      </c>
      <c r="AE152" s="64">
        <v>8.322897685555947</v>
      </c>
    </row>
    <row r="153" spans="1:31" ht="12.75">
      <c r="A153" s="4"/>
      <c r="B153" s="4"/>
      <c r="C153" s="62" t="s">
        <v>102</v>
      </c>
      <c r="D153" s="61"/>
      <c r="E153" s="60"/>
      <c r="F153" s="64">
        <v>0.8521974999999999</v>
      </c>
      <c r="G153" s="64">
        <v>0.8521974999999999</v>
      </c>
      <c r="H153" s="64">
        <v>0.8521974999999999</v>
      </c>
      <c r="I153" s="64">
        <v>0.8707519846682462</v>
      </c>
      <c r="J153" s="64">
        <v>0.8897104471717994</v>
      </c>
      <c r="K153" s="64">
        <v>0.909081683125</v>
      </c>
      <c r="L153" s="64">
        <v>0.5949389732613114</v>
      </c>
      <c r="M153" s="64">
        <v>0.38935157145450316</v>
      </c>
      <c r="N153" s="64">
        <v>0.25480705249999996</v>
      </c>
      <c r="O153" s="64">
        <v>0.25621953730039343</v>
      </c>
      <c r="P153" s="64">
        <v>0.2576398519991033</v>
      </c>
      <c r="Q153" s="64">
        <v>0.25906803999999994</v>
      </c>
      <c r="R153" s="64">
        <v>0.25612301367984525</v>
      </c>
      <c r="S153" s="64">
        <v>0.253211465746397</v>
      </c>
      <c r="T153" s="64">
        <v>0.250333015625</v>
      </c>
      <c r="U153" s="64">
        <v>0.29427444921875</v>
      </c>
      <c r="V153" s="64">
        <v>0.3382158828125</v>
      </c>
      <c r="W153" s="64">
        <v>0.38215731640625006</v>
      </c>
      <c r="X153" s="64">
        <v>0.42609874999999997</v>
      </c>
      <c r="Y153" s="64">
        <v>0.42609874999999997</v>
      </c>
      <c r="Z153" s="64">
        <v>0.42609874999999997</v>
      </c>
      <c r="AA153" s="64">
        <v>0.42609874999999997</v>
      </c>
      <c r="AB153" s="64">
        <v>0.42609874999999997</v>
      </c>
      <c r="AC153" s="64">
        <v>0.42609874999999997</v>
      </c>
      <c r="AD153" s="64">
        <v>0.42609874999999997</v>
      </c>
      <c r="AE153" s="64">
        <v>0.42609874999999997</v>
      </c>
    </row>
    <row r="154" spans="3:31" ht="12.75">
      <c r="C154" s="62" t="s">
        <v>103</v>
      </c>
      <c r="D154" s="61"/>
      <c r="E154" s="61"/>
      <c r="F154" s="64">
        <v>1.7338812516666666</v>
      </c>
      <c r="G154" s="64">
        <v>1.7338812516666666</v>
      </c>
      <c r="H154" s="64">
        <v>1.7338812516666666</v>
      </c>
      <c r="I154" s="64">
        <v>1.7338812516666666</v>
      </c>
      <c r="J154" s="64">
        <v>1.7338812516666666</v>
      </c>
      <c r="K154" s="64">
        <v>1.7353674355966668</v>
      </c>
      <c r="L154" s="64">
        <v>1.4677627831626308</v>
      </c>
      <c r="M154" s="64">
        <v>1.2414244634575586</v>
      </c>
      <c r="N154" s="64">
        <v>1.049988946545</v>
      </c>
      <c r="O154" s="64">
        <v>1.3987766945951743</v>
      </c>
      <c r="P154" s="64">
        <v>1.86342556060303</v>
      </c>
      <c r="Q154" s="64">
        <v>2.482422557743333</v>
      </c>
      <c r="R154" s="64">
        <v>2.306812339262565</v>
      </c>
      <c r="S154" s="64">
        <v>2.143625045613297</v>
      </c>
      <c r="T154" s="64">
        <v>1.991981860843333</v>
      </c>
      <c r="U154" s="64">
        <v>2.0513053693825</v>
      </c>
      <c r="V154" s="64">
        <v>2.1106288779216666</v>
      </c>
      <c r="W154" s="64">
        <v>2.169952386460833</v>
      </c>
      <c r="X154" s="64">
        <v>2.2292758950000002</v>
      </c>
      <c r="Y154" s="64">
        <v>2.2292758950000002</v>
      </c>
      <c r="Z154" s="64">
        <v>2.2292758950000002</v>
      </c>
      <c r="AA154" s="64">
        <v>2.2292758950000002</v>
      </c>
      <c r="AB154" s="64">
        <v>1.7338812516666666</v>
      </c>
      <c r="AC154" s="64">
        <v>1.7338812516666666</v>
      </c>
      <c r="AD154" s="64">
        <v>1.7338812516666666</v>
      </c>
      <c r="AE154" s="64">
        <v>1.7338812516666666</v>
      </c>
    </row>
    <row r="155" spans="3:31" ht="12.75">
      <c r="C155" s="62" t="s">
        <v>106</v>
      </c>
      <c r="D155" s="61"/>
      <c r="E155" s="61"/>
      <c r="F155" s="64">
        <v>6.378247595985465</v>
      </c>
      <c r="G155" s="64">
        <v>6.116987364712399</v>
      </c>
      <c r="H155" s="64">
        <v>5.578179143825199</v>
      </c>
      <c r="I155" s="64">
        <v>5.840204568740665</v>
      </c>
      <c r="J155" s="64">
        <v>6.2278316687488</v>
      </c>
      <c r="K155" s="64">
        <v>5.804130973566932</v>
      </c>
      <c r="L155" s="64">
        <v>5.675140572587199</v>
      </c>
      <c r="M155" s="64">
        <v>6.416070197565599</v>
      </c>
      <c r="N155" s="64">
        <v>6.187276205696666</v>
      </c>
      <c r="O155" s="64">
        <v>6.346218618943865</v>
      </c>
      <c r="P155" s="64">
        <v>6.530740485027732</v>
      </c>
      <c r="Q155" s="64">
        <v>5.8425001604287985</v>
      </c>
      <c r="R155" s="64">
        <v>5.956623868175199</v>
      </c>
      <c r="S155" s="64">
        <v>6.0653912130034655</v>
      </c>
      <c r="T155" s="64">
        <v>6.339550480070132</v>
      </c>
      <c r="U155" s="64">
        <v>6.230673826052134</v>
      </c>
      <c r="V155" s="64">
        <v>6.046807844420932</v>
      </c>
      <c r="W155" s="64">
        <v>6.3877578992128</v>
      </c>
      <c r="X155" s="64">
        <v>6.687059369740932</v>
      </c>
      <c r="Y155" s="64">
        <v>6.757020261634132</v>
      </c>
      <c r="Z155" s="64">
        <v>6.655686286428666</v>
      </c>
      <c r="AA155" s="64">
        <v>6.098076064107866</v>
      </c>
      <c r="AB155" s="64">
        <v>6.026122666666667</v>
      </c>
      <c r="AC155" s="64">
        <v>5.570823866666665</v>
      </c>
      <c r="AD155" s="64">
        <v>5.643923999999998</v>
      </c>
      <c r="AE155" s="64">
        <v>5.6146097333333325</v>
      </c>
    </row>
    <row r="156" spans="3:31" ht="12.75">
      <c r="C156" s="63" t="s">
        <v>69</v>
      </c>
      <c r="D156" s="61"/>
      <c r="E156" s="61"/>
      <c r="F156" s="64">
        <v>9.92209747086255</v>
      </c>
      <c r="G156" s="64">
        <v>10.73876397734069</v>
      </c>
      <c r="H156" s="64">
        <v>9.648089122452424</v>
      </c>
      <c r="I156" s="64">
        <v>11.358474385525254</v>
      </c>
      <c r="J156" s="64">
        <v>12.012678289238433</v>
      </c>
      <c r="K156" s="64">
        <v>11.826967680000001</v>
      </c>
      <c r="L156" s="64">
        <v>12.73314014974834</v>
      </c>
      <c r="M156" s="64">
        <v>14.283012582360755</v>
      </c>
      <c r="N156" s="64">
        <v>15.246894300000003</v>
      </c>
      <c r="O156" s="64">
        <v>16.148719307261647</v>
      </c>
      <c r="P156" s="64">
        <v>14.27242686277604</v>
      </c>
      <c r="Q156" s="64">
        <v>14.277071489999999</v>
      </c>
      <c r="R156" s="64">
        <v>12.681137568000002</v>
      </c>
      <c r="S156" s="64">
        <v>14.82816499550148</v>
      </c>
      <c r="T156" s="64">
        <v>18.344024160000004</v>
      </c>
      <c r="U156" s="64">
        <v>18.44785318657137</v>
      </c>
      <c r="V156" s="64">
        <v>18.542101559762994</v>
      </c>
      <c r="W156" s="64">
        <v>19.879744381867493</v>
      </c>
      <c r="X156" s="64">
        <v>21.923014666666667</v>
      </c>
      <c r="Y156" s="64">
        <v>22.500860791897853</v>
      </c>
      <c r="Z156" s="64">
        <v>22.62466759038514</v>
      </c>
      <c r="AA156" s="64">
        <v>21.16159576870205</v>
      </c>
      <c r="AB156" s="64">
        <v>17.688296816666668</v>
      </c>
      <c r="AC156" s="64">
        <v>17.87108770643525</v>
      </c>
      <c r="AD156" s="64">
        <v>18.85475174465091</v>
      </c>
      <c r="AE156" s="64">
        <v>19.03270930650878</v>
      </c>
    </row>
    <row r="157" spans="3:31" ht="12.75">
      <c r="C157" s="10"/>
      <c r="D157" s="10"/>
      <c r="E157" s="10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</row>
    <row r="158" spans="3:31" ht="12.75">
      <c r="C158" s="10"/>
      <c r="D158" s="10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</row>
    <row r="159" spans="3:31" ht="12.75">
      <c r="C159" s="10"/>
      <c r="D159" s="10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</row>
    <row r="160" spans="6:31" ht="12.75"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</row>
    <row r="161" spans="5:31" ht="12.75">
      <c r="E161" s="10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</row>
    <row r="162" spans="5:31" ht="12.75">
      <c r="E162" s="10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</row>
    <row r="163" spans="6:31" ht="12.75"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</row>
    <row r="164" spans="3:31" ht="12.75">
      <c r="C164" s="10"/>
      <c r="D164" s="10"/>
      <c r="E164" s="10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</row>
    <row r="165" spans="3:31" ht="12.75">
      <c r="C165" s="10"/>
      <c r="D165" s="10"/>
      <c r="E165" s="10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</row>
    <row r="166" spans="1:31" ht="12.75">
      <c r="A166" s="4"/>
      <c r="B166" s="4"/>
      <c r="C166" s="10"/>
      <c r="D166" s="10"/>
      <c r="E166" s="10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</row>
    <row r="167" spans="6:31" ht="12.75"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</row>
    <row r="168" spans="6:31" ht="12.75"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</row>
    <row r="169" spans="6:31" ht="12.75"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</row>
    <row r="170" spans="3:31" ht="12.75">
      <c r="C170" s="4"/>
      <c r="D170" s="4"/>
      <c r="E170" s="1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</row>
    <row r="171" spans="6:31" ht="12.75"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</row>
    <row r="172" spans="6:31" ht="12.75"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</row>
    <row r="173" spans="6:31" ht="12.75"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</row>
  </sheetData>
  <printOptions/>
  <pageMargins left="0.75" right="0.75" top="1" bottom="1" header="0.5" footer="0.5"/>
  <pageSetup fitToHeight="1" fitToWidth="1" horizontalDpi="600" verticalDpi="600" orientation="landscape" scal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EIA</dc:creator>
  <cp:keywords/>
  <dc:description/>
  <cp:lastModifiedBy> </cp:lastModifiedBy>
  <cp:lastPrinted>2007-08-01T16:45:28Z</cp:lastPrinted>
  <dcterms:created xsi:type="dcterms:W3CDTF">2007-07-31T16:32:37Z</dcterms:created>
  <dcterms:modified xsi:type="dcterms:W3CDTF">2008-06-05T13:06:22Z</dcterms:modified>
  <cp:category/>
  <cp:version/>
  <cp:contentType/>
  <cp:contentStatus/>
</cp:coreProperties>
</file>