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60" windowHeight="44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'Sheet1'!$C$1:$F$83</definedName>
    <definedName name="_xlnm.Print_Titles" localSheetId="0">'Sheet1'!$2:$10</definedName>
  </definedNames>
  <calcPr fullCalcOnLoad="1"/>
</workbook>
</file>

<file path=xl/sharedStrings.xml><?xml version="1.0" encoding="utf-8"?>
<sst xmlns="http://schemas.openxmlformats.org/spreadsheetml/2006/main" count="206" uniqueCount="138">
  <si>
    <t xml:space="preserve">      Authorized Under Public Law 95-113, Section 1433, September 29, 1977, As Amended</t>
  </si>
  <si>
    <t>MATCHING</t>
  </si>
  <si>
    <t>SECTION 1433</t>
  </si>
  <si>
    <t>OFFSET</t>
  </si>
  <si>
    <t>STATE</t>
  </si>
  <si>
    <t>INSTITUTION</t>
  </si>
  <si>
    <t>FORMULA FUNDS</t>
  </si>
  <si>
    <t>REQUIRED</t>
  </si>
  <si>
    <t>ALABAMA</t>
  </si>
  <si>
    <t>-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</si>
  <si>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</si>
  <si>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</si>
  <si>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</si>
  <si>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</si>
  <si>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</si>
  <si>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</si>
  <si>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</si>
  <si>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</si>
  <si>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</si>
  <si>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</si>
  <si>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</si>
  <si>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</si>
  <si>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</si>
  <si>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</si>
  <si>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</si>
  <si>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</si>
  <si>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</si>
  <si>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</si>
  <si>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</si>
  <si>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</si>
  <si>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</si>
  <si>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</si>
  <si>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</si>
  <si>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</si>
  <si>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</si>
  <si>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</si>
  <si>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</si>
  <si>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</si>
  <si>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</si>
  <si>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</si>
  <si>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</si>
  <si>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</si>
  <si>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</si>
  <si>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</si>
  <si>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</si>
  <si>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</si>
  <si>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</si>
  <si>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</si>
  <si>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</si>
  <si>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</si>
  <si>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</si>
  <si>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</si>
  <si>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</si>
  <si>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</si>
  <si>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</si>
  <si>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</si>
  <si>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</si>
  <si>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</si>
  <si>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</si>
  <si>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</si>
  <si>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</si>
  <si>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 xml:space="preserve">     Total Payments to States</t>
  </si>
  <si>
    <t xml:space="preserve">     Small Business Set-Aside</t>
  </si>
  <si>
    <t xml:space="preserve">     Federal Administration</t>
  </si>
  <si>
    <t xml:space="preserve">          Total Appropriation</t>
  </si>
  <si>
    <t xml:space="preserve">     Biotech Risk Assessment</t>
  </si>
  <si>
    <t>AL-Auburn University, Agricultural Experiment Station</t>
  </si>
  <si>
    <t>AL-Auburn University, School of Veterinary Medicine</t>
  </si>
  <si>
    <t>AL-Tuskegee University, School of Veterinary Medicine</t>
  </si>
  <si>
    <t>AK-University of Alaska, Agricultural Experiment Station</t>
  </si>
  <si>
    <t>AZ-University of Arizona, Agricultural Experiment Station</t>
  </si>
  <si>
    <t>AR-University of Arkansas, Agricultural Experiment Station</t>
  </si>
  <si>
    <t>CA-University of California-Oakland, Agricultural Experiment Station</t>
  </si>
  <si>
    <t>CA-University of  California-Davis, School of Veterinary Medicine</t>
  </si>
  <si>
    <t>CO-Colorado State Univ., Agric. Exper. Station &amp; College of Vet. Medicine</t>
  </si>
  <si>
    <t>CT-University of Connecticut-Storrs, Agricultural Experiment Station</t>
  </si>
  <si>
    <t>DE-University of Delaware, Agricultural Experiment Station</t>
  </si>
  <si>
    <t>FL-University of Florida, Agricultural Experiment Station</t>
  </si>
  <si>
    <t>FL-University of Florida, College of Veterinary Medicine</t>
  </si>
  <si>
    <t>GA-University of Georgia, Agricultural Experiment Station</t>
  </si>
  <si>
    <t>GA-University of Georgia, College of Veterinary Medicine</t>
  </si>
  <si>
    <t>HI-University of Hawaii, Agricultural Experiment Station</t>
  </si>
  <si>
    <t>ID-University of Idaho, Agricultural Experiment Station</t>
  </si>
  <si>
    <t xml:space="preserve"> IL-Univ. of Illinois, Agric. Exper. Station &amp; College of Vet. Medicine</t>
  </si>
  <si>
    <t>IA-Iowa State University, Agricultural &amp; Home Economics Experiment Station</t>
  </si>
  <si>
    <t>IA-Iowa State University, College of Veterinary Medicine</t>
  </si>
  <si>
    <t>IN-Purdue Univ, Agric. Exper. Station &amp; College of Veterinary Medicine</t>
  </si>
  <si>
    <t>KS-Kansas State Univ., Agric. Exper. Station &amp; College of Vet. Medicine</t>
  </si>
  <si>
    <t>KY-University of Kentucky, Agricultural Experiment Station</t>
  </si>
  <si>
    <t>LA-Louisiana State University, Agricultural Experiment Station</t>
  </si>
  <si>
    <t>LA-Louisiana State University, College of Veterinary Medicine</t>
  </si>
  <si>
    <t>ME-University of Maine, Agricultural Experiment Station</t>
  </si>
  <si>
    <t>MD-University of Maryland, Agricultural Experiment Station</t>
  </si>
  <si>
    <t>MA-University of Massachusetts, Agricultural Experiment Station</t>
  </si>
  <si>
    <t>MA-Tufts University, School of Veterinary Medicine</t>
  </si>
  <si>
    <t>MI-Michigan State Univ., Agricultural Exper. Station &amp; College of Vet. Med.</t>
  </si>
  <si>
    <t>MN-University of Minnesota, Agricultural Exper. Station</t>
  </si>
  <si>
    <t>MN-Univ. of Minnesota, College of Veterinary Medicine</t>
  </si>
  <si>
    <t>MS-Miss. State Univ., Agricultural and Forestry Exper. Sta. &amp; Coll. of Vet. Med.</t>
  </si>
  <si>
    <t>MO-University of Missouri, Agricultural Experiment Station</t>
  </si>
  <si>
    <t>MO-University of Missouri, College of Veterinary Medicine</t>
  </si>
  <si>
    <t>MT-Montana State University, Agricultural Experiment Station</t>
  </si>
  <si>
    <t>NE-University of Nebraska, Agricultural Experiment Station</t>
  </si>
  <si>
    <t>NV-University of Nevada, Agricultural Experiment Station</t>
  </si>
  <si>
    <t>NH-University of New Hampshire, Agricultural Exper. Station</t>
  </si>
  <si>
    <t>NJ-Rutgers University, Agricultural Experiment Station</t>
  </si>
  <si>
    <t>NM-New Mexico State University, Agricultural Exper. Station</t>
  </si>
  <si>
    <t>NY-Cornell University, Agricultural Experiment Station</t>
  </si>
  <si>
    <t>NY-Cornell University, College of Veterinary Medicine</t>
  </si>
  <si>
    <t>NC-North Carolina State University, Agricultural Experiment Station</t>
  </si>
  <si>
    <t>NC-North Carolina State University, College of Veterinary Medicine</t>
  </si>
  <si>
    <t>ND-North Dakota State University, Agricultural Experiment Station</t>
  </si>
  <si>
    <t>OH-Ohio State University, Ohio Agricultural Research &amp; Development Center</t>
  </si>
  <si>
    <t>OH-Ohio State University, College of Veterinary Medicine</t>
  </si>
  <si>
    <t>OK-Oklahoma State Univ., Agric. Exper. Station and College of Vet. Med.</t>
  </si>
  <si>
    <t>OR-Oregon State University, Agricultural Experiment Station</t>
  </si>
  <si>
    <t>OR-Oregon State University, College of Veterinary Medicine</t>
  </si>
  <si>
    <t>PA-Pennsylvania State University, Agricultural Experiment Station</t>
  </si>
  <si>
    <t>PA-University of Pennsylvania, College of Veterinary Medicine</t>
  </si>
  <si>
    <t>PR-University of Puerto Rico, Agricultural Experiment Station</t>
  </si>
  <si>
    <t>RI-University of Rhode Island, Agricultural Experiment Station</t>
  </si>
  <si>
    <t>SC-Clemson University, Agricultural Experiment Station</t>
  </si>
  <si>
    <t>SD-South Dakota State University, Agricultural Experiment Station</t>
  </si>
  <si>
    <t>TN-University of Tennessee, Agricultural Experiment Station</t>
  </si>
  <si>
    <t>TN-University of Tennessee, College of Veterinary Medicine</t>
  </si>
  <si>
    <t>TX-Texas A&amp;M Univ., Agricultural Experiment Station and College of Vet. Med.</t>
  </si>
  <si>
    <t>UT-Utah State University, Agricultural Experiment Station</t>
  </si>
  <si>
    <t>VT-University of Vermont, Agricultural Experiment Station</t>
  </si>
  <si>
    <t>VA-VA Polytechnic Institute, Agric. Exper. Station and College of Vet. Med.</t>
  </si>
  <si>
    <t>WA-Washington State University, Agricultural Experiment Station</t>
  </si>
  <si>
    <t>WA-Washington State University, College of Veterinary Medicine</t>
  </si>
  <si>
    <t>WV-West Virginia University, Agricultural &amp; Forestry Experiment Station</t>
  </si>
  <si>
    <t>WI-University of Wisconsin, Agric. Exper. Station &amp; College of Vet. Med.</t>
  </si>
  <si>
    <t>WY-University of Wyoming, Agricultural Experiment Station</t>
  </si>
  <si>
    <r>
      <t xml:space="preserve">                   FY 2007 Estimate </t>
    </r>
    <r>
      <rPr>
        <sz val="12"/>
        <rFont val="Arial"/>
        <family val="2"/>
      </rPr>
      <t>of Funds to Eligible Institutions</t>
    </r>
  </si>
  <si>
    <t xml:space="preserve">  FY 2007</t>
  </si>
  <si>
    <t>Allowable Carryover:  None</t>
  </si>
  <si>
    <t xml:space="preserve">Matching Requirement:  Amounts allocated to a State above $100,000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</si>
</sst>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"/>
    <numFmt numFmtId="169" formatCode="0.000000000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5" fontId="8" fillId="0" borderId="0" xfId="15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165" fontId="9" fillId="0" borderId="0" xfId="15" applyNumberFormat="1" applyFont="1" applyAlignment="1">
      <alignment/>
    </xf>
    <xf numFmtId="0" fontId="9" fillId="0" borderId="1" xfId="0" applyFont="1" applyBorder="1" applyAlignment="1">
      <alignment horizontal="center"/>
    </xf>
    <xf numFmtId="165" fontId="9" fillId="0" borderId="1" xfId="15" applyNumberFormat="1" applyFont="1" applyBorder="1" applyAlignment="1">
      <alignment horizontal="center"/>
    </xf>
    <xf numFmtId="167" fontId="8" fillId="0" borderId="0" xfId="17" applyNumberFormat="1" applyFont="1" applyAlignment="1">
      <alignment/>
    </xf>
    <xf numFmtId="41" fontId="8" fillId="0" borderId="0" xfId="0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8" fillId="0" borderId="0" xfId="0" applyFont="1" applyAlignment="1">
      <alignment horizontal="left"/>
    </xf>
    <xf numFmtId="42" fontId="8" fillId="0" borderId="0" xfId="15" applyNumberFormat="1" applyFont="1" applyAlignment="1">
      <alignment/>
    </xf>
    <xf numFmtId="167" fontId="8" fillId="0" borderId="2" xfId="17" applyNumberFormat="1" applyFont="1" applyBorder="1" applyAlignment="1">
      <alignment/>
    </xf>
    <xf numFmtId="42" fontId="8" fillId="0" borderId="3" xfId="15" applyNumberFormat="1" applyFont="1" applyBorder="1" applyAlignment="1">
      <alignment/>
    </xf>
    <xf numFmtId="42" fontId="8" fillId="0" borderId="2" xfId="15" applyNumberFormat="1" applyFont="1" applyBorder="1" applyAlignment="1">
      <alignment/>
    </xf>
    <xf numFmtId="0" fontId="10" fillId="0" borderId="0" xfId="0" applyFont="1" applyAlignment="1">
      <alignment horizontal="left"/>
    </xf>
    <xf numFmtId="165" fontId="10" fillId="0" borderId="0" xfId="15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5" zoomScaleNormal="75" workbookViewId="0" topLeftCell="C1">
      <pane xSplit="1" ySplit="10" topLeftCell="D11" activePane="bottomRight" state="frozen"/>
      <selection pane="topLeft" activeCell="C1" sqref="C1"/>
      <selection pane="topRight" activeCell="E1" sqref="E1"/>
      <selection pane="bottomLeft" activeCell="C8" sqref="C8"/>
      <selection pane="bottomRight" activeCell="D5" sqref="D5"/>
    </sheetView>
  </sheetViews>
  <sheetFormatPr defaultColWidth="9.00390625" defaultRowHeight="15.75"/>
  <cols>
    <col min="1" max="1" width="20.00390625" style="1" customWidth="1"/>
    <col min="2" max="2" width="2.625" style="0" customWidth="1"/>
    <col min="3" max="3" width="70.50390625" style="0" customWidth="1"/>
    <col min="4" max="4" width="17.50390625" style="3" customWidth="1"/>
    <col min="5" max="5" width="2.625" style="0" customWidth="1"/>
    <col min="6" max="6" width="14.625" style="3" customWidth="1"/>
    <col min="7" max="7" width="9.00390625" style="6" customWidth="1"/>
    <col min="8" max="8" width="12.00390625" style="7" customWidth="1"/>
    <col min="9" max="9" width="22.125" style="8" customWidth="1"/>
  </cols>
  <sheetData>
    <row r="1" spans="3:6" ht="15.75">
      <c r="C1" s="17"/>
      <c r="D1" s="18"/>
      <c r="E1" s="17"/>
      <c r="F1" s="18"/>
    </row>
    <row r="2" spans="3:6" ht="15.75">
      <c r="C2" s="19" t="s">
        <v>134</v>
      </c>
      <c r="D2" s="21"/>
      <c r="E2" s="20"/>
      <c r="F2" s="21"/>
    </row>
    <row r="3" spans="3:6" ht="15.75">
      <c r="C3" s="20" t="s">
        <v>0</v>
      </c>
      <c r="D3" s="21"/>
      <c r="E3" s="20"/>
      <c r="F3" s="21"/>
    </row>
    <row r="4" spans="3:6" ht="15.75">
      <c r="C4" s="20"/>
      <c r="D4" s="21"/>
      <c r="E4" s="20"/>
      <c r="F4" s="21"/>
    </row>
    <row r="5" spans="3:6" ht="15.75">
      <c r="C5" s="36" t="s">
        <v>137</v>
      </c>
      <c r="D5" s="37" t="s">
        <v>60</v>
      </c>
      <c r="E5" s="20"/>
      <c r="F5" s="21"/>
    </row>
    <row r="6" spans="3:6" ht="15.75">
      <c r="C6" s="36" t="s">
        <v>136</v>
      </c>
      <c r="D6" s="21"/>
      <c r="E6" s="20"/>
      <c r="F6" s="21"/>
    </row>
    <row r="7" spans="3:6" ht="15.75">
      <c r="C7" s="17"/>
      <c r="D7" s="18"/>
      <c r="E7" s="17"/>
      <c r="F7" s="18"/>
    </row>
    <row r="8" spans="3:9" s="2" customFormat="1" ht="15.75">
      <c r="C8" s="22"/>
      <c r="D8" s="23" t="s">
        <v>135</v>
      </c>
      <c r="E8" s="22"/>
      <c r="F8" s="24" t="s">
        <v>1</v>
      </c>
      <c r="G8" s="9"/>
      <c r="H8" s="10"/>
      <c r="I8" s="11"/>
    </row>
    <row r="9" spans="3:9" s="2" customFormat="1" ht="15.75">
      <c r="C9" s="22"/>
      <c r="D9" s="23" t="s">
        <v>2</v>
      </c>
      <c r="E9" s="22"/>
      <c r="F9" s="23" t="s">
        <v>3</v>
      </c>
      <c r="G9" s="9"/>
      <c r="H9" s="10"/>
      <c r="I9" s="11"/>
    </row>
    <row r="10" spans="1:9" s="2" customFormat="1" ht="15.75">
      <c r="A10" s="4" t="s">
        <v>4</v>
      </c>
      <c r="C10" s="25" t="s">
        <v>5</v>
      </c>
      <c r="D10" s="26" t="s">
        <v>6</v>
      </c>
      <c r="E10" s="22"/>
      <c r="F10" s="26" t="s">
        <v>7</v>
      </c>
      <c r="G10" s="9"/>
      <c r="H10" s="10"/>
      <c r="I10" s="11"/>
    </row>
    <row r="11" spans="1:9" ht="15.75">
      <c r="A11" s="1" t="s">
        <v>8</v>
      </c>
      <c r="B11" s="5" t="s">
        <v>9</v>
      </c>
      <c r="C11" s="17" t="s">
        <v>66</v>
      </c>
      <c r="D11" s="27">
        <v>42611</v>
      </c>
      <c r="E11" s="17"/>
      <c r="F11" s="27"/>
      <c r="G11" s="8"/>
      <c r="H11" s="12"/>
      <c r="I11" s="12"/>
    </row>
    <row r="12" spans="2:9" ht="15.75">
      <c r="B12" s="5" t="s">
        <v>9</v>
      </c>
      <c r="C12" s="17" t="s">
        <v>67</v>
      </c>
      <c r="D12" s="18">
        <v>47158</v>
      </c>
      <c r="E12" s="17"/>
      <c r="F12" s="18"/>
      <c r="G12" s="8"/>
      <c r="H12" s="12"/>
      <c r="I12" s="13"/>
    </row>
    <row r="13" spans="2:9" ht="15.75">
      <c r="B13" s="5" t="s">
        <v>9</v>
      </c>
      <c r="C13" s="17" t="s">
        <v>68</v>
      </c>
      <c r="D13" s="18">
        <v>8478</v>
      </c>
      <c r="E13" s="17"/>
      <c r="F13" s="18"/>
      <c r="G13" s="8"/>
      <c r="H13" s="12"/>
      <c r="I13" s="13"/>
    </row>
    <row r="14" spans="1:9" ht="15.75">
      <c r="A14" s="1" t="s">
        <v>10</v>
      </c>
      <c r="B14" s="5" t="s">
        <v>9</v>
      </c>
      <c r="C14" s="17" t="s">
        <v>69</v>
      </c>
      <c r="D14" s="28">
        <v>3481</v>
      </c>
      <c r="E14" s="17"/>
      <c r="F14" s="18"/>
      <c r="G14" s="8"/>
      <c r="H14" s="12"/>
      <c r="I14" s="14"/>
    </row>
    <row r="15" spans="1:9" ht="15.75">
      <c r="A15" s="1" t="s">
        <v>11</v>
      </c>
      <c r="B15" s="5" t="s">
        <v>9</v>
      </c>
      <c r="C15" s="17" t="s">
        <v>70</v>
      </c>
      <c r="D15" s="28">
        <v>49779</v>
      </c>
      <c r="E15" s="17"/>
      <c r="F15" s="18"/>
      <c r="G15" s="8"/>
      <c r="H15" s="12"/>
      <c r="I15" s="15"/>
    </row>
    <row r="16" spans="1:8" ht="15.75">
      <c r="A16" s="1" t="s">
        <v>12</v>
      </c>
      <c r="B16" s="5" t="s">
        <v>9</v>
      </c>
      <c r="C16" s="17" t="s">
        <v>71</v>
      </c>
      <c r="D16" s="28">
        <v>102147</v>
      </c>
      <c r="E16" s="17"/>
      <c r="F16" s="32">
        <v>2147</v>
      </c>
      <c r="G16" s="8"/>
      <c r="H16" s="12"/>
    </row>
    <row r="17" spans="1:9" ht="15.75">
      <c r="A17" s="1" t="s">
        <v>13</v>
      </c>
      <c r="B17" s="5" t="s">
        <v>9</v>
      </c>
      <c r="C17" s="17" t="s">
        <v>72</v>
      </c>
      <c r="D17" s="18">
        <v>127098</v>
      </c>
      <c r="E17" s="17"/>
      <c r="F17" s="18">
        <f>394477*0.21</f>
        <v>82840.17</v>
      </c>
      <c r="G17" s="8"/>
      <c r="H17" s="12"/>
      <c r="I17" s="13"/>
    </row>
    <row r="18" spans="2:9" ht="15.75">
      <c r="B18" s="5" t="s">
        <v>9</v>
      </c>
      <c r="C18" s="17" t="s">
        <v>73</v>
      </c>
      <c r="D18" s="18">
        <v>367379</v>
      </c>
      <c r="E18" s="17"/>
      <c r="F18" s="18">
        <f>394477*0.79</f>
        <v>311636.83</v>
      </c>
      <c r="G18" s="8"/>
      <c r="H18" s="12"/>
      <c r="I18" s="13"/>
    </row>
    <row r="19" spans="1:9" ht="15.75">
      <c r="A19" s="1" t="s">
        <v>14</v>
      </c>
      <c r="B19" s="5" t="s">
        <v>9</v>
      </c>
      <c r="C19" s="17" t="s">
        <v>74</v>
      </c>
      <c r="D19" s="28">
        <v>268905</v>
      </c>
      <c r="E19" s="17"/>
      <c r="F19" s="18">
        <v>168905</v>
      </c>
      <c r="G19" s="8"/>
      <c r="H19" s="12"/>
      <c r="I19" s="14"/>
    </row>
    <row r="20" spans="1:9" ht="15.75">
      <c r="A20" s="1" t="s">
        <v>15</v>
      </c>
      <c r="B20" s="5" t="s">
        <v>9</v>
      </c>
      <c r="C20" s="17" t="s">
        <v>75</v>
      </c>
      <c r="D20" s="28">
        <v>19095</v>
      </c>
      <c r="E20" s="17"/>
      <c r="F20" s="18"/>
      <c r="G20" s="8"/>
      <c r="H20" s="12"/>
      <c r="I20" s="15"/>
    </row>
    <row r="21" spans="1:8" ht="15.75">
      <c r="A21" s="1" t="s">
        <v>16</v>
      </c>
      <c r="B21" s="5" t="s">
        <v>9</v>
      </c>
      <c r="C21" s="17" t="s">
        <v>76</v>
      </c>
      <c r="D21" s="28">
        <v>20954</v>
      </c>
      <c r="E21" s="17"/>
      <c r="F21" s="18"/>
      <c r="G21" s="8"/>
      <c r="H21" s="12"/>
    </row>
    <row r="22" spans="1:8" ht="15.75">
      <c r="A22" s="1" t="s">
        <v>17</v>
      </c>
      <c r="B22" s="5" t="s">
        <v>9</v>
      </c>
      <c r="C22" s="17" t="s">
        <v>77</v>
      </c>
      <c r="D22" s="18">
        <v>63476</v>
      </c>
      <c r="E22" s="17"/>
      <c r="F22" s="18"/>
      <c r="G22" s="8"/>
      <c r="H22" s="12"/>
    </row>
    <row r="23" spans="2:8" ht="15.75">
      <c r="B23" s="5" t="s">
        <v>9</v>
      </c>
      <c r="C23" s="17" t="s">
        <v>78</v>
      </c>
      <c r="D23" s="18">
        <v>19375</v>
      </c>
      <c r="E23" s="17"/>
      <c r="F23" s="18"/>
      <c r="G23" s="8"/>
      <c r="H23" s="12"/>
    </row>
    <row r="24" spans="1:8" ht="15.75">
      <c r="A24" s="1" t="s">
        <v>18</v>
      </c>
      <c r="B24" s="5" t="s">
        <v>9</v>
      </c>
      <c r="C24" s="17" t="s">
        <v>79</v>
      </c>
      <c r="D24" s="18">
        <v>13013</v>
      </c>
      <c r="E24" s="17"/>
      <c r="F24" s="18">
        <f>15893*0.1</f>
        <v>1589.3000000000002</v>
      </c>
      <c r="G24" s="8"/>
      <c r="H24" s="12"/>
    </row>
    <row r="25" spans="2:8" ht="15.75">
      <c r="B25" s="5" t="s">
        <v>9</v>
      </c>
      <c r="C25" s="17" t="s">
        <v>80</v>
      </c>
      <c r="D25" s="18">
        <v>102880</v>
      </c>
      <c r="E25" s="17"/>
      <c r="F25" s="18">
        <f>15893*0.9</f>
        <v>14303.7</v>
      </c>
      <c r="G25" s="8"/>
      <c r="H25" s="12"/>
    </row>
    <row r="26" spans="1:8" ht="15.75">
      <c r="A26" s="1" t="s">
        <v>19</v>
      </c>
      <c r="B26" s="5" t="s">
        <v>9</v>
      </c>
      <c r="C26" s="17" t="s">
        <v>81</v>
      </c>
      <c r="D26" s="28">
        <v>3232</v>
      </c>
      <c r="E26" s="17"/>
      <c r="F26" s="18"/>
      <c r="G26" s="8"/>
      <c r="H26" s="12"/>
    </row>
    <row r="27" spans="1:8" ht="15.75">
      <c r="A27" s="1" t="s">
        <v>20</v>
      </c>
      <c r="B27" s="5" t="s">
        <v>9</v>
      </c>
      <c r="C27" s="17" t="s">
        <v>82</v>
      </c>
      <c r="D27" s="28">
        <v>65129</v>
      </c>
      <c r="E27" s="17"/>
      <c r="F27" s="18"/>
      <c r="G27" s="8"/>
      <c r="H27" s="12"/>
    </row>
    <row r="28" spans="1:8" ht="15.75">
      <c r="A28" s="1" t="s">
        <v>21</v>
      </c>
      <c r="B28" s="5" t="s">
        <v>9</v>
      </c>
      <c r="C28" s="17" t="s">
        <v>83</v>
      </c>
      <c r="D28" s="28">
        <v>147003</v>
      </c>
      <c r="E28" s="17"/>
      <c r="F28" s="18">
        <v>47003</v>
      </c>
      <c r="G28" s="8"/>
      <c r="H28" s="12"/>
    </row>
    <row r="29" spans="1:8" ht="15.75">
      <c r="A29" s="1" t="s">
        <v>22</v>
      </c>
      <c r="B29" s="5" t="s">
        <v>9</v>
      </c>
      <c r="C29" s="17" t="s">
        <v>86</v>
      </c>
      <c r="D29" s="28">
        <v>56580</v>
      </c>
      <c r="E29" s="17"/>
      <c r="F29" s="18"/>
      <c r="G29" s="8"/>
      <c r="H29" s="12"/>
    </row>
    <row r="30" spans="1:8" ht="15.75">
      <c r="A30" s="1" t="s">
        <v>23</v>
      </c>
      <c r="B30" s="5" t="s">
        <v>9</v>
      </c>
      <c r="C30" s="17" t="s">
        <v>84</v>
      </c>
      <c r="D30" s="18">
        <v>49476</v>
      </c>
      <c r="E30" s="17"/>
      <c r="F30" s="18">
        <f>94788*0.35</f>
        <v>33175.799999999996</v>
      </c>
      <c r="G30" s="8"/>
      <c r="H30" s="12"/>
    </row>
    <row r="31" spans="2:8" ht="15.75">
      <c r="B31" s="5" t="s">
        <v>9</v>
      </c>
      <c r="C31" s="17" t="s">
        <v>85</v>
      </c>
      <c r="D31" s="18">
        <v>145312</v>
      </c>
      <c r="E31" s="17"/>
      <c r="F31" s="18">
        <f>(94788*0.65)</f>
        <v>61612.200000000004</v>
      </c>
      <c r="G31" s="8"/>
      <c r="H31" s="12"/>
    </row>
    <row r="32" spans="1:8" ht="15.75">
      <c r="A32" s="1" t="s">
        <v>24</v>
      </c>
      <c r="B32" s="5" t="s">
        <v>9</v>
      </c>
      <c r="C32" s="17" t="s">
        <v>87</v>
      </c>
      <c r="D32" s="28">
        <v>135809</v>
      </c>
      <c r="E32" s="17"/>
      <c r="F32" s="18">
        <v>35809</v>
      </c>
      <c r="G32" s="8"/>
      <c r="H32" s="12"/>
    </row>
    <row r="33" spans="1:8" ht="15.75">
      <c r="A33" s="1" t="s">
        <v>25</v>
      </c>
      <c r="B33" s="5" t="s">
        <v>9</v>
      </c>
      <c r="C33" s="17" t="s">
        <v>88</v>
      </c>
      <c r="D33" s="28">
        <v>66708</v>
      </c>
      <c r="E33" s="17"/>
      <c r="F33" s="18"/>
      <c r="G33" s="8"/>
      <c r="H33" s="12"/>
    </row>
    <row r="34" spans="1:8" ht="15.75">
      <c r="A34" s="1" t="s">
        <v>26</v>
      </c>
      <c r="B34" s="5" t="s">
        <v>9</v>
      </c>
      <c r="C34" s="17" t="s">
        <v>89</v>
      </c>
      <c r="D34" s="18">
        <v>36511</v>
      </c>
      <c r="E34" s="17"/>
      <c r="F34" s="18"/>
      <c r="G34" s="8"/>
      <c r="H34" s="12"/>
    </row>
    <row r="35" spans="2:8" ht="15.75">
      <c r="B35" s="5" t="s">
        <v>9</v>
      </c>
      <c r="C35" s="17" t="s">
        <v>90</v>
      </c>
      <c r="D35" s="18">
        <v>35662</v>
      </c>
      <c r="E35" s="17"/>
      <c r="F35" s="18"/>
      <c r="G35" s="8"/>
      <c r="H35" s="12"/>
    </row>
    <row r="36" spans="1:8" ht="15.75">
      <c r="A36" s="1" t="s">
        <v>27</v>
      </c>
      <c r="B36" s="5" t="s">
        <v>9</v>
      </c>
      <c r="C36" s="17" t="s">
        <v>91</v>
      </c>
      <c r="D36" s="28">
        <v>13176</v>
      </c>
      <c r="E36" s="17"/>
      <c r="F36" s="18"/>
      <c r="G36" s="8"/>
      <c r="H36" s="12"/>
    </row>
    <row r="37" spans="1:8" ht="15.75">
      <c r="A37" s="1" t="s">
        <v>28</v>
      </c>
      <c r="B37" s="5" t="s">
        <v>9</v>
      </c>
      <c r="C37" s="17" t="s">
        <v>92</v>
      </c>
      <c r="D37" s="28">
        <v>31657</v>
      </c>
      <c r="E37" s="17"/>
      <c r="F37" s="18"/>
      <c r="G37" s="8"/>
      <c r="H37" s="12"/>
    </row>
    <row r="38" spans="1:9" ht="15.75">
      <c r="A38" s="1" t="s">
        <v>29</v>
      </c>
      <c r="B38" s="5" t="s">
        <v>9</v>
      </c>
      <c r="C38" s="17" t="s">
        <v>93</v>
      </c>
      <c r="D38" s="18">
        <v>16644</v>
      </c>
      <c r="E38" s="17"/>
      <c r="F38" s="18"/>
      <c r="G38" s="8"/>
      <c r="H38" s="12"/>
      <c r="I38" s="13"/>
    </row>
    <row r="39" spans="2:9" ht="15.75">
      <c r="B39" s="5" t="s">
        <v>9</v>
      </c>
      <c r="C39" s="17" t="s">
        <v>94</v>
      </c>
      <c r="D39" s="18">
        <v>10593</v>
      </c>
      <c r="E39" s="17"/>
      <c r="F39" s="18"/>
      <c r="G39" s="8"/>
      <c r="H39" s="12"/>
      <c r="I39" s="13"/>
    </row>
    <row r="40" spans="1:9" ht="15.75">
      <c r="A40" s="1" t="s">
        <v>30</v>
      </c>
      <c r="B40" s="5" t="s">
        <v>9</v>
      </c>
      <c r="C40" s="17" t="s">
        <v>95</v>
      </c>
      <c r="D40" s="28">
        <v>101088</v>
      </c>
      <c r="E40" s="17"/>
      <c r="F40" s="18">
        <v>1088</v>
      </c>
      <c r="G40" s="8"/>
      <c r="H40" s="12"/>
      <c r="I40" s="15"/>
    </row>
    <row r="41" spans="1:8" ht="15.75">
      <c r="A41" s="1" t="s">
        <v>31</v>
      </c>
      <c r="B41" s="5" t="s">
        <v>9</v>
      </c>
      <c r="C41" s="17" t="s">
        <v>96</v>
      </c>
      <c r="D41" s="18">
        <v>65569</v>
      </c>
      <c r="E41" s="17"/>
      <c r="F41" s="18">
        <f>93260*0.27</f>
        <v>25180.2</v>
      </c>
      <c r="G41" s="8"/>
      <c r="H41" s="12"/>
    </row>
    <row r="42" spans="2:8" ht="15.75">
      <c r="B42" s="5" t="s">
        <v>9</v>
      </c>
      <c r="C42" s="17" t="s">
        <v>97</v>
      </c>
      <c r="D42" s="18">
        <v>127691</v>
      </c>
      <c r="E42" s="17"/>
      <c r="F42" s="18">
        <f>93260*0.73</f>
        <v>68079.8</v>
      </c>
      <c r="G42" s="8"/>
      <c r="H42" s="12"/>
    </row>
    <row r="43" spans="1:8" ht="15.75">
      <c r="A43" s="1" t="s">
        <v>32</v>
      </c>
      <c r="B43" s="5" t="s">
        <v>9</v>
      </c>
      <c r="C43" s="17" t="s">
        <v>98</v>
      </c>
      <c r="D43" s="28">
        <v>83609</v>
      </c>
      <c r="E43" s="17"/>
      <c r="F43" s="18"/>
      <c r="G43" s="8"/>
      <c r="H43" s="12"/>
    </row>
    <row r="44" spans="1:8" ht="15.75">
      <c r="A44" s="1" t="s">
        <v>33</v>
      </c>
      <c r="B44" s="5" t="s">
        <v>9</v>
      </c>
      <c r="C44" s="17" t="s">
        <v>99</v>
      </c>
      <c r="D44" s="18">
        <v>47047</v>
      </c>
      <c r="E44" s="17"/>
      <c r="F44" s="18">
        <f>60680*0.4</f>
        <v>24272</v>
      </c>
      <c r="G44" s="8"/>
      <c r="H44" s="12"/>
    </row>
    <row r="45" spans="2:8" ht="15.75">
      <c r="B45" s="5" t="s">
        <v>9</v>
      </c>
      <c r="C45" s="17" t="s">
        <v>100</v>
      </c>
      <c r="D45" s="18">
        <v>113633</v>
      </c>
      <c r="E45" s="17"/>
      <c r="F45" s="18">
        <f>60680*0.6</f>
        <v>36408</v>
      </c>
      <c r="G45" s="8"/>
      <c r="H45" s="12"/>
    </row>
    <row r="46" spans="1:8" ht="15.75">
      <c r="A46" s="1" t="s">
        <v>34</v>
      </c>
      <c r="B46" s="5" t="s">
        <v>9</v>
      </c>
      <c r="C46" s="17" t="s">
        <v>101</v>
      </c>
      <c r="D46" s="28">
        <v>54051</v>
      </c>
      <c r="E46" s="17"/>
      <c r="F46" s="18"/>
      <c r="G46" s="8"/>
      <c r="H46" s="12"/>
    </row>
    <row r="47" spans="1:8" ht="15.75">
      <c r="A47" s="1" t="s">
        <v>35</v>
      </c>
      <c r="B47" s="5" t="s">
        <v>9</v>
      </c>
      <c r="C47" s="17" t="s">
        <v>102</v>
      </c>
      <c r="D47" s="28">
        <v>157532</v>
      </c>
      <c r="E47" s="17"/>
      <c r="F47" s="18">
        <v>57532</v>
      </c>
      <c r="G47" s="8"/>
      <c r="H47" s="12"/>
    </row>
    <row r="48" spans="1:8" ht="15.75">
      <c r="A48" s="1" t="s">
        <v>36</v>
      </c>
      <c r="B48" s="5" t="s">
        <v>9</v>
      </c>
      <c r="C48" s="17" t="s">
        <v>103</v>
      </c>
      <c r="D48" s="28">
        <v>10797</v>
      </c>
      <c r="E48" s="17"/>
      <c r="F48" s="18"/>
      <c r="G48" s="8"/>
      <c r="H48" s="12"/>
    </row>
    <row r="49" spans="1:8" ht="15.75">
      <c r="A49" s="1" t="s">
        <v>37</v>
      </c>
      <c r="B49" s="5" t="s">
        <v>9</v>
      </c>
      <c r="C49" s="17" t="s">
        <v>104</v>
      </c>
      <c r="D49" s="28">
        <v>7053</v>
      </c>
      <c r="E49" s="17"/>
      <c r="F49" s="18"/>
      <c r="G49" s="8"/>
      <c r="H49" s="12"/>
    </row>
    <row r="50" spans="1:8" ht="15.75">
      <c r="A50" s="1" t="s">
        <v>38</v>
      </c>
      <c r="B50" s="5" t="s">
        <v>9</v>
      </c>
      <c r="C50" s="17" t="s">
        <v>105</v>
      </c>
      <c r="D50" s="28">
        <v>18778</v>
      </c>
      <c r="E50" s="17"/>
      <c r="F50" s="18"/>
      <c r="G50" s="8"/>
      <c r="H50" s="12"/>
    </row>
    <row r="51" spans="1:8" ht="15.75">
      <c r="A51" s="1" t="s">
        <v>39</v>
      </c>
      <c r="B51" s="5" t="s">
        <v>9</v>
      </c>
      <c r="C51" s="17" t="s">
        <v>106</v>
      </c>
      <c r="D51" s="28">
        <v>37758</v>
      </c>
      <c r="E51" s="17"/>
      <c r="F51" s="18"/>
      <c r="G51" s="8"/>
      <c r="H51" s="12"/>
    </row>
    <row r="52" spans="1:8" ht="15.75">
      <c r="A52" s="1" t="s">
        <v>40</v>
      </c>
      <c r="B52" s="5" t="s">
        <v>9</v>
      </c>
      <c r="C52" s="17" t="s">
        <v>107</v>
      </c>
      <c r="D52" s="18">
        <v>45469</v>
      </c>
      <c r="E52" s="17"/>
      <c r="F52" s="18">
        <f>123523*0.26</f>
        <v>32115.98</v>
      </c>
      <c r="G52" s="8"/>
      <c r="H52" s="12"/>
    </row>
    <row r="53" spans="2:8" ht="15.75">
      <c r="B53" s="5" t="s">
        <v>9</v>
      </c>
      <c r="C53" s="17" t="s">
        <v>108</v>
      </c>
      <c r="D53" s="18">
        <v>178054</v>
      </c>
      <c r="E53" s="17"/>
      <c r="F53" s="18">
        <f>123523*0.74</f>
        <v>91407.02</v>
      </c>
      <c r="G53" s="8"/>
      <c r="H53" s="12"/>
    </row>
    <row r="54" spans="1:9" ht="15.75">
      <c r="A54" s="1" t="s">
        <v>41</v>
      </c>
      <c r="B54" s="5" t="s">
        <v>9</v>
      </c>
      <c r="C54" s="17" t="s">
        <v>109</v>
      </c>
      <c r="D54" s="18">
        <v>41709</v>
      </c>
      <c r="E54" s="17"/>
      <c r="F54" s="18">
        <f>75598*0.31</f>
        <v>23435.38</v>
      </c>
      <c r="G54" s="8"/>
      <c r="H54" s="12"/>
      <c r="I54" s="16"/>
    </row>
    <row r="55" spans="2:9" ht="15.75">
      <c r="B55" s="5" t="s">
        <v>9</v>
      </c>
      <c r="C55" s="17" t="s">
        <v>110</v>
      </c>
      <c r="D55" s="18">
        <v>133889</v>
      </c>
      <c r="E55" s="17"/>
      <c r="F55" s="18">
        <f>75598*0.69</f>
        <v>52162.619999999995</v>
      </c>
      <c r="G55" s="8"/>
      <c r="H55" s="12"/>
      <c r="I55" s="16"/>
    </row>
    <row r="56" spans="1:9" ht="15.75">
      <c r="A56" s="1" t="s">
        <v>42</v>
      </c>
      <c r="B56" s="5" t="s">
        <v>9</v>
      </c>
      <c r="C56" s="17" t="s">
        <v>111</v>
      </c>
      <c r="D56" s="28">
        <v>33327</v>
      </c>
      <c r="E56" s="17"/>
      <c r="F56" s="18"/>
      <c r="G56" s="8"/>
      <c r="H56" s="12"/>
      <c r="I56" s="16"/>
    </row>
    <row r="57" spans="1:9" ht="15.75">
      <c r="A57" s="1" t="s">
        <v>43</v>
      </c>
      <c r="B57" s="5" t="s">
        <v>9</v>
      </c>
      <c r="C57" s="17" t="s">
        <v>112</v>
      </c>
      <c r="D57" s="18">
        <v>57078</v>
      </c>
      <c r="E57" s="17"/>
      <c r="F57" s="18"/>
      <c r="G57" s="8"/>
      <c r="H57" s="12"/>
      <c r="I57" s="16"/>
    </row>
    <row r="58" spans="2:9" ht="15.75">
      <c r="B58" s="5" t="s">
        <v>9</v>
      </c>
      <c r="C58" s="17" t="s">
        <v>113</v>
      </c>
      <c r="D58" s="18">
        <v>27661</v>
      </c>
      <c r="E58" s="17"/>
      <c r="F58" s="18"/>
      <c r="G58" s="8"/>
      <c r="H58" s="12"/>
      <c r="I58" s="16"/>
    </row>
    <row r="59" spans="1:9" ht="15.75">
      <c r="A59" s="1" t="s">
        <v>44</v>
      </c>
      <c r="B59" s="5" t="s">
        <v>9</v>
      </c>
      <c r="C59" s="17" t="s">
        <v>114</v>
      </c>
      <c r="D59" s="28">
        <v>133961</v>
      </c>
      <c r="E59" s="17"/>
      <c r="F59" s="18">
        <v>33961</v>
      </c>
      <c r="G59" s="8"/>
      <c r="H59" s="12"/>
      <c r="I59" s="16"/>
    </row>
    <row r="60" spans="1:8" ht="15.75">
      <c r="A60" s="1" t="s">
        <v>45</v>
      </c>
      <c r="B60" s="5" t="s">
        <v>9</v>
      </c>
      <c r="C60" s="17" t="s">
        <v>115</v>
      </c>
      <c r="D60" s="18">
        <v>80076</v>
      </c>
      <c r="E60" s="17"/>
      <c r="F60" s="18"/>
      <c r="G60" s="8"/>
      <c r="H60" s="12"/>
    </row>
    <row r="61" spans="2:8" ht="15.75">
      <c r="B61" s="5" t="s">
        <v>9</v>
      </c>
      <c r="C61" s="17" t="s">
        <v>116</v>
      </c>
      <c r="D61" s="18">
        <v>6704</v>
      </c>
      <c r="E61" s="17"/>
      <c r="F61" s="18"/>
      <c r="G61" s="8"/>
      <c r="H61" s="12"/>
    </row>
    <row r="62" spans="1:8" ht="15.75">
      <c r="A62" s="1" t="s">
        <v>46</v>
      </c>
      <c r="B62" s="5" t="s">
        <v>9</v>
      </c>
      <c r="C62" s="17" t="s">
        <v>117</v>
      </c>
      <c r="D62" s="18">
        <v>56741</v>
      </c>
      <c r="E62" s="17"/>
      <c r="F62" s="18">
        <f>80869*0.31</f>
        <v>25069.39</v>
      </c>
      <c r="G62" s="8"/>
      <c r="H62" s="12"/>
    </row>
    <row r="63" spans="2:8" ht="15.75">
      <c r="B63" s="5" t="s">
        <v>9</v>
      </c>
      <c r="C63" s="17" t="s">
        <v>118</v>
      </c>
      <c r="D63" s="18">
        <v>124128</v>
      </c>
      <c r="E63" s="17"/>
      <c r="F63" s="18">
        <f>80869*0.69</f>
        <v>55799.60999999999</v>
      </c>
      <c r="H63" s="13"/>
    </row>
    <row r="64" spans="1:6" ht="15.75">
      <c r="A64" s="1" t="s">
        <v>47</v>
      </c>
      <c r="B64" s="5" t="s">
        <v>9</v>
      </c>
      <c r="C64" s="17" t="s">
        <v>119</v>
      </c>
      <c r="D64" s="28">
        <v>10212</v>
      </c>
      <c r="E64" s="17"/>
      <c r="F64" s="18" t="s">
        <v>60</v>
      </c>
    </row>
    <row r="65" spans="1:8" ht="15.75">
      <c r="A65" s="1" t="s">
        <v>48</v>
      </c>
      <c r="B65" s="5" t="s">
        <v>9</v>
      </c>
      <c r="C65" s="17" t="s">
        <v>120</v>
      </c>
      <c r="D65" s="28">
        <v>2733</v>
      </c>
      <c r="E65" s="17"/>
      <c r="F65" s="18"/>
      <c r="H65" s="13"/>
    </row>
    <row r="66" spans="1:8" ht="15.75">
      <c r="A66" s="1" t="s">
        <v>49</v>
      </c>
      <c r="B66" s="5" t="s">
        <v>9</v>
      </c>
      <c r="C66" s="17" t="s">
        <v>121</v>
      </c>
      <c r="D66" s="28">
        <v>20225</v>
      </c>
      <c r="E66" s="17"/>
      <c r="F66" s="18"/>
      <c r="H66" s="13"/>
    </row>
    <row r="67" spans="1:6" ht="15.75">
      <c r="A67" s="1" t="s">
        <v>50</v>
      </c>
      <c r="B67" s="5" t="s">
        <v>9</v>
      </c>
      <c r="C67" s="17" t="s">
        <v>122</v>
      </c>
      <c r="D67" s="28">
        <v>62334</v>
      </c>
      <c r="E67" s="17"/>
      <c r="F67" s="18"/>
    </row>
    <row r="68" spans="1:6" ht="15.75">
      <c r="A68" s="1" t="s">
        <v>51</v>
      </c>
      <c r="B68" s="5" t="s">
        <v>9</v>
      </c>
      <c r="C68" s="17" t="s">
        <v>123</v>
      </c>
      <c r="D68" s="18">
        <v>27187</v>
      </c>
      <c r="E68" s="17"/>
      <c r="F68" s="18"/>
    </row>
    <row r="69" spans="2:8" ht="15.75">
      <c r="B69" s="5" t="s">
        <v>9</v>
      </c>
      <c r="C69" s="17" t="s">
        <v>124</v>
      </c>
      <c r="D69" s="18">
        <v>15305</v>
      </c>
      <c r="E69" s="17"/>
      <c r="F69" s="18"/>
      <c r="H69" s="13"/>
    </row>
    <row r="70" spans="1:8" ht="15.75">
      <c r="A70" s="1" t="s">
        <v>52</v>
      </c>
      <c r="B70" s="5" t="s">
        <v>9</v>
      </c>
      <c r="C70" s="17" t="s">
        <v>125</v>
      </c>
      <c r="D70" s="28">
        <v>316156</v>
      </c>
      <c r="E70" s="17"/>
      <c r="F70" s="18">
        <v>216156</v>
      </c>
      <c r="H70" s="13"/>
    </row>
    <row r="71" spans="1:6" ht="15.75">
      <c r="A71" s="1" t="s">
        <v>53</v>
      </c>
      <c r="B71" s="5" t="s">
        <v>9</v>
      </c>
      <c r="C71" s="17" t="s">
        <v>126</v>
      </c>
      <c r="D71" s="28">
        <v>29799</v>
      </c>
      <c r="E71" s="17"/>
      <c r="F71" s="18"/>
    </row>
    <row r="72" spans="1:6" ht="15.75">
      <c r="A72" s="1" t="s">
        <v>54</v>
      </c>
      <c r="B72" s="5" t="s">
        <v>9</v>
      </c>
      <c r="C72" s="17" t="s">
        <v>127</v>
      </c>
      <c r="D72" s="28">
        <v>12261</v>
      </c>
      <c r="E72" s="17"/>
      <c r="F72" s="18"/>
    </row>
    <row r="73" spans="1:6" ht="15.75">
      <c r="A73" s="1" t="s">
        <v>55</v>
      </c>
      <c r="B73" s="5" t="s">
        <v>9</v>
      </c>
      <c r="C73" s="17" t="s">
        <v>128</v>
      </c>
      <c r="D73" s="28">
        <v>58740</v>
      </c>
      <c r="E73" s="17"/>
      <c r="F73" s="18"/>
    </row>
    <row r="74" spans="1:8" ht="15.75">
      <c r="A74" s="1" t="s">
        <v>56</v>
      </c>
      <c r="B74" s="5" t="s">
        <v>9</v>
      </c>
      <c r="C74" s="17" t="s">
        <v>129</v>
      </c>
      <c r="D74" s="18">
        <v>11656</v>
      </c>
      <c r="E74" s="17"/>
      <c r="F74" s="18">
        <f>24888*0.07</f>
        <v>1742.16</v>
      </c>
      <c r="H74" s="13"/>
    </row>
    <row r="75" spans="2:8" ht="15.75">
      <c r="B75" s="5" t="s">
        <v>9</v>
      </c>
      <c r="C75" s="17" t="s">
        <v>130</v>
      </c>
      <c r="D75" s="18">
        <v>113232</v>
      </c>
      <c r="E75" s="17"/>
      <c r="F75" s="18">
        <f>24888*0.93</f>
        <v>23145.84</v>
      </c>
      <c r="H75" s="13"/>
    </row>
    <row r="76" spans="1:6" ht="15.75">
      <c r="A76" s="1" t="s">
        <v>57</v>
      </c>
      <c r="B76" s="5" t="s">
        <v>9</v>
      </c>
      <c r="C76" s="17" t="s">
        <v>131</v>
      </c>
      <c r="D76" s="28">
        <v>9478</v>
      </c>
      <c r="E76" s="17"/>
      <c r="F76" s="18"/>
    </row>
    <row r="77" spans="1:6" ht="15.75">
      <c r="A77" s="1" t="s">
        <v>58</v>
      </c>
      <c r="B77" s="5" t="s">
        <v>9</v>
      </c>
      <c r="C77" s="17" t="s">
        <v>132</v>
      </c>
      <c r="D77" s="28">
        <v>124027</v>
      </c>
      <c r="E77" s="17"/>
      <c r="F77" s="18">
        <v>24027</v>
      </c>
    </row>
    <row r="78" spans="1:6" ht="15.75">
      <c r="A78" s="1" t="s">
        <v>59</v>
      </c>
      <c r="B78" s="5" t="s">
        <v>9</v>
      </c>
      <c r="C78" s="17" t="s">
        <v>133</v>
      </c>
      <c r="D78" s="28">
        <v>28250</v>
      </c>
      <c r="E78" s="17"/>
      <c r="F78" s="29"/>
    </row>
    <row r="79" spans="3:6" ht="16.5" thickBot="1">
      <c r="C79" s="17" t="s">
        <v>61</v>
      </c>
      <c r="D79" s="34">
        <f>SUM(D11:D78)</f>
        <v>4654319</v>
      </c>
      <c r="E79" s="17"/>
      <c r="F79" s="35">
        <f>SUM(F11:F78)</f>
        <v>1550604</v>
      </c>
    </row>
    <row r="80" spans="3:6" ht="16.5" thickTop="1">
      <c r="C80" s="17" t="s">
        <v>62</v>
      </c>
      <c r="D80" s="18">
        <v>120154</v>
      </c>
      <c r="E80" s="17"/>
      <c r="F80" s="18"/>
    </row>
    <row r="81" spans="3:6" ht="15.75">
      <c r="C81" s="17" t="s">
        <v>65</v>
      </c>
      <c r="D81" s="30">
        <v>31700</v>
      </c>
      <c r="E81" s="17"/>
      <c r="F81" s="18"/>
    </row>
    <row r="82" spans="3:6" ht="15.75">
      <c r="C82" s="17" t="s">
        <v>63</v>
      </c>
      <c r="D82" s="18">
        <v>200257</v>
      </c>
      <c r="E82" s="17"/>
      <c r="F82" s="18"/>
    </row>
    <row r="83" spans="3:6" ht="16.5" thickBot="1">
      <c r="C83" s="31" t="s">
        <v>64</v>
      </c>
      <c r="D83" s="33">
        <f>SUM(D79:D82)</f>
        <v>5006430</v>
      </c>
      <c r="E83" s="17"/>
      <c r="F83" s="27"/>
    </row>
    <row r="84" ht="16.5" thickTop="1"/>
  </sheetData>
  <printOptions horizontalCentered="1"/>
  <pageMargins left="0.25" right="0.25" top="0.81" bottom="0.76" header="0.25" footer="0.25"/>
  <pageSetup horizontalDpi="300" verticalDpi="300" orientation="portrait" scale="80" r:id="rId1"/>
  <headerFooter alignWithMargins="0">
    <oddHeader>&amp;C&amp;"Times New Roman,Bold"
&amp;"Arial,Bold"United States Department of Agriculture
COOPERATIVE STATE RESEARCH, EDUCATION, AND EXTENSION SERVICE
</oddHeader>
    <oddFooter>&amp;C&amp;"Arial,Regular"&amp;P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REEUSDA.GOV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jdowney</cp:lastModifiedBy>
  <cp:lastPrinted>2006-03-16T19:03:24Z</cp:lastPrinted>
  <dcterms:created xsi:type="dcterms:W3CDTF">1999-01-21T21:49:11Z</dcterms:created>
  <dcterms:modified xsi:type="dcterms:W3CDTF">2006-03-16T21:01:40Z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