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55" windowWidth="11400" windowHeight="6030" tabRatio="602" activeTab="0"/>
  </bookViews>
  <sheets>
    <sheet name="CHARGEBACKS (FY04)" sheetId="1" r:id="rId1"/>
    <sheet name="FY04" sheetId="2" r:id="rId2"/>
    <sheet name="FY05" sheetId="3" r:id="rId3"/>
    <sheet name="FY06" sheetId="4" r:id="rId4"/>
    <sheet name="FY07" sheetId="5" r:id="rId5"/>
    <sheet name="SUM" sheetId="6" r:id="rId6"/>
  </sheets>
  <definedNames>
    <definedName name="_xlnm.Print_Area" localSheetId="0">'CHARGEBACKS (FY04)'!$A$1:$W$30</definedName>
    <definedName name="_xlnm.Print_Area" localSheetId="1">'FY04'!$A$1:$U$30</definedName>
    <definedName name="_xlnm.Print_Area" localSheetId="2">'FY05'!$A$1:$U$51</definedName>
    <definedName name="_xlnm.Print_Area" localSheetId="3">'FY06'!$A$1:$U$49</definedName>
    <definedName name="_xlnm.Print_Area" localSheetId="4">'FY07'!$A$1:$U$51</definedName>
  </definedNames>
  <calcPr fullCalcOnLoad="1"/>
</workbook>
</file>

<file path=xl/comments6.xml><?xml version="1.0" encoding="utf-8"?>
<comments xmlns="http://schemas.openxmlformats.org/spreadsheetml/2006/main">
  <authors>
    <author>EOP</author>
  </authors>
  <commentList>
    <comment ref="D21" authorId="0">
      <text>
        <r>
          <rPr>
            <b/>
            <sz val="8"/>
            <rFont val="Tahoma"/>
            <family val="0"/>
          </rPr>
          <t>EOP:</t>
        </r>
        <r>
          <rPr>
            <sz val="8"/>
            <rFont val="Tahoma"/>
            <family val="0"/>
          </rPr>
          <t xml:space="preserve">
Adjustments not related to anticipated inventory adjustments or programmatic changes (e.g., space type adjustments).</t>
        </r>
      </text>
    </comment>
    <comment ref="D22" authorId="0">
      <text>
        <r>
          <rPr>
            <b/>
            <sz val="8"/>
            <rFont val="Tahoma"/>
            <family val="0"/>
          </rPr>
          <t>EOP:</t>
        </r>
        <r>
          <rPr>
            <sz val="8"/>
            <rFont val="Tahoma"/>
            <family val="0"/>
          </rPr>
          <t xml:space="preserve">
Public Law citation must be forwarded.
</t>
        </r>
      </text>
    </comment>
  </commentList>
</comments>
</file>

<file path=xl/sharedStrings.xml><?xml version="1.0" encoding="utf-8"?>
<sst xmlns="http://schemas.openxmlformats.org/spreadsheetml/2006/main" count="490" uniqueCount="206">
  <si>
    <t>CBR*</t>
  </si>
  <si>
    <t>Rentable</t>
  </si>
  <si>
    <t>Rent</t>
  </si>
  <si>
    <t>Project</t>
  </si>
  <si>
    <t>No</t>
  </si>
  <si>
    <t>Name</t>
  </si>
  <si>
    <t>City</t>
  </si>
  <si>
    <t>State</t>
  </si>
  <si>
    <t xml:space="preserve"> Rent </t>
  </si>
  <si>
    <t xml:space="preserve">Rent </t>
  </si>
  <si>
    <t>Annual Change</t>
  </si>
  <si>
    <t>CA3599</t>
  </si>
  <si>
    <t>San Jose</t>
  </si>
  <si>
    <t>CA</t>
  </si>
  <si>
    <t>Vacated</t>
  </si>
  <si>
    <t>Expansion</t>
  </si>
  <si>
    <t>AZ0002</t>
  </si>
  <si>
    <t>Tucson</t>
  </si>
  <si>
    <t>AZ</t>
  </si>
  <si>
    <t>RUMFORD</t>
  </si>
  <si>
    <t>ME</t>
  </si>
  <si>
    <t>New</t>
  </si>
  <si>
    <t>Subtotal:</t>
  </si>
  <si>
    <t>MA</t>
  </si>
  <si>
    <t>Succeeding</t>
  </si>
  <si>
    <t>MA5507</t>
  </si>
  <si>
    <t>MA0004191</t>
  </si>
  <si>
    <t>MA5336</t>
  </si>
  <si>
    <t>MA0004183</t>
  </si>
  <si>
    <t>HYANNIS</t>
  </si>
  <si>
    <t>NH6093</t>
  </si>
  <si>
    <t>NH0054151</t>
  </si>
  <si>
    <t>NASHUA</t>
  </si>
  <si>
    <t>NH</t>
  </si>
  <si>
    <t>ME4183</t>
  </si>
  <si>
    <t>ME0004458</t>
  </si>
  <si>
    <t>MA5565</t>
  </si>
  <si>
    <t>MA0004197</t>
  </si>
  <si>
    <t>SALEM</t>
  </si>
  <si>
    <t>New Space</t>
  </si>
  <si>
    <t>Replacement</t>
  </si>
  <si>
    <t>Rumford</t>
  </si>
  <si>
    <t>Department of Government</t>
  </si>
  <si>
    <t>(obligations in thousands of dollars)</t>
  </si>
  <si>
    <t>Agency</t>
  </si>
  <si>
    <t>Bureau</t>
  </si>
  <si>
    <t>GSA Bureau Code</t>
  </si>
  <si>
    <t>Sq. Ft.</t>
  </si>
  <si>
    <t>OMB approved inflation factor:</t>
  </si>
  <si>
    <t>PART 1:  RENTAL PAYMENTS TO GSA</t>
  </si>
  <si>
    <t>Planned changes to inventory:</t>
  </si>
  <si>
    <t>Requested program changes:</t>
  </si>
  <si>
    <t>Funded by direct appropriations:</t>
  </si>
  <si>
    <t>Acct. 1</t>
  </si>
  <si>
    <t>Acct. 2</t>
  </si>
  <si>
    <t>Acct. 3</t>
  </si>
  <si>
    <t>Acct. 4</t>
  </si>
  <si>
    <t>Acct. 5</t>
  </si>
  <si>
    <t>Acct. 6</t>
  </si>
  <si>
    <t>Acct. 7</t>
  </si>
  <si>
    <t>Acct. 8</t>
  </si>
  <si>
    <t>Subtotal, direct appropriations</t>
  </si>
  <si>
    <t>Funded by other sources:</t>
  </si>
  <si>
    <t>Subtotal, other funding sources</t>
  </si>
  <si>
    <t>Total funding sources (object class 23.1)</t>
  </si>
  <si>
    <t>PART 2:  RENTAL PAYMENTS TO OTHERS</t>
  </si>
  <si>
    <t>GSA</t>
  </si>
  <si>
    <t>Region No</t>
  </si>
  <si>
    <t>Building</t>
  </si>
  <si>
    <t>PROPERTY IDENTIFICATION</t>
  </si>
  <si>
    <t>AGENCY INFORMATION</t>
  </si>
  <si>
    <t>DIFFERENCES</t>
  </si>
  <si>
    <t>TX</t>
  </si>
  <si>
    <t>Dallas</t>
  </si>
  <si>
    <t>AK3213</t>
  </si>
  <si>
    <t>AK0003918</t>
  </si>
  <si>
    <t>Ankorage</t>
  </si>
  <si>
    <t>AK</t>
  </si>
  <si>
    <t>OR3350</t>
  </si>
  <si>
    <t>OR0003965</t>
  </si>
  <si>
    <t>Portland</t>
  </si>
  <si>
    <t>OR</t>
  </si>
  <si>
    <t>Lowell</t>
  </si>
  <si>
    <t>Malden</t>
  </si>
  <si>
    <t>Hyannis</t>
  </si>
  <si>
    <t>Nashua</t>
  </si>
  <si>
    <t>Salem</t>
  </si>
  <si>
    <t>GSA BILLING INFORMATION</t>
  </si>
  <si>
    <t>EffectiveDate</t>
  </si>
  <si>
    <t>CA0045900</t>
  </si>
  <si>
    <t>AZ0000005</t>
  </si>
  <si>
    <t>Effective Date</t>
  </si>
  <si>
    <t>Part-Year Change</t>
  </si>
  <si>
    <t>SF Change</t>
  </si>
  <si>
    <t>SF</t>
  </si>
  <si>
    <t>of                Change</t>
  </si>
  <si>
    <t>Vacating</t>
  </si>
  <si>
    <t>New York</t>
  </si>
  <si>
    <t>NY</t>
  </si>
  <si>
    <t>San Mateo</t>
  </si>
  <si>
    <t>Agency Name:</t>
  </si>
  <si>
    <t>Bureau Name:</t>
  </si>
  <si>
    <t>and resolved or unresolved chargebacks.</t>
  </si>
  <si>
    <t>Replacing</t>
  </si>
  <si>
    <t>User Fees 016-12-2750</t>
  </si>
  <si>
    <t>Miscelleneous Account 017-36-2222</t>
  </si>
  <si>
    <t>Special Task Force</t>
  </si>
  <si>
    <t>Enhancing Program</t>
  </si>
  <si>
    <t>Performance Measuring</t>
  </si>
  <si>
    <t>Study Group</t>
  </si>
  <si>
    <t>Task Force</t>
  </si>
  <si>
    <t>Special Study</t>
  </si>
  <si>
    <t>I.  AGENCY IDENTIFICATION</t>
  </si>
  <si>
    <t>III.  AGENCY ADJUSTMENTS TO THE BILL</t>
  </si>
  <si>
    <t>New lease</t>
  </si>
  <si>
    <t>New space</t>
  </si>
  <si>
    <t>III.  PLANNED CHANGES IN INVENTORY</t>
  </si>
  <si>
    <t>IV.  REQUESTED PROGRAM CHANGES IN INVENTORY</t>
  </si>
  <si>
    <t>I. AGENCY IDENTIFICATION</t>
  </si>
  <si>
    <t>II.  PLANNED CHANGES IN INVENTORY</t>
  </si>
  <si>
    <t>III.  REQUESTED PROGRAM CHANGES IN INVENTORY</t>
  </si>
  <si>
    <t>Part-Year</t>
  </si>
  <si>
    <t>Part year</t>
  </si>
  <si>
    <t>RENTAL PAYMENTS FOR SPACE AND LAND</t>
  </si>
  <si>
    <t>Other adjustments</t>
  </si>
  <si>
    <t>Statutorily imposed rent caps</t>
  </si>
  <si>
    <t>Total, net rental payments to GSA</t>
  </si>
  <si>
    <t>Account title and ID code:</t>
  </si>
  <si>
    <t>Salaries and expenses 016-10-1166.</t>
  </si>
  <si>
    <t>Non-Federal sources (object class 23.2)</t>
  </si>
  <si>
    <t>Federal sources (object class 25.3)</t>
  </si>
  <si>
    <t>GSA rent estimate</t>
  </si>
  <si>
    <t>Agency adjustments to the bill:</t>
  </si>
  <si>
    <t>Account title and ID Code:</t>
  </si>
  <si>
    <t>Resources control 016-12-2650</t>
  </si>
  <si>
    <t>Control difference</t>
  </si>
  <si>
    <t>$</t>
  </si>
  <si>
    <t>Space Budget Justification</t>
  </si>
  <si>
    <t>Total rental payments to others</t>
  </si>
  <si>
    <t xml:space="preserve">EXHIBIT 54 </t>
  </si>
  <si>
    <t>Date</t>
  </si>
  <si>
    <t>Explanation</t>
  </si>
  <si>
    <t>FUNDING SOURCES FOR RENTAL PAYMENTS to GSA</t>
  </si>
  <si>
    <t xml:space="preserve">No of </t>
  </si>
  <si>
    <t>Parking Change</t>
  </si>
  <si>
    <t>Rentable**</t>
  </si>
  <si>
    <t>No of</t>
  </si>
  <si>
    <t>Effective</t>
  </si>
  <si>
    <t>IL0000</t>
  </si>
  <si>
    <t>Parking Facility</t>
  </si>
  <si>
    <t>Chicago</t>
  </si>
  <si>
    <t>IL</t>
  </si>
  <si>
    <t>IL00000000</t>
  </si>
  <si>
    <t>Parking Difference</t>
  </si>
  <si>
    <t>IL0001</t>
  </si>
  <si>
    <t>IL00000001</t>
  </si>
  <si>
    <t>Rate Difference</t>
  </si>
  <si>
    <t>Real</t>
  </si>
  <si>
    <t>Property ID</t>
  </si>
  <si>
    <r>
      <t>*CBR:</t>
    </r>
    <r>
      <rPr>
        <sz val="10"/>
        <rFont val="Arial"/>
        <family val="2"/>
      </rPr>
      <t xml:space="preserve">  Client Billing Record is the agency 's space assignment in a building.</t>
    </r>
  </si>
  <si>
    <r>
      <t>**Note:</t>
    </r>
    <r>
      <rPr>
        <sz val="10"/>
        <rFont val="Arial"/>
        <family val="2"/>
      </rPr>
      <t xml:space="preserve">  GSA has changed its space measurement from usable to rentable square feet. Therefore, the total rentable square feet will be higher than the total usable square feet.  However, this has no impact on the total dollar amount. </t>
    </r>
  </si>
  <si>
    <r>
      <t xml:space="preserve">*CBR: </t>
    </r>
    <r>
      <rPr>
        <sz val="10"/>
        <rFont val="Arial"/>
        <family val="2"/>
      </rPr>
      <t xml:space="preserve"> Client Billing Record is the agency 's space assignment in a building.</t>
    </r>
  </si>
  <si>
    <r>
      <t>*CBR:</t>
    </r>
    <r>
      <rPr>
        <sz val="10"/>
        <rFont val="Arial"/>
        <family val="2"/>
      </rPr>
      <t xml:space="preserve">  Client Billing Record is the agency's space assignment in a building.</t>
    </r>
  </si>
  <si>
    <t>Hypothetical Bldg.</t>
  </si>
  <si>
    <t>Building A</t>
  </si>
  <si>
    <t>Building B</t>
  </si>
  <si>
    <t>Building C</t>
  </si>
  <si>
    <t>Building D</t>
  </si>
  <si>
    <t>Building E</t>
  </si>
  <si>
    <t>Building F</t>
  </si>
  <si>
    <t>Building G</t>
  </si>
  <si>
    <t>Building H</t>
  </si>
  <si>
    <t>Building I</t>
  </si>
  <si>
    <t>Building J</t>
  </si>
  <si>
    <t>Parking Spaces</t>
  </si>
  <si>
    <t>Annual***</t>
  </si>
  <si>
    <r>
      <t>***Annual Rent:</t>
    </r>
    <r>
      <rPr>
        <sz val="10"/>
        <rFont val="Arial"/>
        <family val="2"/>
      </rPr>
      <t xml:space="preserve">  Information required for out year calculations.</t>
    </r>
  </si>
  <si>
    <t>FY 2004</t>
  </si>
  <si>
    <t>FY2004</t>
  </si>
  <si>
    <t>m/d/yy</t>
  </si>
  <si>
    <t>GSA Bureau Code:</t>
  </si>
  <si>
    <t>Customer Satisfaction Initiative</t>
  </si>
  <si>
    <t>FY2005</t>
  </si>
  <si>
    <t>FY 2005</t>
  </si>
  <si>
    <r>
      <t>***Annual Rent:</t>
    </r>
    <r>
      <rPr>
        <sz val="10"/>
        <rFont val="Arial"/>
        <family val="2"/>
      </rPr>
      <t xml:space="preserve">  Information required for this year calculations.</t>
    </r>
  </si>
  <si>
    <t>MOU Difference</t>
  </si>
  <si>
    <t>Space increase</t>
  </si>
  <si>
    <t>Space  reduction</t>
  </si>
  <si>
    <t>US Bureau of Indian Affair</t>
  </si>
  <si>
    <t>1. AGENCY IDENTIFICATION</t>
  </si>
  <si>
    <t xml:space="preserve">Chargebacks: </t>
  </si>
  <si>
    <t>II.  GSA FY2005 BUDGET ESTIMATE (as the base)</t>
  </si>
  <si>
    <t>From 9/15/04 to 9/14/05</t>
  </si>
  <si>
    <t>FY 2006 Only</t>
  </si>
  <si>
    <t>FY 2006</t>
  </si>
  <si>
    <t>FY2006</t>
  </si>
  <si>
    <t>II.  APRIL 2004 GSA BILL (Annual Rental Cost)</t>
  </si>
  <si>
    <t>Based on FY 2004 actual inventory changes</t>
  </si>
  <si>
    <t>From 4/15/04 to 9/14/04</t>
  </si>
  <si>
    <t>FY2005 Only</t>
  </si>
  <si>
    <t>II.  GSA FY2006 BUDGET ESTIMATE (as the base)</t>
  </si>
  <si>
    <t>From 9/15/05 to 9/14/06</t>
  </si>
  <si>
    <t>FY 2007 Only</t>
  </si>
  <si>
    <t>FY 2007 Projects in the Pipeline Only</t>
  </si>
  <si>
    <t>FY 2007</t>
  </si>
  <si>
    <t>FY2007</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</si>
</sst>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mm/dd/yy"/>
    <numFmt numFmtId="166" formatCode="0.0%"/>
    <numFmt numFmtId="167" formatCode="_(* #,##0_);_(* \(#,##0\);_(* &quot;-&quot;??_);_(@_)"/>
    <numFmt numFmtId="168" formatCode="&quot;$&quot;#,##0"/>
    <numFmt numFmtId="169" formatCode="&quot;$&quot;#,##0.0_);[Red]\(&quot;$&quot;#,##0.0\)"/>
    <numFmt numFmtId="170" formatCode="_(&quot;$&quot;* #,##0.0_);_(&quot;$&quot;* \(#,##0.0\);_(&quot;$&quot;* &quot;-&quot;??_);_(@_)"/>
    <numFmt numFmtId="171" formatCode="\-\(&quot;$&quot;#,##0.0_);[Red]\(&quot;$&quot;#,##0.0\)"/>
    <numFmt numFmtId="172" formatCode="_(&quot;$&quot;* #,##0_);[Red]\(&quot;$&quot;* \(#,##0\);_(&quot;$&quot;* &quot;-&quot;_);_(@_)"/>
    <numFmt numFmtId="173" formatCode="_(* #,##0.0_);_(* \(#,##0.0\);_(* &quot;-&quot;??_);_(@_)"/>
    <numFmt numFmtId="174" formatCode="\-\(&quot;$&quot;#,##0_);[Red]\(&quot;$&quot;#,##0\)"/>
    <numFmt numFmtId="175" formatCode="mmmm\ d\,\ yyyy"/>
    <numFmt numFmtId="176" formatCode="0_);[Red]\(0\)"/>
  </numFmts>
  <fonts count="31">
    <font>
      <sz val="10"/>
      <name val="Arial"/>
      <family val="0"/>
    </font>
    <font>
      <sz val="10"/>
      <name val="MS Sans Serif"/>
      <family val="0"/>
    </font>
    <font>
      <b/>
      <sz val="8"/>
      <name val="Tahoma"/>
      <family val="0"/>
    </font>
    <font>
      <sz val="8"/>
      <name val="Tahoma"/>
      <family val="0"/>
    </font>
    <font>
      <b/>
      <sz val="10"/>
      <name val="Arial"/>
      <family val="2"/>
    </font>
    <font>
      <b/>
      <sz val="12"/>
      <color indexed="8"/>
      <name val="Univers"/>
      <family val="2"/>
    </font>
    <font>
      <sz val="12"/>
      <name val="Univers"/>
      <family val="2"/>
    </font>
    <font>
      <sz val="10"/>
      <name val="Univers"/>
      <family val="2"/>
    </font>
    <font>
      <u val="single"/>
      <sz val="10"/>
      <name val="Univers"/>
      <family val="2"/>
    </font>
    <font>
      <u val="single"/>
      <sz val="10"/>
      <color indexed="8"/>
      <name val="Univers"/>
      <family val="2"/>
    </font>
    <font>
      <b/>
      <sz val="18"/>
      <color indexed="8"/>
      <name val="Univers"/>
      <family val="2"/>
    </font>
    <font>
      <b/>
      <sz val="14"/>
      <color indexed="8"/>
      <name val="Univers"/>
      <family val="2"/>
    </font>
    <font>
      <sz val="10"/>
      <color indexed="8"/>
      <name val="Univers"/>
      <family val="2"/>
    </font>
    <font>
      <sz val="12"/>
      <color indexed="8"/>
      <name val="Univers"/>
      <family val="2"/>
    </font>
    <font>
      <sz val="14"/>
      <color indexed="8"/>
      <name val="Univers"/>
      <family val="2"/>
    </font>
    <font>
      <sz val="10"/>
      <color indexed="12"/>
      <name val="Univers"/>
      <family val="2"/>
    </font>
    <font>
      <i/>
      <sz val="10"/>
      <name val="Univers"/>
      <family val="2"/>
    </font>
    <font>
      <b/>
      <sz val="12"/>
      <name val="Univers"/>
      <family val="2"/>
    </font>
    <font>
      <sz val="14"/>
      <name val="Univers"/>
      <family val="2"/>
    </font>
    <font>
      <sz val="14"/>
      <name val="Arial"/>
      <family val="0"/>
    </font>
    <font>
      <sz val="16"/>
      <name val="Univers"/>
      <family val="2"/>
    </font>
    <font>
      <sz val="12"/>
      <color indexed="39"/>
      <name val="Univers"/>
      <family val="2"/>
    </font>
    <font>
      <sz val="12"/>
      <color indexed="12"/>
      <name val="Univers"/>
      <family val="2"/>
    </font>
    <font>
      <b/>
      <sz val="26"/>
      <color indexed="8"/>
      <name val="Univers"/>
      <family val="2"/>
    </font>
    <font>
      <sz val="20"/>
      <name val="Univers"/>
      <family val="2"/>
    </font>
    <font>
      <sz val="20"/>
      <name val="Arial"/>
      <family val="0"/>
    </font>
    <font>
      <b/>
      <sz val="14"/>
      <name val="Univers"/>
      <family val="2"/>
    </font>
    <font>
      <sz val="10"/>
      <color indexed="12"/>
      <name val="Arial"/>
      <family val="2"/>
    </font>
    <font>
      <b/>
      <sz val="10"/>
      <color indexed="12"/>
      <name val="Arial"/>
      <family val="2"/>
    </font>
    <font>
      <b/>
      <sz val="10"/>
      <color indexed="10"/>
      <name val="Arial"/>
      <family val="2"/>
    </font>
    <font>
      <b/>
      <sz val="8"/>
      <name val="Arial"/>
      <family val="2"/>
    </font>
  </fonts>
  <fills count="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1"/>
        <bgColor indexed="64"/>
      </patternFill>
    </fill>
    <fill>
      <patternFill patternType="solid">
        <fgColor indexed="42"/>
        <bgColor indexed="64"/>
      </patternFill>
    </fill>
    <fill>
      <patternFill patternType="solid">
        <fgColor indexed="49"/>
        <bgColor indexed="64"/>
      </patternFill>
    </fill>
  </fills>
  <borders count="35">
    <border>
      <left/>
      <right/>
      <top/>
      <bottom/>
      <diagonal/>
    </border>
    <border>
      <left>
        <color indexed="63"/>
      </left>
      <right>
        <color indexed="63"/>
      </right>
      <top>
        <color indexed="63"/>
      </top>
      <bottom style="mediu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medium"/>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style="dotted"/>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8"/>
      </top>
      <bottom>
        <color indexed="63"/>
      </bottom>
    </border>
    <border>
      <left>
        <color indexed="63"/>
      </left>
      <right>
        <color indexed="63"/>
      </right>
      <top>
        <color indexed="63"/>
      </top>
      <bottom style="double"/>
    </border>
    <border>
      <left>
        <color indexed="63"/>
      </left>
      <right>
        <color indexed="63"/>
      </right>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color indexed="63"/>
      </right>
      <top style="thick"/>
      <bottom style="thin">
        <color indexed="8"/>
      </bottom>
    </border>
    <border>
      <left>
        <color indexed="63"/>
      </left>
      <right>
        <color indexed="63"/>
      </right>
      <top style="thick"/>
      <bottom style="thin"/>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489">
    <xf numFmtId="0" fontId="0" fillId="0" borderId="0" xfId="0" applyAlignment="1">
      <alignment/>
    </xf>
    <xf numFmtId="0" fontId="4" fillId="0" borderId="1" xfId="0" applyFont="1" applyBorder="1" applyAlignment="1" applyProtection="1">
      <alignment/>
      <protection locked="0"/>
    </xf>
    <xf numFmtId="0" fontId="7" fillId="0" borderId="0" xfId="0" applyFont="1" applyAlignment="1" applyProtection="1">
      <alignment/>
      <protection/>
    </xf>
    <xf numFmtId="6" fontId="7" fillId="0" borderId="0" xfId="0" applyNumberFormat="1"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10" fillId="0" borderId="0" xfId="0" applyFont="1" applyAlignment="1" applyProtection="1">
      <alignment horizontal="centerContinuous"/>
      <protection/>
    </xf>
    <xf numFmtId="0" fontId="11" fillId="0" borderId="0" xfId="0" applyFont="1" applyAlignment="1" applyProtection="1">
      <alignment horizontal="centerContinuous"/>
      <protection/>
    </xf>
    <xf numFmtId="6" fontId="11" fillId="0" borderId="0" xfId="0" applyNumberFormat="1" applyFont="1" applyAlignment="1" applyProtection="1">
      <alignment horizontal="centerContinuous"/>
      <protection/>
    </xf>
    <xf numFmtId="0" fontId="12" fillId="0" borderId="0" xfId="0" applyFont="1" applyAlignment="1" applyProtection="1">
      <alignment/>
      <protection/>
    </xf>
    <xf numFmtId="0" fontId="7" fillId="0" borderId="2" xfId="0" applyNumberFormat="1" applyFont="1" applyBorder="1" applyAlignment="1" applyProtection="1">
      <alignment/>
      <protection/>
    </xf>
    <xf numFmtId="0" fontId="6" fillId="0" borderId="0" xfId="0" applyFont="1" applyAlignment="1" applyProtection="1">
      <alignment/>
      <protection/>
    </xf>
    <xf numFmtId="6" fontId="15" fillId="0" borderId="0" xfId="0" applyNumberFormat="1" applyFont="1" applyBorder="1" applyAlignment="1" applyProtection="1">
      <alignment/>
      <protection/>
    </xf>
    <xf numFmtId="0" fontId="15" fillId="0" borderId="0" xfId="0" applyNumberFormat="1" applyFont="1" applyBorder="1" applyAlignment="1" applyProtection="1">
      <alignment horizontal="left"/>
      <protection/>
    </xf>
    <xf numFmtId="10" fontId="7" fillId="0" borderId="0" xfId="0" applyNumberFormat="1" applyFont="1" applyBorder="1" applyAlignment="1" applyProtection="1">
      <alignment/>
      <protection/>
    </xf>
    <xf numFmtId="10" fontId="16" fillId="0" borderId="0" xfId="0" applyNumberFormat="1" applyFont="1" applyBorder="1" applyAlignment="1" applyProtection="1">
      <alignment horizontal="right"/>
      <protection/>
    </xf>
    <xf numFmtId="38" fontId="7" fillId="0" borderId="0" xfId="0" applyNumberFormat="1" applyFont="1" applyBorder="1" applyAlignment="1" applyProtection="1">
      <alignment/>
      <protection/>
    </xf>
    <xf numFmtId="6" fontId="7" fillId="0" borderId="0" xfId="0" applyNumberFormat="1" applyFont="1" applyBorder="1" applyAlignment="1" applyProtection="1">
      <alignment/>
      <protection/>
    </xf>
    <xf numFmtId="0" fontId="6" fillId="0" borderId="0" xfId="0" applyFont="1" applyFill="1" applyAlignment="1" applyProtection="1">
      <alignment/>
      <protection/>
    </xf>
    <xf numFmtId="0" fontId="17" fillId="0" borderId="0" xfId="0" applyFont="1" applyFill="1" applyAlignment="1" applyProtection="1">
      <alignment/>
      <protection/>
    </xf>
    <xf numFmtId="0" fontId="7" fillId="0" borderId="0" xfId="0" applyFont="1" applyBorder="1" applyAlignment="1" applyProtection="1">
      <alignment/>
      <protection/>
    </xf>
    <xf numFmtId="0" fontId="6" fillId="0" borderId="0" xfId="0" applyFont="1" applyBorder="1" applyAlignment="1" applyProtection="1">
      <alignment/>
      <protection/>
    </xf>
    <xf numFmtId="0" fontId="7" fillId="0" borderId="3" xfId="0" applyNumberFormat="1" applyFont="1" applyBorder="1" applyAlignment="1" applyProtection="1">
      <alignment horizontal="left"/>
      <protection/>
    </xf>
    <xf numFmtId="6" fontId="6" fillId="0" borderId="0" xfId="0" applyNumberFormat="1" applyFont="1" applyAlignment="1" applyProtection="1">
      <alignment/>
      <protection/>
    </xf>
    <xf numFmtId="6" fontId="6" fillId="0" borderId="2" xfId="0" applyNumberFormat="1" applyFont="1" applyBorder="1" applyAlignment="1" applyProtection="1">
      <alignment/>
      <protection/>
    </xf>
    <xf numFmtId="6" fontId="6" fillId="0" borderId="4" xfId="0" applyNumberFormat="1" applyFont="1" applyBorder="1" applyAlignment="1" applyProtection="1">
      <alignment/>
      <protection/>
    </xf>
    <xf numFmtId="0" fontId="13" fillId="0" borderId="0" xfId="0" applyFont="1" applyAlignment="1" applyProtection="1">
      <alignment/>
      <protection/>
    </xf>
    <xf numFmtId="6" fontId="6" fillId="0" borderId="3" xfId="0" applyNumberFormat="1" applyFont="1" applyBorder="1" applyAlignment="1" applyProtection="1">
      <alignment/>
      <protection/>
    </xf>
    <xf numFmtId="38" fontId="6" fillId="0" borderId="0" xfId="0" applyNumberFormat="1" applyFont="1" applyAlignment="1" applyProtection="1">
      <alignment/>
      <protection/>
    </xf>
    <xf numFmtId="6" fontId="18" fillId="0" borderId="0" xfId="0" applyNumberFormat="1" applyFont="1" applyAlignment="1" applyProtection="1">
      <alignment/>
      <protection/>
    </xf>
    <xf numFmtId="38" fontId="18" fillId="0" borderId="0" xfId="0" applyNumberFormat="1" applyFont="1" applyAlignment="1" applyProtection="1">
      <alignment/>
      <protection/>
    </xf>
    <xf numFmtId="0" fontId="18" fillId="0" borderId="0" xfId="0" applyFont="1" applyAlignment="1" applyProtection="1">
      <alignment/>
      <protection/>
    </xf>
    <xf numFmtId="0" fontId="13" fillId="0" borderId="0" xfId="0" applyFont="1" applyBorder="1" applyAlignment="1" applyProtection="1">
      <alignment horizontal="centerContinuous"/>
      <protection/>
    </xf>
    <xf numFmtId="6" fontId="13" fillId="0" borderId="0" xfId="0" applyNumberFormat="1" applyFont="1" applyBorder="1" applyAlignment="1" applyProtection="1">
      <alignment horizontal="centerContinuous"/>
      <protection/>
    </xf>
    <xf numFmtId="6" fontId="6" fillId="0" borderId="0" xfId="0" applyNumberFormat="1" applyFont="1" applyBorder="1" applyAlignment="1" applyProtection="1">
      <alignment/>
      <protection/>
    </xf>
    <xf numFmtId="38" fontId="6" fillId="0" borderId="0" xfId="0" applyNumberFormat="1" applyFont="1" applyBorder="1" applyAlignment="1" applyProtection="1">
      <alignment/>
      <protection/>
    </xf>
    <xf numFmtId="6" fontId="12" fillId="0" borderId="0" xfId="0" applyNumberFormat="1" applyFont="1" applyBorder="1" applyAlignment="1" applyProtection="1">
      <alignment/>
      <protection/>
    </xf>
    <xf numFmtId="38" fontId="12" fillId="0" borderId="0" xfId="0" applyNumberFormat="1" applyFont="1" applyBorder="1" applyAlignment="1" applyProtection="1">
      <alignment/>
      <protection/>
    </xf>
    <xf numFmtId="0" fontId="6" fillId="0" borderId="0" xfId="0" applyFont="1" applyFill="1" applyBorder="1" applyAlignment="1">
      <alignment/>
    </xf>
    <xf numFmtId="6" fontId="6" fillId="0" borderId="0" xfId="0" applyNumberFormat="1" applyFont="1" applyFill="1" applyBorder="1" applyAlignment="1">
      <alignment/>
    </xf>
    <xf numFmtId="0" fontId="13" fillId="0" borderId="0" xfId="0" applyFont="1" applyBorder="1" applyAlignment="1" applyProtection="1">
      <alignment/>
      <protection/>
    </xf>
    <xf numFmtId="6" fontId="13" fillId="0" borderId="0" xfId="0" applyNumberFormat="1" applyFont="1" applyBorder="1" applyAlignment="1" applyProtection="1">
      <alignment/>
      <protection/>
    </xf>
    <xf numFmtId="38" fontId="13" fillId="0" borderId="5" xfId="0" applyNumberFormat="1" applyFont="1" applyBorder="1" applyAlignment="1" applyProtection="1">
      <alignment horizontal="centerContinuous"/>
      <protection/>
    </xf>
    <xf numFmtId="6" fontId="13" fillId="0" borderId="6" xfId="0" applyNumberFormat="1" applyFont="1" applyBorder="1" applyAlignment="1" applyProtection="1">
      <alignment horizontal="centerContinuous"/>
      <protection/>
    </xf>
    <xf numFmtId="6" fontId="13" fillId="0" borderId="0" xfId="0" applyNumberFormat="1" applyFont="1" applyBorder="1" applyAlignment="1" applyProtection="1">
      <alignment horizontal="right"/>
      <protection/>
    </xf>
    <xf numFmtId="38" fontId="13" fillId="0" borderId="7" xfId="0" applyNumberFormat="1" applyFont="1" applyBorder="1" applyAlignment="1" applyProtection="1">
      <alignment horizontal="center"/>
      <protection/>
    </xf>
    <xf numFmtId="6" fontId="13" fillId="0" borderId="8" xfId="0" applyNumberFormat="1" applyFont="1" applyBorder="1" applyAlignment="1" applyProtection="1">
      <alignment horizontal="center"/>
      <protection/>
    </xf>
    <xf numFmtId="10" fontId="6" fillId="0" borderId="0" xfId="0" applyNumberFormat="1" applyFont="1" applyBorder="1" applyAlignment="1" applyProtection="1">
      <alignment/>
      <protection/>
    </xf>
    <xf numFmtId="6" fontId="5" fillId="0" borderId="9" xfId="0" applyNumberFormat="1" applyFont="1" applyBorder="1" applyAlignment="1" applyProtection="1">
      <alignment/>
      <protection/>
    </xf>
    <xf numFmtId="6" fontId="13" fillId="0" borderId="9" xfId="0" applyNumberFormat="1" applyFont="1" applyBorder="1" applyAlignment="1" applyProtection="1">
      <alignment/>
      <protection/>
    </xf>
    <xf numFmtId="38" fontId="13" fillId="0" borderId="9" xfId="0" applyNumberFormat="1" applyFont="1" applyBorder="1" applyAlignment="1" applyProtection="1">
      <alignment/>
      <protection/>
    </xf>
    <xf numFmtId="38" fontId="6" fillId="0" borderId="0" xfId="0" applyNumberFormat="1" applyFont="1" applyFill="1" applyBorder="1" applyAlignment="1" applyProtection="1">
      <alignment/>
      <protection/>
    </xf>
    <xf numFmtId="6" fontId="6" fillId="0" borderId="0" xfId="0" applyNumberFormat="1" applyFont="1" applyFill="1" applyBorder="1" applyAlignment="1" applyProtection="1">
      <alignment/>
      <protection/>
    </xf>
    <xf numFmtId="6" fontId="13" fillId="0" borderId="10" xfId="0" applyNumberFormat="1" applyFont="1" applyBorder="1" applyAlignment="1" applyProtection="1">
      <alignment/>
      <protection/>
    </xf>
    <xf numFmtId="6" fontId="13" fillId="2" borderId="0" xfId="0" applyNumberFormat="1" applyFont="1" applyFill="1" applyBorder="1" applyAlignment="1" applyProtection="1">
      <alignment/>
      <protection/>
    </xf>
    <xf numFmtId="6" fontId="13" fillId="2" borderId="11" xfId="0" applyNumberFormat="1" applyFont="1" applyFill="1" applyBorder="1" applyAlignment="1" applyProtection="1">
      <alignment/>
      <protection/>
    </xf>
    <xf numFmtId="38" fontId="21" fillId="2" borderId="0" xfId="0" applyNumberFormat="1" applyFont="1" applyFill="1" applyBorder="1" applyAlignment="1" applyProtection="1">
      <alignment/>
      <protection locked="0"/>
    </xf>
    <xf numFmtId="6" fontId="22" fillId="2" borderId="0" xfId="0" applyNumberFormat="1" applyFont="1" applyFill="1" applyBorder="1" applyAlignment="1" applyProtection="1">
      <alignment/>
      <protection locked="0"/>
    </xf>
    <xf numFmtId="6" fontId="13" fillId="2" borderId="0" xfId="0" applyNumberFormat="1" applyFont="1" applyFill="1" applyBorder="1" applyAlignment="1" applyProtection="1">
      <alignment/>
      <protection locked="0"/>
    </xf>
    <xf numFmtId="6" fontId="21" fillId="2" borderId="0" xfId="0" applyNumberFormat="1" applyFont="1" applyFill="1" applyBorder="1" applyAlignment="1" applyProtection="1">
      <alignment/>
      <protection locked="0"/>
    </xf>
    <xf numFmtId="38" fontId="13" fillId="2" borderId="0" xfId="0" applyNumberFormat="1" applyFont="1" applyFill="1" applyBorder="1" applyAlignment="1" applyProtection="1">
      <alignment/>
      <protection locked="0"/>
    </xf>
    <xf numFmtId="38" fontId="13" fillId="0" borderId="0" xfId="0" applyNumberFormat="1" applyFont="1" applyBorder="1" applyAlignment="1" applyProtection="1">
      <alignment horizontal="right"/>
      <protection/>
    </xf>
    <xf numFmtId="38" fontId="13" fillId="0" borderId="0" xfId="0" applyNumberFormat="1" applyFont="1" applyBorder="1" applyAlignment="1" applyProtection="1">
      <alignment/>
      <protection/>
    </xf>
    <xf numFmtId="6" fontId="13" fillId="0" borderId="0" xfId="0" applyNumberFormat="1" applyFont="1" applyFill="1" applyBorder="1" applyAlignment="1" applyProtection="1">
      <alignment/>
      <protection/>
    </xf>
    <xf numFmtId="38" fontId="13" fillId="0" borderId="0" xfId="0" applyNumberFormat="1" applyFont="1" applyFill="1" applyBorder="1" applyAlignment="1" applyProtection="1">
      <alignment/>
      <protection/>
    </xf>
    <xf numFmtId="6" fontId="13" fillId="0" borderId="0" xfId="0" applyNumberFormat="1" applyFont="1" applyFill="1" applyBorder="1" applyAlignment="1" applyProtection="1">
      <alignment horizontal="right"/>
      <protection/>
    </xf>
    <xf numFmtId="0" fontId="13" fillId="0" borderId="0" xfId="0" applyNumberFormat="1" applyFont="1" applyBorder="1" applyAlignment="1" applyProtection="1">
      <alignment/>
      <protection/>
    </xf>
    <xf numFmtId="49" fontId="13" fillId="0" borderId="10" xfId="0" applyNumberFormat="1" applyFont="1" applyBorder="1" applyAlignment="1" applyProtection="1">
      <alignment/>
      <protection/>
    </xf>
    <xf numFmtId="0" fontId="13" fillId="0" borderId="0" xfId="0" applyFont="1" applyBorder="1" applyAlignment="1" applyProtection="1">
      <alignment horizontal="right"/>
      <protection/>
    </xf>
    <xf numFmtId="0" fontId="6" fillId="0" borderId="0" xfId="0" applyFont="1" applyBorder="1" applyAlignment="1">
      <alignment/>
    </xf>
    <xf numFmtId="38" fontId="6" fillId="0" borderId="0" xfId="0" applyNumberFormat="1" applyFont="1" applyBorder="1" applyAlignment="1">
      <alignment/>
    </xf>
    <xf numFmtId="6" fontId="13" fillId="0" borderId="0" xfId="0" applyNumberFormat="1" applyFont="1" applyAlignment="1" applyProtection="1">
      <alignment/>
      <protection/>
    </xf>
    <xf numFmtId="6" fontId="6" fillId="0" borderId="0" xfId="0" applyNumberFormat="1" applyFont="1" applyBorder="1" applyAlignment="1">
      <alignment/>
    </xf>
    <xf numFmtId="38" fontId="13" fillId="0" borderId="0" xfId="0" applyNumberFormat="1" applyFont="1" applyAlignment="1" applyProtection="1">
      <alignment/>
      <protection/>
    </xf>
    <xf numFmtId="6" fontId="13" fillId="0" borderId="12" xfId="0" applyNumberFormat="1" applyFont="1" applyBorder="1" applyAlignment="1" applyProtection="1">
      <alignment/>
      <protection/>
    </xf>
    <xf numFmtId="0" fontId="6" fillId="0" borderId="0" xfId="0" applyFont="1" applyFill="1" applyBorder="1" applyAlignment="1" applyProtection="1">
      <alignment/>
      <protection/>
    </xf>
    <xf numFmtId="6" fontId="6" fillId="0" borderId="0" xfId="0" applyNumberFormat="1" applyFont="1" applyFill="1" applyBorder="1" applyAlignment="1" applyProtection="1">
      <alignment horizontal="right"/>
      <protection/>
    </xf>
    <xf numFmtId="49" fontId="13" fillId="0" borderId="0" xfId="0" applyNumberFormat="1" applyFont="1" applyBorder="1" applyAlignment="1" applyProtection="1">
      <alignment/>
      <protection/>
    </xf>
    <xf numFmtId="6" fontId="5" fillId="0" borderId="13" xfId="0" applyNumberFormat="1" applyFont="1" applyFill="1" applyBorder="1" applyAlignment="1" applyProtection="1">
      <alignment/>
      <protection/>
    </xf>
    <xf numFmtId="0" fontId="5" fillId="0" borderId="13" xfId="0" applyFont="1" applyFill="1" applyBorder="1" applyAlignment="1" applyProtection="1">
      <alignment/>
      <protection/>
    </xf>
    <xf numFmtId="167" fontId="17" fillId="0" borderId="13" xfId="15" applyNumberFormat="1" applyFont="1" applyFill="1" applyBorder="1" applyAlignment="1">
      <alignment/>
    </xf>
    <xf numFmtId="6" fontId="17" fillId="0" borderId="13" xfId="0" applyNumberFormat="1" applyFont="1" applyFill="1" applyBorder="1" applyAlignment="1">
      <alignment/>
    </xf>
    <xf numFmtId="6" fontId="5" fillId="0" borderId="13" xfId="0" applyNumberFormat="1" applyFont="1" applyFill="1" applyBorder="1" applyAlignment="1" applyProtection="1">
      <alignment horizontal="right"/>
      <protection/>
    </xf>
    <xf numFmtId="38" fontId="5" fillId="0" borderId="13" xfId="0" applyNumberFormat="1" applyFont="1" applyFill="1" applyBorder="1" applyAlignment="1" applyProtection="1">
      <alignment/>
      <protection/>
    </xf>
    <xf numFmtId="6" fontId="5" fillId="0" borderId="14" xfId="0" applyNumberFormat="1" applyFont="1" applyFill="1" applyBorder="1" applyAlignment="1" applyProtection="1">
      <alignment horizontal="right"/>
      <protection/>
    </xf>
    <xf numFmtId="0" fontId="5" fillId="0" borderId="0" xfId="0" applyFont="1" applyFill="1" applyAlignment="1" applyProtection="1">
      <alignment/>
      <protection/>
    </xf>
    <xf numFmtId="6" fontId="5" fillId="0" borderId="0" xfId="0" applyNumberFormat="1" applyFont="1" applyFill="1" applyBorder="1" applyAlignment="1" applyProtection="1">
      <alignment/>
      <protection/>
    </xf>
    <xf numFmtId="0" fontId="5" fillId="0" borderId="0" xfId="0" applyFont="1" applyFill="1" applyBorder="1" applyAlignment="1" applyProtection="1">
      <alignment/>
      <protection/>
    </xf>
    <xf numFmtId="167" fontId="17" fillId="0" borderId="0" xfId="15" applyNumberFormat="1" applyFont="1" applyFill="1" applyBorder="1" applyAlignment="1">
      <alignment/>
    </xf>
    <xf numFmtId="6" fontId="17" fillId="0" borderId="0" xfId="0" applyNumberFormat="1" applyFont="1" applyFill="1" applyBorder="1" applyAlignment="1">
      <alignment/>
    </xf>
    <xf numFmtId="6" fontId="5" fillId="0" borderId="0" xfId="0" applyNumberFormat="1" applyFont="1" applyFill="1" applyBorder="1" applyAlignment="1" applyProtection="1">
      <alignment horizontal="right"/>
      <protection/>
    </xf>
    <xf numFmtId="38" fontId="5" fillId="0" borderId="0" xfId="0" applyNumberFormat="1" applyFont="1" applyFill="1" applyBorder="1" applyAlignment="1" applyProtection="1">
      <alignment/>
      <protection/>
    </xf>
    <xf numFmtId="0" fontId="5" fillId="0" borderId="0" xfId="0" applyFont="1" applyBorder="1" applyAlignment="1" applyProtection="1">
      <alignment/>
      <protection/>
    </xf>
    <xf numFmtId="0" fontId="13" fillId="0" borderId="0" xfId="0" applyFont="1" applyBorder="1" applyAlignment="1" applyProtection="1">
      <alignment/>
      <protection locked="0"/>
    </xf>
    <xf numFmtId="0" fontId="21" fillId="2" borderId="0" xfId="0" applyNumberFormat="1" applyFont="1" applyFill="1" applyBorder="1" applyAlignment="1" applyProtection="1">
      <alignment/>
      <protection locked="0"/>
    </xf>
    <xf numFmtId="6" fontId="13" fillId="2" borderId="0" xfId="0" applyNumberFormat="1" applyFont="1" applyFill="1" applyBorder="1" applyAlignment="1" applyProtection="1">
      <alignment horizontal="right"/>
      <protection locked="0"/>
    </xf>
    <xf numFmtId="6" fontId="22" fillId="2" borderId="0" xfId="0" applyNumberFormat="1" applyFont="1" applyFill="1" applyBorder="1" applyAlignment="1" applyProtection="1">
      <alignment horizontal="right"/>
      <protection locked="0"/>
    </xf>
    <xf numFmtId="0" fontId="13" fillId="0" borderId="0" xfId="0" applyFont="1" applyAlignment="1" applyProtection="1">
      <alignment/>
      <protection locked="0"/>
    </xf>
    <xf numFmtId="0" fontId="6" fillId="0" borderId="0" xfId="0" applyFont="1" applyAlignment="1" applyProtection="1">
      <alignment/>
      <protection locked="0"/>
    </xf>
    <xf numFmtId="0" fontId="21" fillId="2" borderId="10" xfId="0" applyNumberFormat="1" applyFont="1" applyFill="1" applyBorder="1" applyAlignment="1" applyProtection="1">
      <alignment/>
      <protection locked="0"/>
    </xf>
    <xf numFmtId="6" fontId="13" fillId="2" borderId="10" xfId="0" applyNumberFormat="1" applyFont="1" applyFill="1" applyBorder="1" applyAlignment="1" applyProtection="1">
      <alignment/>
      <protection locked="0"/>
    </xf>
    <xf numFmtId="0" fontId="21" fillId="2" borderId="11" xfId="0" applyNumberFormat="1" applyFont="1" applyFill="1" applyBorder="1" applyAlignment="1" applyProtection="1">
      <alignment/>
      <protection locked="0"/>
    </xf>
    <xf numFmtId="6" fontId="13" fillId="2" borderId="11" xfId="0" applyNumberFormat="1" applyFont="1" applyFill="1" applyBorder="1" applyAlignment="1" applyProtection="1">
      <alignment/>
      <protection locked="0"/>
    </xf>
    <xf numFmtId="38" fontId="13" fillId="2" borderId="2" xfId="0" applyNumberFormat="1" applyFont="1" applyFill="1" applyBorder="1" applyAlignment="1" applyProtection="1">
      <alignment/>
      <protection locked="0"/>
    </xf>
    <xf numFmtId="6" fontId="22" fillId="2" borderId="4" xfId="0" applyNumberFormat="1" applyFont="1" applyFill="1" applyBorder="1" applyAlignment="1" applyProtection="1">
      <alignment/>
      <protection locked="0"/>
    </xf>
    <xf numFmtId="6" fontId="13" fillId="2" borderId="2" xfId="0" applyNumberFormat="1" applyFont="1" applyFill="1" applyBorder="1" applyAlignment="1" applyProtection="1">
      <alignment horizontal="right"/>
      <protection locked="0"/>
    </xf>
    <xf numFmtId="6" fontId="13" fillId="2" borderId="2" xfId="0" applyNumberFormat="1" applyFont="1" applyFill="1" applyBorder="1" applyAlignment="1" applyProtection="1">
      <alignment/>
      <protection locked="0"/>
    </xf>
    <xf numFmtId="6" fontId="13" fillId="2" borderId="4" xfId="0" applyNumberFormat="1" applyFont="1" applyFill="1" applyBorder="1" applyAlignment="1" applyProtection="1">
      <alignment horizontal="right"/>
      <protection locked="0"/>
    </xf>
    <xf numFmtId="6" fontId="22" fillId="2" borderId="4" xfId="0" applyNumberFormat="1" applyFont="1" applyFill="1" applyBorder="1" applyAlignment="1" applyProtection="1">
      <alignment horizontal="right"/>
      <protection locked="0"/>
    </xf>
    <xf numFmtId="0" fontId="6" fillId="0" borderId="0" xfId="0" applyNumberFormat="1" applyFont="1" applyBorder="1" applyAlignment="1" applyProtection="1">
      <alignment/>
      <protection/>
    </xf>
    <xf numFmtId="6" fontId="6" fillId="0" borderId="11" xfId="0" applyNumberFormat="1" applyFont="1" applyBorder="1" applyAlignment="1" applyProtection="1">
      <alignment/>
      <protection/>
    </xf>
    <xf numFmtId="6" fontId="6" fillId="0" borderId="0" xfId="0" applyNumberFormat="1" applyFont="1" applyBorder="1" applyAlignment="1" applyProtection="1">
      <alignment horizontal="right"/>
      <protection/>
    </xf>
    <xf numFmtId="0" fontId="22" fillId="0" borderId="0" xfId="0" applyFont="1" applyBorder="1" applyAlignment="1" applyProtection="1">
      <alignment/>
      <protection/>
    </xf>
    <xf numFmtId="0" fontId="22" fillId="2" borderId="0" xfId="0" applyNumberFormat="1" applyFont="1" applyFill="1" applyBorder="1" applyAlignment="1" applyProtection="1">
      <alignment/>
      <protection locked="0"/>
    </xf>
    <xf numFmtId="0" fontId="6" fillId="0" borderId="0" xfId="0" applyFont="1" applyBorder="1" applyAlignment="1" applyProtection="1">
      <alignment/>
      <protection locked="0"/>
    </xf>
    <xf numFmtId="0" fontId="13" fillId="0" borderId="0" xfId="0" applyFont="1" applyFill="1" applyBorder="1" applyAlignment="1" applyProtection="1">
      <alignment/>
      <protection/>
    </xf>
    <xf numFmtId="0" fontId="22" fillId="0" borderId="0" xfId="0" applyNumberFormat="1" applyFont="1" applyFill="1" applyBorder="1" applyAlignment="1" applyProtection="1">
      <alignment/>
      <protection/>
    </xf>
    <xf numFmtId="6" fontId="13" fillId="0" borderId="11" xfId="0" applyNumberFormat="1" applyFont="1" applyFill="1" applyBorder="1" applyAlignment="1" applyProtection="1">
      <alignment/>
      <protection/>
    </xf>
    <xf numFmtId="38" fontId="13" fillId="0" borderId="15" xfId="0" applyNumberFormat="1" applyFont="1" applyFill="1" applyBorder="1" applyAlignment="1" applyProtection="1">
      <alignment/>
      <protection/>
    </xf>
    <xf numFmtId="6" fontId="5" fillId="0" borderId="15" xfId="0" applyNumberFormat="1" applyFont="1" applyFill="1" applyBorder="1" applyAlignment="1" applyProtection="1">
      <alignment horizontal="right"/>
      <protection/>
    </xf>
    <xf numFmtId="6" fontId="13" fillId="0" borderId="15" xfId="0" applyNumberFormat="1" applyFont="1" applyFill="1" applyBorder="1" applyAlignment="1" applyProtection="1">
      <alignment horizontal="right"/>
      <protection/>
    </xf>
    <xf numFmtId="6" fontId="13" fillId="0" borderId="15" xfId="0" applyNumberFormat="1" applyFont="1" applyFill="1" applyBorder="1" applyAlignment="1" applyProtection="1">
      <alignment/>
      <protection/>
    </xf>
    <xf numFmtId="6" fontId="13" fillId="0" borderId="13" xfId="0" applyNumberFormat="1" applyFont="1" applyFill="1" applyBorder="1" applyAlignment="1" applyProtection="1">
      <alignment/>
      <protection/>
    </xf>
    <xf numFmtId="0" fontId="13" fillId="0" borderId="13" xfId="0" applyNumberFormat="1" applyFont="1" applyFill="1" applyBorder="1" applyAlignment="1" applyProtection="1">
      <alignment/>
      <protection/>
    </xf>
    <xf numFmtId="38" fontId="13" fillId="0" borderId="13" xfId="0" applyNumberFormat="1" applyFont="1" applyFill="1" applyBorder="1" applyAlignment="1" applyProtection="1">
      <alignment/>
      <protection/>
    </xf>
    <xf numFmtId="6" fontId="13" fillId="0" borderId="13" xfId="0" applyNumberFormat="1" applyFont="1" applyFill="1" applyBorder="1" applyAlignment="1" applyProtection="1">
      <alignment horizontal="right"/>
      <protection/>
    </xf>
    <xf numFmtId="38" fontId="13" fillId="0" borderId="13" xfId="0" applyNumberFormat="1" applyFont="1" applyFill="1" applyBorder="1" applyAlignment="1" applyProtection="1">
      <alignment horizontal="right"/>
      <protection/>
    </xf>
    <xf numFmtId="0" fontId="13" fillId="0" borderId="0" xfId="0" applyNumberFormat="1" applyFont="1" applyFill="1" applyBorder="1" applyAlignment="1" applyProtection="1">
      <alignment/>
      <protection/>
    </xf>
    <xf numFmtId="38" fontId="13" fillId="0" borderId="0" xfId="0" applyNumberFormat="1" applyFont="1" applyFill="1" applyBorder="1" applyAlignment="1" applyProtection="1">
      <alignment horizontal="right"/>
      <protection/>
    </xf>
    <xf numFmtId="0" fontId="17" fillId="3" borderId="0" xfId="0" applyFont="1" applyFill="1" applyBorder="1" applyAlignment="1" applyProtection="1">
      <alignment/>
      <protection/>
    </xf>
    <xf numFmtId="0" fontId="6" fillId="3" borderId="0" xfId="0" applyFont="1" applyFill="1" applyBorder="1" applyAlignment="1" applyProtection="1">
      <alignment/>
      <protection/>
    </xf>
    <xf numFmtId="167" fontId="6" fillId="3" borderId="0" xfId="0" applyNumberFormat="1" applyFont="1" applyFill="1" applyBorder="1" applyAlignment="1" applyProtection="1">
      <alignment/>
      <protection/>
    </xf>
    <xf numFmtId="168" fontId="6" fillId="3" borderId="0" xfId="0" applyNumberFormat="1" applyFont="1" applyFill="1" applyBorder="1" applyAlignment="1" applyProtection="1">
      <alignment/>
      <protection/>
    </xf>
    <xf numFmtId="0" fontId="13" fillId="0" borderId="9" xfId="0" applyFont="1" applyBorder="1" applyAlignment="1" applyProtection="1">
      <alignment/>
      <protection/>
    </xf>
    <xf numFmtId="6" fontId="13" fillId="0" borderId="9" xfId="0" applyNumberFormat="1" applyFont="1" applyBorder="1" applyAlignment="1" applyProtection="1">
      <alignment horizontal="right"/>
      <protection/>
    </xf>
    <xf numFmtId="38" fontId="13" fillId="0" borderId="9" xfId="0" applyNumberFormat="1" applyFont="1" applyBorder="1" applyAlignment="1" applyProtection="1">
      <alignment horizontal="right"/>
      <protection/>
    </xf>
    <xf numFmtId="38" fontId="22" fillId="2" borderId="0" xfId="0" applyNumberFormat="1" applyFont="1" applyFill="1" applyBorder="1" applyAlignment="1" applyProtection="1">
      <alignment/>
      <protection locked="0"/>
    </xf>
    <xf numFmtId="6" fontId="22" fillId="2" borderId="0" xfId="0" applyNumberFormat="1" applyFont="1" applyFill="1" applyBorder="1" applyAlignment="1" applyProtection="1">
      <alignment/>
      <protection locked="0"/>
    </xf>
    <xf numFmtId="38" fontId="22" fillId="2" borderId="16" xfId="0" applyNumberFormat="1" applyFont="1" applyFill="1" applyBorder="1" applyAlignment="1" applyProtection="1">
      <alignment/>
      <protection locked="0"/>
    </xf>
    <xf numFmtId="6" fontId="22" fillId="2" borderId="16" xfId="0" applyNumberFormat="1" applyFont="1" applyFill="1" applyBorder="1" applyAlignment="1" applyProtection="1">
      <alignment horizontal="right"/>
      <protection locked="0"/>
    </xf>
    <xf numFmtId="6" fontId="22" fillId="2" borderId="16" xfId="0" applyNumberFormat="1" applyFont="1" applyFill="1" applyBorder="1" applyAlignment="1" applyProtection="1">
      <alignment/>
      <protection locked="0"/>
    </xf>
    <xf numFmtId="6" fontId="5" fillId="0" borderId="0" xfId="0" applyNumberFormat="1" applyFont="1" applyBorder="1" applyAlignment="1" applyProtection="1">
      <alignment/>
      <protection/>
    </xf>
    <xf numFmtId="6" fontId="13" fillId="2" borderId="10" xfId="0" applyNumberFormat="1" applyFont="1" applyFill="1" applyBorder="1" applyAlignment="1" applyProtection="1">
      <alignment/>
      <protection/>
    </xf>
    <xf numFmtId="6" fontId="5" fillId="0" borderId="12" xfId="0" applyNumberFormat="1" applyFont="1" applyBorder="1" applyAlignment="1" applyProtection="1">
      <alignment/>
      <protection/>
    </xf>
    <xf numFmtId="6" fontId="6" fillId="0" borderId="10" xfId="0" applyNumberFormat="1" applyFont="1" applyBorder="1" applyAlignment="1" applyProtection="1">
      <alignment/>
      <protection/>
    </xf>
    <xf numFmtId="0" fontId="23" fillId="0" borderId="0" xfId="0" applyFont="1" applyAlignment="1" applyProtection="1">
      <alignment horizontal="centerContinuous"/>
      <protection/>
    </xf>
    <xf numFmtId="6" fontId="20" fillId="0" borderId="0" xfId="0" applyNumberFormat="1" applyFont="1" applyBorder="1" applyAlignment="1" applyProtection="1">
      <alignment/>
      <protection/>
    </xf>
    <xf numFmtId="0" fontId="11" fillId="0" borderId="17" xfId="0" applyFont="1" applyBorder="1" applyAlignment="1" applyProtection="1">
      <alignment horizontal="left"/>
      <protection/>
    </xf>
    <xf numFmtId="0" fontId="18" fillId="0" borderId="17" xfId="0" applyFont="1" applyBorder="1" applyAlignment="1">
      <alignment horizontal="right"/>
    </xf>
    <xf numFmtId="0" fontId="7" fillId="0" borderId="17" xfId="0" applyFont="1" applyBorder="1" applyAlignment="1" applyProtection="1">
      <alignment/>
      <protection/>
    </xf>
    <xf numFmtId="175" fontId="6" fillId="0" borderId="4" xfId="0" applyNumberFormat="1" applyFont="1" applyBorder="1" applyAlignment="1" applyProtection="1">
      <alignment/>
      <protection/>
    </xf>
    <xf numFmtId="0" fontId="6" fillId="0" borderId="18" xfId="0" applyFont="1" applyBorder="1" applyAlignment="1" applyProtection="1">
      <alignment/>
      <protection/>
    </xf>
    <xf numFmtId="6" fontId="20" fillId="0" borderId="19" xfId="0" applyNumberFormat="1" applyFont="1" applyBorder="1" applyAlignment="1" applyProtection="1">
      <alignment/>
      <protection/>
    </xf>
    <xf numFmtId="6" fontId="6" fillId="0" borderId="20" xfId="0" applyNumberFormat="1" applyFont="1" applyBorder="1" applyAlignment="1" applyProtection="1">
      <alignment/>
      <protection/>
    </xf>
    <xf numFmtId="0" fontId="7" fillId="0" borderId="20" xfId="0" applyNumberFormat="1" applyFont="1" applyBorder="1" applyAlignment="1" applyProtection="1">
      <alignment/>
      <protection/>
    </xf>
    <xf numFmtId="6" fontId="6" fillId="0" borderId="21" xfId="0" applyNumberFormat="1" applyFont="1" applyBorder="1" applyAlignment="1" applyProtection="1">
      <alignment/>
      <protection/>
    </xf>
    <xf numFmtId="0" fontId="5" fillId="0" borderId="19" xfId="0" applyFont="1" applyBorder="1" applyAlignment="1" applyProtection="1">
      <alignment horizontal="centerContinuous"/>
      <protection/>
    </xf>
    <xf numFmtId="6" fontId="5" fillId="0" borderId="19" xfId="0" applyNumberFormat="1" applyFont="1" applyBorder="1" applyAlignment="1" applyProtection="1">
      <alignment horizontal="centerContinuous"/>
      <protection/>
    </xf>
    <xf numFmtId="0" fontId="13" fillId="0" borderId="22" xfId="0" applyFont="1" applyBorder="1" applyAlignment="1" applyProtection="1">
      <alignment/>
      <protection/>
    </xf>
    <xf numFmtId="0" fontId="6" fillId="0" borderId="23" xfId="0" applyFont="1" applyBorder="1" applyAlignment="1" applyProtection="1">
      <alignment/>
      <protection/>
    </xf>
    <xf numFmtId="0" fontId="13" fillId="0" borderId="24" xfId="0" applyFont="1" applyBorder="1" applyAlignment="1" applyProtection="1">
      <alignment/>
      <protection/>
    </xf>
    <xf numFmtId="0" fontId="6" fillId="0" borderId="24" xfId="0" applyFont="1" applyBorder="1" applyAlignment="1" applyProtection="1">
      <alignment/>
      <protection/>
    </xf>
    <xf numFmtId="0" fontId="18" fillId="0" borderId="23" xfId="0" applyFont="1" applyBorder="1" applyAlignment="1" applyProtection="1">
      <alignment/>
      <protection/>
    </xf>
    <xf numFmtId="6" fontId="18" fillId="0" borderId="24" xfId="0" applyNumberFormat="1" applyFont="1" applyBorder="1" applyAlignment="1" applyProtection="1">
      <alignment/>
      <protection/>
    </xf>
    <xf numFmtId="6" fontId="6" fillId="0" borderId="24" xfId="0" applyNumberFormat="1" applyFont="1" applyBorder="1" applyAlignment="1" applyProtection="1">
      <alignment/>
      <protection/>
    </xf>
    <xf numFmtId="0" fontId="7" fillId="0" borderId="23" xfId="0" applyFont="1" applyBorder="1" applyAlignment="1" applyProtection="1">
      <alignment/>
      <protection/>
    </xf>
    <xf numFmtId="0" fontId="12" fillId="0" borderId="24" xfId="0" applyFont="1" applyBorder="1" applyAlignment="1" applyProtection="1">
      <alignment/>
      <protection/>
    </xf>
    <xf numFmtId="10" fontId="6" fillId="0" borderId="24" xfId="0" applyNumberFormat="1" applyFont="1" applyBorder="1" applyAlignment="1" applyProtection="1">
      <alignment/>
      <protection/>
    </xf>
    <xf numFmtId="10" fontId="7" fillId="0" borderId="24" xfId="0" applyNumberFormat="1" applyFont="1" applyBorder="1" applyAlignment="1" applyProtection="1">
      <alignment/>
      <protection/>
    </xf>
    <xf numFmtId="38" fontId="13" fillId="0" borderId="24" xfId="0" applyNumberFormat="1" applyFont="1" applyBorder="1" applyAlignment="1" applyProtection="1">
      <alignment/>
      <protection/>
    </xf>
    <xf numFmtId="0" fontId="6" fillId="0" borderId="23" xfId="0" applyFont="1" applyFill="1" applyBorder="1" applyAlignment="1" applyProtection="1">
      <alignment/>
      <protection/>
    </xf>
    <xf numFmtId="0" fontId="6" fillId="0" borderId="24" xfId="0" applyFont="1" applyFill="1" applyBorder="1" applyAlignment="1" applyProtection="1">
      <alignment/>
      <protection/>
    </xf>
    <xf numFmtId="0" fontId="17" fillId="0" borderId="23" xfId="0" applyFont="1" applyFill="1" applyBorder="1" applyAlignment="1" applyProtection="1">
      <alignment/>
      <protection/>
    </xf>
    <xf numFmtId="0" fontId="5" fillId="0" borderId="24" xfId="0" applyFont="1" applyFill="1" applyBorder="1" applyAlignment="1" applyProtection="1">
      <alignment/>
      <protection/>
    </xf>
    <xf numFmtId="0" fontId="6" fillId="0" borderId="23" xfId="0" applyFont="1" applyBorder="1" applyAlignment="1" applyProtection="1">
      <alignment/>
      <protection locked="0"/>
    </xf>
    <xf numFmtId="0" fontId="13" fillId="0" borderId="24" xfId="0" applyFont="1" applyBorder="1" applyAlignment="1" applyProtection="1">
      <alignment/>
      <protection locked="0"/>
    </xf>
    <xf numFmtId="0" fontId="6" fillId="0" borderId="24" xfId="0" applyFont="1" applyBorder="1" applyAlignment="1" applyProtection="1">
      <alignment/>
      <protection locked="0"/>
    </xf>
    <xf numFmtId="0" fontId="6" fillId="0" borderId="25" xfId="0" applyFont="1" applyBorder="1" applyAlignment="1" applyProtection="1">
      <alignment/>
      <protection/>
    </xf>
    <xf numFmtId="6" fontId="5" fillId="0" borderId="17" xfId="0" applyNumberFormat="1" applyFont="1" applyBorder="1" applyAlignment="1" applyProtection="1">
      <alignment/>
      <protection/>
    </xf>
    <xf numFmtId="0" fontId="5" fillId="0" borderId="17" xfId="0" applyFont="1" applyBorder="1" applyAlignment="1" applyProtection="1">
      <alignment/>
      <protection/>
    </xf>
    <xf numFmtId="38" fontId="5" fillId="0" borderId="17" xfId="0" applyNumberFormat="1" applyFont="1" applyFill="1" applyBorder="1" applyAlignment="1" applyProtection="1">
      <alignment/>
      <protection/>
    </xf>
    <xf numFmtId="6" fontId="5" fillId="0" borderId="17" xfId="0" applyNumberFormat="1" applyFont="1" applyFill="1" applyBorder="1" applyAlignment="1" applyProtection="1">
      <alignment/>
      <protection/>
    </xf>
    <xf numFmtId="0" fontId="6" fillId="0" borderId="26" xfId="0" applyFont="1" applyBorder="1" applyAlignment="1" applyProtection="1">
      <alignment/>
      <protection/>
    </xf>
    <xf numFmtId="0" fontId="4" fillId="4" borderId="0" xfId="0" applyFont="1" applyFill="1" applyBorder="1" applyAlignment="1">
      <alignment horizontal="center" wrapText="1"/>
    </xf>
    <xf numFmtId="41" fontId="7" fillId="0" borderId="0" xfId="0" applyNumberFormat="1" applyFont="1" applyAlignment="1" applyProtection="1">
      <alignment/>
      <protection/>
    </xf>
    <xf numFmtId="0" fontId="7" fillId="0" borderId="0" xfId="0" applyFont="1" applyAlignment="1" applyProtection="1">
      <alignment/>
      <protection/>
    </xf>
    <xf numFmtId="0" fontId="4" fillId="3" borderId="27" xfId="19" applyFont="1" applyFill="1" applyBorder="1" applyAlignment="1" applyProtection="1">
      <alignment horizontal="left"/>
      <protection locked="0"/>
    </xf>
    <xf numFmtId="0" fontId="0" fillId="3" borderId="28" xfId="0" applyFont="1" applyFill="1" applyBorder="1" applyAlignment="1" applyProtection="1">
      <alignment horizontal="left"/>
      <protection locked="0"/>
    </xf>
    <xf numFmtId="0" fontId="4" fillId="2" borderId="29" xfId="19" applyFont="1" applyFill="1" applyBorder="1" applyAlignment="1" applyProtection="1">
      <alignment horizontal="centerContinuous"/>
      <protection locked="0"/>
    </xf>
    <xf numFmtId="0" fontId="4" fillId="2" borderId="28" xfId="19" applyFont="1" applyFill="1" applyBorder="1" applyAlignment="1" applyProtection="1">
      <alignment horizontal="centerContinuous"/>
      <protection locked="0"/>
    </xf>
    <xf numFmtId="0" fontId="0" fillId="0" borderId="29" xfId="19" applyFont="1" applyBorder="1" applyAlignment="1">
      <alignment/>
      <protection/>
    </xf>
    <xf numFmtId="0" fontId="4" fillId="3" borderId="30" xfId="19" applyFont="1" applyFill="1" applyBorder="1" applyAlignment="1">
      <alignment horizontal="left"/>
      <protection/>
    </xf>
    <xf numFmtId="0" fontId="4" fillId="3" borderId="31" xfId="19" applyFont="1" applyFill="1" applyBorder="1" applyAlignment="1" applyProtection="1">
      <alignment horizontal="center"/>
      <protection locked="0"/>
    </xf>
    <xf numFmtId="0" fontId="4" fillId="2" borderId="0" xfId="19" applyFont="1" applyFill="1" applyBorder="1" applyAlignment="1" applyProtection="1">
      <alignment horizontal="center"/>
      <protection locked="0"/>
    </xf>
    <xf numFmtId="0" fontId="4" fillId="2" borderId="31" xfId="19" applyFont="1" applyFill="1" applyBorder="1" applyAlignment="1" applyProtection="1">
      <alignment horizontal="center"/>
      <protection locked="0"/>
    </xf>
    <xf numFmtId="0" fontId="4" fillId="5" borderId="30" xfId="19" applyFont="1" applyFill="1" applyBorder="1" applyAlignment="1" applyProtection="1">
      <alignment horizontal="center" wrapText="1"/>
      <protection locked="0"/>
    </xf>
    <xf numFmtId="165" fontId="4" fillId="5" borderId="0" xfId="19" applyNumberFormat="1" applyFont="1" applyFill="1" applyBorder="1" applyAlignment="1" applyProtection="1">
      <alignment horizontal="center" wrapText="1"/>
      <protection locked="0"/>
    </xf>
    <xf numFmtId="165" fontId="0" fillId="5" borderId="0" xfId="0" applyNumberFormat="1" applyFont="1" applyFill="1" applyBorder="1" applyAlignment="1" applyProtection="1">
      <alignment horizontal="center" wrapText="1"/>
      <protection locked="0"/>
    </xf>
    <xf numFmtId="38" fontId="4" fillId="5" borderId="0" xfId="19" applyNumberFormat="1" applyFont="1" applyFill="1" applyBorder="1" applyAlignment="1" applyProtection="1">
      <alignment horizontal="center" wrapText="1"/>
      <protection locked="0"/>
    </xf>
    <xf numFmtId="172" fontId="0" fillId="5" borderId="0" xfId="15" applyNumberFormat="1" applyFont="1" applyFill="1" applyBorder="1" applyAlignment="1" applyProtection="1">
      <alignment horizontal="center"/>
      <protection locked="0"/>
    </xf>
    <xf numFmtId="0" fontId="4" fillId="6" borderId="30" xfId="19" applyFont="1" applyFill="1" applyBorder="1" applyAlignment="1">
      <alignment horizontal="center"/>
      <protection/>
    </xf>
    <xf numFmtId="0" fontId="4" fillId="6" borderId="0" xfId="19" applyFont="1" applyFill="1" applyBorder="1" applyAlignment="1">
      <alignment horizontal="center"/>
      <protection/>
    </xf>
    <xf numFmtId="172" fontId="4" fillId="6" borderId="0" xfId="15" applyNumberFormat="1" applyFont="1" applyFill="1" applyBorder="1" applyAlignment="1" applyProtection="1">
      <alignment horizontal="center"/>
      <protection locked="0"/>
    </xf>
    <xf numFmtId="6" fontId="4" fillId="6" borderId="0" xfId="17" applyNumberFormat="1" applyFont="1" applyFill="1" applyBorder="1" applyAlignment="1" applyProtection="1">
      <alignment horizontal="center"/>
      <protection locked="0"/>
    </xf>
    <xf numFmtId="38" fontId="4" fillId="6" borderId="31" xfId="17" applyNumberFormat="1" applyFont="1" applyFill="1" applyBorder="1" applyAlignment="1" applyProtection="1">
      <alignment horizontal="center"/>
      <protection locked="0"/>
    </xf>
    <xf numFmtId="38" fontId="4" fillId="7" borderId="30" xfId="17" applyNumberFormat="1" applyFont="1" applyFill="1" applyBorder="1" applyAlignment="1" applyProtection="1">
      <alignment horizontal="center"/>
      <protection locked="0"/>
    </xf>
    <xf numFmtId="38" fontId="4" fillId="7" borderId="0" xfId="17" applyNumberFormat="1" applyFont="1" applyFill="1" applyBorder="1" applyAlignment="1">
      <alignment horizontal="centerContinuous" wrapText="1"/>
    </xf>
    <xf numFmtId="172" fontId="0" fillId="7" borderId="0" xfId="15" applyNumberFormat="1" applyFont="1" applyFill="1" applyBorder="1" applyAlignment="1">
      <alignment horizontal="center"/>
    </xf>
    <xf numFmtId="164" fontId="4" fillId="7" borderId="31" xfId="17" applyNumberFormat="1" applyFont="1" applyFill="1" applyBorder="1" applyAlignment="1" applyProtection="1">
      <alignment horizontal="centerContinuous" wrapText="1"/>
      <protection locked="0"/>
    </xf>
    <xf numFmtId="0" fontId="4" fillId="0" borderId="0" xfId="19" applyFont="1" applyAlignment="1">
      <alignment horizontal="center"/>
      <protection/>
    </xf>
    <xf numFmtId="172" fontId="4" fillId="5" borderId="0" xfId="15" applyNumberFormat="1" applyFont="1" applyFill="1" applyBorder="1" applyAlignment="1" applyProtection="1">
      <alignment horizontal="center"/>
      <protection locked="0"/>
    </xf>
    <xf numFmtId="0" fontId="4" fillId="6" borderId="0" xfId="0" applyFont="1" applyFill="1" applyBorder="1" applyAlignment="1">
      <alignment horizontal="center"/>
    </xf>
    <xf numFmtId="6" fontId="4" fillId="6" borderId="0" xfId="17" applyNumberFormat="1" applyFont="1" applyFill="1" applyBorder="1" applyAlignment="1" applyProtection="1">
      <alignment horizontal="centerContinuous" wrapText="1"/>
      <protection locked="0"/>
    </xf>
    <xf numFmtId="38" fontId="4" fillId="6" borderId="31" xfId="17" applyNumberFormat="1" applyFont="1" applyFill="1" applyBorder="1" applyAlignment="1" applyProtection="1">
      <alignment horizontal="centerContinuous" wrapText="1"/>
      <protection locked="0"/>
    </xf>
    <xf numFmtId="38" fontId="4" fillId="7" borderId="30" xfId="17" applyNumberFormat="1" applyFont="1" applyFill="1" applyBorder="1" applyAlignment="1" applyProtection="1">
      <alignment horizontal="centerContinuous" wrapText="1"/>
      <protection locked="0"/>
    </xf>
    <xf numFmtId="172" fontId="4" fillId="7" borderId="0" xfId="15" applyNumberFormat="1" applyFont="1" applyFill="1" applyBorder="1" applyAlignment="1">
      <alignment horizontal="center" wrapText="1"/>
    </xf>
    <xf numFmtId="0" fontId="4" fillId="3" borderId="32" xfId="19" applyFont="1" applyFill="1" applyBorder="1" applyAlignment="1">
      <alignment horizontal="left" vertical="top"/>
      <protection/>
    </xf>
    <xf numFmtId="0" fontId="4" fillId="3" borderId="33" xfId="19" applyFont="1" applyFill="1" applyBorder="1" applyAlignment="1" applyProtection="1">
      <alignment horizontal="center" vertical="top"/>
      <protection locked="0"/>
    </xf>
    <xf numFmtId="0" fontId="4" fillId="2" borderId="4" xfId="19" applyFont="1" applyFill="1" applyBorder="1" applyAlignment="1" applyProtection="1">
      <alignment horizontal="center" vertical="top" wrapText="1"/>
      <protection locked="0"/>
    </xf>
    <xf numFmtId="0" fontId="4" fillId="2" borderId="4" xfId="19" applyFont="1" applyFill="1" applyBorder="1" applyAlignment="1" applyProtection="1">
      <alignment horizontal="center" vertical="top"/>
      <protection locked="0"/>
    </xf>
    <xf numFmtId="0" fontId="4" fillId="2" borderId="33" xfId="19" applyFont="1" applyFill="1" applyBorder="1" applyAlignment="1" applyProtection="1">
      <alignment horizontal="center" vertical="top" textRotation="90"/>
      <protection locked="0"/>
    </xf>
    <xf numFmtId="0" fontId="4" fillId="5" borderId="32" xfId="19" applyFont="1" applyFill="1" applyBorder="1" applyAlignment="1" applyProtection="1">
      <alignment horizontal="center" vertical="top" wrapText="1"/>
      <protection locked="0"/>
    </xf>
    <xf numFmtId="165" fontId="4" fillId="5" borderId="4" xfId="19" applyNumberFormat="1" applyFont="1" applyFill="1" applyBorder="1" applyAlignment="1" applyProtection="1">
      <alignment horizontal="center" vertical="top" wrapText="1"/>
      <protection locked="0"/>
    </xf>
    <xf numFmtId="38" fontId="4" fillId="5" borderId="4" xfId="15" applyNumberFormat="1" applyFont="1" applyFill="1" applyBorder="1" applyAlignment="1" applyProtection="1">
      <alignment horizontal="center" vertical="top" wrapText="1"/>
      <protection locked="0"/>
    </xf>
    <xf numFmtId="172" fontId="4" fillId="5" borderId="4" xfId="15" applyNumberFormat="1" applyFont="1" applyFill="1" applyBorder="1" applyAlignment="1" applyProtection="1">
      <alignment horizontal="center" vertical="top"/>
      <protection locked="0"/>
    </xf>
    <xf numFmtId="0" fontId="4" fillId="6" borderId="32" xfId="19" applyFont="1" applyFill="1" applyBorder="1" applyAlignment="1">
      <alignment horizontal="center" vertical="top" wrapText="1"/>
      <protection/>
    </xf>
    <xf numFmtId="0" fontId="4" fillId="6" borderId="4" xfId="19" applyFont="1" applyFill="1" applyBorder="1" applyAlignment="1">
      <alignment horizontal="center" vertical="top" wrapText="1"/>
      <protection/>
    </xf>
    <xf numFmtId="172" fontId="4" fillId="6" borderId="4" xfId="15" applyNumberFormat="1" applyFont="1" applyFill="1" applyBorder="1" applyAlignment="1" applyProtection="1">
      <alignment horizontal="center" vertical="top" wrapText="1"/>
      <protection locked="0"/>
    </xf>
    <xf numFmtId="6" fontId="4" fillId="6" borderId="4" xfId="17" applyNumberFormat="1" applyFont="1" applyFill="1" applyBorder="1" applyAlignment="1" applyProtection="1">
      <alignment horizontal="center" vertical="top" wrapText="1"/>
      <protection locked="0"/>
    </xf>
    <xf numFmtId="38" fontId="4" fillId="6" borderId="33" xfId="17" applyNumberFormat="1" applyFont="1" applyFill="1" applyBorder="1" applyAlignment="1" applyProtection="1">
      <alignment horizontal="center" vertical="top" wrapText="1"/>
      <protection locked="0"/>
    </xf>
    <xf numFmtId="38" fontId="4" fillId="7" borderId="32" xfId="17" applyNumberFormat="1" applyFont="1" applyFill="1" applyBorder="1" applyAlignment="1" applyProtection="1">
      <alignment horizontal="center" vertical="top" wrapText="1"/>
      <protection locked="0"/>
    </xf>
    <xf numFmtId="38" fontId="4" fillId="7" borderId="4" xfId="17" applyNumberFormat="1" applyFont="1" applyFill="1" applyBorder="1" applyAlignment="1">
      <alignment horizontal="center" vertical="center" wrapText="1"/>
    </xf>
    <xf numFmtId="172" fontId="4" fillId="7" borderId="4" xfId="15" applyNumberFormat="1" applyFont="1" applyFill="1" applyBorder="1" applyAlignment="1">
      <alignment horizontal="center" vertical="center" wrapText="1"/>
    </xf>
    <xf numFmtId="164" fontId="4" fillId="7" borderId="33" xfId="17" applyNumberFormat="1" applyFont="1" applyFill="1" applyBorder="1" applyAlignment="1" applyProtection="1">
      <alignment horizontal="center" vertical="center" wrapText="1"/>
      <protection locked="0"/>
    </xf>
    <xf numFmtId="0" fontId="4" fillId="0" borderId="34" xfId="19" applyFont="1" applyFill="1" applyBorder="1" applyAlignment="1" applyProtection="1">
      <alignment horizontal="center"/>
      <protection locked="0"/>
    </xf>
    <xf numFmtId="0" fontId="4" fillId="0" borderId="1" xfId="19" applyFont="1" applyFill="1" applyBorder="1" applyAlignment="1" applyProtection="1">
      <alignment horizontal="center"/>
      <protection locked="0"/>
    </xf>
    <xf numFmtId="165" fontId="4" fillId="0" borderId="1" xfId="19" applyNumberFormat="1" applyFont="1" applyFill="1" applyBorder="1" applyAlignment="1" applyProtection="1">
      <alignment horizontal="center" wrapText="1"/>
      <protection locked="0"/>
    </xf>
    <xf numFmtId="38" fontId="4" fillId="0" borderId="1" xfId="15" applyNumberFormat="1" applyFont="1" applyFill="1" applyBorder="1" applyAlignment="1" applyProtection="1">
      <alignment horizontal="center"/>
      <protection locked="0"/>
    </xf>
    <xf numFmtId="172" fontId="4" fillId="0" borderId="1" xfId="15" applyNumberFormat="1" applyFont="1" applyFill="1" applyBorder="1" applyAlignment="1" applyProtection="1">
      <alignment horizontal="center"/>
      <protection locked="0"/>
    </xf>
    <xf numFmtId="172" fontId="0" fillId="0" borderId="1" xfId="15" applyNumberFormat="1" applyFont="1" applyFill="1" applyBorder="1" applyAlignment="1" applyProtection="1">
      <alignment horizontal="center"/>
      <protection locked="0"/>
    </xf>
    <xf numFmtId="6" fontId="4" fillId="0" borderId="1" xfId="17" applyNumberFormat="1" applyFont="1" applyFill="1" applyBorder="1" applyAlignment="1" applyProtection="1">
      <alignment horizontal="center"/>
      <protection locked="0"/>
    </xf>
    <xf numFmtId="38" fontId="4" fillId="0" borderId="1" xfId="17" applyNumberFormat="1" applyFont="1" applyFill="1" applyBorder="1" applyAlignment="1" applyProtection="1">
      <alignment horizontal="center"/>
      <protection locked="0"/>
    </xf>
    <xf numFmtId="38" fontId="4" fillId="0" borderId="1" xfId="17" applyNumberFormat="1" applyFont="1" applyFill="1" applyBorder="1" applyAlignment="1">
      <alignment horizontal="center"/>
    </xf>
    <xf numFmtId="172" fontId="0" fillId="0" borderId="34" xfId="15" applyNumberFormat="1" applyFont="1" applyFill="1" applyBorder="1" applyAlignment="1">
      <alignment horizontal="center"/>
    </xf>
    <xf numFmtId="164" fontId="4" fillId="0" borderId="1" xfId="17" applyNumberFormat="1" applyFont="1" applyFill="1" applyBorder="1" applyAlignment="1" applyProtection="1">
      <alignment horizontal="center"/>
      <protection locked="0"/>
    </xf>
    <xf numFmtId="0" fontId="4" fillId="0" borderId="0" xfId="19" applyFont="1" applyFill="1" applyBorder="1">
      <alignment/>
      <protection/>
    </xf>
    <xf numFmtId="0" fontId="4" fillId="0" borderId="0" xfId="19" applyFont="1" applyFill="1" applyBorder="1" applyProtection="1">
      <alignment/>
      <protection locked="0"/>
    </xf>
    <xf numFmtId="0" fontId="0" fillId="0" borderId="0" xfId="19" applyFont="1" applyAlignment="1" applyProtection="1">
      <alignment horizontal="right"/>
      <protection locked="0"/>
    </xf>
    <xf numFmtId="0" fontId="0" fillId="0" borderId="0" xfId="19" applyFont="1" applyProtection="1">
      <alignment/>
      <protection locked="0"/>
    </xf>
    <xf numFmtId="0" fontId="0" fillId="0" borderId="0" xfId="19" applyFont="1" applyAlignment="1" applyProtection="1">
      <alignment horizontal="left"/>
      <protection locked="0"/>
    </xf>
    <xf numFmtId="0" fontId="0" fillId="0" borderId="0" xfId="0" applyFont="1" applyAlignment="1" applyProtection="1">
      <alignment/>
      <protection locked="0"/>
    </xf>
    <xf numFmtId="165" fontId="0" fillId="0" borderId="0" xfId="19" applyNumberFormat="1" applyFont="1" applyProtection="1">
      <alignment/>
      <protection locked="0"/>
    </xf>
    <xf numFmtId="41" fontId="0" fillId="0" borderId="0" xfId="19" applyNumberFormat="1" applyFont="1" applyProtection="1">
      <alignment/>
      <protection locked="0"/>
    </xf>
    <xf numFmtId="167" fontId="0" fillId="0" borderId="0" xfId="15" applyNumberFormat="1" applyFont="1" applyAlignment="1" applyProtection="1">
      <alignment/>
      <protection locked="0"/>
    </xf>
    <xf numFmtId="172" fontId="0" fillId="0" borderId="0" xfId="15" applyNumberFormat="1" applyFont="1" applyFill="1" applyBorder="1" applyAlignment="1" applyProtection="1">
      <alignment horizontal="center"/>
      <protection locked="0"/>
    </xf>
    <xf numFmtId="0" fontId="0" fillId="0" borderId="0" xfId="0" applyFont="1" applyAlignment="1" applyProtection="1">
      <alignment/>
      <protection locked="0"/>
    </xf>
    <xf numFmtId="167" fontId="0" fillId="0" borderId="0" xfId="15" applyNumberFormat="1" applyFont="1" applyFill="1" applyBorder="1" applyAlignment="1" applyProtection="1">
      <alignment horizontal="center"/>
      <protection locked="0"/>
    </xf>
    <xf numFmtId="172" fontId="0" fillId="0" borderId="0" xfId="17" applyNumberFormat="1" applyFont="1" applyAlignment="1" applyProtection="1">
      <alignment horizontal="left"/>
      <protection locked="0"/>
    </xf>
    <xf numFmtId="38" fontId="0" fillId="0" borderId="0" xfId="17" applyNumberFormat="1" applyFont="1" applyAlignment="1" applyProtection="1">
      <alignment horizontal="left"/>
      <protection locked="0"/>
    </xf>
    <xf numFmtId="41" fontId="0" fillId="0" borderId="0" xfId="17" applyNumberFormat="1" applyFont="1" applyAlignment="1" applyProtection="1">
      <alignment horizontal="left"/>
      <protection locked="0"/>
    </xf>
    <xf numFmtId="0" fontId="0" fillId="0" borderId="0" xfId="0" applyFont="1" applyAlignment="1">
      <alignment/>
    </xf>
    <xf numFmtId="164" fontId="0" fillId="0" borderId="0" xfId="17" applyNumberFormat="1" applyFont="1" applyAlignment="1" applyProtection="1">
      <alignment/>
      <protection locked="0"/>
    </xf>
    <xf numFmtId="0" fontId="0" fillId="0" borderId="0" xfId="19" applyFont="1">
      <alignment/>
      <protection/>
    </xf>
    <xf numFmtId="0" fontId="0" fillId="0" borderId="0" xfId="19" applyFont="1" applyFill="1" applyBorder="1" applyAlignment="1">
      <alignment horizontal="left"/>
      <protection/>
    </xf>
    <xf numFmtId="0" fontId="0" fillId="0" borderId="0" xfId="19" applyFont="1" applyFill="1" applyBorder="1" applyAlignment="1" applyProtection="1">
      <alignment horizontal="left"/>
      <protection locked="0"/>
    </xf>
    <xf numFmtId="0" fontId="0" fillId="0" borderId="0" xfId="0" applyFont="1" applyBorder="1" applyAlignment="1" applyProtection="1">
      <alignment horizontal="right"/>
      <protection locked="0"/>
    </xf>
    <xf numFmtId="0" fontId="0" fillId="0" borderId="0" xfId="0" applyFont="1" applyBorder="1" applyAlignment="1" applyProtection="1">
      <alignment horizontal="center"/>
      <protection locked="0"/>
    </xf>
    <xf numFmtId="0" fontId="0" fillId="0" borderId="0" xfId="19" applyFont="1" applyFill="1" applyBorder="1" applyAlignment="1" applyProtection="1">
      <alignment horizontal="center"/>
      <protection locked="0"/>
    </xf>
    <xf numFmtId="165" fontId="0" fillId="0" borderId="0" xfId="19" applyNumberFormat="1" applyFont="1" applyFill="1" applyBorder="1" applyAlignment="1" applyProtection="1">
      <alignment horizontal="center" wrapText="1"/>
      <protection locked="0"/>
    </xf>
    <xf numFmtId="38" fontId="0" fillId="0" borderId="0" xfId="17" applyNumberFormat="1" applyFont="1" applyFill="1" applyBorder="1" applyAlignment="1">
      <alignment horizontal="center"/>
    </xf>
    <xf numFmtId="0" fontId="4" fillId="0" borderId="0" xfId="19" applyFont="1" applyFill="1" applyBorder="1" applyAlignment="1" applyProtection="1">
      <alignment horizontal="center"/>
      <protection locked="0"/>
    </xf>
    <xf numFmtId="172" fontId="0" fillId="0" borderId="0" xfId="17" applyNumberFormat="1" applyFont="1" applyFill="1" applyBorder="1" applyAlignment="1" applyProtection="1">
      <alignment horizontal="left"/>
      <protection locked="0"/>
    </xf>
    <xf numFmtId="38" fontId="0" fillId="0" borderId="0" xfId="17" applyNumberFormat="1" applyFont="1" applyFill="1" applyBorder="1" applyAlignment="1" applyProtection="1">
      <alignment horizontal="left"/>
      <protection locked="0"/>
    </xf>
    <xf numFmtId="41" fontId="0" fillId="0" borderId="0" xfId="17" applyNumberFormat="1" applyFont="1" applyFill="1" applyBorder="1" applyAlignment="1" applyProtection="1">
      <alignment horizontal="left"/>
      <protection locked="0"/>
    </xf>
    <xf numFmtId="164" fontId="0" fillId="0" borderId="0" xfId="17" applyNumberFormat="1" applyFont="1" applyFill="1" applyBorder="1" applyAlignment="1" applyProtection="1">
      <alignment horizontal="center"/>
      <protection locked="0"/>
    </xf>
    <xf numFmtId="0" fontId="4" fillId="0" borderId="0" xfId="19" applyFont="1" applyFill="1" applyBorder="1" applyAlignment="1">
      <alignment horizontal="center"/>
      <protection/>
    </xf>
    <xf numFmtId="174" fontId="0" fillId="0" borderId="0" xfId="15" applyNumberFormat="1" applyFont="1" applyFill="1" applyBorder="1" applyAlignment="1">
      <alignment horizontal="center"/>
    </xf>
    <xf numFmtId="41" fontId="0" fillId="0" borderId="0" xfId="17" applyNumberFormat="1" applyFont="1" applyFill="1" applyBorder="1" applyAlignment="1">
      <alignment horizontal="center"/>
    </xf>
    <xf numFmtId="172" fontId="0" fillId="0" borderId="0" xfId="15" applyNumberFormat="1" applyFont="1" applyFill="1" applyBorder="1" applyAlignment="1">
      <alignment horizontal="center"/>
    </xf>
    <xf numFmtId="6" fontId="0" fillId="0" borderId="0" xfId="15" applyNumberFormat="1" applyFont="1" applyFill="1" applyBorder="1" applyAlignment="1">
      <alignment horizontal="center"/>
    </xf>
    <xf numFmtId="0" fontId="4" fillId="0" borderId="0" xfId="19" applyFont="1" applyFill="1" applyBorder="1" applyAlignment="1">
      <alignment horizontal="left"/>
      <protection/>
    </xf>
    <xf numFmtId="0" fontId="4" fillId="0" borderId="0" xfId="19" applyFont="1" applyFill="1" applyBorder="1" applyAlignment="1" applyProtection="1">
      <alignment horizontal="left"/>
      <protection locked="0"/>
    </xf>
    <xf numFmtId="38" fontId="0" fillId="0" borderId="0" xfId="15" applyNumberFormat="1" applyFont="1" applyAlignment="1" applyProtection="1">
      <alignment/>
      <protection locked="0"/>
    </xf>
    <xf numFmtId="6" fontId="0" fillId="0" borderId="0" xfId="17" applyNumberFormat="1" applyFont="1" applyAlignment="1" applyProtection="1">
      <alignment/>
      <protection locked="0"/>
    </xf>
    <xf numFmtId="0" fontId="4" fillId="0" borderId="1" xfId="19" applyFont="1" applyFill="1" applyBorder="1" applyAlignment="1">
      <alignment horizontal="left"/>
      <protection/>
    </xf>
    <xf numFmtId="0" fontId="4" fillId="0" borderId="1" xfId="19" applyFont="1" applyFill="1" applyBorder="1" applyAlignment="1" applyProtection="1">
      <alignment horizontal="left"/>
      <protection locked="0"/>
    </xf>
    <xf numFmtId="0" fontId="4" fillId="0" borderId="1" xfId="0" applyFont="1" applyBorder="1" applyAlignment="1" applyProtection="1">
      <alignment horizontal="right"/>
      <protection locked="0"/>
    </xf>
    <xf numFmtId="0" fontId="0" fillId="0" borderId="1" xfId="0" applyFont="1" applyBorder="1" applyAlignment="1" applyProtection="1">
      <alignment horizontal="center"/>
      <protection locked="0"/>
    </xf>
    <xf numFmtId="0" fontId="4" fillId="0" borderId="1" xfId="0" applyFont="1" applyBorder="1" applyAlignment="1" applyProtection="1">
      <alignment horizontal="center"/>
      <protection locked="0"/>
    </xf>
    <xf numFmtId="167" fontId="4" fillId="0" borderId="1" xfId="15" applyNumberFormat="1" applyFont="1" applyFill="1" applyBorder="1" applyAlignment="1" applyProtection="1">
      <alignment horizontal="center"/>
      <protection locked="0"/>
    </xf>
    <xf numFmtId="172" fontId="4" fillId="0" borderId="1" xfId="15" applyNumberFormat="1" applyFont="1" applyFill="1" applyBorder="1" applyAlignment="1">
      <alignment horizontal="center"/>
    </xf>
    <xf numFmtId="0" fontId="4" fillId="0" borderId="0" xfId="19" applyFont="1">
      <alignment/>
      <protection/>
    </xf>
    <xf numFmtId="38" fontId="0" fillId="0" borderId="0" xfId="17" applyNumberFormat="1" applyFont="1" applyAlignment="1">
      <alignment/>
    </xf>
    <xf numFmtId="0" fontId="0" fillId="0" borderId="0" xfId="19" applyFont="1" applyAlignment="1" applyProtection="1">
      <alignment horizontal="center"/>
      <protection locked="0"/>
    </xf>
    <xf numFmtId="38" fontId="0" fillId="0" borderId="0" xfId="17" applyNumberFormat="1" applyFont="1" applyAlignment="1" applyProtection="1">
      <alignment/>
      <protection locked="0"/>
    </xf>
    <xf numFmtId="0" fontId="0" fillId="0" borderId="0" xfId="19" applyFont="1" applyAlignment="1" applyProtection="1">
      <alignment horizontal="center" vertical="center"/>
      <protection locked="0"/>
    </xf>
    <xf numFmtId="0" fontId="0" fillId="0" borderId="30" xfId="19" applyFont="1" applyBorder="1" applyAlignment="1">
      <alignment/>
      <protection/>
    </xf>
    <xf numFmtId="0" fontId="4" fillId="0" borderId="1" xfId="19" applyFont="1" applyFill="1" applyBorder="1" applyAlignment="1" applyProtection="1">
      <alignment horizontal="right"/>
      <protection locked="0"/>
    </xf>
    <xf numFmtId="0" fontId="4" fillId="0" borderId="1" xfId="19" applyFont="1" applyFill="1" applyBorder="1" applyAlignment="1" applyProtection="1">
      <alignment horizontal="center" textRotation="90"/>
      <protection locked="0"/>
    </xf>
    <xf numFmtId="14" fontId="4" fillId="0" borderId="1" xfId="19" applyNumberFormat="1" applyFont="1" applyFill="1" applyBorder="1" applyAlignment="1">
      <alignment horizontal="center"/>
      <protection/>
    </xf>
    <xf numFmtId="172" fontId="0" fillId="0" borderId="1" xfId="15" applyNumberFormat="1" applyFont="1" applyFill="1" applyBorder="1" applyAlignment="1">
      <alignment horizontal="center"/>
    </xf>
    <xf numFmtId="0" fontId="4" fillId="0" borderId="1" xfId="19" applyFont="1" applyFill="1" applyBorder="1" applyAlignment="1">
      <alignment horizontal="center"/>
      <protection/>
    </xf>
    <xf numFmtId="0" fontId="4" fillId="0" borderId="0" xfId="19" applyFont="1" applyBorder="1" applyAlignment="1">
      <alignment horizontal="center"/>
      <protection/>
    </xf>
    <xf numFmtId="0" fontId="4" fillId="0" borderId="0" xfId="0" applyFont="1" applyAlignment="1" applyProtection="1">
      <alignment/>
      <protection/>
    </xf>
    <xf numFmtId="0" fontId="4" fillId="2" borderId="27" xfId="19" applyFont="1" applyFill="1" applyBorder="1" applyAlignment="1" applyProtection="1">
      <alignment horizontal="centerContinuous"/>
      <protection locked="0"/>
    </xf>
    <xf numFmtId="0" fontId="0" fillId="0" borderId="0" xfId="19" applyFont="1" applyBorder="1">
      <alignment/>
      <protection/>
    </xf>
    <xf numFmtId="0" fontId="4" fillId="2" borderId="30" xfId="19" applyFont="1" applyFill="1" applyBorder="1" applyAlignment="1" applyProtection="1">
      <alignment horizontal="center"/>
      <protection locked="0"/>
    </xf>
    <xf numFmtId="172" fontId="0" fillId="5" borderId="31" xfId="15" applyNumberFormat="1" applyFont="1" applyFill="1" applyBorder="1" applyAlignment="1" applyProtection="1">
      <alignment horizontal="center"/>
      <protection locked="0"/>
    </xf>
    <xf numFmtId="172" fontId="0" fillId="6" borderId="30" xfId="15" applyNumberFormat="1" applyFont="1" applyFill="1" applyBorder="1" applyAlignment="1" applyProtection="1">
      <alignment horizontal="center"/>
      <protection locked="0"/>
    </xf>
    <xf numFmtId="6" fontId="4" fillId="6" borderId="31" xfId="17" applyNumberFormat="1" applyFont="1" applyFill="1" applyBorder="1" applyAlignment="1" applyProtection="1">
      <alignment horizontal="center"/>
      <protection locked="0"/>
    </xf>
    <xf numFmtId="165" fontId="4" fillId="7" borderId="30" xfId="17" applyNumberFormat="1" applyFont="1" applyFill="1" applyBorder="1" applyAlignment="1" applyProtection="1">
      <alignment horizontal="centerContinuous" wrapText="1"/>
      <protection locked="0"/>
    </xf>
    <xf numFmtId="165" fontId="4" fillId="7" borderId="0" xfId="17" applyNumberFormat="1" applyFont="1" applyFill="1" applyBorder="1" applyAlignment="1" applyProtection="1">
      <alignment horizontal="centerContinuous" wrapText="1"/>
      <protection locked="0"/>
    </xf>
    <xf numFmtId="172" fontId="4" fillId="5" borderId="31" xfId="15" applyNumberFormat="1" applyFont="1" applyFill="1" applyBorder="1" applyAlignment="1" applyProtection="1">
      <alignment horizontal="center"/>
      <protection locked="0"/>
    </xf>
    <xf numFmtId="172" fontId="4" fillId="6" borderId="30" xfId="15" applyNumberFormat="1" applyFont="1" applyFill="1" applyBorder="1" applyAlignment="1" applyProtection="1">
      <alignment horizontal="center"/>
      <protection locked="0"/>
    </xf>
    <xf numFmtId="6" fontId="4" fillId="6" borderId="31" xfId="17" applyNumberFormat="1" applyFont="1" applyFill="1" applyBorder="1" applyAlignment="1" applyProtection="1">
      <alignment horizontal="centerContinuous" wrapText="1"/>
      <protection locked="0"/>
    </xf>
    <xf numFmtId="165" fontId="4" fillId="7" borderId="30" xfId="17" applyNumberFormat="1" applyFont="1" applyFill="1" applyBorder="1" applyAlignment="1" applyProtection="1">
      <alignment horizontal="center" wrapText="1"/>
      <protection locked="0"/>
    </xf>
    <xf numFmtId="0" fontId="4" fillId="2" borderId="32" xfId="19" applyFont="1" applyFill="1" applyBorder="1" applyAlignment="1" applyProtection="1">
      <alignment horizontal="center" vertical="top" wrapText="1"/>
      <protection locked="0"/>
    </xf>
    <xf numFmtId="172" fontId="4" fillId="5" borderId="33" xfId="15" applyNumberFormat="1" applyFont="1" applyFill="1" applyBorder="1" applyAlignment="1" applyProtection="1">
      <alignment horizontal="center" vertical="top"/>
      <protection locked="0"/>
    </xf>
    <xf numFmtId="6" fontId="4" fillId="6" borderId="33" xfId="17" applyNumberFormat="1" applyFont="1" applyFill="1" applyBorder="1" applyAlignment="1" applyProtection="1">
      <alignment horizontal="center" vertical="top" wrapText="1"/>
      <protection locked="0"/>
    </xf>
    <xf numFmtId="165" fontId="4" fillId="7" borderId="32" xfId="17" applyNumberFormat="1" applyFont="1" applyFill="1" applyBorder="1" applyAlignment="1" applyProtection="1">
      <alignment horizontal="center" vertical="top" wrapText="1"/>
      <protection locked="0"/>
    </xf>
    <xf numFmtId="38" fontId="4" fillId="7" borderId="4" xfId="17" applyNumberFormat="1" applyFont="1" applyFill="1" applyBorder="1" applyAlignment="1">
      <alignment horizontal="center" vertical="top" wrapText="1"/>
    </xf>
    <xf numFmtId="172" fontId="4" fillId="7" borderId="4" xfId="15" applyNumberFormat="1" applyFont="1" applyFill="1" applyBorder="1" applyAlignment="1">
      <alignment horizontal="center" vertical="top" wrapText="1"/>
    </xf>
    <xf numFmtId="164" fontId="4" fillId="7" borderId="33" xfId="17" applyNumberFormat="1" applyFont="1" applyFill="1" applyBorder="1" applyAlignment="1" applyProtection="1">
      <alignment horizontal="center" vertical="top" wrapText="1"/>
      <protection locked="0"/>
    </xf>
    <xf numFmtId="165" fontId="4" fillId="0" borderId="34" xfId="15" applyNumberFormat="1" applyFont="1" applyFill="1" applyBorder="1" applyAlignment="1">
      <alignment horizontal="center"/>
    </xf>
    <xf numFmtId="165" fontId="4" fillId="0" borderId="1" xfId="15" applyNumberFormat="1" applyFont="1" applyFill="1" applyBorder="1" applyAlignment="1">
      <alignment horizontal="center"/>
    </xf>
    <xf numFmtId="165" fontId="0" fillId="0" borderId="0" xfId="17" applyNumberFormat="1" applyFont="1" applyAlignment="1" applyProtection="1">
      <alignment/>
      <protection locked="0"/>
    </xf>
    <xf numFmtId="38" fontId="0" fillId="0" borderId="0" xfId="17" applyNumberFormat="1" applyFont="1" applyBorder="1" applyAlignment="1">
      <alignment/>
    </xf>
    <xf numFmtId="164" fontId="0" fillId="0" borderId="0" xfId="17" applyNumberFormat="1" applyFont="1" applyFill="1" applyBorder="1" applyAlignment="1">
      <alignment horizontal="justify"/>
    </xf>
    <xf numFmtId="0" fontId="0" fillId="0" borderId="0" xfId="19" applyFont="1" applyFill="1" applyBorder="1">
      <alignment/>
      <protection/>
    </xf>
    <xf numFmtId="0" fontId="0" fillId="0" borderId="0" xfId="19" applyFont="1" applyFill="1" applyBorder="1" applyProtection="1">
      <alignment/>
      <protection locked="0"/>
    </xf>
    <xf numFmtId="164" fontId="0" fillId="0" borderId="0" xfId="17" applyNumberFormat="1" applyFont="1" applyBorder="1" applyAlignment="1" applyProtection="1">
      <alignment/>
      <protection locked="0"/>
    </xf>
    <xf numFmtId="0" fontId="0" fillId="0" borderId="0" xfId="19" applyFont="1" applyBorder="1" applyProtection="1">
      <alignment/>
      <protection locked="0"/>
    </xf>
    <xf numFmtId="165" fontId="0" fillId="0" borderId="0" xfId="19" applyNumberFormat="1" applyFont="1" applyBorder="1" applyProtection="1">
      <alignment/>
      <protection locked="0"/>
    </xf>
    <xf numFmtId="41" fontId="0" fillId="0" borderId="0" xfId="17" applyNumberFormat="1" applyFont="1" applyBorder="1" applyAlignment="1">
      <alignment/>
    </xf>
    <xf numFmtId="0" fontId="4" fillId="0" borderId="1" xfId="19" applyFont="1" applyFill="1" applyBorder="1">
      <alignment/>
      <protection/>
    </xf>
    <xf numFmtId="0" fontId="4" fillId="0" borderId="1" xfId="19" applyFont="1" applyFill="1" applyBorder="1" applyProtection="1">
      <alignment/>
      <protection locked="0"/>
    </xf>
    <xf numFmtId="0" fontId="4" fillId="0" borderId="1" xfId="19" applyFont="1" applyBorder="1" applyAlignment="1" applyProtection="1">
      <alignment horizontal="right"/>
      <protection locked="0"/>
    </xf>
    <xf numFmtId="0" fontId="4" fillId="0" borderId="1" xfId="19" applyFont="1" applyBorder="1" applyProtection="1">
      <alignment/>
      <protection locked="0"/>
    </xf>
    <xf numFmtId="165" fontId="4" fillId="0" borderId="1" xfId="19" applyNumberFormat="1" applyFont="1" applyBorder="1" applyProtection="1">
      <alignment/>
      <protection locked="0"/>
    </xf>
    <xf numFmtId="167" fontId="4" fillId="0" borderId="1" xfId="15" applyNumberFormat="1" applyFont="1" applyBorder="1" applyAlignment="1" applyProtection="1">
      <alignment/>
      <protection locked="0"/>
    </xf>
    <xf numFmtId="172" fontId="4" fillId="0" borderId="1" xfId="17" applyNumberFormat="1" applyFont="1" applyBorder="1" applyAlignment="1" applyProtection="1">
      <alignment horizontal="left"/>
      <protection locked="0"/>
    </xf>
    <xf numFmtId="165" fontId="4" fillId="0" borderId="1" xfId="17" applyNumberFormat="1" applyFont="1" applyBorder="1" applyAlignment="1" applyProtection="1">
      <alignment/>
      <protection locked="0"/>
    </xf>
    <xf numFmtId="38" fontId="4" fillId="0" borderId="1" xfId="17" applyNumberFormat="1" applyFont="1" applyBorder="1" applyAlignment="1">
      <alignment/>
    </xf>
    <xf numFmtId="164" fontId="4" fillId="0" borderId="1" xfId="17" applyNumberFormat="1" applyFont="1" applyBorder="1" applyAlignment="1" applyProtection="1">
      <alignment/>
      <protection locked="0"/>
    </xf>
    <xf numFmtId="0" fontId="4" fillId="0" borderId="0" xfId="19" applyFont="1" applyBorder="1">
      <alignment/>
      <protection/>
    </xf>
    <xf numFmtId="0" fontId="4" fillId="0" borderId="0" xfId="19" applyFont="1" applyProtection="1">
      <alignment/>
      <protection locked="0"/>
    </xf>
    <xf numFmtId="0" fontId="4" fillId="0" borderId="0" xfId="19" applyFont="1" applyAlignment="1" applyProtection="1">
      <alignment horizontal="right"/>
      <protection locked="0"/>
    </xf>
    <xf numFmtId="165" fontId="4" fillId="0" borderId="0" xfId="19" applyNumberFormat="1" applyFont="1" applyProtection="1">
      <alignment/>
      <protection locked="0"/>
    </xf>
    <xf numFmtId="167" fontId="4" fillId="0" borderId="0" xfId="15" applyNumberFormat="1" applyFont="1" applyAlignment="1" applyProtection="1">
      <alignment/>
      <protection locked="0"/>
    </xf>
    <xf numFmtId="172" fontId="4" fillId="0" borderId="0" xfId="17" applyNumberFormat="1" applyFont="1" applyAlignment="1" applyProtection="1">
      <alignment horizontal="left"/>
      <protection locked="0"/>
    </xf>
    <xf numFmtId="165" fontId="4" fillId="0" borderId="0" xfId="17" applyNumberFormat="1" applyFont="1" applyAlignment="1" applyProtection="1">
      <alignment/>
      <protection locked="0"/>
    </xf>
    <xf numFmtId="165" fontId="4" fillId="0" borderId="0" xfId="17" applyNumberFormat="1" applyFont="1" applyAlignment="1">
      <alignment vertical="justify"/>
    </xf>
    <xf numFmtId="38" fontId="4" fillId="0" borderId="0" xfId="17" applyNumberFormat="1" applyFont="1" applyAlignment="1">
      <alignment/>
    </xf>
    <xf numFmtId="164" fontId="4" fillId="0" borderId="0" xfId="17" applyNumberFormat="1" applyFont="1" applyAlignment="1" applyProtection="1">
      <alignment/>
      <protection locked="0"/>
    </xf>
    <xf numFmtId="165" fontId="0" fillId="0" borderId="0" xfId="17" applyNumberFormat="1" applyFont="1" applyAlignment="1">
      <alignment vertical="justify"/>
    </xf>
    <xf numFmtId="0" fontId="0" fillId="0" borderId="0" xfId="0" applyFont="1" applyAlignment="1">
      <alignment/>
    </xf>
    <xf numFmtId="0" fontId="4" fillId="0" borderId="1" xfId="19" applyFont="1" applyFill="1" applyBorder="1" applyAlignment="1" applyProtection="1">
      <alignment horizontal="center" wrapText="1"/>
      <protection locked="0"/>
    </xf>
    <xf numFmtId="172" fontId="0" fillId="0" borderId="34" xfId="15" applyNumberFormat="1" applyFont="1" applyFill="1" applyBorder="1" applyAlignment="1" applyProtection="1">
      <alignment horizontal="center"/>
      <protection locked="0"/>
    </xf>
    <xf numFmtId="0" fontId="0" fillId="0" borderId="0" xfId="0" applyFont="1" applyAlignment="1" applyProtection="1">
      <alignment/>
      <protection locked="0"/>
    </xf>
    <xf numFmtId="38" fontId="0" fillId="0" borderId="0" xfId="17" applyNumberFormat="1" applyFont="1" applyAlignment="1" applyProtection="1">
      <alignment/>
      <protection locked="0"/>
    </xf>
    <xf numFmtId="38" fontId="0" fillId="0" borderId="0" xfId="15" applyNumberFormat="1" applyFont="1" applyBorder="1" applyAlignment="1" applyProtection="1">
      <alignment/>
      <protection locked="0"/>
    </xf>
    <xf numFmtId="0" fontId="4" fillId="0" borderId="1" xfId="19" applyFont="1" applyBorder="1">
      <alignment/>
      <protection/>
    </xf>
    <xf numFmtId="38" fontId="4" fillId="0" borderId="1" xfId="15" applyNumberFormat="1" applyFont="1" applyBorder="1" applyAlignment="1" applyProtection="1">
      <alignment/>
      <protection locked="0"/>
    </xf>
    <xf numFmtId="38" fontId="4" fillId="0" borderId="1" xfId="15" applyNumberFormat="1" applyFont="1" applyBorder="1" applyAlignment="1">
      <alignment/>
    </xf>
    <xf numFmtId="0" fontId="0" fillId="0" borderId="0" xfId="19" applyFont="1" applyProtection="1">
      <alignment/>
      <protection/>
    </xf>
    <xf numFmtId="165" fontId="0" fillId="0" borderId="0" xfId="19" applyNumberFormat="1" applyFont="1" applyProtection="1">
      <alignment/>
      <protection/>
    </xf>
    <xf numFmtId="38" fontId="0" fillId="0" borderId="0" xfId="15" applyNumberFormat="1" applyFont="1" applyAlignment="1" applyProtection="1">
      <alignment/>
      <protection/>
    </xf>
    <xf numFmtId="172" fontId="0" fillId="0" borderId="0" xfId="15" applyNumberFormat="1" applyFont="1" applyFill="1" applyBorder="1" applyAlignment="1" applyProtection="1">
      <alignment horizontal="center"/>
      <protection/>
    </xf>
    <xf numFmtId="0" fontId="4" fillId="0" borderId="1" xfId="19" applyFont="1" applyBorder="1" applyProtection="1">
      <alignment/>
      <protection/>
    </xf>
    <xf numFmtId="38" fontId="4" fillId="0" borderId="1" xfId="15" applyNumberFormat="1" applyFont="1" applyBorder="1" applyAlignment="1" applyProtection="1">
      <alignment/>
      <protection/>
    </xf>
    <xf numFmtId="0" fontId="0" fillId="0" borderId="1" xfId="0" applyFont="1" applyBorder="1" applyAlignment="1" applyProtection="1">
      <alignment/>
      <protection locked="0"/>
    </xf>
    <xf numFmtId="172" fontId="4" fillId="0" borderId="1" xfId="17" applyNumberFormat="1" applyFont="1" applyFill="1" applyBorder="1" applyAlignment="1" applyProtection="1">
      <alignment horizontal="center"/>
      <protection locked="0"/>
    </xf>
    <xf numFmtId="172" fontId="4" fillId="0" borderId="1" xfId="17" applyNumberFormat="1" applyFont="1" applyFill="1" applyBorder="1" applyAlignment="1">
      <alignment horizontal="center" wrapText="1"/>
    </xf>
    <xf numFmtId="172" fontId="0" fillId="0" borderId="0" xfId="17" applyNumberFormat="1" applyFont="1" applyAlignment="1" applyProtection="1">
      <alignment/>
      <protection locked="0"/>
    </xf>
    <xf numFmtId="167" fontId="0" fillId="0" borderId="0" xfId="17" applyNumberFormat="1" applyFont="1" applyBorder="1" applyAlignment="1">
      <alignment/>
    </xf>
    <xf numFmtId="172" fontId="0" fillId="0" borderId="0" xfId="17" applyNumberFormat="1" applyFont="1" applyBorder="1" applyAlignment="1">
      <alignment/>
    </xf>
    <xf numFmtId="172" fontId="4" fillId="0" borderId="1" xfId="17" applyNumberFormat="1" applyFont="1" applyBorder="1" applyAlignment="1" applyProtection="1">
      <alignment/>
      <protection locked="0"/>
    </xf>
    <xf numFmtId="172" fontId="4" fillId="0" borderId="1" xfId="17" applyNumberFormat="1" applyFont="1" applyBorder="1" applyAlignment="1">
      <alignment/>
    </xf>
    <xf numFmtId="0" fontId="0" fillId="0" borderId="0" xfId="0" applyFont="1" applyAlignment="1" applyProtection="1">
      <alignment/>
      <protection/>
    </xf>
    <xf numFmtId="0" fontId="0" fillId="0" borderId="1" xfId="0" applyFont="1" applyBorder="1" applyAlignment="1" applyProtection="1">
      <alignment/>
      <protection/>
    </xf>
    <xf numFmtId="172" fontId="0" fillId="0" borderId="1" xfId="15" applyNumberFormat="1" applyFont="1" applyFill="1" applyBorder="1" applyAlignment="1" applyProtection="1">
      <alignment horizontal="center"/>
      <protection/>
    </xf>
    <xf numFmtId="172" fontId="0" fillId="0" borderId="0" xfId="17" applyNumberFormat="1" applyFont="1" applyAlignment="1">
      <alignment/>
    </xf>
    <xf numFmtId="172" fontId="0" fillId="0" borderId="0" xfId="19" applyNumberFormat="1" applyFont="1">
      <alignment/>
      <protection/>
    </xf>
    <xf numFmtId="6" fontId="0" fillId="0" borderId="0" xfId="17" applyNumberFormat="1" applyFont="1" applyAlignment="1">
      <alignment/>
    </xf>
    <xf numFmtId="6" fontId="0" fillId="0" borderId="0" xfId="19" applyNumberFormat="1" applyFont="1">
      <alignment/>
      <protection/>
    </xf>
    <xf numFmtId="0" fontId="0" fillId="0" borderId="0" xfId="19" applyFont="1" applyBorder="1" applyAlignment="1">
      <alignment/>
      <protection/>
    </xf>
    <xf numFmtId="172" fontId="0" fillId="0" borderId="0" xfId="17" applyNumberFormat="1" applyFont="1" applyAlignment="1" applyProtection="1">
      <alignment/>
      <protection/>
    </xf>
    <xf numFmtId="172" fontId="4" fillId="0" borderId="1" xfId="17" applyNumberFormat="1" applyFont="1" applyBorder="1" applyAlignment="1" applyProtection="1">
      <alignment/>
      <protection/>
    </xf>
    <xf numFmtId="172" fontId="4" fillId="6" borderId="32" xfId="15" applyNumberFormat="1" applyFont="1" applyFill="1" applyBorder="1" applyAlignment="1" applyProtection="1">
      <alignment horizontal="center" vertical="top" wrapText="1"/>
      <protection locked="0"/>
    </xf>
    <xf numFmtId="38" fontId="4" fillId="7" borderId="0" xfId="17" applyNumberFormat="1" applyFont="1" applyFill="1" applyBorder="1" applyAlignment="1" applyProtection="1">
      <alignment horizontal="centerContinuous" wrapText="1"/>
      <protection locked="0"/>
    </xf>
    <xf numFmtId="38" fontId="4" fillId="7" borderId="4" xfId="17" applyNumberFormat="1" applyFont="1" applyFill="1" applyBorder="1" applyAlignment="1" applyProtection="1">
      <alignment horizontal="center" vertical="top" wrapText="1"/>
      <protection locked="0"/>
    </xf>
    <xf numFmtId="6" fontId="0" fillId="0" borderId="0" xfId="17" applyNumberFormat="1" applyFont="1" applyFill="1" applyBorder="1" applyAlignment="1">
      <alignment horizontal="center"/>
    </xf>
    <xf numFmtId="0" fontId="17" fillId="0" borderId="23" xfId="0" applyFont="1" applyBorder="1" applyAlignment="1" applyProtection="1">
      <alignment/>
      <protection/>
    </xf>
    <xf numFmtId="0" fontId="5" fillId="0" borderId="0" xfId="0" applyFont="1" applyBorder="1" applyAlignment="1" applyProtection="1">
      <alignment/>
      <protection/>
    </xf>
    <xf numFmtId="0" fontId="5" fillId="0" borderId="0" xfId="0" applyFont="1" applyBorder="1" applyAlignment="1" applyProtection="1">
      <alignment horizontal="right"/>
      <protection/>
    </xf>
    <xf numFmtId="0" fontId="5" fillId="0" borderId="0" xfId="0" applyNumberFormat="1" applyFont="1" applyBorder="1" applyAlignment="1" applyProtection="1">
      <alignment/>
      <protection/>
    </xf>
    <xf numFmtId="49" fontId="5" fillId="0" borderId="10" xfId="0" applyNumberFormat="1" applyFont="1" applyBorder="1" applyAlignment="1" applyProtection="1">
      <alignment/>
      <protection/>
    </xf>
    <xf numFmtId="6" fontId="5" fillId="0" borderId="0" xfId="0" applyNumberFormat="1" applyFont="1" applyBorder="1" applyAlignment="1" applyProtection="1">
      <alignment/>
      <protection/>
    </xf>
    <xf numFmtId="0" fontId="17" fillId="0" borderId="0" xfId="0" applyFont="1" applyBorder="1" applyAlignment="1">
      <alignment/>
    </xf>
    <xf numFmtId="6" fontId="5" fillId="0" borderId="0" xfId="0" applyNumberFormat="1" applyFont="1" applyBorder="1" applyAlignment="1" applyProtection="1">
      <alignment horizontal="right"/>
      <protection/>
    </xf>
    <xf numFmtId="38" fontId="17" fillId="0" borderId="0" xfId="0" applyNumberFormat="1" applyFont="1" applyBorder="1" applyAlignment="1">
      <alignment/>
    </xf>
    <xf numFmtId="38" fontId="5" fillId="0" borderId="24" xfId="0" applyNumberFormat="1" applyFont="1" applyBorder="1" applyAlignment="1" applyProtection="1">
      <alignment/>
      <protection/>
    </xf>
    <xf numFmtId="0" fontId="5" fillId="0" borderId="0" xfId="0" applyFont="1" applyAlignment="1" applyProtection="1">
      <alignment/>
      <protection/>
    </xf>
    <xf numFmtId="6" fontId="5" fillId="0" borderId="0" xfId="0" applyNumberFormat="1" applyFont="1" applyAlignment="1" applyProtection="1">
      <alignment/>
      <protection/>
    </xf>
    <xf numFmtId="0" fontId="17" fillId="0" borderId="0" xfId="0" applyFont="1" applyAlignment="1" applyProtection="1">
      <alignment/>
      <protection/>
    </xf>
    <xf numFmtId="6" fontId="17" fillId="0" borderId="0" xfId="0" applyNumberFormat="1" applyFont="1" applyBorder="1" applyAlignment="1">
      <alignment/>
    </xf>
    <xf numFmtId="38" fontId="5" fillId="0" borderId="0" xfId="0" applyNumberFormat="1" applyFont="1" applyAlignment="1" applyProtection="1">
      <alignment/>
      <protection/>
    </xf>
    <xf numFmtId="0" fontId="27" fillId="0" borderId="0" xfId="0" applyFont="1" applyBorder="1" applyAlignment="1" applyProtection="1">
      <alignment horizontal="right"/>
      <protection locked="0"/>
    </xf>
    <xf numFmtId="0" fontId="27" fillId="0" borderId="0" xfId="0" applyFont="1" applyBorder="1" applyAlignment="1" applyProtection="1">
      <alignment horizontal="center"/>
      <protection locked="0"/>
    </xf>
    <xf numFmtId="0" fontId="27" fillId="0" borderId="0" xfId="19" applyFont="1" applyProtection="1">
      <alignment/>
      <protection locked="0"/>
    </xf>
    <xf numFmtId="0" fontId="27" fillId="0" borderId="0" xfId="19" applyFont="1" applyFill="1" applyBorder="1" applyAlignment="1" applyProtection="1">
      <alignment horizontal="left"/>
      <protection locked="0"/>
    </xf>
    <xf numFmtId="0" fontId="27" fillId="0" borderId="0" xfId="0" applyFont="1" applyAlignment="1" applyProtection="1">
      <alignment/>
      <protection locked="0"/>
    </xf>
    <xf numFmtId="165" fontId="27" fillId="0" borderId="0" xfId="19" applyNumberFormat="1" applyFont="1" applyFill="1" applyBorder="1" applyAlignment="1" applyProtection="1">
      <alignment horizontal="center" wrapText="1"/>
      <protection locked="0"/>
    </xf>
    <xf numFmtId="38" fontId="27" fillId="0" borderId="0" xfId="17" applyNumberFormat="1" applyFont="1" applyFill="1" applyBorder="1" applyAlignment="1">
      <alignment horizontal="center"/>
    </xf>
    <xf numFmtId="167" fontId="27" fillId="0" borderId="0" xfId="15" applyNumberFormat="1" applyFont="1" applyFill="1" applyBorder="1" applyAlignment="1" applyProtection="1">
      <alignment horizontal="center"/>
      <protection locked="0"/>
    </xf>
    <xf numFmtId="172" fontId="27" fillId="0" borderId="0" xfId="15" applyNumberFormat="1" applyFont="1" applyFill="1" applyBorder="1" applyAlignment="1" applyProtection="1">
      <alignment horizontal="center"/>
      <protection locked="0"/>
    </xf>
    <xf numFmtId="14" fontId="27" fillId="0" borderId="0" xfId="19" applyNumberFormat="1" applyFont="1" applyFill="1" applyBorder="1" applyAlignment="1" applyProtection="1">
      <alignment horizontal="center"/>
      <protection locked="0"/>
    </xf>
    <xf numFmtId="172" fontId="27" fillId="0" borderId="0" xfId="17" applyNumberFormat="1" applyFont="1" applyFill="1" applyBorder="1" applyAlignment="1" applyProtection="1">
      <alignment horizontal="left"/>
      <protection locked="0"/>
    </xf>
    <xf numFmtId="0" fontId="27" fillId="0" borderId="0" xfId="0" applyFont="1" applyBorder="1" applyAlignment="1" applyProtection="1">
      <alignment horizontal="left"/>
      <protection locked="0"/>
    </xf>
    <xf numFmtId="165" fontId="27" fillId="0" borderId="0" xfId="17" applyNumberFormat="1" applyFont="1" applyFill="1" applyBorder="1" applyAlignment="1" applyProtection="1">
      <alignment horizontal="center" wrapText="1"/>
      <protection locked="0"/>
    </xf>
    <xf numFmtId="0" fontId="28" fillId="0" borderId="0" xfId="19" applyFont="1" applyFill="1" applyBorder="1" applyAlignment="1" applyProtection="1">
      <alignment horizontal="center"/>
      <protection locked="0"/>
    </xf>
    <xf numFmtId="38" fontId="27" fillId="0" borderId="0" xfId="15" applyNumberFormat="1" applyFont="1" applyAlignment="1" applyProtection="1">
      <alignment/>
      <protection locked="0"/>
    </xf>
    <xf numFmtId="6" fontId="27" fillId="0" borderId="0" xfId="17" applyNumberFormat="1" applyFont="1" applyAlignment="1" applyProtection="1">
      <alignment/>
      <protection locked="0"/>
    </xf>
    <xf numFmtId="38" fontId="27" fillId="0" borderId="0" xfId="17" applyNumberFormat="1" applyFont="1" applyFill="1" applyBorder="1" applyAlignment="1" applyProtection="1">
      <alignment horizontal="left"/>
      <protection locked="0"/>
    </xf>
    <xf numFmtId="164" fontId="27" fillId="0" borderId="0" xfId="17" applyNumberFormat="1" applyFont="1" applyFill="1" applyBorder="1" applyAlignment="1" applyProtection="1">
      <alignment horizontal="center"/>
      <protection locked="0"/>
    </xf>
    <xf numFmtId="164" fontId="27" fillId="0" borderId="0" xfId="17" applyNumberFormat="1" applyFont="1" applyAlignment="1" applyProtection="1">
      <alignment/>
      <protection locked="0"/>
    </xf>
    <xf numFmtId="0" fontId="27" fillId="0" borderId="0" xfId="19" applyFont="1" applyAlignment="1" applyProtection="1">
      <alignment horizontal="right"/>
      <protection locked="0"/>
    </xf>
    <xf numFmtId="165" fontId="27" fillId="0" borderId="0" xfId="17" applyNumberFormat="1" applyFont="1" applyAlignment="1" applyProtection="1">
      <alignment/>
      <protection locked="0"/>
    </xf>
    <xf numFmtId="0" fontId="27" fillId="0" borderId="0" xfId="19" applyFont="1">
      <alignment/>
      <protection/>
    </xf>
    <xf numFmtId="167" fontId="27" fillId="0" borderId="0" xfId="15" applyNumberFormat="1" applyFont="1" applyAlignment="1" applyProtection="1">
      <alignment/>
      <protection locked="0"/>
    </xf>
    <xf numFmtId="172" fontId="27" fillId="0" borderId="0" xfId="17" applyNumberFormat="1" applyFont="1" applyAlignment="1" applyProtection="1">
      <alignment horizontal="left"/>
      <protection locked="0"/>
    </xf>
    <xf numFmtId="165" fontId="27" fillId="0" borderId="0" xfId="17" applyNumberFormat="1" applyFont="1" applyBorder="1" applyAlignment="1" applyProtection="1">
      <alignment/>
      <protection locked="0"/>
    </xf>
    <xf numFmtId="167" fontId="27" fillId="0" borderId="0" xfId="15" applyNumberFormat="1" applyFont="1" applyBorder="1" applyAlignment="1" applyProtection="1">
      <alignment/>
      <protection locked="0"/>
    </xf>
    <xf numFmtId="172" fontId="27" fillId="0" borderId="0" xfId="17" applyNumberFormat="1" applyFont="1" applyBorder="1" applyAlignment="1" applyProtection="1">
      <alignment horizontal="left"/>
      <protection locked="0"/>
    </xf>
    <xf numFmtId="0" fontId="27" fillId="0" borderId="0" xfId="19" applyFont="1" applyBorder="1" applyAlignment="1" applyProtection="1">
      <alignment horizontal="right"/>
      <protection locked="0"/>
    </xf>
    <xf numFmtId="0" fontId="27" fillId="0" borderId="0" xfId="19" applyFont="1" applyBorder="1" applyProtection="1">
      <alignment/>
      <protection locked="0"/>
    </xf>
    <xf numFmtId="165" fontId="27" fillId="0" borderId="0" xfId="19" applyNumberFormat="1" applyFont="1" applyBorder="1" applyProtection="1">
      <alignment/>
      <protection locked="0"/>
    </xf>
    <xf numFmtId="165" fontId="27" fillId="0" borderId="0" xfId="19" applyNumberFormat="1" applyFont="1" applyProtection="1">
      <alignment/>
      <protection locked="0"/>
    </xf>
    <xf numFmtId="164" fontId="27" fillId="0" borderId="0" xfId="17" applyNumberFormat="1" applyFont="1" applyBorder="1" applyAlignment="1" applyProtection="1">
      <alignment/>
      <protection locked="0"/>
    </xf>
    <xf numFmtId="38" fontId="27" fillId="0" borderId="0" xfId="15" applyNumberFormat="1" applyFont="1" applyBorder="1" applyAlignment="1" applyProtection="1">
      <alignment/>
      <protection locked="0"/>
    </xf>
    <xf numFmtId="38" fontId="27" fillId="0" borderId="0" xfId="17" applyNumberFormat="1" applyFont="1" applyAlignment="1" applyProtection="1">
      <alignment/>
      <protection locked="0"/>
    </xf>
    <xf numFmtId="38" fontId="27" fillId="0" borderId="0" xfId="17" applyNumberFormat="1" applyFont="1" applyAlignment="1" applyProtection="1">
      <alignment/>
      <protection locked="0"/>
    </xf>
    <xf numFmtId="172" fontId="27" fillId="0" borderId="0" xfId="17" applyNumberFormat="1" applyFont="1" applyAlignment="1" applyProtection="1">
      <alignment/>
      <protection locked="0"/>
    </xf>
    <xf numFmtId="0" fontId="27" fillId="0" borderId="0" xfId="0" applyFont="1" applyAlignment="1" applyProtection="1">
      <alignment/>
      <protection/>
    </xf>
    <xf numFmtId="0" fontId="27" fillId="0" borderId="0" xfId="19" applyFont="1" applyProtection="1">
      <alignment/>
      <protection/>
    </xf>
    <xf numFmtId="165" fontId="27" fillId="0" borderId="0" xfId="19" applyNumberFormat="1" applyFont="1" applyBorder="1" applyProtection="1">
      <alignment/>
      <protection/>
    </xf>
    <xf numFmtId="165" fontId="27" fillId="0" borderId="0" xfId="19" applyNumberFormat="1" applyFont="1" applyProtection="1">
      <alignment/>
      <protection/>
    </xf>
    <xf numFmtId="38" fontId="27" fillId="0" borderId="0" xfId="15" applyNumberFormat="1" applyFont="1" applyBorder="1" applyAlignment="1" applyProtection="1">
      <alignment/>
      <protection/>
    </xf>
    <xf numFmtId="172" fontId="27" fillId="0" borderId="0" xfId="15" applyNumberFormat="1" applyFont="1" applyFill="1" applyBorder="1" applyAlignment="1" applyProtection="1">
      <alignment horizontal="center"/>
      <protection/>
    </xf>
    <xf numFmtId="0" fontId="27" fillId="0" borderId="0" xfId="19" applyFont="1" applyBorder="1" applyProtection="1">
      <alignment/>
      <protection/>
    </xf>
    <xf numFmtId="38" fontId="27" fillId="0" borderId="0" xfId="15" applyNumberFormat="1" applyFont="1" applyAlignment="1" applyProtection="1">
      <alignment/>
      <protection/>
    </xf>
    <xf numFmtId="6" fontId="27" fillId="0" borderId="0" xfId="17" applyNumberFormat="1" applyFont="1" applyAlignment="1" applyProtection="1">
      <alignment/>
      <protection/>
    </xf>
    <xf numFmtId="172" fontId="27" fillId="0" borderId="0" xfId="17" applyNumberFormat="1" applyFont="1" applyAlignment="1" applyProtection="1">
      <alignment/>
      <protection/>
    </xf>
    <xf numFmtId="172" fontId="27" fillId="0" borderId="0" xfId="17" applyNumberFormat="1" applyFont="1" applyBorder="1" applyAlignment="1" applyProtection="1">
      <alignment/>
      <protection/>
    </xf>
    <xf numFmtId="172" fontId="27" fillId="0" borderId="0" xfId="17" applyNumberFormat="1" applyFont="1" applyBorder="1" applyAlignment="1" applyProtection="1">
      <alignment/>
      <protection locked="0"/>
    </xf>
    <xf numFmtId="175" fontId="27" fillId="2" borderId="4" xfId="0" applyNumberFormat="1" applyFont="1" applyFill="1" applyBorder="1" applyAlignment="1" applyProtection="1">
      <alignment horizontal="left"/>
      <protection/>
    </xf>
    <xf numFmtId="0" fontId="28" fillId="3" borderId="31" xfId="19" applyFont="1" applyFill="1" applyBorder="1" applyAlignment="1" applyProtection="1">
      <alignment horizontal="center"/>
      <protection locked="0"/>
    </xf>
    <xf numFmtId="0" fontId="28" fillId="3" borderId="33" xfId="19" applyFont="1" applyFill="1" applyBorder="1" applyAlignment="1" applyProtection="1">
      <alignment horizontal="center" vertical="top"/>
      <protection locked="0"/>
    </xf>
    <xf numFmtId="38" fontId="28" fillId="0" borderId="1" xfId="15" applyNumberFormat="1" applyFont="1" applyFill="1" applyBorder="1" applyAlignment="1" applyProtection="1">
      <alignment horizontal="center"/>
      <protection locked="0"/>
    </xf>
    <xf numFmtId="172" fontId="28" fillId="0" borderId="1" xfId="15" applyNumberFormat="1" applyFont="1" applyFill="1" applyBorder="1" applyAlignment="1" applyProtection="1">
      <alignment horizontal="center"/>
      <protection locked="0"/>
    </xf>
    <xf numFmtId="172" fontId="28" fillId="0" borderId="34" xfId="15" applyNumberFormat="1" applyFont="1" applyFill="1" applyBorder="1" applyAlignment="1" applyProtection="1">
      <alignment horizontal="center"/>
      <protection locked="0"/>
    </xf>
    <xf numFmtId="0" fontId="28" fillId="3" borderId="31" xfId="19" applyFont="1" applyFill="1" applyBorder="1" applyAlignment="1" applyProtection="1">
      <alignment horizontal="left"/>
      <protection locked="0"/>
    </xf>
    <xf numFmtId="10" fontId="6" fillId="0" borderId="0" xfId="0" applyNumberFormat="1" applyFont="1" applyBorder="1" applyAlignment="1" applyProtection="1">
      <alignment/>
      <protection/>
    </xf>
    <xf numFmtId="10" fontId="6" fillId="0" borderId="0" xfId="0" applyNumberFormat="1" applyFont="1" applyBorder="1" applyAlignment="1" applyProtection="1">
      <alignment horizontal="right"/>
      <protection/>
    </xf>
    <xf numFmtId="43" fontId="27" fillId="0" borderId="0" xfId="17" applyNumberFormat="1" applyFont="1" applyFill="1" applyBorder="1" applyAlignment="1" applyProtection="1">
      <alignment horizontal="left"/>
      <protection locked="0"/>
    </xf>
    <xf numFmtId="167" fontId="29" fillId="0" borderId="1" xfId="15" applyNumberFormat="1" applyFont="1" applyFill="1" applyBorder="1" applyAlignment="1" applyProtection="1">
      <alignment horizontal="center"/>
      <protection locked="0"/>
    </xf>
    <xf numFmtId="172" fontId="4" fillId="5" borderId="27" xfId="15" applyNumberFormat="1" applyFont="1" applyFill="1" applyBorder="1" applyAlignment="1" applyProtection="1">
      <alignment horizontal="center"/>
      <protection locked="0"/>
    </xf>
    <xf numFmtId="0" fontId="0" fillId="0" borderId="29" xfId="0" applyFont="1" applyBorder="1" applyAlignment="1">
      <alignment horizontal="center"/>
    </xf>
    <xf numFmtId="0" fontId="0" fillId="0" borderId="28" xfId="0" applyFont="1" applyBorder="1" applyAlignment="1">
      <alignment horizontal="center"/>
    </xf>
    <xf numFmtId="0" fontId="4" fillId="7" borderId="27" xfId="0" applyFont="1" applyFill="1" applyBorder="1" applyAlignment="1">
      <alignment horizontal="center"/>
    </xf>
    <xf numFmtId="172" fontId="4" fillId="6" borderId="27" xfId="15" applyNumberFormat="1" applyFont="1" applyFill="1" applyBorder="1" applyAlignment="1" applyProtection="1">
      <alignment horizontal="center"/>
      <protection locked="0"/>
    </xf>
    <xf numFmtId="0" fontId="0" fillId="0" borderId="29" xfId="0" applyBorder="1" applyAlignment="1">
      <alignment/>
    </xf>
    <xf numFmtId="0" fontId="0" fillId="0" borderId="28" xfId="0" applyBorder="1" applyAlignment="1">
      <alignment/>
    </xf>
    <xf numFmtId="0" fontId="0" fillId="0" borderId="29" xfId="0" applyFont="1" applyBorder="1" applyAlignment="1">
      <alignment/>
    </xf>
    <xf numFmtId="0" fontId="0" fillId="0" borderId="28" xfId="0" applyFont="1" applyBorder="1" applyAlignment="1">
      <alignment/>
    </xf>
    <xf numFmtId="165" fontId="4" fillId="5" borderId="0" xfId="19" applyNumberFormat="1" applyFont="1" applyFill="1" applyBorder="1" applyAlignment="1" applyProtection="1">
      <alignment horizontal="center" wrapText="1"/>
      <protection locked="0"/>
    </xf>
    <xf numFmtId="165" fontId="0" fillId="5" borderId="0" xfId="0" applyNumberFormat="1" applyFont="1" applyFill="1" applyBorder="1" applyAlignment="1" applyProtection="1">
      <alignment horizontal="center" wrapText="1"/>
      <protection locked="0"/>
    </xf>
    <xf numFmtId="0" fontId="4" fillId="3" borderId="27" xfId="19" applyFont="1" applyFill="1" applyBorder="1" applyAlignment="1" applyProtection="1">
      <alignment horizontal="left"/>
      <protection locked="0"/>
    </xf>
    <xf numFmtId="0" fontId="0" fillId="3" borderId="28" xfId="0" applyFont="1" applyFill="1" applyBorder="1" applyAlignment="1" applyProtection="1">
      <alignment horizontal="left"/>
      <protection locked="0"/>
    </xf>
    <xf numFmtId="0" fontId="0" fillId="0" borderId="29" xfId="0" applyFont="1" applyBorder="1" applyAlignment="1" applyProtection="1">
      <alignment/>
      <protection locked="0"/>
    </xf>
    <xf numFmtId="0" fontId="0" fillId="0" borderId="28" xfId="0" applyFont="1" applyBorder="1" applyAlignment="1" applyProtection="1">
      <alignment/>
      <protection locked="0"/>
    </xf>
    <xf numFmtId="0" fontId="0" fillId="0" borderId="29" xfId="0" applyFont="1" applyBorder="1" applyAlignment="1" applyProtection="1">
      <alignment horizontal="center"/>
      <protection locked="0"/>
    </xf>
    <xf numFmtId="0" fontId="0" fillId="0" borderId="28" xfId="0" applyFont="1" applyBorder="1" applyAlignment="1" applyProtection="1">
      <alignment horizontal="center"/>
      <protection locked="0"/>
    </xf>
    <xf numFmtId="0" fontId="24" fillId="0" borderId="0" xfId="0" applyFont="1" applyBorder="1" applyAlignment="1" applyProtection="1">
      <alignment horizontal="center"/>
      <protection/>
    </xf>
    <xf numFmtId="0" fontId="25" fillId="0" borderId="0" xfId="0" applyFont="1" applyBorder="1" applyAlignment="1">
      <alignment horizontal="center"/>
    </xf>
    <xf numFmtId="6" fontId="14" fillId="0" borderId="0" xfId="0" applyNumberFormat="1" applyFont="1" applyBorder="1" applyAlignment="1" applyProtection="1">
      <alignment horizontal="center"/>
      <protection/>
    </xf>
    <xf numFmtId="0" fontId="19" fillId="0" borderId="0" xfId="0" applyFont="1" applyBorder="1" applyAlignment="1">
      <alignment horizontal="center"/>
    </xf>
    <xf numFmtId="0" fontId="26" fillId="0" borderId="17" xfId="0" applyFont="1" applyBorder="1" applyAlignment="1">
      <alignment horizontal="right"/>
    </xf>
    <xf numFmtId="0" fontId="4" fillId="0" borderId="17" xfId="0" applyFont="1" applyBorder="1" applyAlignment="1">
      <alignment/>
    </xf>
  </cellXfs>
  <cellStyles count="7">
    <cellStyle name="Normal" xfId="0"/>
    <cellStyle name="Comma" xfId="15"/>
    <cellStyle name="Comma [0]" xfId="16"/>
    <cellStyle name="Currency" xfId="17"/>
    <cellStyle name="Currency [0]" xfId="18"/>
    <cellStyle name="Normal_01Portfolio"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X460"/>
  <sheetViews>
    <sheetView tabSelected="1" zoomScale="80" zoomScaleNormal="80" workbookViewId="0" topLeftCell="A1">
      <pane ySplit="5" topLeftCell="BM6" activePane="bottomLeft" state="frozen"/>
      <selection pane="topLeft" activeCell="A1" sqref="A1"/>
      <selection pane="bottomLeft" activeCell="F21" sqref="F21"/>
    </sheetView>
  </sheetViews>
  <sheetFormatPr defaultColWidth="9.140625" defaultRowHeight="12.75"/>
  <cols>
    <col min="1" max="1" width="31.8515625" style="262" customWidth="1"/>
    <col min="2" max="2" width="28.140625" style="248" bestFit="1" customWidth="1"/>
    <col min="3" max="3" width="8.00390625" style="248" bestFit="1" customWidth="1"/>
    <col min="4" max="4" width="9.8515625" style="248" bestFit="1" customWidth="1"/>
    <col min="5" max="5" width="16.140625" style="248" bestFit="1" customWidth="1"/>
    <col min="6" max="6" width="10.7109375" style="248" bestFit="1" customWidth="1"/>
    <col min="7" max="7" width="3.8515625" style="248" bestFit="1" customWidth="1"/>
    <col min="8" max="8" width="10.57421875" style="248" bestFit="1" customWidth="1"/>
    <col min="9" max="9" width="10.421875" style="248" customWidth="1"/>
    <col min="10" max="10" width="8.7109375" style="248" bestFit="1" customWidth="1"/>
    <col min="11" max="11" width="10.7109375" style="282" bestFit="1" customWidth="1"/>
    <col min="12" max="12" width="13.421875" style="254" bestFit="1" customWidth="1"/>
    <col min="13" max="13" width="12.28125" style="254" bestFit="1" customWidth="1"/>
    <col min="14" max="14" width="9.8515625" style="260" bestFit="1" customWidth="1"/>
    <col min="15" max="15" width="9.140625" style="260" customWidth="1"/>
    <col min="16" max="16" width="11.7109375" style="254" bestFit="1" customWidth="1"/>
    <col min="17" max="17" width="12.28125" style="283" bestFit="1" customWidth="1"/>
    <col min="18" max="18" width="12.28125" style="294" bestFit="1" customWidth="1"/>
    <col min="19" max="19" width="9.7109375" style="294" customWidth="1"/>
    <col min="20" max="20" width="9.140625" style="292" bestFit="1" customWidth="1"/>
    <col min="21" max="21" width="11.421875" style="278" customWidth="1"/>
    <col min="22" max="22" width="13.421875" style="278" bestFit="1" customWidth="1"/>
    <col min="23" max="23" width="16.8515625" style="261" customWidth="1"/>
    <col min="24" max="16384" width="9.140625" style="262" customWidth="1"/>
  </cols>
  <sheetData>
    <row r="1" spans="1:24" s="190" customFormat="1" ht="12.75" customHeight="1">
      <c r="A1" s="186" t="s">
        <v>189</v>
      </c>
      <c r="B1" s="187"/>
      <c r="C1" s="188" t="s">
        <v>69</v>
      </c>
      <c r="D1" s="188"/>
      <c r="E1" s="188"/>
      <c r="F1" s="188"/>
      <c r="G1" s="189"/>
      <c r="H1" s="466" t="s">
        <v>87</v>
      </c>
      <c r="I1" s="467"/>
      <c r="J1" s="467"/>
      <c r="K1" s="467"/>
      <c r="L1" s="467"/>
      <c r="M1" s="468"/>
      <c r="N1" s="470" t="s">
        <v>70</v>
      </c>
      <c r="O1" s="471"/>
      <c r="P1" s="471"/>
      <c r="Q1" s="471"/>
      <c r="R1" s="472"/>
      <c r="S1" s="469" t="s">
        <v>71</v>
      </c>
      <c r="T1" s="467"/>
      <c r="U1" s="467"/>
      <c r="V1" s="467"/>
      <c r="W1" s="468"/>
      <c r="X1" s="296"/>
    </row>
    <row r="2" spans="1:23" s="209" customFormat="1" ht="12.75" customHeight="1">
      <c r="A2" s="191" t="s">
        <v>100</v>
      </c>
      <c r="B2" s="456" t="s">
        <v>42</v>
      </c>
      <c r="C2" s="193"/>
      <c r="D2" s="193"/>
      <c r="E2" s="193"/>
      <c r="F2" s="193"/>
      <c r="G2" s="194"/>
      <c r="H2" s="195"/>
      <c r="I2" s="196"/>
      <c r="J2" s="197"/>
      <c r="K2" s="198"/>
      <c r="L2" s="199"/>
      <c r="M2" s="199"/>
      <c r="N2" s="200"/>
      <c r="O2" s="201"/>
      <c r="P2" s="202"/>
      <c r="Q2" s="203"/>
      <c r="R2" s="204"/>
      <c r="S2" s="205"/>
      <c r="T2" s="206"/>
      <c r="U2" s="207"/>
      <c r="V2" s="207"/>
      <c r="W2" s="208"/>
    </row>
    <row r="3" spans="1:23" s="209" customFormat="1" ht="12.75" customHeight="1">
      <c r="A3" s="191" t="s">
        <v>101</v>
      </c>
      <c r="B3" s="461" t="s">
        <v>188</v>
      </c>
      <c r="C3" s="193" t="s">
        <v>66</v>
      </c>
      <c r="D3" s="193" t="s">
        <v>157</v>
      </c>
      <c r="E3" s="193" t="s">
        <v>68</v>
      </c>
      <c r="F3" s="193"/>
      <c r="G3" s="194"/>
      <c r="H3" s="195" t="s">
        <v>0</v>
      </c>
      <c r="I3" s="196" t="s">
        <v>0</v>
      </c>
      <c r="J3" s="183" t="s">
        <v>146</v>
      </c>
      <c r="K3" s="198" t="s">
        <v>145</v>
      </c>
      <c r="L3" s="210" t="s">
        <v>175</v>
      </c>
      <c r="M3" s="210" t="s">
        <v>121</v>
      </c>
      <c r="N3" s="200" t="s">
        <v>147</v>
      </c>
      <c r="O3" s="211" t="s">
        <v>146</v>
      </c>
      <c r="P3" s="202" t="s">
        <v>145</v>
      </c>
      <c r="Q3" s="212" t="s">
        <v>175</v>
      </c>
      <c r="R3" s="213" t="s">
        <v>122</v>
      </c>
      <c r="S3" s="214" t="s">
        <v>146</v>
      </c>
      <c r="T3" s="206" t="s">
        <v>1</v>
      </c>
      <c r="U3" s="215" t="s">
        <v>2</v>
      </c>
      <c r="V3" s="215" t="s">
        <v>2</v>
      </c>
      <c r="W3" s="208" t="s">
        <v>141</v>
      </c>
    </row>
    <row r="4" spans="1:23" s="302" customFormat="1" ht="30">
      <c r="A4" s="216" t="s">
        <v>180</v>
      </c>
      <c r="B4" s="457">
        <v>1409</v>
      </c>
      <c r="C4" s="218" t="s">
        <v>67</v>
      </c>
      <c r="D4" s="218" t="s">
        <v>158</v>
      </c>
      <c r="E4" s="219" t="s">
        <v>5</v>
      </c>
      <c r="F4" s="219" t="s">
        <v>6</v>
      </c>
      <c r="G4" s="220" t="s">
        <v>7</v>
      </c>
      <c r="H4" s="221" t="s">
        <v>4</v>
      </c>
      <c r="I4" s="222" t="s">
        <v>88</v>
      </c>
      <c r="J4" s="222" t="s">
        <v>174</v>
      </c>
      <c r="K4" s="223" t="s">
        <v>94</v>
      </c>
      <c r="L4" s="224" t="s">
        <v>8</v>
      </c>
      <c r="M4" s="224" t="s">
        <v>2</v>
      </c>
      <c r="N4" s="225" t="s">
        <v>140</v>
      </c>
      <c r="O4" s="226" t="s">
        <v>174</v>
      </c>
      <c r="P4" s="227" t="s">
        <v>94</v>
      </c>
      <c r="Q4" s="228" t="s">
        <v>9</v>
      </c>
      <c r="R4" s="229" t="s">
        <v>2</v>
      </c>
      <c r="S4" s="230" t="s">
        <v>144</v>
      </c>
      <c r="T4" s="231" t="s">
        <v>93</v>
      </c>
      <c r="U4" s="232" t="s">
        <v>10</v>
      </c>
      <c r="V4" s="232" t="s">
        <v>92</v>
      </c>
      <c r="W4" s="233" t="s">
        <v>95</v>
      </c>
    </row>
    <row r="5" spans="1:23" s="275" customFormat="1" ht="13.5" thickBot="1">
      <c r="A5" s="284" t="s">
        <v>196</v>
      </c>
      <c r="B5" s="285"/>
      <c r="C5" s="297"/>
      <c r="D5" s="235"/>
      <c r="E5" s="235"/>
      <c r="F5" s="235"/>
      <c r="G5" s="298"/>
      <c r="H5" s="235"/>
      <c r="I5" s="236"/>
      <c r="J5" s="236"/>
      <c r="K5" s="458">
        <v>1180555</v>
      </c>
      <c r="L5" s="459">
        <v>18319771</v>
      </c>
      <c r="M5" s="238"/>
      <c r="N5" s="299"/>
      <c r="O5" s="299"/>
      <c r="P5" s="239"/>
      <c r="Q5" s="240"/>
      <c r="R5" s="241"/>
      <c r="S5" s="241"/>
      <c r="T5" s="242"/>
      <c r="U5" s="300"/>
      <c r="V5" s="301"/>
      <c r="W5" s="244"/>
    </row>
    <row r="6" spans="1:22" ht="12.75">
      <c r="A6" s="245" t="s">
        <v>113</v>
      </c>
      <c r="B6" s="246"/>
      <c r="C6" s="247"/>
      <c r="F6" s="249"/>
      <c r="G6" s="250"/>
      <c r="I6" s="251"/>
      <c r="J6" s="252"/>
      <c r="K6" s="253"/>
      <c r="N6" s="255"/>
      <c r="O6" s="255"/>
      <c r="P6" s="256"/>
      <c r="Q6" s="257"/>
      <c r="R6" s="258"/>
      <c r="S6" s="259"/>
      <c r="T6" s="260"/>
      <c r="U6" s="260"/>
      <c r="V6" s="260"/>
    </row>
    <row r="7" spans="1:23" s="275" customFormat="1" ht="12.75">
      <c r="A7" s="263" t="s">
        <v>197</v>
      </c>
      <c r="B7" s="264"/>
      <c r="C7" s="265"/>
      <c r="D7" s="266"/>
      <c r="E7" s="267"/>
      <c r="F7" s="264"/>
      <c r="G7" s="250"/>
      <c r="H7" s="266"/>
      <c r="I7" s="268"/>
      <c r="J7" s="269"/>
      <c r="K7" s="256"/>
      <c r="L7" s="254"/>
      <c r="M7" s="254"/>
      <c r="N7" s="270"/>
      <c r="O7" s="269"/>
      <c r="P7" s="256"/>
      <c r="Q7" s="271"/>
      <c r="R7" s="272"/>
      <c r="S7" s="273"/>
      <c r="T7" s="260"/>
      <c r="U7" s="260"/>
      <c r="V7" s="260"/>
      <c r="W7" s="274"/>
    </row>
    <row r="8" spans="1:23" s="275" customFormat="1" ht="11.25" customHeight="1">
      <c r="A8" s="263" t="s">
        <v>102</v>
      </c>
      <c r="B8" s="264"/>
      <c r="C8" s="407">
        <v>9</v>
      </c>
      <c r="D8" s="408" t="s">
        <v>11</v>
      </c>
      <c r="E8" s="409" t="s">
        <v>163</v>
      </c>
      <c r="F8" s="410" t="s">
        <v>12</v>
      </c>
      <c r="G8" s="411" t="s">
        <v>13</v>
      </c>
      <c r="H8" s="408" t="s">
        <v>89</v>
      </c>
      <c r="I8" s="412"/>
      <c r="J8" s="413"/>
      <c r="K8" s="414">
        <v>10000</v>
      </c>
      <c r="L8" s="415">
        <v>170000</v>
      </c>
      <c r="M8" s="415">
        <v>170000</v>
      </c>
      <c r="N8" s="416">
        <v>38261</v>
      </c>
      <c r="O8" s="413"/>
      <c r="P8" s="414">
        <v>0</v>
      </c>
      <c r="Q8" s="417">
        <v>0</v>
      </c>
      <c r="R8" s="417">
        <v>0</v>
      </c>
      <c r="S8" s="273">
        <f aca="true" t="shared" si="0" ref="S8:S14">O8-J8</f>
        <v>0</v>
      </c>
      <c r="T8" s="269">
        <f aca="true" t="shared" si="1" ref="T8:V9">P8-K8</f>
        <v>-10000</v>
      </c>
      <c r="U8" s="276">
        <f t="shared" si="1"/>
        <v>-170000</v>
      </c>
      <c r="V8" s="279">
        <f t="shared" si="1"/>
        <v>-170000</v>
      </c>
      <c r="W8" s="424" t="s">
        <v>14</v>
      </c>
    </row>
    <row r="9" spans="1:23" s="275" customFormat="1" ht="12.75">
      <c r="A9" s="263"/>
      <c r="B9" s="264"/>
      <c r="C9" s="407">
        <v>9</v>
      </c>
      <c r="D9" s="408" t="s">
        <v>16</v>
      </c>
      <c r="E9" s="409" t="s">
        <v>163</v>
      </c>
      <c r="F9" s="410" t="s">
        <v>17</v>
      </c>
      <c r="G9" s="411" t="s">
        <v>18</v>
      </c>
      <c r="H9" s="408" t="s">
        <v>90</v>
      </c>
      <c r="I9" s="412">
        <v>36892</v>
      </c>
      <c r="J9" s="413"/>
      <c r="K9" s="414">
        <v>20000</v>
      </c>
      <c r="L9" s="415">
        <v>328824</v>
      </c>
      <c r="M9" s="415">
        <v>54804</v>
      </c>
      <c r="N9" s="416">
        <v>38322</v>
      </c>
      <c r="O9" s="413"/>
      <c r="P9" s="414">
        <v>20000</v>
      </c>
      <c r="Q9" s="417">
        <v>302667</v>
      </c>
      <c r="R9" s="464">
        <v>50445</v>
      </c>
      <c r="S9" s="273">
        <f t="shared" si="0"/>
        <v>0</v>
      </c>
      <c r="T9" s="277">
        <f t="shared" si="1"/>
        <v>0</v>
      </c>
      <c r="U9" s="276">
        <f t="shared" si="1"/>
        <v>-26157</v>
      </c>
      <c r="V9" s="279">
        <f t="shared" si="1"/>
        <v>-4359</v>
      </c>
      <c r="W9" s="424" t="s">
        <v>185</v>
      </c>
    </row>
    <row r="10" spans="1:23" s="275" customFormat="1" ht="12.75">
      <c r="A10" s="280"/>
      <c r="B10" s="281"/>
      <c r="C10" s="407">
        <v>5</v>
      </c>
      <c r="D10" s="408" t="s">
        <v>148</v>
      </c>
      <c r="E10" s="418" t="s">
        <v>149</v>
      </c>
      <c r="F10" s="410" t="s">
        <v>150</v>
      </c>
      <c r="G10" s="411" t="s">
        <v>151</v>
      </c>
      <c r="H10" s="418" t="s">
        <v>152</v>
      </c>
      <c r="I10" s="419"/>
      <c r="J10" s="413">
        <v>100</v>
      </c>
      <c r="K10" s="414"/>
      <c r="L10" s="415">
        <v>120000</v>
      </c>
      <c r="M10" s="415">
        <v>120000</v>
      </c>
      <c r="N10" s="416">
        <v>38261</v>
      </c>
      <c r="O10" s="413">
        <v>50</v>
      </c>
      <c r="P10" s="414"/>
      <c r="Q10" s="417">
        <v>60000</v>
      </c>
      <c r="R10" s="417">
        <v>60000</v>
      </c>
      <c r="S10" s="269">
        <f t="shared" si="0"/>
        <v>-50</v>
      </c>
      <c r="T10" s="277">
        <f aca="true" t="shared" si="2" ref="T10:V14">P10-K10</f>
        <v>0</v>
      </c>
      <c r="U10" s="276">
        <f t="shared" si="2"/>
        <v>-60000</v>
      </c>
      <c r="V10" s="279">
        <f t="shared" si="2"/>
        <v>-60000</v>
      </c>
      <c r="W10" s="424" t="s">
        <v>153</v>
      </c>
    </row>
    <row r="11" spans="1:23" s="275" customFormat="1" ht="12.75">
      <c r="A11" s="280"/>
      <c r="B11" s="281"/>
      <c r="C11" s="407">
        <v>5</v>
      </c>
      <c r="D11" s="408" t="s">
        <v>154</v>
      </c>
      <c r="E11" s="409" t="s">
        <v>163</v>
      </c>
      <c r="F11" s="410" t="s">
        <v>150</v>
      </c>
      <c r="G11" s="411" t="s">
        <v>151</v>
      </c>
      <c r="H11" s="418" t="s">
        <v>155</v>
      </c>
      <c r="I11" s="419"/>
      <c r="J11" s="413"/>
      <c r="K11" s="414">
        <v>10000</v>
      </c>
      <c r="L11" s="415">
        <f>10000*25</f>
        <v>250000</v>
      </c>
      <c r="M11" s="415">
        <v>62500</v>
      </c>
      <c r="N11" s="416">
        <v>38261</v>
      </c>
      <c r="O11" s="413"/>
      <c r="P11" s="414">
        <v>10000</v>
      </c>
      <c r="Q11" s="417">
        <f>P11*20</f>
        <v>200000</v>
      </c>
      <c r="R11" s="417">
        <v>50000</v>
      </c>
      <c r="S11" s="273">
        <f t="shared" si="0"/>
        <v>0</v>
      </c>
      <c r="T11" s="277">
        <f t="shared" si="2"/>
        <v>0</v>
      </c>
      <c r="U11" s="276">
        <f t="shared" si="2"/>
        <v>-50000</v>
      </c>
      <c r="V11" s="279">
        <f t="shared" si="2"/>
        <v>-12500</v>
      </c>
      <c r="W11" s="424" t="s">
        <v>156</v>
      </c>
    </row>
    <row r="12" spans="1:23" s="275" customFormat="1" ht="12.75">
      <c r="A12" s="280"/>
      <c r="B12" s="281"/>
      <c r="C12" s="407"/>
      <c r="D12" s="408"/>
      <c r="E12" s="409"/>
      <c r="F12" s="410"/>
      <c r="G12" s="411"/>
      <c r="H12" s="418"/>
      <c r="I12" s="419"/>
      <c r="J12" s="413"/>
      <c r="K12" s="414"/>
      <c r="L12" s="415"/>
      <c r="M12" s="415"/>
      <c r="N12" s="416"/>
      <c r="O12" s="413"/>
      <c r="P12" s="414"/>
      <c r="Q12" s="417"/>
      <c r="R12" s="417"/>
      <c r="S12" s="273">
        <f t="shared" si="0"/>
        <v>0</v>
      </c>
      <c r="T12" s="277">
        <f t="shared" si="2"/>
        <v>0</v>
      </c>
      <c r="U12" s="278">
        <f t="shared" si="2"/>
        <v>0</v>
      </c>
      <c r="V12" s="278">
        <f t="shared" si="2"/>
        <v>0</v>
      </c>
      <c r="W12" s="424"/>
    </row>
    <row r="13" spans="1:23" s="275" customFormat="1" ht="12.75">
      <c r="A13" s="280"/>
      <c r="B13" s="281"/>
      <c r="C13" s="407"/>
      <c r="D13" s="408"/>
      <c r="E13" s="408"/>
      <c r="F13" s="410"/>
      <c r="G13" s="411"/>
      <c r="H13" s="408"/>
      <c r="I13" s="419"/>
      <c r="J13" s="413"/>
      <c r="K13" s="414"/>
      <c r="L13" s="415"/>
      <c r="M13" s="415"/>
      <c r="N13" s="420"/>
      <c r="O13" s="413"/>
      <c r="P13" s="414"/>
      <c r="Q13" s="417"/>
      <c r="R13" s="417"/>
      <c r="S13" s="273">
        <f t="shared" si="0"/>
        <v>0</v>
      </c>
      <c r="T13" s="277">
        <f t="shared" si="2"/>
        <v>0</v>
      </c>
      <c r="U13" s="278">
        <f t="shared" si="2"/>
        <v>0</v>
      </c>
      <c r="V13" s="278">
        <f t="shared" si="2"/>
        <v>0</v>
      </c>
      <c r="W13" s="424"/>
    </row>
    <row r="14" spans="3:23" ht="12.75">
      <c r="C14" s="409"/>
      <c r="D14" s="408"/>
      <c r="E14" s="408"/>
      <c r="F14" s="409"/>
      <c r="G14" s="409"/>
      <c r="H14" s="409"/>
      <c r="I14" s="409"/>
      <c r="J14" s="413"/>
      <c r="K14" s="421"/>
      <c r="L14" s="415"/>
      <c r="M14" s="415"/>
      <c r="N14" s="411"/>
      <c r="O14" s="413"/>
      <c r="P14" s="415"/>
      <c r="Q14" s="422"/>
      <c r="R14" s="417"/>
      <c r="S14" s="273">
        <f t="shared" si="0"/>
        <v>0</v>
      </c>
      <c r="T14" s="277">
        <f t="shared" si="2"/>
        <v>0</v>
      </c>
      <c r="U14" s="278">
        <f t="shared" si="2"/>
        <v>0</v>
      </c>
      <c r="V14" s="278">
        <f t="shared" si="2"/>
        <v>0</v>
      </c>
      <c r="W14" s="425"/>
    </row>
    <row r="15" spans="3:23" ht="12.75">
      <c r="C15" s="409"/>
      <c r="D15" s="408"/>
      <c r="E15" s="408"/>
      <c r="F15" s="409"/>
      <c r="G15" s="409"/>
      <c r="H15" s="409"/>
      <c r="I15" s="409"/>
      <c r="J15" s="413"/>
      <c r="K15" s="421"/>
      <c r="L15" s="415"/>
      <c r="M15" s="415"/>
      <c r="N15" s="411"/>
      <c r="O15" s="413"/>
      <c r="P15" s="415"/>
      <c r="Q15" s="422"/>
      <c r="R15" s="417"/>
      <c r="S15" s="273">
        <f aca="true" t="shared" si="3" ref="S15:S24">O15-J15</f>
        <v>0</v>
      </c>
      <c r="T15" s="277">
        <f aca="true" t="shared" si="4" ref="T15:T24">P15-K15</f>
        <v>0</v>
      </c>
      <c r="U15" s="278">
        <f aca="true" t="shared" si="5" ref="U15:U24">Q15-L15</f>
        <v>0</v>
      </c>
      <c r="V15" s="278">
        <f aca="true" t="shared" si="6" ref="V15:V24">R15-M15</f>
        <v>0</v>
      </c>
      <c r="W15" s="425"/>
    </row>
    <row r="16" spans="3:23" ht="12.75">
      <c r="C16" s="409"/>
      <c r="D16" s="408"/>
      <c r="E16" s="408"/>
      <c r="F16" s="409"/>
      <c r="G16" s="409"/>
      <c r="H16" s="409"/>
      <c r="I16" s="409"/>
      <c r="J16" s="413"/>
      <c r="K16" s="421"/>
      <c r="L16" s="415"/>
      <c r="M16" s="415"/>
      <c r="N16" s="411"/>
      <c r="O16" s="413"/>
      <c r="P16" s="415"/>
      <c r="Q16" s="422"/>
      <c r="R16" s="417"/>
      <c r="S16" s="273">
        <f t="shared" si="3"/>
        <v>0</v>
      </c>
      <c r="T16" s="277">
        <f t="shared" si="4"/>
        <v>0</v>
      </c>
      <c r="U16" s="278">
        <f t="shared" si="5"/>
        <v>0</v>
      </c>
      <c r="V16" s="278">
        <f t="shared" si="6"/>
        <v>0</v>
      </c>
      <c r="W16" s="425"/>
    </row>
    <row r="17" spans="1:23" s="275" customFormat="1" ht="12.75">
      <c r="A17" s="280"/>
      <c r="B17" s="281"/>
      <c r="C17" s="407"/>
      <c r="D17" s="408"/>
      <c r="E17" s="408"/>
      <c r="F17" s="410"/>
      <c r="G17" s="411"/>
      <c r="H17" s="408"/>
      <c r="I17" s="419"/>
      <c r="J17" s="413"/>
      <c r="K17" s="414"/>
      <c r="L17" s="415"/>
      <c r="M17" s="415"/>
      <c r="N17" s="420"/>
      <c r="O17" s="413"/>
      <c r="P17" s="414"/>
      <c r="Q17" s="417"/>
      <c r="R17" s="417"/>
      <c r="S17" s="273">
        <f t="shared" si="3"/>
        <v>0</v>
      </c>
      <c r="T17" s="277">
        <f t="shared" si="4"/>
        <v>0</v>
      </c>
      <c r="U17" s="278">
        <f t="shared" si="5"/>
        <v>0</v>
      </c>
      <c r="V17" s="278">
        <f t="shared" si="6"/>
        <v>0</v>
      </c>
      <c r="W17" s="424"/>
    </row>
    <row r="18" spans="1:23" s="275" customFormat="1" ht="12.75">
      <c r="A18" s="280"/>
      <c r="B18" s="281"/>
      <c r="C18" s="407"/>
      <c r="D18" s="408"/>
      <c r="E18" s="408"/>
      <c r="F18" s="410"/>
      <c r="G18" s="411"/>
      <c r="H18" s="408"/>
      <c r="I18" s="419"/>
      <c r="J18" s="413"/>
      <c r="K18" s="414"/>
      <c r="L18" s="415"/>
      <c r="M18" s="415"/>
      <c r="N18" s="420"/>
      <c r="O18" s="413"/>
      <c r="P18" s="414"/>
      <c r="Q18" s="417"/>
      <c r="R18" s="423"/>
      <c r="S18" s="273">
        <f t="shared" si="3"/>
        <v>0</v>
      </c>
      <c r="T18" s="277">
        <f t="shared" si="4"/>
        <v>0</v>
      </c>
      <c r="U18" s="278">
        <f t="shared" si="5"/>
        <v>0</v>
      </c>
      <c r="V18" s="278">
        <f t="shared" si="6"/>
        <v>0</v>
      </c>
      <c r="W18" s="424"/>
    </row>
    <row r="19" spans="1:23" s="275" customFormat="1" ht="12.75">
      <c r="A19" s="280"/>
      <c r="B19" s="281"/>
      <c r="C19" s="407"/>
      <c r="D19" s="408"/>
      <c r="E19" s="408"/>
      <c r="F19" s="410"/>
      <c r="G19" s="411"/>
      <c r="H19" s="408"/>
      <c r="I19" s="419"/>
      <c r="J19" s="413"/>
      <c r="K19" s="414"/>
      <c r="L19" s="415"/>
      <c r="M19" s="415"/>
      <c r="N19" s="420"/>
      <c r="O19" s="413"/>
      <c r="P19" s="414"/>
      <c r="Q19" s="417"/>
      <c r="R19" s="423"/>
      <c r="S19" s="273">
        <f t="shared" si="3"/>
        <v>0</v>
      </c>
      <c r="T19" s="277">
        <f t="shared" si="4"/>
        <v>0</v>
      </c>
      <c r="U19" s="278">
        <f t="shared" si="5"/>
        <v>0</v>
      </c>
      <c r="V19" s="278">
        <f t="shared" si="6"/>
        <v>0</v>
      </c>
      <c r="W19" s="424"/>
    </row>
    <row r="20" spans="1:23" s="275" customFormat="1" ht="12.75">
      <c r="A20" s="280"/>
      <c r="B20" s="281"/>
      <c r="C20" s="407"/>
      <c r="D20" s="408"/>
      <c r="E20" s="408"/>
      <c r="F20" s="410"/>
      <c r="G20" s="411"/>
      <c r="H20" s="408"/>
      <c r="I20" s="419"/>
      <c r="J20" s="413"/>
      <c r="K20" s="414"/>
      <c r="L20" s="415"/>
      <c r="M20" s="415"/>
      <c r="N20" s="420"/>
      <c r="O20" s="413"/>
      <c r="P20" s="414"/>
      <c r="Q20" s="417"/>
      <c r="R20" s="423"/>
      <c r="S20" s="273">
        <f t="shared" si="3"/>
        <v>0</v>
      </c>
      <c r="T20" s="277">
        <f t="shared" si="4"/>
        <v>0</v>
      </c>
      <c r="U20" s="278">
        <f t="shared" si="5"/>
        <v>0</v>
      </c>
      <c r="V20" s="278">
        <f t="shared" si="6"/>
        <v>0</v>
      </c>
      <c r="W20" s="424"/>
    </row>
    <row r="21" spans="1:23" s="275" customFormat="1" ht="12.75">
      <c r="A21" s="280"/>
      <c r="B21" s="281"/>
      <c r="C21" s="407"/>
      <c r="D21" s="408"/>
      <c r="E21" s="408"/>
      <c r="F21" s="410"/>
      <c r="G21" s="411"/>
      <c r="H21" s="408"/>
      <c r="I21" s="419"/>
      <c r="J21" s="413"/>
      <c r="K21" s="414"/>
      <c r="L21" s="415"/>
      <c r="M21" s="415"/>
      <c r="N21" s="420"/>
      <c r="O21" s="413"/>
      <c r="P21" s="414"/>
      <c r="Q21" s="417"/>
      <c r="R21" s="423"/>
      <c r="S21" s="273">
        <f t="shared" si="3"/>
        <v>0</v>
      </c>
      <c r="T21" s="277">
        <f t="shared" si="4"/>
        <v>0</v>
      </c>
      <c r="U21" s="278">
        <f t="shared" si="5"/>
        <v>0</v>
      </c>
      <c r="V21" s="278">
        <f t="shared" si="6"/>
        <v>0</v>
      </c>
      <c r="W21" s="424"/>
    </row>
    <row r="22" spans="1:23" s="275" customFormat="1" ht="12.75">
      <c r="A22" s="280"/>
      <c r="B22" s="281"/>
      <c r="C22" s="407"/>
      <c r="D22" s="408"/>
      <c r="E22" s="408"/>
      <c r="F22" s="410"/>
      <c r="G22" s="411"/>
      <c r="H22" s="408"/>
      <c r="I22" s="419"/>
      <c r="J22" s="413"/>
      <c r="K22" s="414"/>
      <c r="L22" s="415"/>
      <c r="M22" s="415"/>
      <c r="N22" s="420"/>
      <c r="O22" s="413"/>
      <c r="P22" s="414"/>
      <c r="Q22" s="417"/>
      <c r="R22" s="423"/>
      <c r="S22" s="273">
        <f t="shared" si="3"/>
        <v>0</v>
      </c>
      <c r="T22" s="277">
        <f t="shared" si="4"/>
        <v>0</v>
      </c>
      <c r="U22" s="278">
        <f t="shared" si="5"/>
        <v>0</v>
      </c>
      <c r="V22" s="278">
        <f t="shared" si="6"/>
        <v>0</v>
      </c>
      <c r="W22" s="424"/>
    </row>
    <row r="23" spans="1:23" s="275" customFormat="1" ht="12.75">
      <c r="A23" s="280"/>
      <c r="B23" s="281"/>
      <c r="C23" s="407"/>
      <c r="D23" s="408"/>
      <c r="E23" s="408"/>
      <c r="F23" s="410"/>
      <c r="G23" s="411"/>
      <c r="H23" s="408"/>
      <c r="I23" s="412"/>
      <c r="J23" s="413"/>
      <c r="K23" s="414"/>
      <c r="L23" s="415"/>
      <c r="M23" s="415"/>
      <c r="N23" s="420"/>
      <c r="O23" s="413"/>
      <c r="P23" s="414"/>
      <c r="Q23" s="417"/>
      <c r="R23" s="423"/>
      <c r="S23" s="273">
        <f t="shared" si="3"/>
        <v>0</v>
      </c>
      <c r="T23" s="277">
        <f t="shared" si="4"/>
        <v>0</v>
      </c>
      <c r="U23" s="278">
        <f t="shared" si="5"/>
        <v>0</v>
      </c>
      <c r="V23" s="278">
        <f t="shared" si="6"/>
        <v>0</v>
      </c>
      <c r="W23" s="424"/>
    </row>
    <row r="24" spans="1:23" s="275" customFormat="1" ht="12.75">
      <c r="A24" s="280"/>
      <c r="B24" s="281"/>
      <c r="C24" s="265"/>
      <c r="D24" s="266"/>
      <c r="E24" s="266"/>
      <c r="F24" s="264"/>
      <c r="G24" s="250"/>
      <c r="H24" s="266"/>
      <c r="I24" s="268"/>
      <c r="J24" s="269"/>
      <c r="K24" s="256"/>
      <c r="L24" s="254"/>
      <c r="M24" s="254"/>
      <c r="N24" s="270"/>
      <c r="O24" s="269"/>
      <c r="P24" s="256"/>
      <c r="Q24" s="271"/>
      <c r="R24" s="272"/>
      <c r="S24" s="273">
        <f t="shared" si="3"/>
        <v>0</v>
      </c>
      <c r="T24" s="277">
        <f t="shared" si="4"/>
        <v>0</v>
      </c>
      <c r="U24" s="278">
        <f t="shared" si="5"/>
        <v>0</v>
      </c>
      <c r="V24" s="278">
        <f t="shared" si="6"/>
        <v>0</v>
      </c>
      <c r="W24" s="424"/>
    </row>
    <row r="25" spans="1:23" s="275" customFormat="1" ht="13.5" thickBot="1">
      <c r="A25" s="284" t="s">
        <v>22</v>
      </c>
      <c r="B25" s="285"/>
      <c r="C25" s="286"/>
      <c r="D25" s="287"/>
      <c r="E25" s="287"/>
      <c r="F25" s="285"/>
      <c r="G25" s="1"/>
      <c r="H25" s="288"/>
      <c r="I25" s="236"/>
      <c r="J25" s="289">
        <f>SUM(J6:J24)</f>
        <v>100</v>
      </c>
      <c r="K25" s="289">
        <f>SUM(K6:K24)</f>
        <v>40000</v>
      </c>
      <c r="L25" s="238">
        <f>SUM(L6:L24)</f>
        <v>868824</v>
      </c>
      <c r="M25" s="289">
        <f>SUM(M6:M24)</f>
        <v>407304</v>
      </c>
      <c r="N25" s="235"/>
      <c r="O25" s="235"/>
      <c r="P25" s="289">
        <f aca="true" t="shared" si="7" ref="P25:V25">SUM(P6:P24)</f>
        <v>30000</v>
      </c>
      <c r="Q25" s="289">
        <f t="shared" si="7"/>
        <v>562667</v>
      </c>
      <c r="R25" s="289">
        <f t="shared" si="7"/>
        <v>160445</v>
      </c>
      <c r="S25" s="465">
        <f t="shared" si="7"/>
        <v>-50</v>
      </c>
      <c r="T25" s="242">
        <f t="shared" si="7"/>
        <v>-10000</v>
      </c>
      <c r="U25" s="242">
        <f t="shared" si="7"/>
        <v>-306157</v>
      </c>
      <c r="V25" s="242">
        <f t="shared" si="7"/>
        <v>-246859</v>
      </c>
      <c r="W25" s="244"/>
    </row>
    <row r="26" spans="1:19" ht="12.75">
      <c r="A26" s="291" t="s">
        <v>159</v>
      </c>
      <c r="C26" s="247"/>
      <c r="D26" s="266"/>
      <c r="E26" s="266"/>
      <c r="I26" s="251"/>
      <c r="J26" s="251"/>
      <c r="K26" s="253"/>
      <c r="P26" s="256"/>
      <c r="Q26" s="257"/>
      <c r="R26" s="258"/>
      <c r="S26" s="259"/>
    </row>
    <row r="27" spans="1:19" s="2" customFormat="1" ht="12.75">
      <c r="A27" s="303" t="s">
        <v>160</v>
      </c>
      <c r="D27" s="266"/>
      <c r="E27" s="266"/>
      <c r="K27" s="3"/>
      <c r="S27" s="184"/>
    </row>
    <row r="28" spans="1:19" ht="12.75">
      <c r="A28" s="291" t="s">
        <v>184</v>
      </c>
      <c r="C28" s="247"/>
      <c r="D28" s="266"/>
      <c r="E28" s="266"/>
      <c r="I28" s="251"/>
      <c r="J28" s="251"/>
      <c r="K28" s="253"/>
      <c r="P28" s="256"/>
      <c r="Q28" s="257"/>
      <c r="R28" s="258"/>
      <c r="S28" s="259"/>
    </row>
    <row r="29" spans="3:19" ht="12.75">
      <c r="C29" s="247"/>
      <c r="D29" s="266"/>
      <c r="E29" s="266"/>
      <c r="I29" s="251"/>
      <c r="J29" s="251"/>
      <c r="K29" s="253"/>
      <c r="P29" s="256"/>
      <c r="Q29" s="257"/>
      <c r="R29" s="258"/>
      <c r="S29" s="259"/>
    </row>
    <row r="30" spans="3:19" ht="12.75">
      <c r="C30" s="247"/>
      <c r="D30" s="266"/>
      <c r="E30" s="266"/>
      <c r="I30" s="251"/>
      <c r="J30" s="251"/>
      <c r="K30" s="253"/>
      <c r="P30" s="256"/>
      <c r="Q30" s="257"/>
      <c r="R30" s="258"/>
      <c r="S30" s="259"/>
    </row>
    <row r="31" spans="3:19" ht="12.75">
      <c r="C31" s="247"/>
      <c r="D31" s="266"/>
      <c r="E31" s="266"/>
      <c r="I31" s="251"/>
      <c r="J31" s="251"/>
      <c r="K31" s="253"/>
      <c r="P31" s="256"/>
      <c r="Q31" s="257"/>
      <c r="R31" s="258"/>
      <c r="S31" s="259"/>
    </row>
    <row r="32" spans="3:19" ht="12.75">
      <c r="C32" s="247"/>
      <c r="D32" s="266"/>
      <c r="E32" s="266"/>
      <c r="I32" s="251"/>
      <c r="J32" s="251"/>
      <c r="K32" s="253"/>
      <c r="P32" s="256"/>
      <c r="Q32" s="257"/>
      <c r="R32" s="258"/>
      <c r="S32" s="259"/>
    </row>
    <row r="33" spans="3:19" ht="12.75">
      <c r="C33" s="247"/>
      <c r="D33" s="266"/>
      <c r="E33" s="266"/>
      <c r="I33" s="251"/>
      <c r="J33" s="251"/>
      <c r="K33" s="253"/>
      <c r="P33" s="256"/>
      <c r="Q33" s="257"/>
      <c r="R33" s="258"/>
      <c r="S33" s="259"/>
    </row>
    <row r="34" spans="3:19" ht="12.75">
      <c r="C34" s="247"/>
      <c r="D34" s="266"/>
      <c r="E34" s="266"/>
      <c r="I34" s="251"/>
      <c r="J34" s="251"/>
      <c r="K34" s="253"/>
      <c r="P34" s="256"/>
      <c r="Q34" s="257"/>
      <c r="R34" s="258"/>
      <c r="S34" s="259"/>
    </row>
    <row r="35" spans="3:19" ht="12.75">
      <c r="C35" s="247"/>
      <c r="D35" s="266"/>
      <c r="E35" s="266"/>
      <c r="I35" s="251"/>
      <c r="J35" s="251"/>
      <c r="K35" s="253"/>
      <c r="P35" s="256"/>
      <c r="Q35" s="257"/>
      <c r="R35" s="258"/>
      <c r="S35" s="259"/>
    </row>
    <row r="36" spans="3:19" ht="12.75">
      <c r="C36" s="247"/>
      <c r="D36" s="266"/>
      <c r="E36" s="266"/>
      <c r="I36" s="251"/>
      <c r="J36" s="251"/>
      <c r="K36" s="253"/>
      <c r="P36" s="256"/>
      <c r="Q36" s="257"/>
      <c r="R36" s="258"/>
      <c r="S36" s="259"/>
    </row>
    <row r="37" spans="3:19" ht="12.75">
      <c r="C37" s="247"/>
      <c r="D37" s="266"/>
      <c r="E37" s="266"/>
      <c r="I37" s="251"/>
      <c r="J37" s="251"/>
      <c r="K37" s="253"/>
      <c r="P37" s="256"/>
      <c r="Q37" s="257"/>
      <c r="R37" s="258"/>
      <c r="S37" s="259"/>
    </row>
    <row r="38" spans="3:19" ht="12.75">
      <c r="C38" s="247"/>
      <c r="D38" s="266"/>
      <c r="E38" s="266"/>
      <c r="I38" s="251"/>
      <c r="J38" s="251"/>
      <c r="K38" s="253"/>
      <c r="P38" s="256"/>
      <c r="Q38" s="257"/>
      <c r="R38" s="258"/>
      <c r="S38" s="259"/>
    </row>
    <row r="39" spans="3:19" ht="12.75">
      <c r="C39" s="247"/>
      <c r="D39" s="266"/>
      <c r="E39" s="266"/>
      <c r="I39" s="251"/>
      <c r="J39" s="251"/>
      <c r="K39" s="253"/>
      <c r="P39" s="256"/>
      <c r="Q39" s="257"/>
      <c r="R39" s="258"/>
      <c r="S39" s="259"/>
    </row>
    <row r="40" spans="3:19" ht="12.75">
      <c r="C40" s="247"/>
      <c r="D40" s="266"/>
      <c r="E40" s="266"/>
      <c r="I40" s="251"/>
      <c r="J40" s="251"/>
      <c r="K40" s="253"/>
      <c r="P40" s="256"/>
      <c r="Q40" s="257"/>
      <c r="R40" s="258"/>
      <c r="S40" s="259"/>
    </row>
    <row r="41" spans="3:19" ht="12.75">
      <c r="C41" s="247"/>
      <c r="D41" s="266"/>
      <c r="E41" s="266"/>
      <c r="I41" s="251"/>
      <c r="J41" s="251"/>
      <c r="K41" s="253"/>
      <c r="P41" s="256"/>
      <c r="Q41" s="257"/>
      <c r="R41" s="258"/>
      <c r="S41" s="259"/>
    </row>
    <row r="42" spans="3:19" ht="12.75">
      <c r="C42" s="247"/>
      <c r="D42" s="266"/>
      <c r="E42" s="266"/>
      <c r="I42" s="251"/>
      <c r="J42" s="251"/>
      <c r="K42" s="253"/>
      <c r="P42" s="256"/>
      <c r="Q42" s="257"/>
      <c r="R42" s="258"/>
      <c r="S42" s="258"/>
    </row>
    <row r="43" spans="3:19" ht="12.75">
      <c r="C43" s="247"/>
      <c r="D43" s="266"/>
      <c r="E43" s="266"/>
      <c r="I43" s="251"/>
      <c r="J43" s="251"/>
      <c r="K43" s="253"/>
      <c r="Q43" s="257"/>
      <c r="R43" s="258"/>
      <c r="S43" s="258"/>
    </row>
    <row r="44" spans="3:19" ht="12.75">
      <c r="C44" s="247"/>
      <c r="D44" s="266"/>
      <c r="E44" s="266"/>
      <c r="I44" s="251"/>
      <c r="J44" s="251"/>
      <c r="K44" s="253"/>
      <c r="Q44" s="257"/>
      <c r="R44" s="258"/>
      <c r="S44" s="258"/>
    </row>
    <row r="45" spans="3:19" ht="12.75">
      <c r="C45" s="247"/>
      <c r="D45" s="266"/>
      <c r="E45" s="266"/>
      <c r="I45" s="251"/>
      <c r="J45" s="251"/>
      <c r="K45" s="253"/>
      <c r="Q45" s="257"/>
      <c r="R45" s="258"/>
      <c r="S45" s="258"/>
    </row>
    <row r="46" spans="3:19" ht="12.75">
      <c r="C46" s="247"/>
      <c r="D46" s="266"/>
      <c r="E46" s="266"/>
      <c r="I46" s="251"/>
      <c r="J46" s="251"/>
      <c r="K46" s="253"/>
      <c r="Q46" s="257"/>
      <c r="R46" s="258"/>
      <c r="S46" s="258"/>
    </row>
    <row r="47" spans="3:19" ht="12.75">
      <c r="C47" s="247"/>
      <c r="D47" s="266"/>
      <c r="E47" s="266"/>
      <c r="I47" s="251"/>
      <c r="J47" s="251"/>
      <c r="K47" s="253"/>
      <c r="Q47" s="257"/>
      <c r="R47" s="258"/>
      <c r="S47" s="258"/>
    </row>
    <row r="48" spans="3:19" ht="12.75">
      <c r="C48" s="247"/>
      <c r="D48" s="266"/>
      <c r="E48" s="266"/>
      <c r="I48" s="251"/>
      <c r="J48" s="251"/>
      <c r="K48" s="253"/>
      <c r="Q48" s="257"/>
      <c r="R48" s="258"/>
      <c r="S48" s="258"/>
    </row>
    <row r="49" spans="3:19" ht="12.75">
      <c r="C49" s="247"/>
      <c r="D49" s="266"/>
      <c r="E49" s="266"/>
      <c r="I49" s="251"/>
      <c r="J49" s="251"/>
      <c r="K49" s="253"/>
      <c r="Q49" s="257"/>
      <c r="R49" s="258"/>
      <c r="S49" s="258"/>
    </row>
    <row r="50" spans="3:19" ht="12.75">
      <c r="C50" s="247"/>
      <c r="D50" s="266"/>
      <c r="E50" s="266"/>
      <c r="I50" s="251"/>
      <c r="J50" s="251"/>
      <c r="K50" s="253"/>
      <c r="Q50" s="257"/>
      <c r="R50" s="258"/>
      <c r="S50" s="258"/>
    </row>
    <row r="51" spans="3:19" ht="12.75">
      <c r="C51" s="247"/>
      <c r="D51" s="266"/>
      <c r="E51" s="266"/>
      <c r="I51" s="251"/>
      <c r="J51" s="251"/>
      <c r="K51" s="253"/>
      <c r="Q51" s="257"/>
      <c r="R51" s="258"/>
      <c r="S51" s="258"/>
    </row>
    <row r="52" spans="3:19" ht="12.75">
      <c r="C52" s="247"/>
      <c r="D52" s="266"/>
      <c r="E52" s="266"/>
      <c r="I52" s="251"/>
      <c r="J52" s="251"/>
      <c r="K52" s="253"/>
      <c r="Q52" s="257"/>
      <c r="R52" s="258"/>
      <c r="S52" s="258"/>
    </row>
    <row r="53" spans="3:19" ht="12.75">
      <c r="C53" s="247"/>
      <c r="D53" s="266"/>
      <c r="E53" s="266"/>
      <c r="I53" s="251"/>
      <c r="J53" s="251"/>
      <c r="K53" s="253"/>
      <c r="Q53" s="257"/>
      <c r="R53" s="258"/>
      <c r="S53" s="258"/>
    </row>
    <row r="54" spans="3:19" ht="12.75">
      <c r="C54" s="247"/>
      <c r="D54" s="266"/>
      <c r="E54" s="266"/>
      <c r="I54" s="251"/>
      <c r="J54" s="251"/>
      <c r="K54" s="253"/>
      <c r="Q54" s="257"/>
      <c r="R54" s="258"/>
      <c r="S54" s="258"/>
    </row>
    <row r="55" spans="3:19" ht="12.75">
      <c r="C55" s="247"/>
      <c r="D55" s="266"/>
      <c r="E55" s="266"/>
      <c r="I55" s="251"/>
      <c r="J55" s="251"/>
      <c r="K55" s="253"/>
      <c r="Q55" s="257"/>
      <c r="R55" s="258"/>
      <c r="S55" s="258"/>
    </row>
    <row r="56" spans="3:19" ht="12.75">
      <c r="C56" s="247"/>
      <c r="D56" s="266"/>
      <c r="E56" s="266"/>
      <c r="I56" s="251"/>
      <c r="J56" s="251"/>
      <c r="K56" s="253"/>
      <c r="Q56" s="257"/>
      <c r="R56" s="258"/>
      <c r="S56" s="258"/>
    </row>
    <row r="57" spans="3:19" ht="12.75">
      <c r="C57" s="247"/>
      <c r="D57" s="266"/>
      <c r="E57" s="266"/>
      <c r="I57" s="251"/>
      <c r="J57" s="251"/>
      <c r="K57" s="253"/>
      <c r="Q57" s="257"/>
      <c r="R57" s="258"/>
      <c r="S57" s="258"/>
    </row>
    <row r="58" spans="3:19" ht="12.75">
      <c r="C58" s="247"/>
      <c r="D58" s="266"/>
      <c r="E58" s="266"/>
      <c r="I58" s="251"/>
      <c r="J58" s="251"/>
      <c r="K58" s="253"/>
      <c r="Q58" s="257"/>
      <c r="R58" s="258"/>
      <c r="S58" s="258"/>
    </row>
    <row r="59" spans="3:19" ht="12.75">
      <c r="C59" s="293"/>
      <c r="D59" s="266"/>
      <c r="E59" s="266"/>
      <c r="I59" s="251"/>
      <c r="J59" s="251"/>
      <c r="K59" s="253"/>
      <c r="Q59" s="257"/>
      <c r="R59" s="258"/>
      <c r="S59" s="258"/>
    </row>
    <row r="60" spans="3:19" ht="12.75">
      <c r="C60" s="293"/>
      <c r="D60" s="266"/>
      <c r="E60" s="266"/>
      <c r="I60" s="251"/>
      <c r="J60" s="251"/>
      <c r="K60" s="253"/>
      <c r="Q60" s="257"/>
      <c r="R60" s="258"/>
      <c r="S60" s="258"/>
    </row>
    <row r="61" spans="3:19" ht="12.75">
      <c r="C61" s="293"/>
      <c r="D61" s="266"/>
      <c r="E61" s="266"/>
      <c r="I61" s="251"/>
      <c r="J61" s="251"/>
      <c r="K61" s="253"/>
      <c r="Q61" s="257"/>
      <c r="R61" s="258"/>
      <c r="S61" s="258"/>
    </row>
    <row r="62" spans="3:19" ht="12.75">
      <c r="C62" s="293"/>
      <c r="D62" s="266"/>
      <c r="E62" s="266"/>
      <c r="I62" s="251"/>
      <c r="J62" s="251"/>
      <c r="K62" s="253"/>
      <c r="Q62" s="257"/>
      <c r="R62" s="258"/>
      <c r="S62" s="258"/>
    </row>
    <row r="63" spans="3:19" ht="12.75">
      <c r="C63" s="293"/>
      <c r="D63" s="266"/>
      <c r="E63" s="266"/>
      <c r="I63" s="251"/>
      <c r="J63" s="251"/>
      <c r="K63" s="253"/>
      <c r="Q63" s="257"/>
      <c r="R63" s="258"/>
      <c r="S63" s="258"/>
    </row>
    <row r="64" spans="3:19" ht="12.75">
      <c r="C64" s="293"/>
      <c r="D64" s="266"/>
      <c r="E64" s="266"/>
      <c r="I64" s="251"/>
      <c r="J64" s="251"/>
      <c r="K64" s="253"/>
      <c r="Q64" s="257"/>
      <c r="R64" s="258"/>
      <c r="S64" s="258"/>
    </row>
    <row r="65" spans="3:19" ht="12.75">
      <c r="C65" s="293"/>
      <c r="D65" s="266"/>
      <c r="E65" s="266"/>
      <c r="I65" s="251"/>
      <c r="J65" s="251"/>
      <c r="K65" s="253"/>
      <c r="Q65" s="257"/>
      <c r="R65" s="258"/>
      <c r="S65" s="258"/>
    </row>
    <row r="66" spans="3:19" ht="12.75">
      <c r="C66" s="293"/>
      <c r="D66" s="266"/>
      <c r="E66" s="266"/>
      <c r="I66" s="251"/>
      <c r="J66" s="251"/>
      <c r="K66" s="253"/>
      <c r="Q66" s="257"/>
      <c r="R66" s="258"/>
      <c r="S66" s="258"/>
    </row>
    <row r="67" spans="3:19" ht="12.75">
      <c r="C67" s="293"/>
      <c r="D67" s="266"/>
      <c r="E67" s="266"/>
      <c r="I67" s="251"/>
      <c r="J67" s="251"/>
      <c r="K67" s="253"/>
      <c r="Q67" s="257"/>
      <c r="R67" s="258"/>
      <c r="S67" s="258"/>
    </row>
    <row r="68" spans="3:19" ht="12.75">
      <c r="C68" s="293"/>
      <c r="D68" s="266"/>
      <c r="E68" s="266"/>
      <c r="I68" s="251"/>
      <c r="J68" s="251"/>
      <c r="K68" s="253"/>
      <c r="Q68" s="257"/>
      <c r="R68" s="258"/>
      <c r="S68" s="258"/>
    </row>
    <row r="69" spans="3:19" ht="12.75">
      <c r="C69" s="293"/>
      <c r="D69" s="266"/>
      <c r="E69" s="266"/>
      <c r="I69" s="251"/>
      <c r="J69" s="251"/>
      <c r="K69" s="253"/>
      <c r="Q69" s="257"/>
      <c r="R69" s="258"/>
      <c r="S69" s="258"/>
    </row>
    <row r="70" spans="3:19" ht="12.75">
      <c r="C70" s="293"/>
      <c r="D70" s="266"/>
      <c r="E70" s="266"/>
      <c r="I70" s="251"/>
      <c r="J70" s="251"/>
      <c r="K70" s="253"/>
      <c r="Q70" s="257"/>
      <c r="R70" s="258"/>
      <c r="S70" s="258"/>
    </row>
    <row r="71" spans="3:19" ht="12.75">
      <c r="C71" s="293"/>
      <c r="D71" s="266"/>
      <c r="E71" s="266"/>
      <c r="I71" s="251"/>
      <c r="J71" s="251"/>
      <c r="K71" s="253"/>
      <c r="Q71" s="257"/>
      <c r="R71" s="258"/>
      <c r="S71" s="258"/>
    </row>
    <row r="72" spans="3:19" ht="12.75">
      <c r="C72" s="293"/>
      <c r="D72" s="266"/>
      <c r="E72" s="266"/>
      <c r="I72" s="251"/>
      <c r="J72" s="251"/>
      <c r="K72" s="253"/>
      <c r="Q72" s="257"/>
      <c r="R72" s="258"/>
      <c r="S72" s="258"/>
    </row>
    <row r="73" spans="3:19" ht="12.75">
      <c r="C73" s="293"/>
      <c r="D73" s="266"/>
      <c r="E73" s="266"/>
      <c r="I73" s="251"/>
      <c r="J73" s="251"/>
      <c r="K73" s="253"/>
      <c r="Q73" s="257"/>
      <c r="R73" s="258"/>
      <c r="S73" s="258"/>
    </row>
    <row r="74" spans="3:19" ht="12.75">
      <c r="C74" s="293"/>
      <c r="D74" s="266"/>
      <c r="E74" s="266"/>
      <c r="I74" s="251"/>
      <c r="J74" s="251"/>
      <c r="K74" s="253"/>
      <c r="Q74" s="257"/>
      <c r="R74" s="258"/>
      <c r="S74" s="258"/>
    </row>
    <row r="75" spans="3:19" ht="12.75">
      <c r="C75" s="293"/>
      <c r="D75" s="266"/>
      <c r="E75" s="266"/>
      <c r="I75" s="251"/>
      <c r="J75" s="251"/>
      <c r="K75" s="253"/>
      <c r="Q75" s="257"/>
      <c r="R75" s="258"/>
      <c r="S75" s="258"/>
    </row>
    <row r="76" spans="3:19" ht="12.75">
      <c r="C76" s="293"/>
      <c r="D76" s="266"/>
      <c r="E76" s="266"/>
      <c r="I76" s="251"/>
      <c r="J76" s="251"/>
      <c r="K76" s="253"/>
      <c r="Q76" s="257"/>
      <c r="R76" s="258"/>
      <c r="S76" s="258"/>
    </row>
    <row r="77" spans="3:19" ht="12.75">
      <c r="C77" s="293"/>
      <c r="D77" s="266"/>
      <c r="E77" s="266"/>
      <c r="I77" s="251"/>
      <c r="J77" s="251"/>
      <c r="K77" s="253"/>
      <c r="Q77" s="257"/>
      <c r="R77" s="258"/>
      <c r="S77" s="258"/>
    </row>
    <row r="78" spans="3:19" ht="12.75">
      <c r="C78" s="293"/>
      <c r="D78" s="266"/>
      <c r="E78" s="266"/>
      <c r="I78" s="251"/>
      <c r="J78" s="251"/>
      <c r="K78" s="253"/>
      <c r="Q78" s="257"/>
      <c r="R78" s="258"/>
      <c r="S78" s="258"/>
    </row>
    <row r="79" spans="3:19" ht="12.75">
      <c r="C79" s="293"/>
      <c r="D79" s="266"/>
      <c r="E79" s="266"/>
      <c r="I79" s="251"/>
      <c r="J79" s="251"/>
      <c r="K79" s="253"/>
      <c r="Q79" s="257"/>
      <c r="R79" s="258"/>
      <c r="S79" s="258"/>
    </row>
    <row r="80" spans="3:19" ht="12.75">
      <c r="C80" s="293"/>
      <c r="D80" s="266"/>
      <c r="E80" s="266"/>
      <c r="I80" s="251"/>
      <c r="J80" s="251"/>
      <c r="K80" s="253"/>
      <c r="Q80" s="257"/>
      <c r="R80" s="258"/>
      <c r="S80" s="258"/>
    </row>
    <row r="81" spans="3:19" ht="12.75">
      <c r="C81" s="293"/>
      <c r="D81" s="266"/>
      <c r="E81" s="266"/>
      <c r="I81" s="251"/>
      <c r="J81" s="251"/>
      <c r="K81" s="253"/>
      <c r="Q81" s="257"/>
      <c r="R81" s="258"/>
      <c r="S81" s="258"/>
    </row>
    <row r="82" spans="3:19" ht="12.75">
      <c r="C82" s="293"/>
      <c r="D82" s="266"/>
      <c r="E82" s="266"/>
      <c r="I82" s="251"/>
      <c r="J82" s="251"/>
      <c r="K82" s="253"/>
      <c r="Q82" s="257"/>
      <c r="R82" s="258"/>
      <c r="S82" s="258"/>
    </row>
    <row r="83" spans="3:19" ht="12.75">
      <c r="C83" s="293"/>
      <c r="D83" s="266"/>
      <c r="E83" s="266"/>
      <c r="I83" s="251"/>
      <c r="J83" s="251"/>
      <c r="K83" s="253"/>
      <c r="Q83" s="257"/>
      <c r="R83" s="258"/>
      <c r="S83" s="258"/>
    </row>
    <row r="84" spans="3:19" ht="12.75">
      <c r="C84" s="293"/>
      <c r="D84" s="266"/>
      <c r="E84" s="266"/>
      <c r="I84" s="251"/>
      <c r="J84" s="251"/>
      <c r="K84" s="253"/>
      <c r="Q84" s="257"/>
      <c r="R84" s="258"/>
      <c r="S84" s="258"/>
    </row>
    <row r="85" spans="3:19" ht="12.75">
      <c r="C85" s="293"/>
      <c r="D85" s="266"/>
      <c r="E85" s="266"/>
      <c r="I85" s="251"/>
      <c r="J85" s="251"/>
      <c r="K85" s="253"/>
      <c r="Q85" s="257"/>
      <c r="R85" s="258"/>
      <c r="S85" s="258"/>
    </row>
    <row r="86" spans="3:19" ht="12.75">
      <c r="C86" s="293"/>
      <c r="D86" s="266"/>
      <c r="E86" s="266"/>
      <c r="I86" s="251"/>
      <c r="J86" s="251"/>
      <c r="K86" s="253"/>
      <c r="Q86" s="257"/>
      <c r="R86" s="258"/>
      <c r="S86" s="258"/>
    </row>
    <row r="87" spans="3:19" ht="12.75">
      <c r="C87" s="293"/>
      <c r="D87" s="266"/>
      <c r="E87" s="266"/>
      <c r="I87" s="251"/>
      <c r="J87" s="251"/>
      <c r="K87" s="253"/>
      <c r="Q87" s="257"/>
      <c r="R87" s="258"/>
      <c r="S87" s="258"/>
    </row>
    <row r="88" spans="3:19" ht="12.75">
      <c r="C88" s="293"/>
      <c r="D88" s="266"/>
      <c r="E88" s="266"/>
      <c r="I88" s="251"/>
      <c r="J88" s="251"/>
      <c r="K88" s="253"/>
      <c r="Q88" s="257"/>
      <c r="R88" s="258"/>
      <c r="S88" s="258"/>
    </row>
    <row r="89" spans="3:19" ht="12.75">
      <c r="C89" s="293"/>
      <c r="D89" s="266"/>
      <c r="E89" s="266"/>
      <c r="I89" s="251"/>
      <c r="J89" s="251"/>
      <c r="K89" s="253"/>
      <c r="Q89" s="257"/>
      <c r="R89" s="258"/>
      <c r="S89" s="258"/>
    </row>
    <row r="90" spans="3:19" ht="12.75">
      <c r="C90" s="293"/>
      <c r="D90" s="266"/>
      <c r="E90" s="266"/>
      <c r="I90" s="251"/>
      <c r="J90" s="251"/>
      <c r="K90" s="253"/>
      <c r="Q90" s="257"/>
      <c r="R90" s="258"/>
      <c r="S90" s="258"/>
    </row>
    <row r="91" spans="3:19" ht="12.75">
      <c r="C91" s="293"/>
      <c r="D91" s="266"/>
      <c r="E91" s="266"/>
      <c r="I91" s="251"/>
      <c r="J91" s="251"/>
      <c r="K91" s="253"/>
      <c r="Q91" s="257"/>
      <c r="R91" s="258"/>
      <c r="S91" s="258"/>
    </row>
    <row r="92" spans="3:19" ht="12.75">
      <c r="C92" s="293"/>
      <c r="D92" s="266"/>
      <c r="E92" s="266"/>
      <c r="I92" s="251"/>
      <c r="J92" s="251"/>
      <c r="K92" s="253"/>
      <c r="Q92" s="257"/>
      <c r="R92" s="258"/>
      <c r="S92" s="258"/>
    </row>
    <row r="93" spans="3:19" ht="12.75">
      <c r="C93" s="293"/>
      <c r="D93" s="266"/>
      <c r="E93" s="266"/>
      <c r="I93" s="251"/>
      <c r="J93" s="251"/>
      <c r="K93" s="253"/>
      <c r="Q93" s="257"/>
      <c r="R93" s="258"/>
      <c r="S93" s="258"/>
    </row>
    <row r="94" spans="3:19" ht="12.75">
      <c r="C94" s="293"/>
      <c r="D94" s="266"/>
      <c r="E94" s="266"/>
      <c r="I94" s="251"/>
      <c r="J94" s="251"/>
      <c r="K94" s="253"/>
      <c r="Q94" s="257"/>
      <c r="R94" s="258"/>
      <c r="S94" s="258"/>
    </row>
    <row r="95" spans="3:19" ht="12.75">
      <c r="C95" s="293"/>
      <c r="D95" s="266"/>
      <c r="E95" s="266"/>
      <c r="I95" s="251"/>
      <c r="J95" s="251"/>
      <c r="K95" s="253"/>
      <c r="Q95" s="257"/>
      <c r="R95" s="258"/>
      <c r="S95" s="258"/>
    </row>
    <row r="96" spans="3:19" ht="12.75">
      <c r="C96" s="293"/>
      <c r="D96" s="266"/>
      <c r="E96" s="266"/>
      <c r="I96" s="251"/>
      <c r="J96" s="251"/>
      <c r="K96" s="253"/>
      <c r="Q96" s="257"/>
      <c r="R96" s="258"/>
      <c r="S96" s="258"/>
    </row>
    <row r="97" spans="3:19" ht="12.75">
      <c r="C97" s="293"/>
      <c r="D97" s="266"/>
      <c r="E97" s="266"/>
      <c r="I97" s="251"/>
      <c r="J97" s="251"/>
      <c r="K97" s="253"/>
      <c r="Q97" s="257"/>
      <c r="R97" s="258"/>
      <c r="S97" s="258"/>
    </row>
    <row r="98" spans="3:19" ht="12.75">
      <c r="C98" s="293"/>
      <c r="D98" s="266"/>
      <c r="E98" s="266"/>
      <c r="I98" s="251"/>
      <c r="J98" s="251"/>
      <c r="K98" s="253"/>
      <c r="Q98" s="257"/>
      <c r="R98" s="258"/>
      <c r="S98" s="258"/>
    </row>
    <row r="99" spans="3:19" ht="12.75">
      <c r="C99" s="293"/>
      <c r="D99" s="266"/>
      <c r="E99" s="266"/>
      <c r="I99" s="251"/>
      <c r="J99" s="251"/>
      <c r="K99" s="253"/>
      <c r="Q99" s="257"/>
      <c r="R99" s="258"/>
      <c r="S99" s="258"/>
    </row>
    <row r="100" spans="3:19" ht="12.75">
      <c r="C100" s="293"/>
      <c r="D100" s="266"/>
      <c r="E100" s="266"/>
      <c r="I100" s="251"/>
      <c r="J100" s="251"/>
      <c r="K100" s="253"/>
      <c r="Q100" s="257"/>
      <c r="R100" s="258"/>
      <c r="S100" s="258"/>
    </row>
    <row r="101" spans="3:19" ht="12.75">
      <c r="C101" s="293"/>
      <c r="D101" s="266"/>
      <c r="E101" s="266"/>
      <c r="I101" s="251"/>
      <c r="J101" s="251"/>
      <c r="K101" s="253"/>
      <c r="Q101" s="257"/>
      <c r="R101" s="258"/>
      <c r="S101" s="258"/>
    </row>
    <row r="102" spans="3:19" ht="12.75">
      <c r="C102" s="293"/>
      <c r="D102" s="266"/>
      <c r="E102" s="266"/>
      <c r="I102" s="251"/>
      <c r="J102" s="251"/>
      <c r="K102" s="253"/>
      <c r="Q102" s="257"/>
      <c r="R102" s="258"/>
      <c r="S102" s="258"/>
    </row>
    <row r="103" spans="3:19" ht="12.75">
      <c r="C103" s="293"/>
      <c r="D103" s="266"/>
      <c r="E103" s="266"/>
      <c r="I103" s="251"/>
      <c r="J103" s="251"/>
      <c r="K103" s="253"/>
      <c r="Q103" s="257"/>
      <c r="R103" s="258"/>
      <c r="S103" s="258"/>
    </row>
    <row r="104" spans="3:19" ht="12.75">
      <c r="C104" s="293"/>
      <c r="D104" s="266"/>
      <c r="E104" s="266"/>
      <c r="I104" s="251"/>
      <c r="J104" s="251"/>
      <c r="K104" s="253"/>
      <c r="Q104" s="257"/>
      <c r="R104" s="258"/>
      <c r="S104" s="258"/>
    </row>
    <row r="105" spans="3:19" ht="12.75">
      <c r="C105" s="293"/>
      <c r="D105" s="266"/>
      <c r="E105" s="266"/>
      <c r="I105" s="251"/>
      <c r="J105" s="251"/>
      <c r="K105" s="253"/>
      <c r="Q105" s="257"/>
      <c r="R105" s="258"/>
      <c r="S105" s="258"/>
    </row>
    <row r="106" spans="3:19" ht="12.75">
      <c r="C106" s="293"/>
      <c r="D106" s="266"/>
      <c r="E106" s="266"/>
      <c r="I106" s="251"/>
      <c r="J106" s="251"/>
      <c r="K106" s="253"/>
      <c r="Q106" s="257"/>
      <c r="R106" s="258"/>
      <c r="S106" s="258"/>
    </row>
    <row r="107" spans="3:19" ht="12.75">
      <c r="C107" s="293"/>
      <c r="D107" s="266"/>
      <c r="E107" s="266"/>
      <c r="I107" s="251"/>
      <c r="J107" s="251"/>
      <c r="K107" s="253"/>
      <c r="Q107" s="257"/>
      <c r="R107" s="258"/>
      <c r="S107" s="258"/>
    </row>
    <row r="108" spans="3:19" ht="12.75">
      <c r="C108" s="293"/>
      <c r="D108" s="266"/>
      <c r="E108" s="266"/>
      <c r="I108" s="251"/>
      <c r="J108" s="251"/>
      <c r="K108" s="253"/>
      <c r="Q108" s="257"/>
      <c r="R108" s="258"/>
      <c r="S108" s="258"/>
    </row>
    <row r="109" spans="3:19" ht="12.75">
      <c r="C109" s="293"/>
      <c r="D109" s="266"/>
      <c r="E109" s="266"/>
      <c r="I109" s="251"/>
      <c r="J109" s="251"/>
      <c r="K109" s="253"/>
      <c r="Q109" s="257"/>
      <c r="R109" s="258"/>
      <c r="S109" s="258"/>
    </row>
    <row r="110" spans="3:19" ht="12.75">
      <c r="C110" s="293"/>
      <c r="D110" s="266"/>
      <c r="E110" s="266"/>
      <c r="I110" s="251"/>
      <c r="J110" s="251"/>
      <c r="K110" s="253"/>
      <c r="Q110" s="257"/>
      <c r="R110" s="258"/>
      <c r="S110" s="258"/>
    </row>
    <row r="111" spans="3:19" ht="12.75">
      <c r="C111" s="293"/>
      <c r="D111" s="266"/>
      <c r="E111" s="266"/>
      <c r="I111" s="251"/>
      <c r="J111" s="251"/>
      <c r="K111" s="253"/>
      <c r="Q111" s="257"/>
      <c r="R111" s="258"/>
      <c r="S111" s="258"/>
    </row>
    <row r="112" spans="3:19" ht="12.75">
      <c r="C112" s="293"/>
      <c r="D112" s="266"/>
      <c r="E112" s="266"/>
      <c r="I112" s="251"/>
      <c r="J112" s="251"/>
      <c r="K112" s="253"/>
      <c r="Q112" s="257"/>
      <c r="R112" s="258"/>
      <c r="S112" s="258"/>
    </row>
    <row r="113" spans="3:11" ht="12.75">
      <c r="C113" s="293"/>
      <c r="D113" s="266"/>
      <c r="E113" s="266"/>
      <c r="I113" s="251"/>
      <c r="J113" s="251"/>
      <c r="K113" s="253"/>
    </row>
    <row r="114" spans="3:11" ht="12.75">
      <c r="C114" s="293"/>
      <c r="D114" s="266"/>
      <c r="E114" s="266"/>
      <c r="I114" s="251"/>
      <c r="J114" s="251"/>
      <c r="K114" s="253"/>
    </row>
    <row r="115" spans="3:11" ht="12.75">
      <c r="C115" s="293"/>
      <c r="D115" s="266"/>
      <c r="E115" s="266"/>
      <c r="I115" s="251"/>
      <c r="J115" s="251"/>
      <c r="K115" s="253"/>
    </row>
    <row r="116" spans="3:11" ht="12.75">
      <c r="C116" s="293"/>
      <c r="D116" s="266"/>
      <c r="E116" s="266"/>
      <c r="I116" s="251"/>
      <c r="J116" s="251"/>
      <c r="K116" s="253"/>
    </row>
    <row r="117" spans="3:11" ht="12.75">
      <c r="C117" s="293"/>
      <c r="D117" s="266"/>
      <c r="E117" s="266"/>
      <c r="I117" s="251"/>
      <c r="J117" s="251"/>
      <c r="K117" s="253"/>
    </row>
    <row r="118" spans="3:11" ht="12.75">
      <c r="C118" s="293"/>
      <c r="D118" s="266"/>
      <c r="E118" s="266"/>
      <c r="I118" s="251"/>
      <c r="J118" s="251"/>
      <c r="K118" s="253"/>
    </row>
    <row r="119" spans="3:11" ht="12.75">
      <c r="C119" s="293"/>
      <c r="D119" s="266"/>
      <c r="E119" s="266"/>
      <c r="I119" s="251"/>
      <c r="J119" s="251"/>
      <c r="K119" s="253"/>
    </row>
    <row r="120" spans="3:11" ht="12.75">
      <c r="C120" s="293"/>
      <c r="D120" s="266"/>
      <c r="E120" s="266"/>
      <c r="I120" s="251"/>
      <c r="J120" s="251"/>
      <c r="K120" s="253"/>
    </row>
    <row r="121" spans="3:11" ht="12.75">
      <c r="C121" s="293"/>
      <c r="D121" s="266"/>
      <c r="E121" s="266"/>
      <c r="I121" s="251"/>
      <c r="J121" s="251"/>
      <c r="K121" s="253"/>
    </row>
    <row r="122" spans="3:11" ht="12.75">
      <c r="C122" s="293"/>
      <c r="D122" s="266"/>
      <c r="E122" s="266"/>
      <c r="I122" s="251"/>
      <c r="J122" s="251"/>
      <c r="K122" s="253"/>
    </row>
    <row r="123" spans="3:11" ht="12.75">
      <c r="C123" s="293"/>
      <c r="D123" s="266"/>
      <c r="E123" s="266"/>
      <c r="I123" s="251"/>
      <c r="J123" s="251"/>
      <c r="K123" s="253"/>
    </row>
    <row r="124" spans="3:11" ht="12.75">
      <c r="C124" s="293"/>
      <c r="D124" s="266"/>
      <c r="E124" s="266"/>
      <c r="I124" s="251"/>
      <c r="J124" s="251"/>
      <c r="K124" s="253"/>
    </row>
    <row r="125" spans="3:11" ht="12.75">
      <c r="C125" s="293"/>
      <c r="D125" s="266"/>
      <c r="E125" s="266"/>
      <c r="I125" s="251"/>
      <c r="J125" s="251"/>
      <c r="K125" s="253"/>
    </row>
    <row r="126" spans="3:11" ht="12.75">
      <c r="C126" s="293"/>
      <c r="D126" s="266"/>
      <c r="E126" s="266"/>
      <c r="I126" s="251"/>
      <c r="J126" s="251"/>
      <c r="K126" s="253"/>
    </row>
    <row r="127" spans="3:11" ht="12.75">
      <c r="C127" s="293"/>
      <c r="D127" s="266"/>
      <c r="E127" s="266"/>
      <c r="I127" s="251"/>
      <c r="J127" s="251"/>
      <c r="K127" s="253"/>
    </row>
    <row r="128" spans="3:11" ht="12.75">
      <c r="C128" s="293"/>
      <c r="D128" s="266"/>
      <c r="E128" s="266"/>
      <c r="I128" s="251"/>
      <c r="J128" s="251"/>
      <c r="K128" s="253"/>
    </row>
    <row r="129" spans="3:11" ht="12.75">
      <c r="C129" s="293"/>
      <c r="D129" s="266"/>
      <c r="E129" s="266"/>
      <c r="I129" s="251"/>
      <c r="J129" s="251"/>
      <c r="K129" s="253"/>
    </row>
    <row r="130" spans="3:11" ht="12.75">
      <c r="C130" s="293"/>
      <c r="D130" s="266"/>
      <c r="E130" s="266"/>
      <c r="I130" s="251"/>
      <c r="J130" s="251"/>
      <c r="K130" s="253"/>
    </row>
    <row r="131" spans="3:11" ht="12.75">
      <c r="C131" s="293"/>
      <c r="D131" s="266"/>
      <c r="E131" s="266"/>
      <c r="I131" s="251"/>
      <c r="J131" s="251"/>
      <c r="K131" s="253"/>
    </row>
    <row r="132" spans="3:11" ht="12.75">
      <c r="C132" s="293"/>
      <c r="D132" s="266"/>
      <c r="E132" s="266"/>
      <c r="I132" s="251"/>
      <c r="J132" s="251"/>
      <c r="K132" s="253"/>
    </row>
    <row r="133" spans="3:11" ht="12.75">
      <c r="C133" s="293"/>
      <c r="D133" s="266"/>
      <c r="E133" s="266"/>
      <c r="I133" s="251"/>
      <c r="J133" s="251"/>
      <c r="K133" s="253"/>
    </row>
    <row r="134" spans="3:11" ht="12.75">
      <c r="C134" s="293"/>
      <c r="D134" s="266"/>
      <c r="E134" s="266"/>
      <c r="I134" s="251"/>
      <c r="J134" s="251"/>
      <c r="K134" s="253"/>
    </row>
    <row r="135" spans="3:11" ht="12.75">
      <c r="C135" s="293"/>
      <c r="D135" s="266"/>
      <c r="E135" s="266"/>
      <c r="I135" s="251"/>
      <c r="J135" s="251"/>
      <c r="K135" s="253"/>
    </row>
    <row r="136" spans="3:11" ht="12.75">
      <c r="C136" s="293"/>
      <c r="D136" s="266"/>
      <c r="E136" s="266"/>
      <c r="I136" s="251"/>
      <c r="J136" s="251"/>
      <c r="K136" s="253"/>
    </row>
    <row r="137" spans="3:11" ht="12.75">
      <c r="C137" s="293"/>
      <c r="D137" s="266"/>
      <c r="E137" s="266"/>
      <c r="I137" s="251"/>
      <c r="J137" s="251"/>
      <c r="K137" s="253"/>
    </row>
    <row r="138" spans="3:11" ht="12.75">
      <c r="C138" s="293"/>
      <c r="D138" s="266"/>
      <c r="E138" s="266"/>
      <c r="I138" s="251"/>
      <c r="J138" s="251"/>
      <c r="K138" s="253"/>
    </row>
    <row r="139" spans="3:11" ht="12.75">
      <c r="C139" s="293"/>
      <c r="D139" s="266"/>
      <c r="E139" s="266"/>
      <c r="I139" s="251"/>
      <c r="J139" s="251"/>
      <c r="K139" s="253"/>
    </row>
    <row r="140" spans="3:11" ht="12.75">
      <c r="C140" s="293"/>
      <c r="D140" s="266"/>
      <c r="E140" s="266"/>
      <c r="I140" s="251"/>
      <c r="J140" s="251"/>
      <c r="K140" s="253"/>
    </row>
    <row r="141" spans="3:11" ht="12.75">
      <c r="C141" s="293"/>
      <c r="D141" s="266"/>
      <c r="E141" s="266"/>
      <c r="I141" s="251"/>
      <c r="J141" s="251"/>
      <c r="K141" s="253"/>
    </row>
    <row r="142" spans="3:11" ht="12.75">
      <c r="C142" s="293"/>
      <c r="D142" s="266"/>
      <c r="E142" s="266"/>
      <c r="I142" s="251"/>
      <c r="J142" s="251"/>
      <c r="K142" s="253"/>
    </row>
    <row r="143" spans="3:11" ht="12.75">
      <c r="C143" s="293"/>
      <c r="D143" s="266"/>
      <c r="E143" s="266"/>
      <c r="I143" s="251"/>
      <c r="J143" s="251"/>
      <c r="K143" s="253"/>
    </row>
    <row r="144" spans="3:11" ht="12.75">
      <c r="C144" s="293"/>
      <c r="D144" s="266"/>
      <c r="E144" s="266"/>
      <c r="I144" s="251"/>
      <c r="J144" s="251"/>
      <c r="K144" s="253"/>
    </row>
    <row r="145" spans="3:11" ht="12.75">
      <c r="C145" s="293"/>
      <c r="D145" s="266"/>
      <c r="E145" s="266"/>
      <c r="I145" s="251"/>
      <c r="J145" s="251"/>
      <c r="K145" s="253"/>
    </row>
    <row r="146" spans="3:11" ht="12.75">
      <c r="C146" s="293"/>
      <c r="D146" s="266"/>
      <c r="E146" s="266"/>
      <c r="I146" s="251"/>
      <c r="J146" s="251"/>
      <c r="K146" s="253"/>
    </row>
    <row r="147" spans="3:11" ht="12.75">
      <c r="C147" s="293"/>
      <c r="D147" s="266"/>
      <c r="E147" s="266"/>
      <c r="I147" s="251"/>
      <c r="J147" s="251"/>
      <c r="K147" s="253"/>
    </row>
    <row r="148" spans="3:11" ht="12.75">
      <c r="C148" s="293"/>
      <c r="D148" s="266"/>
      <c r="E148" s="266"/>
      <c r="I148" s="251"/>
      <c r="J148" s="251"/>
      <c r="K148" s="253"/>
    </row>
    <row r="149" spans="3:11" ht="12.75">
      <c r="C149" s="293"/>
      <c r="D149" s="266"/>
      <c r="E149" s="266"/>
      <c r="I149" s="251"/>
      <c r="J149" s="251"/>
      <c r="K149" s="253"/>
    </row>
    <row r="150" spans="3:11" ht="12.75">
      <c r="C150" s="293"/>
      <c r="D150" s="266"/>
      <c r="E150" s="266"/>
      <c r="I150" s="251"/>
      <c r="J150" s="251"/>
      <c r="K150" s="253"/>
    </row>
    <row r="151" spans="3:11" ht="12.75">
      <c r="C151" s="293"/>
      <c r="D151" s="266"/>
      <c r="E151" s="266"/>
      <c r="I151" s="251"/>
      <c r="J151" s="251"/>
      <c r="K151" s="253"/>
    </row>
    <row r="152" spans="3:11" ht="12.75">
      <c r="C152" s="293"/>
      <c r="D152" s="266"/>
      <c r="E152" s="266"/>
      <c r="I152" s="251"/>
      <c r="J152" s="251"/>
      <c r="K152" s="253"/>
    </row>
    <row r="153" spans="3:11" ht="12.75">
      <c r="C153" s="293"/>
      <c r="D153" s="266"/>
      <c r="E153" s="266"/>
      <c r="I153" s="251"/>
      <c r="J153" s="251"/>
      <c r="K153" s="253"/>
    </row>
    <row r="154" spans="3:11" ht="12.75">
      <c r="C154" s="293"/>
      <c r="D154" s="266"/>
      <c r="E154" s="266"/>
      <c r="I154" s="251"/>
      <c r="J154" s="251"/>
      <c r="K154" s="253"/>
    </row>
    <row r="155" spans="3:11" ht="12.75">
      <c r="C155" s="293"/>
      <c r="D155" s="266"/>
      <c r="E155" s="266"/>
      <c r="I155" s="251"/>
      <c r="J155" s="251"/>
      <c r="K155" s="253"/>
    </row>
    <row r="156" spans="3:11" ht="12.75">
      <c r="C156" s="293"/>
      <c r="D156" s="266"/>
      <c r="E156" s="266"/>
      <c r="I156" s="251"/>
      <c r="J156" s="251"/>
      <c r="K156" s="253"/>
    </row>
    <row r="157" spans="3:11" ht="12.75">
      <c r="C157" s="293"/>
      <c r="D157" s="266"/>
      <c r="E157" s="266"/>
      <c r="I157" s="251"/>
      <c r="J157" s="251"/>
      <c r="K157" s="253"/>
    </row>
    <row r="158" spans="3:11" ht="12.75">
      <c r="C158" s="293"/>
      <c r="D158" s="266"/>
      <c r="E158" s="266"/>
      <c r="I158" s="251"/>
      <c r="J158" s="251"/>
      <c r="K158" s="253"/>
    </row>
    <row r="159" spans="3:11" ht="12.75">
      <c r="C159" s="293"/>
      <c r="D159" s="266"/>
      <c r="E159" s="266"/>
      <c r="I159" s="251"/>
      <c r="J159" s="251"/>
      <c r="K159" s="253"/>
    </row>
    <row r="160" spans="3:11" ht="12.75">
      <c r="C160" s="293"/>
      <c r="D160" s="266"/>
      <c r="E160" s="266"/>
      <c r="I160" s="251"/>
      <c r="J160" s="251"/>
      <c r="K160" s="253"/>
    </row>
    <row r="161" spans="3:11" ht="12.75">
      <c r="C161" s="293"/>
      <c r="D161" s="266"/>
      <c r="E161" s="266"/>
      <c r="I161" s="251"/>
      <c r="J161" s="251"/>
      <c r="K161" s="253"/>
    </row>
    <row r="162" spans="3:11" ht="12.75">
      <c r="C162" s="293"/>
      <c r="D162" s="266"/>
      <c r="E162" s="266"/>
      <c r="I162" s="251"/>
      <c r="J162" s="251"/>
      <c r="K162" s="253"/>
    </row>
    <row r="163" spans="3:11" ht="12.75">
      <c r="C163" s="293"/>
      <c r="D163" s="266"/>
      <c r="E163" s="266"/>
      <c r="I163" s="251"/>
      <c r="J163" s="251"/>
      <c r="K163" s="253"/>
    </row>
    <row r="164" spans="3:10" ht="12.75">
      <c r="C164" s="293"/>
      <c r="D164" s="266"/>
      <c r="E164" s="266"/>
      <c r="I164" s="251"/>
      <c r="J164" s="251"/>
    </row>
    <row r="165" spans="3:10" ht="12.75">
      <c r="C165" s="293"/>
      <c r="D165" s="266"/>
      <c r="E165" s="266"/>
      <c r="I165" s="251"/>
      <c r="J165" s="251"/>
    </row>
    <row r="166" spans="3:10" ht="12.75">
      <c r="C166" s="293"/>
      <c r="D166" s="266"/>
      <c r="E166" s="266"/>
      <c r="I166" s="251"/>
      <c r="J166" s="251"/>
    </row>
    <row r="167" spans="3:10" ht="12.75">
      <c r="C167" s="293"/>
      <c r="D167" s="266"/>
      <c r="E167" s="266"/>
      <c r="I167" s="251"/>
      <c r="J167" s="251"/>
    </row>
    <row r="168" spans="3:10" ht="12.75">
      <c r="C168" s="293"/>
      <c r="D168" s="266"/>
      <c r="E168" s="266"/>
      <c r="I168" s="251"/>
      <c r="J168" s="251"/>
    </row>
    <row r="169" spans="3:10" ht="12.75">
      <c r="C169" s="293"/>
      <c r="D169" s="266"/>
      <c r="E169" s="266"/>
      <c r="I169" s="251"/>
      <c r="J169" s="251"/>
    </row>
    <row r="170" spans="3:10" ht="12.75">
      <c r="C170" s="293"/>
      <c r="D170" s="266"/>
      <c r="E170" s="266"/>
      <c r="I170" s="251"/>
      <c r="J170" s="251"/>
    </row>
    <row r="171" spans="3:10" ht="12.75">
      <c r="C171" s="293"/>
      <c r="D171" s="266"/>
      <c r="E171" s="266"/>
      <c r="I171" s="251"/>
      <c r="J171" s="251"/>
    </row>
    <row r="172" spans="3:10" ht="12.75">
      <c r="C172" s="293"/>
      <c r="I172" s="251"/>
      <c r="J172" s="251"/>
    </row>
    <row r="173" spans="3:10" ht="12.75">
      <c r="C173" s="293"/>
      <c r="I173" s="251"/>
      <c r="J173" s="251"/>
    </row>
    <row r="174" spans="3:10" ht="12.75">
      <c r="C174" s="293"/>
      <c r="I174" s="251"/>
      <c r="J174" s="251"/>
    </row>
    <row r="175" spans="3:10" ht="12.75">
      <c r="C175" s="293"/>
      <c r="I175" s="251"/>
      <c r="J175" s="251"/>
    </row>
    <row r="176" spans="3:10" ht="12.75">
      <c r="C176" s="293"/>
      <c r="I176" s="251"/>
      <c r="J176" s="251"/>
    </row>
    <row r="177" spans="3:10" ht="12.75">
      <c r="C177" s="293"/>
      <c r="I177" s="251"/>
      <c r="J177" s="251"/>
    </row>
    <row r="178" spans="3:10" ht="12.75">
      <c r="C178" s="293"/>
      <c r="I178" s="251"/>
      <c r="J178" s="251"/>
    </row>
    <row r="179" spans="3:10" ht="12.75">
      <c r="C179" s="293"/>
      <c r="I179" s="251"/>
      <c r="J179" s="251"/>
    </row>
    <row r="180" ht="12.75">
      <c r="C180" s="293"/>
    </row>
    <row r="181" ht="12.75">
      <c r="C181" s="293"/>
    </row>
    <row r="182" ht="12.75">
      <c r="C182" s="293"/>
    </row>
    <row r="183" ht="12.75">
      <c r="C183" s="293"/>
    </row>
    <row r="184" ht="12.75">
      <c r="C184" s="293"/>
    </row>
    <row r="185" ht="12.75">
      <c r="C185" s="293"/>
    </row>
    <row r="186" ht="12.75">
      <c r="C186" s="293"/>
    </row>
    <row r="187" ht="12.75">
      <c r="C187" s="293"/>
    </row>
    <row r="188" ht="12.75">
      <c r="C188" s="293"/>
    </row>
    <row r="189" ht="12.75">
      <c r="C189" s="293"/>
    </row>
    <row r="190" ht="12.75">
      <c r="C190" s="293"/>
    </row>
    <row r="191" ht="12.75">
      <c r="C191" s="293"/>
    </row>
    <row r="192" ht="12.75">
      <c r="C192" s="293"/>
    </row>
    <row r="193" ht="12.75">
      <c r="C193" s="293"/>
    </row>
    <row r="194" ht="12.75">
      <c r="C194" s="293"/>
    </row>
    <row r="195" ht="12.75">
      <c r="C195" s="293"/>
    </row>
    <row r="196" ht="12.75">
      <c r="C196" s="293"/>
    </row>
    <row r="197" ht="12.75">
      <c r="C197" s="293"/>
    </row>
    <row r="198" ht="12.75">
      <c r="C198" s="293"/>
    </row>
    <row r="199" ht="12.75">
      <c r="C199" s="293"/>
    </row>
    <row r="200" ht="12.75">
      <c r="C200" s="293"/>
    </row>
    <row r="201" ht="12.75">
      <c r="C201" s="293"/>
    </row>
    <row r="202" ht="12.75">
      <c r="C202" s="293"/>
    </row>
    <row r="203" ht="12.75">
      <c r="C203" s="293"/>
    </row>
    <row r="204" ht="12.75">
      <c r="C204" s="293"/>
    </row>
    <row r="205" ht="12.75">
      <c r="C205" s="293"/>
    </row>
    <row r="206" ht="12.75">
      <c r="C206" s="293"/>
    </row>
    <row r="207" ht="12.75">
      <c r="C207" s="293"/>
    </row>
    <row r="208" ht="12.75">
      <c r="C208" s="293"/>
    </row>
    <row r="209" ht="12.75">
      <c r="C209" s="293"/>
    </row>
    <row r="210" ht="12.75">
      <c r="C210" s="293"/>
    </row>
    <row r="211" ht="12.75">
      <c r="C211" s="293"/>
    </row>
    <row r="212" ht="12.75">
      <c r="C212" s="293"/>
    </row>
    <row r="213" ht="12.75">
      <c r="C213" s="293"/>
    </row>
    <row r="214" ht="12.75">
      <c r="C214" s="293"/>
    </row>
    <row r="215" ht="12.75">
      <c r="C215" s="293"/>
    </row>
    <row r="216" ht="12.75">
      <c r="C216" s="293"/>
    </row>
    <row r="217" ht="12.75">
      <c r="C217" s="293"/>
    </row>
    <row r="218" ht="12.75">
      <c r="C218" s="293"/>
    </row>
    <row r="219" ht="12.75">
      <c r="C219" s="293"/>
    </row>
    <row r="220" ht="12.75">
      <c r="C220" s="293"/>
    </row>
    <row r="221" ht="12.75">
      <c r="C221" s="293"/>
    </row>
    <row r="222" ht="12.75">
      <c r="C222" s="293"/>
    </row>
    <row r="223" ht="12.75">
      <c r="C223" s="293"/>
    </row>
    <row r="224" ht="12.75">
      <c r="C224" s="293"/>
    </row>
    <row r="225" ht="12.75">
      <c r="C225" s="293"/>
    </row>
    <row r="226" ht="12.75">
      <c r="C226" s="293"/>
    </row>
    <row r="227" ht="12.75">
      <c r="C227" s="293"/>
    </row>
    <row r="228" ht="12.75">
      <c r="C228" s="293"/>
    </row>
    <row r="229" ht="12.75">
      <c r="C229" s="293"/>
    </row>
    <row r="230" ht="12.75">
      <c r="C230" s="293"/>
    </row>
    <row r="231" ht="12.75">
      <c r="C231" s="293"/>
    </row>
    <row r="232" ht="12.75">
      <c r="C232" s="293"/>
    </row>
    <row r="233" ht="12.75">
      <c r="C233" s="293"/>
    </row>
    <row r="234" ht="12.75">
      <c r="C234" s="293"/>
    </row>
    <row r="235" ht="12.75">
      <c r="C235" s="293"/>
    </row>
    <row r="236" ht="12.75">
      <c r="C236" s="293"/>
    </row>
    <row r="237" ht="12.75">
      <c r="C237" s="293"/>
    </row>
    <row r="238" ht="12.75">
      <c r="C238" s="293"/>
    </row>
    <row r="239" ht="12.75">
      <c r="C239" s="293"/>
    </row>
    <row r="240" ht="12.75">
      <c r="C240" s="293"/>
    </row>
    <row r="241" ht="12.75">
      <c r="C241" s="293"/>
    </row>
    <row r="242" ht="12.75">
      <c r="C242" s="293"/>
    </row>
    <row r="243" ht="12.75">
      <c r="C243" s="293"/>
    </row>
    <row r="244" ht="12.75">
      <c r="C244" s="293"/>
    </row>
    <row r="245" ht="12.75">
      <c r="C245" s="293"/>
    </row>
    <row r="246" ht="12.75">
      <c r="C246" s="293"/>
    </row>
    <row r="247" ht="12.75">
      <c r="C247" s="293"/>
    </row>
    <row r="248" ht="12.75">
      <c r="C248" s="293"/>
    </row>
    <row r="249" ht="12.75">
      <c r="C249" s="293"/>
    </row>
    <row r="250" ht="12.75">
      <c r="C250" s="293"/>
    </row>
    <row r="251" ht="12.75">
      <c r="C251" s="293"/>
    </row>
    <row r="252" ht="12.75">
      <c r="C252" s="293"/>
    </row>
    <row r="253" ht="12.75">
      <c r="C253" s="293"/>
    </row>
    <row r="254" ht="12.75">
      <c r="C254" s="293"/>
    </row>
    <row r="255" ht="12.75">
      <c r="C255" s="293"/>
    </row>
    <row r="256" ht="12.75">
      <c r="C256" s="293"/>
    </row>
    <row r="257" ht="12.75">
      <c r="C257" s="293"/>
    </row>
    <row r="258" ht="12.75">
      <c r="C258" s="293"/>
    </row>
    <row r="259" ht="12.75">
      <c r="C259" s="293"/>
    </row>
    <row r="260" ht="12.75">
      <c r="C260" s="293"/>
    </row>
    <row r="261" ht="12.75">
      <c r="C261" s="295"/>
    </row>
    <row r="262" ht="12.75">
      <c r="C262" s="295"/>
    </row>
    <row r="263" ht="12.75">
      <c r="C263" s="295"/>
    </row>
    <row r="264" ht="12.75">
      <c r="C264" s="295"/>
    </row>
    <row r="265" ht="12.75">
      <c r="C265" s="295"/>
    </row>
    <row r="266" ht="12.75">
      <c r="C266" s="295"/>
    </row>
    <row r="267" ht="12.75">
      <c r="C267" s="295"/>
    </row>
    <row r="268" ht="12.75">
      <c r="C268" s="295"/>
    </row>
    <row r="269" ht="12.75">
      <c r="C269" s="295"/>
    </row>
    <row r="270" ht="12.75">
      <c r="C270" s="295"/>
    </row>
    <row r="271" ht="12.75">
      <c r="C271" s="295"/>
    </row>
    <row r="272" ht="12.75">
      <c r="C272" s="295"/>
    </row>
    <row r="273" ht="12.75">
      <c r="C273" s="295"/>
    </row>
    <row r="274" ht="12.75">
      <c r="C274" s="295"/>
    </row>
    <row r="275" ht="12.75">
      <c r="C275" s="295"/>
    </row>
    <row r="276" ht="12.75">
      <c r="C276" s="295"/>
    </row>
    <row r="277" ht="12.75">
      <c r="C277" s="295"/>
    </row>
    <row r="278" ht="12.75">
      <c r="C278" s="295"/>
    </row>
    <row r="279" ht="12.75">
      <c r="C279" s="295"/>
    </row>
    <row r="280" ht="12.75">
      <c r="C280" s="295"/>
    </row>
    <row r="281" ht="12.75">
      <c r="C281" s="295"/>
    </row>
    <row r="282" ht="12.75">
      <c r="C282" s="295"/>
    </row>
    <row r="283" ht="12.75">
      <c r="C283" s="295"/>
    </row>
    <row r="284" ht="12.75">
      <c r="C284" s="295"/>
    </row>
    <row r="285" ht="12.75">
      <c r="C285" s="295"/>
    </row>
    <row r="286" ht="12.75">
      <c r="C286" s="295"/>
    </row>
    <row r="287" ht="12.75">
      <c r="C287" s="295"/>
    </row>
    <row r="288" ht="12.75">
      <c r="C288" s="295"/>
    </row>
    <row r="289" ht="12.75">
      <c r="C289" s="295"/>
    </row>
    <row r="290" ht="12.75">
      <c r="C290" s="295"/>
    </row>
    <row r="291" ht="12.75">
      <c r="C291" s="295"/>
    </row>
    <row r="292" ht="12.75">
      <c r="C292" s="295"/>
    </row>
    <row r="293" ht="12.75">
      <c r="C293" s="295"/>
    </row>
    <row r="294" ht="12.75">
      <c r="C294" s="295"/>
    </row>
    <row r="295" ht="12.75">
      <c r="C295" s="295"/>
    </row>
    <row r="296" ht="12.75">
      <c r="C296" s="295"/>
    </row>
    <row r="297" ht="12.75">
      <c r="C297" s="295"/>
    </row>
    <row r="298" ht="12.75">
      <c r="C298" s="295"/>
    </row>
    <row r="299" ht="12.75">
      <c r="C299" s="295"/>
    </row>
    <row r="300" ht="12.75">
      <c r="C300" s="295"/>
    </row>
    <row r="301" ht="12.75">
      <c r="C301" s="295"/>
    </row>
    <row r="302" ht="12.75">
      <c r="C302" s="295"/>
    </row>
    <row r="303" ht="12.75">
      <c r="C303" s="295"/>
    </row>
    <row r="304" ht="12.75">
      <c r="C304" s="295"/>
    </row>
    <row r="305" ht="12.75">
      <c r="C305" s="295"/>
    </row>
    <row r="306" ht="12.75">
      <c r="C306" s="295"/>
    </row>
    <row r="307" ht="12.75">
      <c r="C307" s="295"/>
    </row>
    <row r="308" ht="12.75">
      <c r="C308" s="295"/>
    </row>
    <row r="309" ht="12.75">
      <c r="C309" s="295"/>
    </row>
    <row r="310" ht="12.75">
      <c r="C310" s="295"/>
    </row>
    <row r="311" ht="12.75">
      <c r="C311" s="295"/>
    </row>
    <row r="312" ht="12.75">
      <c r="C312" s="295"/>
    </row>
    <row r="313" ht="12.75">
      <c r="C313" s="295"/>
    </row>
    <row r="314" ht="12.75">
      <c r="C314" s="295"/>
    </row>
    <row r="315" ht="12.75">
      <c r="C315" s="295"/>
    </row>
    <row r="316" ht="12.75">
      <c r="C316" s="295"/>
    </row>
    <row r="317" ht="12.75">
      <c r="C317" s="295"/>
    </row>
    <row r="318" ht="12.75">
      <c r="C318" s="295"/>
    </row>
    <row r="319" ht="12.75">
      <c r="C319" s="295"/>
    </row>
    <row r="320" ht="12.75">
      <c r="C320" s="295"/>
    </row>
    <row r="321" ht="12.75">
      <c r="C321" s="295"/>
    </row>
    <row r="322" ht="12.75">
      <c r="C322" s="295"/>
    </row>
    <row r="323" ht="12.75">
      <c r="C323" s="295"/>
    </row>
    <row r="324" ht="12.75">
      <c r="C324" s="295"/>
    </row>
    <row r="325" ht="12.75">
      <c r="C325" s="295"/>
    </row>
    <row r="326" ht="12.75">
      <c r="C326" s="295"/>
    </row>
    <row r="327" ht="12.75">
      <c r="C327" s="295"/>
    </row>
    <row r="328" ht="12.75">
      <c r="C328" s="295"/>
    </row>
    <row r="329" ht="12.75">
      <c r="C329" s="295"/>
    </row>
    <row r="330" ht="12.75">
      <c r="C330" s="295"/>
    </row>
    <row r="331" ht="12.75">
      <c r="C331" s="295"/>
    </row>
    <row r="332" ht="12.75">
      <c r="C332" s="295"/>
    </row>
    <row r="333" ht="12.75">
      <c r="C333" s="295"/>
    </row>
    <row r="334" ht="12.75">
      <c r="C334" s="295"/>
    </row>
    <row r="335" ht="12.75">
      <c r="C335" s="295"/>
    </row>
    <row r="336" ht="12.75">
      <c r="C336" s="295"/>
    </row>
    <row r="337" ht="12.75">
      <c r="C337" s="295"/>
    </row>
    <row r="338" ht="12.75">
      <c r="C338" s="295"/>
    </row>
    <row r="339" ht="12.75">
      <c r="C339" s="295"/>
    </row>
    <row r="340" ht="12.75">
      <c r="C340" s="295"/>
    </row>
    <row r="341" ht="12.75">
      <c r="C341" s="295"/>
    </row>
    <row r="342" ht="12.75">
      <c r="C342" s="295"/>
    </row>
    <row r="343" ht="12.75">
      <c r="C343" s="295"/>
    </row>
    <row r="344" ht="12.75">
      <c r="C344" s="295"/>
    </row>
    <row r="345" ht="12.75">
      <c r="C345" s="295"/>
    </row>
    <row r="346" ht="12.75">
      <c r="C346" s="295"/>
    </row>
    <row r="347" ht="12.75">
      <c r="C347" s="295"/>
    </row>
    <row r="348" ht="12.75">
      <c r="C348" s="295"/>
    </row>
    <row r="349" ht="12.75">
      <c r="C349" s="295"/>
    </row>
    <row r="350" ht="12.75">
      <c r="C350" s="295"/>
    </row>
    <row r="351" ht="12.75">
      <c r="C351" s="295"/>
    </row>
    <row r="352" ht="12.75">
      <c r="C352" s="295"/>
    </row>
    <row r="353" ht="12.75">
      <c r="C353" s="295"/>
    </row>
    <row r="354" ht="12.75">
      <c r="C354" s="295"/>
    </row>
    <row r="355" ht="12.75">
      <c r="C355" s="295"/>
    </row>
    <row r="356" ht="12.75">
      <c r="C356" s="295"/>
    </row>
    <row r="357" ht="12.75">
      <c r="C357" s="295"/>
    </row>
    <row r="358" ht="12.75">
      <c r="C358" s="295"/>
    </row>
    <row r="359" ht="12.75">
      <c r="C359" s="295"/>
    </row>
    <row r="360" ht="12.75">
      <c r="C360" s="295"/>
    </row>
    <row r="361" ht="12.75">
      <c r="C361" s="295"/>
    </row>
    <row r="362" ht="12.75">
      <c r="C362" s="295"/>
    </row>
    <row r="363" ht="12.75">
      <c r="C363" s="295"/>
    </row>
    <row r="364" ht="12.75">
      <c r="C364" s="295"/>
    </row>
    <row r="365" ht="12.75">
      <c r="C365" s="295"/>
    </row>
    <row r="366" ht="12.75">
      <c r="C366" s="295"/>
    </row>
    <row r="367" ht="12.75">
      <c r="C367" s="295"/>
    </row>
    <row r="368" ht="12.75">
      <c r="C368" s="295"/>
    </row>
    <row r="369" ht="12.75">
      <c r="C369" s="295"/>
    </row>
    <row r="370" ht="12.75">
      <c r="C370" s="295"/>
    </row>
    <row r="371" ht="12.75">
      <c r="C371" s="295"/>
    </row>
    <row r="372" ht="12.75">
      <c r="C372" s="295"/>
    </row>
    <row r="373" ht="12.75">
      <c r="C373" s="295"/>
    </row>
    <row r="374" ht="12.75">
      <c r="C374" s="295"/>
    </row>
    <row r="375" ht="12.75">
      <c r="C375" s="295"/>
    </row>
    <row r="376" ht="12.75">
      <c r="C376" s="295"/>
    </row>
    <row r="377" ht="12.75">
      <c r="C377" s="295"/>
    </row>
    <row r="378" ht="12.75">
      <c r="C378" s="295"/>
    </row>
    <row r="379" ht="12.75">
      <c r="C379" s="295"/>
    </row>
    <row r="380" ht="12.75">
      <c r="C380" s="295"/>
    </row>
    <row r="381" ht="12.75">
      <c r="C381" s="295"/>
    </row>
    <row r="382" ht="12.75">
      <c r="C382" s="295"/>
    </row>
    <row r="383" ht="12.75">
      <c r="C383" s="295"/>
    </row>
    <row r="384" ht="12.75">
      <c r="C384" s="295"/>
    </row>
    <row r="385" ht="12.75">
      <c r="C385" s="295"/>
    </row>
    <row r="386" ht="12.75">
      <c r="C386" s="295"/>
    </row>
    <row r="387" ht="12.75">
      <c r="C387" s="295"/>
    </row>
    <row r="388" ht="12.75">
      <c r="C388" s="295"/>
    </row>
    <row r="389" ht="12.75">
      <c r="C389" s="295"/>
    </row>
    <row r="390" ht="12.75">
      <c r="C390" s="295"/>
    </row>
    <row r="391" ht="12.75">
      <c r="C391" s="295"/>
    </row>
    <row r="392" ht="12.75">
      <c r="C392" s="295"/>
    </row>
    <row r="393" ht="12.75">
      <c r="C393" s="295"/>
    </row>
    <row r="394" ht="12.75">
      <c r="C394" s="295"/>
    </row>
    <row r="395" ht="12.75">
      <c r="C395" s="295"/>
    </row>
    <row r="396" ht="12.75">
      <c r="C396" s="295"/>
    </row>
    <row r="397" ht="12.75">
      <c r="C397" s="295"/>
    </row>
    <row r="398" ht="12.75">
      <c r="C398" s="295"/>
    </row>
    <row r="399" ht="12.75">
      <c r="C399" s="295"/>
    </row>
    <row r="400" ht="12.75">
      <c r="C400" s="295"/>
    </row>
    <row r="401" ht="12.75">
      <c r="C401" s="295"/>
    </row>
    <row r="402" ht="12.75">
      <c r="C402" s="295"/>
    </row>
    <row r="403" ht="12.75">
      <c r="C403" s="295"/>
    </row>
    <row r="404" ht="12.75">
      <c r="C404" s="295"/>
    </row>
    <row r="405" ht="12.75">
      <c r="C405" s="295"/>
    </row>
    <row r="406" ht="12.75">
      <c r="C406" s="295"/>
    </row>
    <row r="407" ht="12.75">
      <c r="C407" s="295"/>
    </row>
    <row r="408" ht="12.75">
      <c r="C408" s="295"/>
    </row>
    <row r="409" ht="12.75">
      <c r="C409" s="295"/>
    </row>
    <row r="410" ht="12.75">
      <c r="C410" s="295"/>
    </row>
    <row r="411" ht="12.75">
      <c r="C411" s="295"/>
    </row>
    <row r="412" ht="12.75">
      <c r="C412" s="295"/>
    </row>
    <row r="413" ht="12.75">
      <c r="C413" s="295"/>
    </row>
    <row r="414" ht="12.75">
      <c r="C414" s="295"/>
    </row>
    <row r="415" ht="12.75">
      <c r="C415" s="295"/>
    </row>
    <row r="416" ht="12.75">
      <c r="C416" s="295"/>
    </row>
    <row r="417" ht="12.75">
      <c r="C417" s="295"/>
    </row>
    <row r="418" ht="12.75">
      <c r="C418" s="295"/>
    </row>
    <row r="419" ht="12.75">
      <c r="C419" s="295"/>
    </row>
    <row r="420" ht="12.75">
      <c r="C420" s="295"/>
    </row>
    <row r="421" ht="12.75">
      <c r="C421" s="295"/>
    </row>
    <row r="422" ht="12.75">
      <c r="C422" s="295"/>
    </row>
    <row r="423" ht="12.75">
      <c r="C423" s="295"/>
    </row>
    <row r="424" ht="12.75">
      <c r="C424" s="295"/>
    </row>
    <row r="425" ht="12.75">
      <c r="C425" s="295"/>
    </row>
    <row r="426" ht="12.75">
      <c r="C426" s="295"/>
    </row>
    <row r="427" ht="12.75">
      <c r="C427" s="295"/>
    </row>
    <row r="428" ht="12.75">
      <c r="C428" s="295"/>
    </row>
    <row r="429" ht="12.75">
      <c r="C429" s="295"/>
    </row>
    <row r="430" ht="12.75">
      <c r="C430" s="295"/>
    </row>
    <row r="431" ht="12.75">
      <c r="C431" s="295"/>
    </row>
    <row r="432" ht="12.75">
      <c r="C432" s="295"/>
    </row>
    <row r="433" ht="12.75">
      <c r="C433" s="295"/>
    </row>
    <row r="434" ht="12.75">
      <c r="C434" s="295"/>
    </row>
    <row r="435" ht="12.75">
      <c r="C435" s="295"/>
    </row>
    <row r="436" ht="12.75">
      <c r="C436" s="295"/>
    </row>
    <row r="437" ht="12.75">
      <c r="C437" s="295"/>
    </row>
    <row r="438" ht="12.75">
      <c r="C438" s="295"/>
    </row>
    <row r="439" ht="12.75">
      <c r="C439" s="295"/>
    </row>
    <row r="440" ht="12.75">
      <c r="C440" s="295"/>
    </row>
    <row r="441" ht="12.75">
      <c r="C441" s="295"/>
    </row>
    <row r="442" ht="12.75">
      <c r="C442" s="295"/>
    </row>
    <row r="443" ht="12.75">
      <c r="C443" s="295"/>
    </row>
    <row r="444" ht="12.75">
      <c r="C444" s="295"/>
    </row>
    <row r="445" ht="12.75">
      <c r="C445" s="295"/>
    </row>
    <row r="446" ht="12.75">
      <c r="C446" s="295"/>
    </row>
    <row r="447" ht="12.75">
      <c r="C447" s="295"/>
    </row>
    <row r="448" ht="12.75">
      <c r="C448" s="295"/>
    </row>
    <row r="449" ht="12.75">
      <c r="C449" s="295"/>
    </row>
    <row r="450" ht="12.75">
      <c r="C450" s="295"/>
    </row>
    <row r="451" ht="12.75">
      <c r="C451" s="295"/>
    </row>
    <row r="452" ht="12.75">
      <c r="C452" s="295"/>
    </row>
    <row r="453" ht="12.75">
      <c r="C453" s="295"/>
    </row>
    <row r="454" ht="12.75">
      <c r="C454" s="295"/>
    </row>
    <row r="455" ht="12.75">
      <c r="C455" s="295"/>
    </row>
    <row r="456" ht="12.75">
      <c r="C456" s="295"/>
    </row>
    <row r="457" ht="12.75">
      <c r="C457" s="295"/>
    </row>
    <row r="458" ht="12.75">
      <c r="C458" s="295"/>
    </row>
    <row r="459" ht="12.75">
      <c r="C459" s="295"/>
    </row>
    <row r="460" ht="12.75">
      <c r="C460" s="295"/>
    </row>
  </sheetData>
  <mergeCells count="3">
    <mergeCell ref="H1:M1"/>
    <mergeCell ref="S1:W1"/>
    <mergeCell ref="N1:R1"/>
  </mergeCells>
  <printOptions gridLines="1"/>
  <pageMargins left="0.25" right="0.25" top="1" bottom="1" header="0.5" footer="0.5"/>
  <pageSetup fitToHeight="1" fitToWidth="1" horizontalDpi="600" verticalDpi="600" orientation="landscape" paperSize="5" scale="59" r:id="rId1"/>
  <headerFooter alignWithMargins="0">
    <oddHeader>&amp;C&amp;26&amp;A</oddHeader>
    <oddFooter>&amp;L&amp;F&amp;C&amp;A&amp;R&amp;D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W29"/>
  <sheetViews>
    <sheetView zoomScale="80" zoomScaleNormal="80" workbookViewId="0" topLeftCell="A1">
      <pane ySplit="5" topLeftCell="BM6" activePane="bottomLeft" state="frozen"/>
      <selection pane="topLeft" activeCell="A1" sqref="A1"/>
      <selection pane="bottomLeft" activeCell="A3" sqref="A3"/>
    </sheetView>
  </sheetViews>
  <sheetFormatPr defaultColWidth="9.140625" defaultRowHeight="12.75"/>
  <cols>
    <col min="1" max="1" width="25.7109375" style="355" customWidth="1"/>
    <col min="2" max="2" width="31.421875" style="355" customWidth="1"/>
    <col min="3" max="3" width="9.140625" style="355" customWidth="1"/>
    <col min="4" max="4" width="10.00390625" style="355" customWidth="1"/>
    <col min="5" max="6" width="9.140625" style="355" customWidth="1"/>
    <col min="7" max="7" width="3.8515625" style="355" bestFit="1" customWidth="1"/>
    <col min="8" max="8" width="11.57421875" style="355" bestFit="1" customWidth="1"/>
    <col min="9" max="9" width="10.00390625" style="355" customWidth="1"/>
    <col min="10" max="10" width="9.140625" style="355" customWidth="1"/>
    <col min="11" max="11" width="10.7109375" style="355" bestFit="1" customWidth="1"/>
    <col min="12" max="12" width="13.28125" style="355" bestFit="1" customWidth="1"/>
    <col min="13" max="13" width="11.57421875" style="355" customWidth="1"/>
    <col min="14" max="14" width="11.7109375" style="355" bestFit="1" customWidth="1"/>
    <col min="15" max="15" width="12.28125" style="355" bestFit="1" customWidth="1"/>
    <col min="16" max="16" width="9.7109375" style="355" customWidth="1"/>
    <col min="17" max="17" width="8.7109375" style="355" customWidth="1"/>
    <col min="18" max="18" width="9.140625" style="355" customWidth="1"/>
    <col min="19" max="19" width="12.28125" style="355" bestFit="1" customWidth="1"/>
    <col min="20" max="20" width="10.8515625" style="355" bestFit="1" customWidth="1"/>
    <col min="21" max="21" width="16.28125" style="355" bestFit="1" customWidth="1"/>
    <col min="22" max="16384" width="9.140625" style="355" customWidth="1"/>
  </cols>
  <sheetData>
    <row r="1" spans="1:21" s="305" customFormat="1" ht="12.75" customHeight="1">
      <c r="A1" s="477" t="s">
        <v>112</v>
      </c>
      <c r="B1" s="478"/>
      <c r="C1" s="304" t="s">
        <v>69</v>
      </c>
      <c r="D1" s="188"/>
      <c r="E1" s="188"/>
      <c r="F1" s="188"/>
      <c r="G1" s="189"/>
      <c r="H1" s="466" t="s">
        <v>87</v>
      </c>
      <c r="I1" s="479"/>
      <c r="J1" s="479"/>
      <c r="K1" s="479"/>
      <c r="L1" s="480"/>
      <c r="M1" s="470" t="s">
        <v>70</v>
      </c>
      <c r="N1" s="473"/>
      <c r="O1" s="474"/>
      <c r="P1" s="469" t="s">
        <v>71</v>
      </c>
      <c r="Q1" s="473"/>
      <c r="R1" s="473"/>
      <c r="S1" s="473"/>
      <c r="T1" s="473"/>
      <c r="U1" s="474"/>
    </row>
    <row r="2" spans="1:21" s="209" customFormat="1" ht="12.75" customHeight="1">
      <c r="A2" s="191" t="s">
        <v>100</v>
      </c>
      <c r="B2" s="192" t="str">
        <f>'CHARGEBACKS (FY04)'!B2</f>
        <v>Department of Government</v>
      </c>
      <c r="C2" s="306"/>
      <c r="D2" s="193"/>
      <c r="E2" s="193"/>
      <c r="F2" s="193"/>
      <c r="G2" s="194"/>
      <c r="H2" s="195"/>
      <c r="I2" s="475"/>
      <c r="J2" s="476"/>
      <c r="K2" s="198"/>
      <c r="L2" s="307"/>
      <c r="M2" s="308"/>
      <c r="N2" s="202"/>
      <c r="O2" s="309"/>
      <c r="P2" s="310"/>
      <c r="Q2" s="311"/>
      <c r="R2" s="206"/>
      <c r="S2" s="207"/>
      <c r="T2" s="207"/>
      <c r="U2" s="208"/>
    </row>
    <row r="3" spans="1:21" s="209" customFormat="1" ht="12.75" customHeight="1">
      <c r="A3" s="191" t="s">
        <v>101</v>
      </c>
      <c r="B3" s="192" t="str">
        <f>'CHARGEBACKS (FY04)'!B3</f>
        <v>US Bureau of Indian Affair</v>
      </c>
      <c r="C3" s="306" t="s">
        <v>66</v>
      </c>
      <c r="D3" s="193" t="s">
        <v>157</v>
      </c>
      <c r="E3" s="193" t="s">
        <v>68</v>
      </c>
      <c r="F3" s="193"/>
      <c r="G3" s="194"/>
      <c r="H3" s="195" t="s">
        <v>0</v>
      </c>
      <c r="I3" s="196" t="s">
        <v>0</v>
      </c>
      <c r="J3" s="183" t="s">
        <v>143</v>
      </c>
      <c r="K3" s="198" t="s">
        <v>145</v>
      </c>
      <c r="L3" s="312" t="s">
        <v>175</v>
      </c>
      <c r="M3" s="313" t="s">
        <v>143</v>
      </c>
      <c r="N3" s="202" t="s">
        <v>145</v>
      </c>
      <c r="O3" s="314" t="s">
        <v>175</v>
      </c>
      <c r="P3" s="315" t="s">
        <v>3</v>
      </c>
      <c r="Q3" s="389" t="s">
        <v>146</v>
      </c>
      <c r="R3" s="206" t="s">
        <v>1</v>
      </c>
      <c r="S3" s="215" t="s">
        <v>2</v>
      </c>
      <c r="T3" s="215" t="s">
        <v>2</v>
      </c>
      <c r="U3" s="208" t="s">
        <v>141</v>
      </c>
    </row>
    <row r="4" spans="1:21" s="302" customFormat="1" ht="30">
      <c r="A4" s="216" t="s">
        <v>180</v>
      </c>
      <c r="B4" s="217">
        <f>'CHARGEBACKS (FY04)'!B4</f>
        <v>1409</v>
      </c>
      <c r="C4" s="316" t="s">
        <v>67</v>
      </c>
      <c r="D4" s="218" t="s">
        <v>158</v>
      </c>
      <c r="E4" s="219" t="s">
        <v>5</v>
      </c>
      <c r="F4" s="219" t="s">
        <v>6</v>
      </c>
      <c r="G4" s="220" t="s">
        <v>7</v>
      </c>
      <c r="H4" s="221" t="s">
        <v>4</v>
      </c>
      <c r="I4" s="222" t="s">
        <v>88</v>
      </c>
      <c r="J4" s="222" t="s">
        <v>174</v>
      </c>
      <c r="K4" s="223" t="s">
        <v>94</v>
      </c>
      <c r="L4" s="317" t="s">
        <v>8</v>
      </c>
      <c r="M4" s="388" t="s">
        <v>174</v>
      </c>
      <c r="N4" s="227" t="s">
        <v>94</v>
      </c>
      <c r="O4" s="318" t="s">
        <v>9</v>
      </c>
      <c r="P4" s="319" t="s">
        <v>91</v>
      </c>
      <c r="Q4" s="390" t="s">
        <v>144</v>
      </c>
      <c r="R4" s="320" t="s">
        <v>93</v>
      </c>
      <c r="S4" s="321" t="s">
        <v>10</v>
      </c>
      <c r="T4" s="321" t="s">
        <v>92</v>
      </c>
      <c r="U4" s="322" t="s">
        <v>95</v>
      </c>
    </row>
    <row r="5" spans="1:21" s="275" customFormat="1" ht="13.5" thickBot="1">
      <c r="A5" s="284" t="s">
        <v>196</v>
      </c>
      <c r="B5" s="285"/>
      <c r="C5" s="297"/>
      <c r="D5" s="235"/>
      <c r="E5" s="235"/>
      <c r="F5" s="235"/>
      <c r="G5" s="298"/>
      <c r="H5" s="235"/>
      <c r="I5" s="236"/>
      <c r="J5" s="236"/>
      <c r="K5" s="237">
        <f>'CHARGEBACKS (FY04)'!K5</f>
        <v>1180555</v>
      </c>
      <c r="L5" s="238">
        <f>'CHARGEBACKS (FY04)'!L5</f>
        <v>18319771</v>
      </c>
      <c r="M5" s="238"/>
      <c r="N5" s="239"/>
      <c r="O5" s="240"/>
      <c r="P5" s="324">
        <v>37895</v>
      </c>
      <c r="Q5" s="324"/>
      <c r="R5" s="242"/>
      <c r="S5" s="300"/>
      <c r="T5" s="301"/>
      <c r="U5" s="244"/>
    </row>
    <row r="6" spans="1:21" s="262" customFormat="1" ht="12.75">
      <c r="A6" s="245" t="s">
        <v>116</v>
      </c>
      <c r="B6" s="246"/>
      <c r="C6" s="426">
        <v>7</v>
      </c>
      <c r="D6" s="409"/>
      <c r="E6" s="409" t="s">
        <v>164</v>
      </c>
      <c r="F6" s="409" t="s">
        <v>73</v>
      </c>
      <c r="G6" s="409" t="s">
        <v>72</v>
      </c>
      <c r="H6" s="409"/>
      <c r="I6" s="427"/>
      <c r="J6" s="428"/>
      <c r="K6" s="429">
        <v>2884</v>
      </c>
      <c r="L6" s="415">
        <v>65784</v>
      </c>
      <c r="M6" s="415"/>
      <c r="N6" s="414">
        <v>4600</v>
      </c>
      <c r="O6" s="430">
        <v>84000</v>
      </c>
      <c r="P6" s="427">
        <v>38183</v>
      </c>
      <c r="Q6" s="326">
        <f aca="true" t="shared" si="0" ref="Q6:R24">M6-J6</f>
        <v>0</v>
      </c>
      <c r="R6" s="326">
        <f t="shared" si="0"/>
        <v>1716</v>
      </c>
      <c r="S6" s="279">
        <f aca="true" t="shared" si="1" ref="S6:S24">O6-L6</f>
        <v>18216</v>
      </c>
      <c r="T6" s="391">
        <f aca="true" t="shared" si="2" ref="T6:T24">S6/12*(IF(P6,IF(P6-$P$5&gt;365,0,INT((365+$P$5-P6+(365/24))/(365/12))),0))</f>
        <v>4554</v>
      </c>
      <c r="U6" s="425" t="s">
        <v>186</v>
      </c>
    </row>
    <row r="7" spans="1:21" s="262" customFormat="1" ht="12.75">
      <c r="A7" s="328" t="s">
        <v>198</v>
      </c>
      <c r="B7" s="329"/>
      <c r="C7" s="426">
        <v>1</v>
      </c>
      <c r="D7" s="409"/>
      <c r="E7" s="409" t="s">
        <v>165</v>
      </c>
      <c r="F7" s="409" t="s">
        <v>82</v>
      </c>
      <c r="G7" s="409" t="s">
        <v>23</v>
      </c>
      <c r="H7" s="409"/>
      <c r="I7" s="431"/>
      <c r="J7" s="428"/>
      <c r="K7" s="432">
        <v>8448</v>
      </c>
      <c r="L7" s="415">
        <v>126382</v>
      </c>
      <c r="M7" s="415"/>
      <c r="N7" s="414">
        <v>13131</v>
      </c>
      <c r="O7" s="433">
        <v>340749</v>
      </c>
      <c r="P7" s="431">
        <v>38183</v>
      </c>
      <c r="Q7" s="326">
        <f t="shared" si="0"/>
        <v>0</v>
      </c>
      <c r="R7" s="326">
        <f t="shared" si="0"/>
        <v>4683</v>
      </c>
      <c r="S7" s="279">
        <f t="shared" si="1"/>
        <v>214367</v>
      </c>
      <c r="T7" s="391">
        <f t="shared" si="2"/>
        <v>53591.75</v>
      </c>
      <c r="U7" s="425" t="s">
        <v>186</v>
      </c>
    </row>
    <row r="8" spans="1:21" s="262" customFormat="1" ht="12.75">
      <c r="A8" s="328"/>
      <c r="B8" s="329"/>
      <c r="C8" s="434">
        <v>1</v>
      </c>
      <c r="D8" s="435"/>
      <c r="E8" s="409" t="s">
        <v>166</v>
      </c>
      <c r="F8" s="435" t="s">
        <v>80</v>
      </c>
      <c r="G8" s="435" t="s">
        <v>20</v>
      </c>
      <c r="H8" s="435"/>
      <c r="I8" s="431"/>
      <c r="J8" s="428"/>
      <c r="K8" s="432">
        <v>11216</v>
      </c>
      <c r="L8" s="415">
        <v>266931</v>
      </c>
      <c r="M8" s="415"/>
      <c r="N8" s="414">
        <v>11055</v>
      </c>
      <c r="O8" s="433">
        <v>153808</v>
      </c>
      <c r="P8" s="431">
        <v>38183</v>
      </c>
      <c r="Q8" s="326">
        <f t="shared" si="0"/>
        <v>0</v>
      </c>
      <c r="R8" s="326">
        <f t="shared" si="0"/>
        <v>-161</v>
      </c>
      <c r="S8" s="279">
        <f t="shared" si="1"/>
        <v>-113123</v>
      </c>
      <c r="T8" s="391">
        <f t="shared" si="2"/>
        <v>-28280.75</v>
      </c>
      <c r="U8" s="438" t="s">
        <v>187</v>
      </c>
    </row>
    <row r="9" spans="1:21" s="262" customFormat="1" ht="12.75">
      <c r="A9" s="328"/>
      <c r="B9" s="329"/>
      <c r="C9" s="434">
        <v>10</v>
      </c>
      <c r="D9" s="435" t="s">
        <v>74</v>
      </c>
      <c r="E9" s="409" t="s">
        <v>167</v>
      </c>
      <c r="F9" s="435" t="s">
        <v>76</v>
      </c>
      <c r="G9" s="435" t="s">
        <v>77</v>
      </c>
      <c r="H9" s="435" t="s">
        <v>75</v>
      </c>
      <c r="I9" s="431"/>
      <c r="J9" s="428"/>
      <c r="K9" s="432">
        <v>3680</v>
      </c>
      <c r="L9" s="415">
        <v>61744</v>
      </c>
      <c r="M9" s="415"/>
      <c r="N9" s="414">
        <v>4232</v>
      </c>
      <c r="O9" s="433">
        <v>58000</v>
      </c>
      <c r="P9" s="431">
        <v>38169</v>
      </c>
      <c r="Q9" s="326">
        <f t="shared" si="0"/>
        <v>0</v>
      </c>
      <c r="R9" s="326">
        <f t="shared" si="0"/>
        <v>552</v>
      </c>
      <c r="S9" s="279">
        <f t="shared" si="1"/>
        <v>-3744</v>
      </c>
      <c r="T9" s="391">
        <f t="shared" si="2"/>
        <v>-936</v>
      </c>
      <c r="U9" s="438" t="s">
        <v>24</v>
      </c>
    </row>
    <row r="10" spans="1:21" s="262" customFormat="1" ht="12.75">
      <c r="A10" s="328"/>
      <c r="B10" s="329"/>
      <c r="C10" s="434">
        <v>1</v>
      </c>
      <c r="D10" s="435" t="s">
        <v>25</v>
      </c>
      <c r="E10" s="409" t="s">
        <v>168</v>
      </c>
      <c r="F10" s="435" t="s">
        <v>83</v>
      </c>
      <c r="G10" s="435" t="s">
        <v>23</v>
      </c>
      <c r="H10" s="435" t="s">
        <v>26</v>
      </c>
      <c r="I10" s="436"/>
      <c r="J10" s="428"/>
      <c r="K10" s="432">
        <v>8855</v>
      </c>
      <c r="L10" s="415">
        <v>120447</v>
      </c>
      <c r="M10" s="415"/>
      <c r="N10" s="414">
        <v>0</v>
      </c>
      <c r="O10" s="430">
        <v>0</v>
      </c>
      <c r="P10" s="436">
        <v>38198</v>
      </c>
      <c r="Q10" s="326">
        <f t="shared" si="0"/>
        <v>0</v>
      </c>
      <c r="R10" s="326">
        <f t="shared" si="0"/>
        <v>-8855</v>
      </c>
      <c r="S10" s="279">
        <f t="shared" si="1"/>
        <v>-120447</v>
      </c>
      <c r="T10" s="391">
        <f t="shared" si="2"/>
        <v>-20074.5</v>
      </c>
      <c r="U10" s="438" t="s">
        <v>96</v>
      </c>
    </row>
    <row r="11" spans="1:21" s="262" customFormat="1" ht="12.75">
      <c r="A11" s="328"/>
      <c r="B11" s="329"/>
      <c r="C11" s="426">
        <v>10</v>
      </c>
      <c r="D11" s="409" t="s">
        <v>78</v>
      </c>
      <c r="E11" s="409" t="s">
        <v>169</v>
      </c>
      <c r="F11" s="409" t="s">
        <v>80</v>
      </c>
      <c r="G11" s="409" t="s">
        <v>81</v>
      </c>
      <c r="H11" s="409" t="s">
        <v>79</v>
      </c>
      <c r="I11" s="437"/>
      <c r="J11" s="428"/>
      <c r="K11" s="429">
        <v>5000</v>
      </c>
      <c r="L11" s="415">
        <v>100000</v>
      </c>
      <c r="M11" s="415"/>
      <c r="N11" s="414">
        <v>0</v>
      </c>
      <c r="O11" s="430">
        <v>0</v>
      </c>
      <c r="P11" s="437">
        <v>38183</v>
      </c>
      <c r="Q11" s="326">
        <f t="shared" si="0"/>
        <v>0</v>
      </c>
      <c r="R11" s="326">
        <f t="shared" si="0"/>
        <v>-5000</v>
      </c>
      <c r="S11" s="279">
        <f t="shared" si="1"/>
        <v>-100000</v>
      </c>
      <c r="T11" s="391">
        <f t="shared" si="2"/>
        <v>-25000</v>
      </c>
      <c r="U11" s="425" t="s">
        <v>96</v>
      </c>
    </row>
    <row r="12" spans="1:21" s="262" customFormat="1" ht="12.75">
      <c r="A12" s="328"/>
      <c r="B12" s="329"/>
      <c r="C12" s="426">
        <v>1</v>
      </c>
      <c r="D12" s="409" t="s">
        <v>27</v>
      </c>
      <c r="E12" s="409" t="s">
        <v>170</v>
      </c>
      <c r="F12" s="409" t="s">
        <v>84</v>
      </c>
      <c r="G12" s="409" t="s">
        <v>23</v>
      </c>
      <c r="H12" s="409" t="s">
        <v>28</v>
      </c>
      <c r="I12" s="437"/>
      <c r="J12" s="428"/>
      <c r="K12" s="432">
        <v>6497</v>
      </c>
      <c r="L12" s="415">
        <v>110762</v>
      </c>
      <c r="M12" s="415"/>
      <c r="N12" s="414">
        <v>20000</v>
      </c>
      <c r="O12" s="430">
        <v>400000</v>
      </c>
      <c r="P12" s="437">
        <v>38186</v>
      </c>
      <c r="Q12" s="326">
        <f t="shared" si="0"/>
        <v>0</v>
      </c>
      <c r="R12" s="326">
        <f t="shared" si="0"/>
        <v>13503</v>
      </c>
      <c r="S12" s="279">
        <f t="shared" si="1"/>
        <v>289238</v>
      </c>
      <c r="T12" s="391">
        <f t="shared" si="2"/>
        <v>48206.333333333336</v>
      </c>
      <c r="U12" s="438" t="s">
        <v>115</v>
      </c>
    </row>
    <row r="13" spans="1:21" s="262" customFormat="1" ht="12.75">
      <c r="A13" s="328"/>
      <c r="B13" s="329"/>
      <c r="C13" s="426">
        <v>1</v>
      </c>
      <c r="D13" s="409" t="s">
        <v>30</v>
      </c>
      <c r="E13" s="409" t="s">
        <v>171</v>
      </c>
      <c r="F13" s="409" t="s">
        <v>85</v>
      </c>
      <c r="G13" s="409" t="s">
        <v>33</v>
      </c>
      <c r="H13" s="409" t="s">
        <v>31</v>
      </c>
      <c r="I13" s="437"/>
      <c r="J13" s="428"/>
      <c r="K13" s="432">
        <v>6498</v>
      </c>
      <c r="L13" s="415">
        <v>110763</v>
      </c>
      <c r="M13" s="415"/>
      <c r="N13" s="414">
        <v>30000</v>
      </c>
      <c r="O13" s="430">
        <v>600000</v>
      </c>
      <c r="P13" s="437">
        <v>38188</v>
      </c>
      <c r="Q13" s="326">
        <f t="shared" si="0"/>
        <v>0</v>
      </c>
      <c r="R13" s="326">
        <f t="shared" si="0"/>
        <v>23502</v>
      </c>
      <c r="S13" s="279">
        <f t="shared" si="1"/>
        <v>489237</v>
      </c>
      <c r="T13" s="391">
        <f t="shared" si="2"/>
        <v>81539.5</v>
      </c>
      <c r="U13" s="438" t="s">
        <v>103</v>
      </c>
    </row>
    <row r="14" spans="1:21" s="262" customFormat="1" ht="12.75">
      <c r="A14" s="328"/>
      <c r="B14" s="329"/>
      <c r="C14" s="434">
        <v>1</v>
      </c>
      <c r="D14" s="435" t="s">
        <v>34</v>
      </c>
      <c r="E14" s="409" t="s">
        <v>172</v>
      </c>
      <c r="F14" s="435" t="s">
        <v>41</v>
      </c>
      <c r="G14" s="435" t="s">
        <v>20</v>
      </c>
      <c r="H14" s="435" t="s">
        <v>35</v>
      </c>
      <c r="I14" s="436"/>
      <c r="J14" s="428"/>
      <c r="K14" s="432">
        <v>2881</v>
      </c>
      <c r="L14" s="415">
        <v>39654</v>
      </c>
      <c r="M14" s="415"/>
      <c r="N14" s="414">
        <v>40000</v>
      </c>
      <c r="O14" s="430">
        <v>80000</v>
      </c>
      <c r="P14" s="436">
        <v>38181</v>
      </c>
      <c r="Q14" s="326">
        <f t="shared" si="0"/>
        <v>0</v>
      </c>
      <c r="R14" s="326">
        <f t="shared" si="0"/>
        <v>37119</v>
      </c>
      <c r="S14" s="279">
        <f t="shared" si="1"/>
        <v>40346</v>
      </c>
      <c r="T14" s="391">
        <f t="shared" si="2"/>
        <v>10086.5</v>
      </c>
      <c r="U14" s="438" t="s">
        <v>103</v>
      </c>
    </row>
    <row r="15" spans="1:21" s="262" customFormat="1" ht="12.75">
      <c r="A15" s="328"/>
      <c r="B15" s="329"/>
      <c r="C15" s="434">
        <v>1</v>
      </c>
      <c r="D15" s="435" t="s">
        <v>36</v>
      </c>
      <c r="E15" s="409" t="s">
        <v>173</v>
      </c>
      <c r="F15" s="435" t="s">
        <v>86</v>
      </c>
      <c r="G15" s="435" t="s">
        <v>23</v>
      </c>
      <c r="H15" s="435" t="s">
        <v>37</v>
      </c>
      <c r="I15" s="436"/>
      <c r="J15" s="428"/>
      <c r="K15" s="432">
        <v>7785</v>
      </c>
      <c r="L15" s="415">
        <v>135914</v>
      </c>
      <c r="M15" s="415"/>
      <c r="N15" s="414">
        <v>50000</v>
      </c>
      <c r="O15" s="430">
        <v>1000000</v>
      </c>
      <c r="P15" s="436">
        <v>38239</v>
      </c>
      <c r="Q15" s="326">
        <f t="shared" si="0"/>
        <v>0</v>
      </c>
      <c r="R15" s="326">
        <f t="shared" si="0"/>
        <v>42215</v>
      </c>
      <c r="S15" s="279">
        <f t="shared" si="1"/>
        <v>864086</v>
      </c>
      <c r="T15" s="391">
        <f t="shared" si="2"/>
        <v>72007.16666666667</v>
      </c>
      <c r="U15" s="438" t="s">
        <v>114</v>
      </c>
    </row>
    <row r="16" spans="1:21" s="262" customFormat="1" ht="12.75">
      <c r="A16" s="328"/>
      <c r="B16" s="329"/>
      <c r="C16" s="434"/>
      <c r="D16" s="435"/>
      <c r="E16" s="409"/>
      <c r="F16" s="435"/>
      <c r="G16" s="435"/>
      <c r="H16" s="435"/>
      <c r="I16" s="436"/>
      <c r="J16" s="436"/>
      <c r="K16" s="432"/>
      <c r="L16" s="415"/>
      <c r="M16" s="415"/>
      <c r="N16" s="414"/>
      <c r="O16" s="430"/>
      <c r="P16" s="436"/>
      <c r="Q16" s="333">
        <f t="shared" si="0"/>
        <v>0</v>
      </c>
      <c r="R16" s="333">
        <f t="shared" si="0"/>
        <v>0</v>
      </c>
      <c r="S16" s="278">
        <f t="shared" si="1"/>
        <v>0</v>
      </c>
      <c r="T16" s="327">
        <f t="shared" si="2"/>
        <v>0</v>
      </c>
      <c r="U16" s="438"/>
    </row>
    <row r="17" spans="1:21" s="262" customFormat="1" ht="12.75">
      <c r="A17" s="328"/>
      <c r="B17" s="329"/>
      <c r="C17" s="434"/>
      <c r="D17" s="435"/>
      <c r="E17" s="409"/>
      <c r="F17" s="435"/>
      <c r="G17" s="435"/>
      <c r="H17" s="435"/>
      <c r="I17" s="436"/>
      <c r="J17" s="436"/>
      <c r="K17" s="432"/>
      <c r="L17" s="415"/>
      <c r="M17" s="415"/>
      <c r="N17" s="414"/>
      <c r="O17" s="430"/>
      <c r="P17" s="436"/>
      <c r="Q17" s="333">
        <f aca="true" t="shared" si="3" ref="Q17:S21">M17-J17</f>
        <v>0</v>
      </c>
      <c r="R17" s="333">
        <f t="shared" si="3"/>
        <v>0</v>
      </c>
      <c r="S17" s="278">
        <f t="shared" si="3"/>
        <v>0</v>
      </c>
      <c r="T17" s="327">
        <f>S17/12*(IF(P17,IF(P17-$P$5&gt;365,0,INT((365+$P$5-P17+(365/24))/(365/12))),0))</f>
        <v>0</v>
      </c>
      <c r="U17" s="438"/>
    </row>
    <row r="18" spans="1:21" s="262" customFormat="1" ht="12.75">
      <c r="A18" s="328"/>
      <c r="B18" s="329"/>
      <c r="C18" s="434"/>
      <c r="D18" s="435"/>
      <c r="E18" s="409"/>
      <c r="F18" s="435"/>
      <c r="G18" s="435"/>
      <c r="H18" s="435"/>
      <c r="I18" s="436"/>
      <c r="J18" s="436"/>
      <c r="K18" s="432"/>
      <c r="L18" s="415"/>
      <c r="M18" s="415"/>
      <c r="N18" s="414"/>
      <c r="O18" s="430"/>
      <c r="P18" s="436"/>
      <c r="Q18" s="333">
        <f t="shared" si="3"/>
        <v>0</v>
      </c>
      <c r="R18" s="333">
        <f t="shared" si="3"/>
        <v>0</v>
      </c>
      <c r="S18" s="278">
        <f t="shared" si="3"/>
        <v>0</v>
      </c>
      <c r="T18" s="327">
        <f>S18/12*(IF(P18,IF(P18-$P$5&gt;365,0,INT((365+$P$5-P18+(365/24))/(365/12))),0))</f>
        <v>0</v>
      </c>
      <c r="U18" s="438"/>
    </row>
    <row r="19" spans="1:21" s="262" customFormat="1" ht="12.75">
      <c r="A19" s="328"/>
      <c r="B19" s="329"/>
      <c r="C19" s="434"/>
      <c r="D19" s="435"/>
      <c r="E19" s="409"/>
      <c r="F19" s="435"/>
      <c r="G19" s="435"/>
      <c r="H19" s="435"/>
      <c r="I19" s="436"/>
      <c r="J19" s="436"/>
      <c r="K19" s="432"/>
      <c r="L19" s="415"/>
      <c r="M19" s="415"/>
      <c r="N19" s="414"/>
      <c r="O19" s="430"/>
      <c r="P19" s="436"/>
      <c r="Q19" s="333">
        <f t="shared" si="3"/>
        <v>0</v>
      </c>
      <c r="R19" s="333">
        <f t="shared" si="3"/>
        <v>0</v>
      </c>
      <c r="S19" s="278">
        <f t="shared" si="3"/>
        <v>0</v>
      </c>
      <c r="T19" s="327">
        <f>S19/12*(IF(P19,IF(P19-$P$5&gt;365,0,INT((365+$P$5-P19+(365/24))/(365/12))),0))</f>
        <v>0</v>
      </c>
      <c r="U19" s="438"/>
    </row>
    <row r="20" spans="1:21" s="262" customFormat="1" ht="12.75">
      <c r="A20" s="328"/>
      <c r="B20" s="329"/>
      <c r="C20" s="434"/>
      <c r="D20" s="435"/>
      <c r="E20" s="409"/>
      <c r="F20" s="435"/>
      <c r="G20" s="435"/>
      <c r="H20" s="435"/>
      <c r="I20" s="436"/>
      <c r="J20" s="436"/>
      <c r="K20" s="432"/>
      <c r="L20" s="415"/>
      <c r="M20" s="415"/>
      <c r="N20" s="414"/>
      <c r="O20" s="430"/>
      <c r="P20" s="436"/>
      <c r="Q20" s="333">
        <f t="shared" si="3"/>
        <v>0</v>
      </c>
      <c r="R20" s="333">
        <f t="shared" si="3"/>
        <v>0</v>
      </c>
      <c r="S20" s="278">
        <f t="shared" si="3"/>
        <v>0</v>
      </c>
      <c r="T20" s="327">
        <f>S20/12*(IF(P20,IF(P20-$P$5&gt;365,0,INT((365+$P$5-P20+(365/24))/(365/12))),0))</f>
        <v>0</v>
      </c>
      <c r="U20" s="438"/>
    </row>
    <row r="21" spans="1:21" s="262" customFormat="1" ht="12.75">
      <c r="A21" s="328"/>
      <c r="B21" s="329"/>
      <c r="C21" s="434"/>
      <c r="D21" s="435"/>
      <c r="E21" s="409"/>
      <c r="F21" s="435"/>
      <c r="G21" s="435"/>
      <c r="H21" s="435"/>
      <c r="I21" s="436"/>
      <c r="J21" s="436"/>
      <c r="K21" s="432"/>
      <c r="L21" s="415"/>
      <c r="M21" s="415"/>
      <c r="N21" s="414"/>
      <c r="O21" s="430"/>
      <c r="P21" s="436"/>
      <c r="Q21" s="333">
        <f t="shared" si="3"/>
        <v>0</v>
      </c>
      <c r="R21" s="333">
        <f t="shared" si="3"/>
        <v>0</v>
      </c>
      <c r="S21" s="278">
        <f t="shared" si="3"/>
        <v>0</v>
      </c>
      <c r="T21" s="327">
        <f>S21/12*(IF(P21,IF(P21-$P$5&gt;365,0,INT((365+$P$5-P21+(365/24))/(365/12))),0))</f>
        <v>0</v>
      </c>
      <c r="U21" s="438"/>
    </row>
    <row r="22" spans="1:21" s="262" customFormat="1" ht="12.75">
      <c r="A22" s="328"/>
      <c r="B22" s="329"/>
      <c r="C22" s="434"/>
      <c r="D22" s="435"/>
      <c r="E22" s="409"/>
      <c r="F22" s="435"/>
      <c r="G22" s="435"/>
      <c r="H22" s="435"/>
      <c r="I22" s="436"/>
      <c r="J22" s="436"/>
      <c r="K22" s="432"/>
      <c r="L22" s="415"/>
      <c r="M22" s="415"/>
      <c r="N22" s="414"/>
      <c r="O22" s="430"/>
      <c r="P22" s="436"/>
      <c r="Q22" s="333">
        <f t="shared" si="0"/>
        <v>0</v>
      </c>
      <c r="R22" s="333">
        <f t="shared" si="0"/>
        <v>0</v>
      </c>
      <c r="S22" s="278">
        <f t="shared" si="1"/>
        <v>0</v>
      </c>
      <c r="T22" s="327">
        <f t="shared" si="2"/>
        <v>0</v>
      </c>
      <c r="U22" s="438"/>
    </row>
    <row r="23" spans="1:21" s="262" customFormat="1" ht="12.75">
      <c r="A23" s="328"/>
      <c r="B23" s="329"/>
      <c r="C23" s="434"/>
      <c r="D23" s="435"/>
      <c r="E23" s="409"/>
      <c r="F23" s="435"/>
      <c r="G23" s="435"/>
      <c r="H23" s="435"/>
      <c r="I23" s="436"/>
      <c r="J23" s="436"/>
      <c r="K23" s="432"/>
      <c r="L23" s="415"/>
      <c r="M23" s="415"/>
      <c r="N23" s="414"/>
      <c r="O23" s="430"/>
      <c r="P23" s="436"/>
      <c r="Q23" s="333">
        <f t="shared" si="0"/>
        <v>0</v>
      </c>
      <c r="R23" s="333">
        <f t="shared" si="0"/>
        <v>0</v>
      </c>
      <c r="S23" s="278">
        <f t="shared" si="1"/>
        <v>0</v>
      </c>
      <c r="T23" s="327">
        <f t="shared" si="2"/>
        <v>0</v>
      </c>
      <c r="U23" s="438"/>
    </row>
    <row r="24" spans="2:21" s="262" customFormat="1" ht="12.75">
      <c r="B24" s="248"/>
      <c r="C24" s="409"/>
      <c r="D24" s="409"/>
      <c r="E24" s="409"/>
      <c r="F24" s="409"/>
      <c r="G24" s="409"/>
      <c r="H24" s="409"/>
      <c r="I24" s="409"/>
      <c r="J24" s="409"/>
      <c r="K24" s="421"/>
      <c r="L24" s="415"/>
      <c r="M24" s="415"/>
      <c r="N24" s="415"/>
      <c r="O24" s="422"/>
      <c r="P24" s="427"/>
      <c r="Q24" s="333">
        <f t="shared" si="0"/>
        <v>0</v>
      </c>
      <c r="R24" s="333">
        <f t="shared" si="0"/>
        <v>0</v>
      </c>
      <c r="S24" s="278">
        <f t="shared" si="1"/>
        <v>0</v>
      </c>
      <c r="T24" s="327">
        <f t="shared" si="2"/>
        <v>0</v>
      </c>
      <c r="U24" s="425"/>
    </row>
    <row r="25" spans="1:21" s="344" customFormat="1" ht="13.5" thickBot="1">
      <c r="A25" s="334" t="s">
        <v>22</v>
      </c>
      <c r="B25" s="335"/>
      <c r="C25" s="336"/>
      <c r="D25" s="337"/>
      <c r="E25" s="337"/>
      <c r="F25" s="337"/>
      <c r="G25" s="337"/>
      <c r="H25" s="337"/>
      <c r="I25" s="338"/>
      <c r="J25" s="338"/>
      <c r="K25" s="339">
        <f>SUM(K6:K24)</f>
        <v>63744</v>
      </c>
      <c r="L25" s="339">
        <f>SUM(L6:L24)</f>
        <v>1138381</v>
      </c>
      <c r="M25" s="238"/>
      <c r="N25" s="339">
        <f>SUM(N6:N24)</f>
        <v>173018</v>
      </c>
      <c r="O25" s="340">
        <f>SUM(O6:O24)</f>
        <v>2716557</v>
      </c>
      <c r="P25" s="341"/>
      <c r="Q25" s="342">
        <f>SUM(Q6:Q24)</f>
        <v>0</v>
      </c>
      <c r="R25" s="342">
        <f>SUM(R6:R24)</f>
        <v>109274</v>
      </c>
      <c r="S25" s="290">
        <f>SUM(S6:S24)</f>
        <v>1578176</v>
      </c>
      <c r="T25" s="290">
        <f>SUM(T6:T24)</f>
        <v>195694</v>
      </c>
      <c r="U25" s="343"/>
    </row>
    <row r="26" spans="2:22" s="291" customFormat="1" ht="12.75">
      <c r="B26" s="345"/>
      <c r="C26" s="346"/>
      <c r="D26" s="345"/>
      <c r="E26" s="345"/>
      <c r="F26" s="345"/>
      <c r="G26" s="345"/>
      <c r="H26" s="345"/>
      <c r="I26" s="347"/>
      <c r="J26" s="347"/>
      <c r="K26" s="348"/>
      <c r="L26" s="254"/>
      <c r="M26" s="254"/>
      <c r="N26" s="256"/>
      <c r="O26" s="349"/>
      <c r="P26" s="350"/>
      <c r="Q26" s="350"/>
      <c r="R26" s="351"/>
      <c r="S26" s="352"/>
      <c r="T26" s="278"/>
      <c r="U26" s="278"/>
      <c r="V26" s="353"/>
    </row>
    <row r="27" spans="1:22" s="262" customFormat="1" ht="12.75">
      <c r="A27" s="291" t="s">
        <v>161</v>
      </c>
      <c r="B27" s="248"/>
      <c r="C27" s="247"/>
      <c r="D27" s="248"/>
      <c r="E27" s="248"/>
      <c r="F27" s="248"/>
      <c r="G27" s="248"/>
      <c r="H27" s="248"/>
      <c r="I27" s="251"/>
      <c r="J27" s="251"/>
      <c r="K27" s="253"/>
      <c r="L27" s="254"/>
      <c r="M27" s="254"/>
      <c r="N27" s="256"/>
      <c r="O27" s="257"/>
      <c r="P27" s="325"/>
      <c r="Q27" s="325"/>
      <c r="R27" s="354"/>
      <c r="S27" s="292"/>
      <c r="T27" s="278"/>
      <c r="U27" s="278"/>
      <c r="V27" s="261"/>
    </row>
    <row r="28" spans="1:11" s="2" customFormat="1" ht="12.75">
      <c r="A28" s="303" t="s">
        <v>160</v>
      </c>
      <c r="K28" s="3"/>
    </row>
    <row r="29" spans="1:23" s="262" customFormat="1" ht="12.75">
      <c r="A29" s="291" t="s">
        <v>184</v>
      </c>
      <c r="B29" s="248"/>
      <c r="C29" s="247"/>
      <c r="D29" s="266"/>
      <c r="E29" s="266"/>
      <c r="F29" s="248"/>
      <c r="G29" s="248"/>
      <c r="H29" s="248"/>
      <c r="I29" s="251"/>
      <c r="J29" s="251"/>
      <c r="K29" s="253"/>
      <c r="L29" s="254"/>
      <c r="M29" s="254"/>
      <c r="N29" s="260"/>
      <c r="O29" s="260"/>
      <c r="P29" s="256"/>
      <c r="Q29" s="257"/>
      <c r="R29" s="258"/>
      <c r="S29" s="259"/>
      <c r="T29" s="292"/>
      <c r="U29" s="278"/>
      <c r="V29" s="278"/>
      <c r="W29" s="261"/>
    </row>
  </sheetData>
  <mergeCells count="5">
    <mergeCell ref="P1:U1"/>
    <mergeCell ref="I2:J2"/>
    <mergeCell ref="A1:B1"/>
    <mergeCell ref="H1:L1"/>
    <mergeCell ref="M1:O1"/>
  </mergeCells>
  <printOptions gridLines="1"/>
  <pageMargins left="0.75" right="0.75" top="1" bottom="1" header="0.5" footer="0.5"/>
  <pageSetup fitToHeight="1" fitToWidth="1" horizontalDpi="600" verticalDpi="600" orientation="landscape" paperSize="5" scale="63" r:id="rId1"/>
  <headerFooter alignWithMargins="0">
    <oddHeader>&amp;C&amp;26&amp;A</oddHeader>
    <oddFooter>&amp;L&amp;F&amp;C&amp;A&amp;R&amp;D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X49"/>
  <sheetViews>
    <sheetView zoomScale="80" zoomScaleNormal="80" workbookViewId="0" topLeftCell="A1">
      <pane ySplit="5" topLeftCell="BM15" activePane="bottomLeft" state="frozen"/>
      <selection pane="topLeft" activeCell="A1" sqref="A1"/>
      <selection pane="bottomLeft" activeCell="A3" sqref="A3"/>
    </sheetView>
  </sheetViews>
  <sheetFormatPr defaultColWidth="9.140625" defaultRowHeight="12.75"/>
  <cols>
    <col min="1" max="1" width="25.57421875" style="262" customWidth="1"/>
    <col min="2" max="2" width="28.140625" style="255" customWidth="1"/>
    <col min="3" max="3" width="9.421875" style="248" customWidth="1"/>
    <col min="4" max="4" width="10.421875" style="248" customWidth="1"/>
    <col min="5" max="5" width="15.140625" style="248" bestFit="1" customWidth="1"/>
    <col min="6" max="6" width="11.00390625" style="248" bestFit="1" customWidth="1"/>
    <col min="7" max="7" width="4.140625" style="248" customWidth="1"/>
    <col min="8" max="8" width="9.28125" style="248" customWidth="1"/>
    <col min="9" max="9" width="8.7109375" style="248" customWidth="1"/>
    <col min="10" max="10" width="8.57421875" style="248" customWidth="1"/>
    <col min="11" max="11" width="10.7109375" style="282" bestFit="1" customWidth="1"/>
    <col min="12" max="12" width="13.28125" style="254" bestFit="1" customWidth="1"/>
    <col min="13" max="13" width="11.57421875" style="254" customWidth="1"/>
    <col min="14" max="14" width="11.7109375" style="359" bestFit="1" customWidth="1"/>
    <col min="15" max="15" width="12.28125" style="254" bestFit="1" customWidth="1"/>
    <col min="16" max="16" width="10.00390625" style="325" customWidth="1"/>
    <col min="17" max="17" width="8.421875" style="325" customWidth="1"/>
    <col min="18" max="18" width="8.8515625" style="292" customWidth="1"/>
    <col min="19" max="20" width="12.28125" style="278" bestFit="1" customWidth="1"/>
    <col min="21" max="21" width="12.421875" style="261" bestFit="1" customWidth="1"/>
    <col min="22" max="24" width="9.140625" style="260" customWidth="1"/>
    <col min="25" max="16384" width="9.140625" style="262" customWidth="1"/>
  </cols>
  <sheetData>
    <row r="1" spans="1:21" s="305" customFormat="1" ht="12.75" customHeight="1">
      <c r="A1" s="477" t="s">
        <v>112</v>
      </c>
      <c r="B1" s="478"/>
      <c r="C1" s="304" t="s">
        <v>69</v>
      </c>
      <c r="D1" s="188"/>
      <c r="E1" s="188"/>
      <c r="F1" s="188"/>
      <c r="G1" s="189"/>
      <c r="H1" s="466" t="s">
        <v>87</v>
      </c>
      <c r="I1" s="479"/>
      <c r="J1" s="479"/>
      <c r="K1" s="479"/>
      <c r="L1" s="480"/>
      <c r="M1" s="470" t="s">
        <v>70</v>
      </c>
      <c r="N1" s="473"/>
      <c r="O1" s="474"/>
      <c r="P1" s="469" t="s">
        <v>71</v>
      </c>
      <c r="Q1" s="473"/>
      <c r="R1" s="473"/>
      <c r="S1" s="473"/>
      <c r="T1" s="473"/>
      <c r="U1" s="474"/>
    </row>
    <row r="2" spans="1:21" s="209" customFormat="1" ht="12.75" customHeight="1">
      <c r="A2" s="191" t="s">
        <v>100</v>
      </c>
      <c r="B2" s="192" t="str">
        <f>'CHARGEBACKS (FY04)'!B2</f>
        <v>Department of Government</v>
      </c>
      <c r="C2" s="306"/>
      <c r="D2" s="193"/>
      <c r="E2" s="193"/>
      <c r="F2" s="193"/>
      <c r="G2" s="194"/>
      <c r="H2" s="195"/>
      <c r="I2" s="475"/>
      <c r="J2" s="476"/>
      <c r="K2" s="198"/>
      <c r="L2" s="307"/>
      <c r="M2" s="308"/>
      <c r="N2" s="202"/>
      <c r="O2" s="309"/>
      <c r="P2" s="310"/>
      <c r="Q2" s="311"/>
      <c r="R2" s="206"/>
      <c r="S2" s="207"/>
      <c r="T2" s="207"/>
      <c r="U2" s="208"/>
    </row>
    <row r="3" spans="1:21" s="209" customFormat="1" ht="12.75" customHeight="1">
      <c r="A3" s="191" t="s">
        <v>101</v>
      </c>
      <c r="B3" s="192" t="str">
        <f>'CHARGEBACKS (FY04)'!B3</f>
        <v>US Bureau of Indian Affair</v>
      </c>
      <c r="C3" s="306" t="s">
        <v>66</v>
      </c>
      <c r="D3" s="193" t="s">
        <v>157</v>
      </c>
      <c r="E3" s="193" t="s">
        <v>68</v>
      </c>
      <c r="F3" s="193"/>
      <c r="G3" s="194"/>
      <c r="H3" s="195" t="s">
        <v>0</v>
      </c>
      <c r="I3" s="196" t="s">
        <v>0</v>
      </c>
      <c r="J3" s="183" t="s">
        <v>146</v>
      </c>
      <c r="K3" s="198" t="s">
        <v>145</v>
      </c>
      <c r="L3" s="312" t="s">
        <v>175</v>
      </c>
      <c r="M3" s="313" t="s">
        <v>143</v>
      </c>
      <c r="N3" s="202" t="s">
        <v>145</v>
      </c>
      <c r="O3" s="314" t="s">
        <v>175</v>
      </c>
      <c r="P3" s="315" t="s">
        <v>3</v>
      </c>
      <c r="Q3" s="389" t="s">
        <v>146</v>
      </c>
      <c r="R3" s="206" t="s">
        <v>1</v>
      </c>
      <c r="S3" s="215" t="s">
        <v>2</v>
      </c>
      <c r="T3" s="215" t="s">
        <v>2</v>
      </c>
      <c r="U3" s="208" t="s">
        <v>141</v>
      </c>
    </row>
    <row r="4" spans="1:21" s="209" customFormat="1" ht="30">
      <c r="A4" s="216" t="s">
        <v>180</v>
      </c>
      <c r="B4" s="217">
        <f>'CHARGEBACKS (FY04)'!B4</f>
        <v>1409</v>
      </c>
      <c r="C4" s="316" t="s">
        <v>67</v>
      </c>
      <c r="D4" s="218" t="s">
        <v>158</v>
      </c>
      <c r="E4" s="219" t="s">
        <v>5</v>
      </c>
      <c r="F4" s="219" t="s">
        <v>6</v>
      </c>
      <c r="G4" s="220" t="s">
        <v>7</v>
      </c>
      <c r="H4" s="221" t="s">
        <v>4</v>
      </c>
      <c r="I4" s="222" t="s">
        <v>88</v>
      </c>
      <c r="J4" s="222" t="s">
        <v>174</v>
      </c>
      <c r="K4" s="223" t="s">
        <v>94</v>
      </c>
      <c r="L4" s="317" t="s">
        <v>8</v>
      </c>
      <c r="M4" s="388" t="s">
        <v>174</v>
      </c>
      <c r="N4" s="227" t="s">
        <v>94</v>
      </c>
      <c r="O4" s="318" t="s">
        <v>9</v>
      </c>
      <c r="P4" s="319" t="s">
        <v>91</v>
      </c>
      <c r="Q4" s="390" t="s">
        <v>144</v>
      </c>
      <c r="R4" s="320" t="s">
        <v>93</v>
      </c>
      <c r="S4" s="321" t="s">
        <v>10</v>
      </c>
      <c r="T4" s="321" t="s">
        <v>92</v>
      </c>
      <c r="U4" s="322" t="s">
        <v>95</v>
      </c>
    </row>
    <row r="5" spans="1:21" s="275" customFormat="1" ht="13.5" thickBot="1">
      <c r="A5" s="284" t="s">
        <v>191</v>
      </c>
      <c r="B5" s="234"/>
      <c r="C5" s="235"/>
      <c r="D5" s="235"/>
      <c r="E5" s="235"/>
      <c r="F5" s="235"/>
      <c r="G5" s="298"/>
      <c r="H5" s="235"/>
      <c r="I5" s="356"/>
      <c r="J5" s="356"/>
      <c r="K5" s="237">
        <f>'CHARGEBACKS (FY04)'!K5</f>
        <v>1180555</v>
      </c>
      <c r="L5" s="460">
        <v>20359845</v>
      </c>
      <c r="M5" s="238"/>
      <c r="N5" s="241"/>
      <c r="O5" s="357"/>
      <c r="P5" s="323">
        <v>38261</v>
      </c>
      <c r="Q5" s="324"/>
      <c r="R5" s="242"/>
      <c r="S5" s="243"/>
      <c r="T5" s="243"/>
      <c r="U5" s="244"/>
    </row>
    <row r="6" spans="1:20" ht="12.75">
      <c r="A6" s="291" t="s">
        <v>116</v>
      </c>
      <c r="B6" s="358"/>
      <c r="I6" s="251"/>
      <c r="J6" s="251"/>
      <c r="P6" s="251"/>
      <c r="Q6" s="251"/>
      <c r="R6" s="333">
        <f aca="true" t="shared" si="0" ref="R6:S12">N6-K6</f>
        <v>0</v>
      </c>
      <c r="S6" s="278">
        <f t="shared" si="0"/>
        <v>0</v>
      </c>
      <c r="T6" s="278">
        <f aca="true" t="shared" si="1" ref="T6:T24">S6/12*(IF(P6,IF(P6-$P$5&gt;365,0,INT((365+$P$5-P6+(365/24))/(365/12))),0))</f>
        <v>0</v>
      </c>
    </row>
    <row r="7" spans="1:21" ht="12.75">
      <c r="A7" s="262" t="s">
        <v>192</v>
      </c>
      <c r="C7" s="409">
        <v>1</v>
      </c>
      <c r="D7" s="409"/>
      <c r="E7" s="409" t="s">
        <v>163</v>
      </c>
      <c r="F7" s="409" t="s">
        <v>84</v>
      </c>
      <c r="G7" s="409" t="s">
        <v>23</v>
      </c>
      <c r="H7" s="409"/>
      <c r="I7" s="437"/>
      <c r="J7" s="409"/>
      <c r="K7" s="439">
        <v>6497</v>
      </c>
      <c r="L7" s="415">
        <v>110762</v>
      </c>
      <c r="M7" s="440"/>
      <c r="N7" s="440">
        <v>20000</v>
      </c>
      <c r="O7" s="415">
        <v>400000</v>
      </c>
      <c r="P7" s="437">
        <v>38502</v>
      </c>
      <c r="Q7" s="252">
        <f>M7-J7</f>
        <v>0</v>
      </c>
      <c r="R7" s="326">
        <f t="shared" si="0"/>
        <v>13503</v>
      </c>
      <c r="S7" s="278">
        <f t="shared" si="0"/>
        <v>289238</v>
      </c>
      <c r="T7" s="327">
        <f t="shared" si="1"/>
        <v>96412.66666666667</v>
      </c>
      <c r="U7" s="438" t="s">
        <v>15</v>
      </c>
    </row>
    <row r="8" spans="3:21" ht="12.75">
      <c r="C8" s="409">
        <v>1</v>
      </c>
      <c r="D8" s="409"/>
      <c r="E8" s="409" t="s">
        <v>163</v>
      </c>
      <c r="F8" s="409" t="s">
        <v>85</v>
      </c>
      <c r="G8" s="409" t="s">
        <v>33</v>
      </c>
      <c r="H8" s="409"/>
      <c r="I8" s="437"/>
      <c r="J8" s="409"/>
      <c r="K8" s="439">
        <v>6498</v>
      </c>
      <c r="L8" s="415">
        <v>110763</v>
      </c>
      <c r="M8" s="440"/>
      <c r="N8" s="440">
        <v>30000</v>
      </c>
      <c r="O8" s="415">
        <v>600000</v>
      </c>
      <c r="P8" s="437">
        <v>38502</v>
      </c>
      <c r="Q8" s="252">
        <f aca="true" t="shared" si="2" ref="Q8:Q24">M8-J8</f>
        <v>0</v>
      </c>
      <c r="R8" s="326">
        <f t="shared" si="0"/>
        <v>23502</v>
      </c>
      <c r="S8" s="278">
        <f t="shared" si="0"/>
        <v>489237</v>
      </c>
      <c r="T8" s="327">
        <f t="shared" si="1"/>
        <v>163079</v>
      </c>
      <c r="U8" s="438" t="s">
        <v>15</v>
      </c>
    </row>
    <row r="9" spans="3:21" ht="12.75">
      <c r="C9" s="435">
        <v>1</v>
      </c>
      <c r="D9" s="435"/>
      <c r="E9" s="409" t="s">
        <v>163</v>
      </c>
      <c r="F9" s="435" t="s">
        <v>41</v>
      </c>
      <c r="G9" s="435" t="s">
        <v>20</v>
      </c>
      <c r="H9" s="435"/>
      <c r="I9" s="436"/>
      <c r="J9" s="409"/>
      <c r="K9" s="439">
        <v>2881</v>
      </c>
      <c r="L9" s="415">
        <v>39654</v>
      </c>
      <c r="M9" s="440"/>
      <c r="N9" s="440">
        <v>40000</v>
      </c>
      <c r="O9" s="415">
        <v>80000</v>
      </c>
      <c r="P9" s="436">
        <v>38534</v>
      </c>
      <c r="Q9" s="252">
        <f t="shared" si="2"/>
        <v>0</v>
      </c>
      <c r="R9" s="326">
        <f t="shared" si="0"/>
        <v>37119</v>
      </c>
      <c r="S9" s="278">
        <f t="shared" si="0"/>
        <v>40346</v>
      </c>
      <c r="T9" s="327">
        <f t="shared" si="1"/>
        <v>10086.5</v>
      </c>
      <c r="U9" s="438" t="s">
        <v>15</v>
      </c>
    </row>
    <row r="10" spans="3:21" ht="12.75">
      <c r="C10" s="435">
        <v>1</v>
      </c>
      <c r="D10" s="435"/>
      <c r="E10" s="409" t="s">
        <v>163</v>
      </c>
      <c r="F10" s="435" t="s">
        <v>86</v>
      </c>
      <c r="G10" s="435" t="s">
        <v>23</v>
      </c>
      <c r="H10" s="435"/>
      <c r="I10" s="436"/>
      <c r="J10" s="409"/>
      <c r="K10" s="439">
        <v>7785</v>
      </c>
      <c r="L10" s="415">
        <v>135914</v>
      </c>
      <c r="M10" s="440"/>
      <c r="N10" s="440">
        <v>50000</v>
      </c>
      <c r="O10" s="415">
        <v>1000000</v>
      </c>
      <c r="P10" s="436">
        <v>38596</v>
      </c>
      <c r="Q10" s="252">
        <f t="shared" si="2"/>
        <v>0</v>
      </c>
      <c r="R10" s="326">
        <f t="shared" si="0"/>
        <v>42215</v>
      </c>
      <c r="S10" s="278">
        <f t="shared" si="0"/>
        <v>864086</v>
      </c>
      <c r="T10" s="327">
        <f t="shared" si="1"/>
        <v>72007.16666666667</v>
      </c>
      <c r="U10" s="438" t="s">
        <v>21</v>
      </c>
    </row>
    <row r="11" spans="3:21" ht="12.75">
      <c r="C11" s="435"/>
      <c r="D11" s="435"/>
      <c r="E11" s="435"/>
      <c r="F11" s="435"/>
      <c r="G11" s="435"/>
      <c r="H11" s="435"/>
      <c r="I11" s="436"/>
      <c r="J11" s="436"/>
      <c r="K11" s="439"/>
      <c r="L11" s="415"/>
      <c r="M11" s="440"/>
      <c r="N11" s="440"/>
      <c r="O11" s="415"/>
      <c r="P11" s="436"/>
      <c r="Q11" s="252">
        <f t="shared" si="2"/>
        <v>0</v>
      </c>
      <c r="R11" s="333">
        <f t="shared" si="0"/>
        <v>0</v>
      </c>
      <c r="S11" s="278">
        <f t="shared" si="0"/>
        <v>0</v>
      </c>
      <c r="T11" s="327">
        <f t="shared" si="1"/>
        <v>0</v>
      </c>
      <c r="U11" s="438"/>
    </row>
    <row r="12" spans="3:21" ht="12.75">
      <c r="C12" s="435"/>
      <c r="D12" s="435"/>
      <c r="E12" s="435"/>
      <c r="F12" s="435"/>
      <c r="G12" s="435"/>
      <c r="H12" s="435"/>
      <c r="I12" s="436"/>
      <c r="J12" s="436"/>
      <c r="K12" s="439"/>
      <c r="L12" s="415"/>
      <c r="M12" s="440"/>
      <c r="N12" s="440"/>
      <c r="O12" s="415"/>
      <c r="P12" s="436"/>
      <c r="Q12" s="252">
        <f t="shared" si="2"/>
        <v>0</v>
      </c>
      <c r="R12" s="333">
        <f t="shared" si="0"/>
        <v>0</v>
      </c>
      <c r="S12" s="278">
        <f t="shared" si="0"/>
        <v>0</v>
      </c>
      <c r="T12" s="327">
        <f t="shared" si="1"/>
        <v>0</v>
      </c>
      <c r="U12" s="438"/>
    </row>
    <row r="13" spans="3:21" ht="12.75">
      <c r="C13" s="435"/>
      <c r="D13" s="435"/>
      <c r="E13" s="435"/>
      <c r="F13" s="435"/>
      <c r="G13" s="435"/>
      <c r="H13" s="435"/>
      <c r="I13" s="436"/>
      <c r="J13" s="436"/>
      <c r="K13" s="439"/>
      <c r="L13" s="415"/>
      <c r="M13" s="440"/>
      <c r="N13" s="440"/>
      <c r="O13" s="415"/>
      <c r="P13" s="436"/>
      <c r="Q13" s="252">
        <f t="shared" si="2"/>
        <v>0</v>
      </c>
      <c r="R13" s="333">
        <f aca="true" t="shared" si="3" ref="R13:R18">N13-K13</f>
        <v>0</v>
      </c>
      <c r="S13" s="278">
        <f aca="true" t="shared" si="4" ref="S13:S18">O13-L13</f>
        <v>0</v>
      </c>
      <c r="T13" s="327">
        <f t="shared" si="1"/>
        <v>0</v>
      </c>
      <c r="U13" s="438"/>
    </row>
    <row r="14" spans="3:21" ht="12.75">
      <c r="C14" s="435"/>
      <c r="D14" s="435"/>
      <c r="E14" s="435"/>
      <c r="F14" s="435"/>
      <c r="G14" s="435"/>
      <c r="H14" s="435"/>
      <c r="I14" s="436"/>
      <c r="J14" s="436"/>
      <c r="K14" s="439"/>
      <c r="L14" s="415"/>
      <c r="M14" s="440"/>
      <c r="N14" s="440"/>
      <c r="O14" s="415"/>
      <c r="P14" s="436"/>
      <c r="Q14" s="252">
        <f t="shared" si="2"/>
        <v>0</v>
      </c>
      <c r="R14" s="333">
        <f t="shared" si="3"/>
        <v>0</v>
      </c>
      <c r="S14" s="278">
        <f t="shared" si="4"/>
        <v>0</v>
      </c>
      <c r="T14" s="327">
        <f t="shared" si="1"/>
        <v>0</v>
      </c>
      <c r="U14" s="438"/>
    </row>
    <row r="15" spans="3:21" ht="12.75">
      <c r="C15" s="435"/>
      <c r="D15" s="435"/>
      <c r="E15" s="435"/>
      <c r="F15" s="435"/>
      <c r="G15" s="435"/>
      <c r="H15" s="435"/>
      <c r="I15" s="436"/>
      <c r="J15" s="436"/>
      <c r="K15" s="439"/>
      <c r="L15" s="415"/>
      <c r="M15" s="440"/>
      <c r="N15" s="440"/>
      <c r="O15" s="415"/>
      <c r="P15" s="436"/>
      <c r="Q15" s="252">
        <f t="shared" si="2"/>
        <v>0</v>
      </c>
      <c r="R15" s="333">
        <f t="shared" si="3"/>
        <v>0</v>
      </c>
      <c r="S15" s="278">
        <f t="shared" si="4"/>
        <v>0</v>
      </c>
      <c r="T15" s="327">
        <f t="shared" si="1"/>
        <v>0</v>
      </c>
      <c r="U15" s="438"/>
    </row>
    <row r="16" spans="3:21" ht="12.75">
      <c r="C16" s="435"/>
      <c r="D16" s="435"/>
      <c r="E16" s="435"/>
      <c r="F16" s="435"/>
      <c r="G16" s="435"/>
      <c r="H16" s="435"/>
      <c r="I16" s="436"/>
      <c r="J16" s="436"/>
      <c r="K16" s="439"/>
      <c r="L16" s="415"/>
      <c r="M16" s="440"/>
      <c r="N16" s="440"/>
      <c r="O16" s="415"/>
      <c r="P16" s="436"/>
      <c r="Q16" s="252">
        <f t="shared" si="2"/>
        <v>0</v>
      </c>
      <c r="R16" s="333">
        <f t="shared" si="3"/>
        <v>0</v>
      </c>
      <c r="S16" s="278">
        <f t="shared" si="4"/>
        <v>0</v>
      </c>
      <c r="T16" s="327">
        <f t="shared" si="1"/>
        <v>0</v>
      </c>
      <c r="U16" s="438"/>
    </row>
    <row r="17" spans="3:21" ht="12.75">
      <c r="C17" s="435"/>
      <c r="D17" s="435"/>
      <c r="E17" s="435"/>
      <c r="F17" s="435"/>
      <c r="G17" s="435"/>
      <c r="H17" s="435"/>
      <c r="I17" s="436"/>
      <c r="J17" s="436"/>
      <c r="K17" s="439"/>
      <c r="L17" s="415"/>
      <c r="M17" s="440"/>
      <c r="N17" s="440"/>
      <c r="O17" s="415"/>
      <c r="P17" s="436"/>
      <c r="Q17" s="252">
        <f t="shared" si="2"/>
        <v>0</v>
      </c>
      <c r="R17" s="333">
        <f t="shared" si="3"/>
        <v>0</v>
      </c>
      <c r="S17" s="278">
        <f t="shared" si="4"/>
        <v>0</v>
      </c>
      <c r="T17" s="327">
        <f t="shared" si="1"/>
        <v>0</v>
      </c>
      <c r="U17" s="438"/>
    </row>
    <row r="18" spans="3:21" ht="12.75">
      <c r="C18" s="435"/>
      <c r="D18" s="435"/>
      <c r="E18" s="435"/>
      <c r="F18" s="435"/>
      <c r="G18" s="435"/>
      <c r="H18" s="435"/>
      <c r="I18" s="436"/>
      <c r="J18" s="436"/>
      <c r="K18" s="439"/>
      <c r="L18" s="415"/>
      <c r="M18" s="440"/>
      <c r="N18" s="440"/>
      <c r="O18" s="415"/>
      <c r="P18" s="436"/>
      <c r="Q18" s="252">
        <f t="shared" si="2"/>
        <v>0</v>
      </c>
      <c r="R18" s="333">
        <f t="shared" si="3"/>
        <v>0</v>
      </c>
      <c r="S18" s="278">
        <f t="shared" si="4"/>
        <v>0</v>
      </c>
      <c r="T18" s="327">
        <f t="shared" si="1"/>
        <v>0</v>
      </c>
      <c r="U18" s="438"/>
    </row>
    <row r="19" spans="3:21" ht="12.75">
      <c r="C19" s="435"/>
      <c r="D19" s="435"/>
      <c r="E19" s="435"/>
      <c r="F19" s="435"/>
      <c r="G19" s="435"/>
      <c r="H19" s="435"/>
      <c r="I19" s="436"/>
      <c r="J19" s="436"/>
      <c r="K19" s="439"/>
      <c r="L19" s="415"/>
      <c r="M19" s="440"/>
      <c r="N19" s="440"/>
      <c r="O19" s="415"/>
      <c r="P19" s="436"/>
      <c r="Q19" s="252">
        <f t="shared" si="2"/>
        <v>0</v>
      </c>
      <c r="R19" s="333">
        <f aca="true" t="shared" si="5" ref="R19:S24">N19-K19</f>
        <v>0</v>
      </c>
      <c r="S19" s="278">
        <f t="shared" si="5"/>
        <v>0</v>
      </c>
      <c r="T19" s="327">
        <f t="shared" si="1"/>
        <v>0</v>
      </c>
      <c r="U19" s="438"/>
    </row>
    <row r="20" spans="3:21" ht="12.75">
      <c r="C20" s="435"/>
      <c r="D20" s="435"/>
      <c r="E20" s="435"/>
      <c r="F20" s="435"/>
      <c r="G20" s="435"/>
      <c r="H20" s="435"/>
      <c r="I20" s="436"/>
      <c r="J20" s="436"/>
      <c r="K20" s="439"/>
      <c r="L20" s="415"/>
      <c r="M20" s="440"/>
      <c r="N20" s="440"/>
      <c r="O20" s="415"/>
      <c r="P20" s="436"/>
      <c r="Q20" s="252">
        <f t="shared" si="2"/>
        <v>0</v>
      </c>
      <c r="R20" s="333">
        <f t="shared" si="5"/>
        <v>0</v>
      </c>
      <c r="S20" s="278">
        <f t="shared" si="5"/>
        <v>0</v>
      </c>
      <c r="T20" s="327">
        <f t="shared" si="1"/>
        <v>0</v>
      </c>
      <c r="U20" s="438"/>
    </row>
    <row r="21" spans="3:21" ht="12.75">
      <c r="C21" s="435"/>
      <c r="D21" s="435"/>
      <c r="E21" s="435"/>
      <c r="F21" s="435"/>
      <c r="G21" s="435"/>
      <c r="H21" s="435"/>
      <c r="I21" s="436"/>
      <c r="J21" s="436"/>
      <c r="K21" s="439"/>
      <c r="L21" s="415"/>
      <c r="M21" s="440"/>
      <c r="N21" s="440"/>
      <c r="O21" s="415"/>
      <c r="P21" s="436"/>
      <c r="Q21" s="252">
        <f t="shared" si="2"/>
        <v>0</v>
      </c>
      <c r="R21" s="333">
        <f t="shared" si="5"/>
        <v>0</v>
      </c>
      <c r="S21" s="278">
        <f t="shared" si="5"/>
        <v>0</v>
      </c>
      <c r="T21" s="327">
        <f t="shared" si="1"/>
        <v>0</v>
      </c>
      <c r="U21" s="438"/>
    </row>
    <row r="22" spans="3:21" ht="12.75">
      <c r="C22" s="435"/>
      <c r="D22" s="435"/>
      <c r="E22" s="435"/>
      <c r="F22" s="435"/>
      <c r="G22" s="435"/>
      <c r="H22" s="435"/>
      <c r="I22" s="436"/>
      <c r="J22" s="436"/>
      <c r="K22" s="439"/>
      <c r="L22" s="415"/>
      <c r="M22" s="440"/>
      <c r="N22" s="440"/>
      <c r="O22" s="415"/>
      <c r="P22" s="436"/>
      <c r="Q22" s="252">
        <f t="shared" si="2"/>
        <v>0</v>
      </c>
      <c r="R22" s="333">
        <f t="shared" si="5"/>
        <v>0</v>
      </c>
      <c r="S22" s="278">
        <f t="shared" si="5"/>
        <v>0</v>
      </c>
      <c r="T22" s="327">
        <f t="shared" si="1"/>
        <v>0</v>
      </c>
      <c r="U22" s="438"/>
    </row>
    <row r="23" spans="3:21" ht="12.75">
      <c r="C23" s="435"/>
      <c r="D23" s="435"/>
      <c r="E23" s="435"/>
      <c r="F23" s="435"/>
      <c r="G23" s="435"/>
      <c r="H23" s="435"/>
      <c r="I23" s="436"/>
      <c r="J23" s="436"/>
      <c r="K23" s="439"/>
      <c r="L23" s="415"/>
      <c r="M23" s="440"/>
      <c r="N23" s="440"/>
      <c r="O23" s="415"/>
      <c r="P23" s="436"/>
      <c r="Q23" s="252">
        <f t="shared" si="2"/>
        <v>0</v>
      </c>
      <c r="R23" s="333">
        <f t="shared" si="5"/>
        <v>0</v>
      </c>
      <c r="S23" s="278">
        <f t="shared" si="5"/>
        <v>0</v>
      </c>
      <c r="T23" s="327">
        <f t="shared" si="1"/>
        <v>0</v>
      </c>
      <c r="U23" s="438"/>
    </row>
    <row r="24" spans="3:21" ht="12.75">
      <c r="C24" s="331"/>
      <c r="D24" s="331"/>
      <c r="E24" s="331"/>
      <c r="F24" s="331"/>
      <c r="G24" s="331"/>
      <c r="H24" s="331"/>
      <c r="I24" s="332"/>
      <c r="J24" s="332"/>
      <c r="K24" s="360"/>
      <c r="M24" s="359"/>
      <c r="P24" s="332"/>
      <c r="Q24" s="252">
        <f t="shared" si="2"/>
        <v>0</v>
      </c>
      <c r="R24" s="333">
        <f t="shared" si="5"/>
        <v>0</v>
      </c>
      <c r="S24" s="278">
        <f t="shared" si="5"/>
        <v>0</v>
      </c>
      <c r="T24" s="327">
        <f t="shared" si="1"/>
        <v>0</v>
      </c>
      <c r="U24" s="330"/>
    </row>
    <row r="25" spans="1:21" s="344" customFormat="1" ht="13.5" thickBot="1">
      <c r="A25" s="361" t="s">
        <v>22</v>
      </c>
      <c r="B25" s="337"/>
      <c r="C25" s="337"/>
      <c r="D25" s="337"/>
      <c r="E25" s="337"/>
      <c r="F25" s="337"/>
      <c r="G25" s="337"/>
      <c r="H25" s="337"/>
      <c r="I25" s="337"/>
      <c r="J25" s="337"/>
      <c r="K25" s="362">
        <f>SUM(K6:K24)</f>
        <v>23661</v>
      </c>
      <c r="L25" s="238">
        <f>SUM(L6:L24)</f>
        <v>397093</v>
      </c>
      <c r="M25" s="238"/>
      <c r="N25" s="238">
        <f>SUM(N6:N24)</f>
        <v>140000</v>
      </c>
      <c r="O25" s="238">
        <f>SUM(O6:O24)</f>
        <v>2080000</v>
      </c>
      <c r="P25" s="341"/>
      <c r="Q25" s="341"/>
      <c r="R25" s="363">
        <f>SUM(R6:R24)</f>
        <v>116339</v>
      </c>
      <c r="S25" s="290">
        <f>SUM(S6:S24)</f>
        <v>1682907</v>
      </c>
      <c r="T25" s="290">
        <f>SUM(T6:T24)</f>
        <v>341585.3333333334</v>
      </c>
      <c r="U25" s="343"/>
    </row>
    <row r="26" spans="1:20" ht="12.75">
      <c r="A26" s="291" t="s">
        <v>117</v>
      </c>
      <c r="B26" s="358"/>
      <c r="C26" s="364"/>
      <c r="D26" s="364"/>
      <c r="E26" s="364"/>
      <c r="F26" s="364"/>
      <c r="G26" s="364"/>
      <c r="H26" s="364"/>
      <c r="I26" s="365"/>
      <c r="J26" s="365"/>
      <c r="K26" s="366"/>
      <c r="L26" s="367"/>
      <c r="M26" s="367"/>
      <c r="P26" s="251"/>
      <c r="Q26" s="251"/>
      <c r="R26" s="333">
        <f aca="true" t="shared" si="6" ref="R26:R44">N26-K26</f>
        <v>0</v>
      </c>
      <c r="S26" s="278">
        <f aca="true" t="shared" si="7" ref="S26:S44">O26-L26</f>
        <v>0</v>
      </c>
      <c r="T26" s="327">
        <f aca="true" t="shared" si="8" ref="T26:T44">S26/12*(IF(P26,IF(P26-$P$5&gt;365,0,INT((365+$P$5-P26+(365/24))/(365/12))),0))</f>
        <v>0</v>
      </c>
    </row>
    <row r="27" spans="1:21" ht="12.75">
      <c r="A27" s="262" t="s">
        <v>199</v>
      </c>
      <c r="B27" s="411" t="s">
        <v>106</v>
      </c>
      <c r="C27" s="444"/>
      <c r="D27" s="444"/>
      <c r="E27" s="444"/>
      <c r="F27" s="444"/>
      <c r="G27" s="444"/>
      <c r="H27" s="444"/>
      <c r="I27" s="445"/>
      <c r="J27" s="446"/>
      <c r="K27" s="447"/>
      <c r="L27" s="448"/>
      <c r="M27" s="440"/>
      <c r="N27" s="440">
        <v>10000</v>
      </c>
      <c r="O27" s="415">
        <v>200000</v>
      </c>
      <c r="P27" s="437">
        <v>38490</v>
      </c>
      <c r="Q27" s="252">
        <f>M27-J27</f>
        <v>0</v>
      </c>
      <c r="R27" s="326">
        <f t="shared" si="6"/>
        <v>10000</v>
      </c>
      <c r="S27" s="278">
        <f t="shared" si="7"/>
        <v>200000</v>
      </c>
      <c r="T27" s="327">
        <f t="shared" si="8"/>
        <v>66666.66666666667</v>
      </c>
      <c r="U27" s="438" t="s">
        <v>39</v>
      </c>
    </row>
    <row r="28" spans="2:21" ht="12.75">
      <c r="B28" s="411" t="s">
        <v>107</v>
      </c>
      <c r="C28" s="444"/>
      <c r="D28" s="444"/>
      <c r="E28" s="444"/>
      <c r="F28" s="444"/>
      <c r="G28" s="444"/>
      <c r="H28" s="444"/>
      <c r="I28" s="445"/>
      <c r="J28" s="446"/>
      <c r="K28" s="447"/>
      <c r="L28" s="448"/>
      <c r="M28" s="440"/>
      <c r="N28" s="440">
        <v>30000</v>
      </c>
      <c r="O28" s="415">
        <v>600000</v>
      </c>
      <c r="P28" s="437">
        <v>38503</v>
      </c>
      <c r="Q28" s="252">
        <f aca="true" t="shared" si="9" ref="Q28:Q44">M28-J28</f>
        <v>0</v>
      </c>
      <c r="R28" s="326">
        <f t="shared" si="6"/>
        <v>30000</v>
      </c>
      <c r="S28" s="278">
        <f t="shared" si="7"/>
        <v>600000</v>
      </c>
      <c r="T28" s="327">
        <f t="shared" si="8"/>
        <v>200000</v>
      </c>
      <c r="U28" s="438" t="s">
        <v>39</v>
      </c>
    </row>
    <row r="29" spans="2:21" ht="12.75">
      <c r="B29" s="411" t="s">
        <v>108</v>
      </c>
      <c r="C29" s="449"/>
      <c r="D29" s="449"/>
      <c r="E29" s="444"/>
      <c r="F29" s="449"/>
      <c r="G29" s="449"/>
      <c r="H29" s="449"/>
      <c r="I29" s="445"/>
      <c r="J29" s="445"/>
      <c r="K29" s="447"/>
      <c r="L29" s="448"/>
      <c r="M29" s="440"/>
      <c r="N29" s="440">
        <v>40000</v>
      </c>
      <c r="O29" s="415">
        <v>800000</v>
      </c>
      <c r="P29" s="436">
        <v>38545</v>
      </c>
      <c r="Q29" s="252">
        <f t="shared" si="9"/>
        <v>0</v>
      </c>
      <c r="R29" s="326">
        <f t="shared" si="6"/>
        <v>40000</v>
      </c>
      <c r="S29" s="278">
        <f t="shared" si="7"/>
        <v>800000</v>
      </c>
      <c r="T29" s="327">
        <f t="shared" si="8"/>
        <v>200000</v>
      </c>
      <c r="U29" s="438" t="s">
        <v>39</v>
      </c>
    </row>
    <row r="30" spans="2:21" ht="12.75">
      <c r="B30" s="411" t="s">
        <v>181</v>
      </c>
      <c r="C30" s="449"/>
      <c r="D30" s="449"/>
      <c r="E30" s="444"/>
      <c r="F30" s="449"/>
      <c r="G30" s="449"/>
      <c r="H30" s="449"/>
      <c r="I30" s="445"/>
      <c r="J30" s="445"/>
      <c r="K30" s="447"/>
      <c r="L30" s="448"/>
      <c r="M30" s="440"/>
      <c r="N30" s="440">
        <v>50000</v>
      </c>
      <c r="O30" s="415">
        <v>1000000</v>
      </c>
      <c r="P30" s="436">
        <v>38603</v>
      </c>
      <c r="Q30" s="252">
        <f t="shared" si="9"/>
        <v>0</v>
      </c>
      <c r="R30" s="333">
        <f t="shared" si="6"/>
        <v>50000</v>
      </c>
      <c r="S30" s="278">
        <f t="shared" si="7"/>
        <v>1000000</v>
      </c>
      <c r="T30" s="327">
        <f t="shared" si="8"/>
        <v>83333.33333333333</v>
      </c>
      <c r="U30" s="438" t="s">
        <v>39</v>
      </c>
    </row>
    <row r="31" spans="2:21" ht="12.75">
      <c r="B31" s="411"/>
      <c r="C31" s="449"/>
      <c r="D31" s="449"/>
      <c r="E31" s="449"/>
      <c r="F31" s="449"/>
      <c r="G31" s="449"/>
      <c r="H31" s="449"/>
      <c r="I31" s="445"/>
      <c r="J31" s="445"/>
      <c r="K31" s="447"/>
      <c r="L31" s="448"/>
      <c r="M31" s="440"/>
      <c r="N31" s="440"/>
      <c r="O31" s="415"/>
      <c r="P31" s="436"/>
      <c r="Q31" s="252">
        <f t="shared" si="9"/>
        <v>0</v>
      </c>
      <c r="R31" s="333">
        <f t="shared" si="6"/>
        <v>0</v>
      </c>
      <c r="S31" s="278">
        <f t="shared" si="7"/>
        <v>0</v>
      </c>
      <c r="T31" s="327">
        <f t="shared" si="8"/>
        <v>0</v>
      </c>
      <c r="U31" s="438"/>
    </row>
    <row r="32" spans="2:21" ht="12.75">
      <c r="B32" s="411"/>
      <c r="C32" s="449"/>
      <c r="D32" s="449"/>
      <c r="E32" s="449"/>
      <c r="F32" s="449"/>
      <c r="G32" s="449"/>
      <c r="H32" s="449"/>
      <c r="I32" s="445"/>
      <c r="J32" s="445"/>
      <c r="K32" s="447"/>
      <c r="L32" s="448"/>
      <c r="M32" s="440"/>
      <c r="N32" s="440"/>
      <c r="O32" s="415"/>
      <c r="P32" s="436"/>
      <c r="Q32" s="252">
        <f t="shared" si="9"/>
        <v>0</v>
      </c>
      <c r="R32" s="333">
        <f t="shared" si="6"/>
        <v>0</v>
      </c>
      <c r="S32" s="278">
        <f t="shared" si="7"/>
        <v>0</v>
      </c>
      <c r="T32" s="327">
        <f t="shared" si="8"/>
        <v>0</v>
      </c>
      <c r="U32" s="438"/>
    </row>
    <row r="33" spans="2:21" ht="12.75">
      <c r="B33" s="411"/>
      <c r="C33" s="449"/>
      <c r="D33" s="449"/>
      <c r="E33" s="449"/>
      <c r="F33" s="449"/>
      <c r="G33" s="449"/>
      <c r="H33" s="449"/>
      <c r="I33" s="445"/>
      <c r="J33" s="445"/>
      <c r="K33" s="447"/>
      <c r="L33" s="448"/>
      <c r="M33" s="440"/>
      <c r="N33" s="440"/>
      <c r="O33" s="415"/>
      <c r="P33" s="436"/>
      <c r="Q33" s="252">
        <f t="shared" si="9"/>
        <v>0</v>
      </c>
      <c r="R33" s="333">
        <f t="shared" si="6"/>
        <v>0</v>
      </c>
      <c r="S33" s="278">
        <f t="shared" si="7"/>
        <v>0</v>
      </c>
      <c r="T33" s="327">
        <f t="shared" si="8"/>
        <v>0</v>
      </c>
      <c r="U33" s="438"/>
    </row>
    <row r="34" spans="2:21" ht="12.75">
      <c r="B34" s="411"/>
      <c r="C34" s="449"/>
      <c r="D34" s="449"/>
      <c r="E34" s="449"/>
      <c r="F34" s="449"/>
      <c r="G34" s="449"/>
      <c r="H34" s="449"/>
      <c r="I34" s="445"/>
      <c r="J34" s="445"/>
      <c r="K34" s="447"/>
      <c r="L34" s="448"/>
      <c r="M34" s="440"/>
      <c r="N34" s="440"/>
      <c r="O34" s="415"/>
      <c r="P34" s="436"/>
      <c r="Q34" s="252">
        <f t="shared" si="9"/>
        <v>0</v>
      </c>
      <c r="R34" s="333">
        <f t="shared" si="6"/>
        <v>0</v>
      </c>
      <c r="S34" s="278">
        <f t="shared" si="7"/>
        <v>0</v>
      </c>
      <c r="T34" s="327">
        <f t="shared" si="8"/>
        <v>0</v>
      </c>
      <c r="U34" s="438"/>
    </row>
    <row r="35" spans="2:21" ht="12.75">
      <c r="B35" s="411"/>
      <c r="C35" s="449"/>
      <c r="D35" s="449"/>
      <c r="E35" s="449"/>
      <c r="F35" s="449"/>
      <c r="G35" s="449"/>
      <c r="H35" s="449"/>
      <c r="I35" s="445"/>
      <c r="J35" s="445"/>
      <c r="K35" s="447"/>
      <c r="L35" s="448"/>
      <c r="M35" s="440"/>
      <c r="N35" s="440"/>
      <c r="O35" s="415"/>
      <c r="P35" s="436"/>
      <c r="Q35" s="252">
        <f t="shared" si="9"/>
        <v>0</v>
      </c>
      <c r="R35" s="333">
        <f t="shared" si="6"/>
        <v>0</v>
      </c>
      <c r="S35" s="278">
        <f t="shared" si="7"/>
        <v>0</v>
      </c>
      <c r="T35" s="327">
        <f t="shared" si="8"/>
        <v>0</v>
      </c>
      <c r="U35" s="438"/>
    </row>
    <row r="36" spans="2:21" ht="12.75">
      <c r="B36" s="411"/>
      <c r="C36" s="449"/>
      <c r="D36" s="449"/>
      <c r="E36" s="449"/>
      <c r="F36" s="449"/>
      <c r="G36" s="449"/>
      <c r="H36" s="449"/>
      <c r="I36" s="445"/>
      <c r="J36" s="445"/>
      <c r="K36" s="447"/>
      <c r="L36" s="448"/>
      <c r="M36" s="440"/>
      <c r="N36" s="440"/>
      <c r="O36" s="415"/>
      <c r="P36" s="436"/>
      <c r="Q36" s="252">
        <f t="shared" si="9"/>
        <v>0</v>
      </c>
      <c r="R36" s="333">
        <f t="shared" si="6"/>
        <v>0</v>
      </c>
      <c r="S36" s="278">
        <f t="shared" si="7"/>
        <v>0</v>
      </c>
      <c r="T36" s="327">
        <f t="shared" si="8"/>
        <v>0</v>
      </c>
      <c r="U36" s="438"/>
    </row>
    <row r="37" spans="2:21" ht="12.75">
      <c r="B37" s="411"/>
      <c r="C37" s="449"/>
      <c r="D37" s="449"/>
      <c r="E37" s="449"/>
      <c r="F37" s="449"/>
      <c r="G37" s="449"/>
      <c r="H37" s="449"/>
      <c r="I37" s="445"/>
      <c r="J37" s="445"/>
      <c r="K37" s="447"/>
      <c r="L37" s="448"/>
      <c r="M37" s="440"/>
      <c r="N37" s="440"/>
      <c r="O37" s="415"/>
      <c r="P37" s="436"/>
      <c r="Q37" s="252">
        <f t="shared" si="9"/>
        <v>0</v>
      </c>
      <c r="R37" s="333">
        <f t="shared" si="6"/>
        <v>0</v>
      </c>
      <c r="S37" s="278">
        <f t="shared" si="7"/>
        <v>0</v>
      </c>
      <c r="T37" s="327">
        <f t="shared" si="8"/>
        <v>0</v>
      </c>
      <c r="U37" s="438"/>
    </row>
    <row r="38" spans="2:21" ht="12.75">
      <c r="B38" s="411"/>
      <c r="C38" s="449"/>
      <c r="D38" s="449"/>
      <c r="E38" s="449"/>
      <c r="F38" s="449"/>
      <c r="G38" s="449"/>
      <c r="H38" s="449"/>
      <c r="I38" s="445"/>
      <c r="J38" s="445"/>
      <c r="K38" s="447"/>
      <c r="L38" s="448"/>
      <c r="M38" s="440"/>
      <c r="N38" s="440"/>
      <c r="O38" s="415"/>
      <c r="P38" s="436"/>
      <c r="Q38" s="252">
        <f t="shared" si="9"/>
        <v>0</v>
      </c>
      <c r="R38" s="333">
        <f t="shared" si="6"/>
        <v>0</v>
      </c>
      <c r="S38" s="278">
        <f t="shared" si="7"/>
        <v>0</v>
      </c>
      <c r="T38" s="327">
        <f t="shared" si="8"/>
        <v>0</v>
      </c>
      <c r="U38" s="438"/>
    </row>
    <row r="39" spans="2:21" ht="12.75">
      <c r="B39" s="411"/>
      <c r="C39" s="449"/>
      <c r="D39" s="449"/>
      <c r="E39" s="449"/>
      <c r="F39" s="449"/>
      <c r="G39" s="449"/>
      <c r="H39" s="449"/>
      <c r="I39" s="445"/>
      <c r="J39" s="445"/>
      <c r="K39" s="447"/>
      <c r="L39" s="448"/>
      <c r="M39" s="440"/>
      <c r="N39" s="440"/>
      <c r="O39" s="415"/>
      <c r="P39" s="436"/>
      <c r="Q39" s="252">
        <f t="shared" si="9"/>
        <v>0</v>
      </c>
      <c r="R39" s="333">
        <f t="shared" si="6"/>
        <v>0</v>
      </c>
      <c r="S39" s="278">
        <f t="shared" si="7"/>
        <v>0</v>
      </c>
      <c r="T39" s="327">
        <f t="shared" si="8"/>
        <v>0</v>
      </c>
      <c r="U39" s="438"/>
    </row>
    <row r="40" spans="2:21" ht="12.75">
      <c r="B40" s="411"/>
      <c r="C40" s="449"/>
      <c r="D40" s="449"/>
      <c r="E40" s="449"/>
      <c r="F40" s="449"/>
      <c r="G40" s="449"/>
      <c r="H40" s="449"/>
      <c r="I40" s="445"/>
      <c r="J40" s="445"/>
      <c r="K40" s="447"/>
      <c r="L40" s="448"/>
      <c r="M40" s="440"/>
      <c r="N40" s="440"/>
      <c r="O40" s="415"/>
      <c r="P40" s="436"/>
      <c r="Q40" s="252">
        <f t="shared" si="9"/>
        <v>0</v>
      </c>
      <c r="R40" s="333">
        <f t="shared" si="6"/>
        <v>0</v>
      </c>
      <c r="S40" s="278">
        <f t="shared" si="7"/>
        <v>0</v>
      </c>
      <c r="T40" s="327">
        <f t="shared" si="8"/>
        <v>0</v>
      </c>
      <c r="U40" s="438"/>
    </row>
    <row r="41" spans="2:21" ht="12.75">
      <c r="B41" s="411"/>
      <c r="C41" s="449"/>
      <c r="D41" s="449"/>
      <c r="E41" s="449"/>
      <c r="F41" s="449"/>
      <c r="G41" s="449"/>
      <c r="H41" s="449"/>
      <c r="I41" s="445"/>
      <c r="J41" s="445"/>
      <c r="K41" s="447"/>
      <c r="L41" s="448"/>
      <c r="M41" s="440"/>
      <c r="N41" s="440"/>
      <c r="O41" s="415"/>
      <c r="P41" s="436"/>
      <c r="Q41" s="252">
        <f t="shared" si="9"/>
        <v>0</v>
      </c>
      <c r="R41" s="333">
        <f t="shared" si="6"/>
        <v>0</v>
      </c>
      <c r="S41" s="278">
        <f t="shared" si="7"/>
        <v>0</v>
      </c>
      <c r="T41" s="327">
        <f t="shared" si="8"/>
        <v>0</v>
      </c>
      <c r="U41" s="438"/>
    </row>
    <row r="42" spans="2:21" ht="12.75">
      <c r="B42" s="411"/>
      <c r="C42" s="449"/>
      <c r="D42" s="449"/>
      <c r="E42" s="449"/>
      <c r="F42" s="449"/>
      <c r="G42" s="449"/>
      <c r="H42" s="449"/>
      <c r="I42" s="445"/>
      <c r="J42" s="445"/>
      <c r="K42" s="447"/>
      <c r="L42" s="448"/>
      <c r="M42" s="440"/>
      <c r="N42" s="440"/>
      <c r="O42" s="415"/>
      <c r="P42" s="436"/>
      <c r="Q42" s="252">
        <f t="shared" si="9"/>
        <v>0</v>
      </c>
      <c r="R42" s="333">
        <f t="shared" si="6"/>
        <v>0</v>
      </c>
      <c r="S42" s="278">
        <f t="shared" si="7"/>
        <v>0</v>
      </c>
      <c r="T42" s="327">
        <f t="shared" si="8"/>
        <v>0</v>
      </c>
      <c r="U42" s="438"/>
    </row>
    <row r="43" spans="2:21" ht="12.75">
      <c r="B43" s="411"/>
      <c r="C43" s="449"/>
      <c r="D43" s="449"/>
      <c r="E43" s="449"/>
      <c r="F43" s="449"/>
      <c r="G43" s="449"/>
      <c r="H43" s="449"/>
      <c r="I43" s="445"/>
      <c r="J43" s="445"/>
      <c r="K43" s="447"/>
      <c r="L43" s="448"/>
      <c r="M43" s="440"/>
      <c r="N43" s="440"/>
      <c r="O43" s="415"/>
      <c r="P43" s="436"/>
      <c r="Q43" s="252">
        <f t="shared" si="9"/>
        <v>0</v>
      </c>
      <c r="R43" s="333">
        <f t="shared" si="6"/>
        <v>0</v>
      </c>
      <c r="S43" s="278">
        <f t="shared" si="7"/>
        <v>0</v>
      </c>
      <c r="T43" s="327">
        <f t="shared" si="8"/>
        <v>0</v>
      </c>
      <c r="U43" s="438"/>
    </row>
    <row r="44" spans="2:21" ht="12.75">
      <c r="B44" s="411"/>
      <c r="C44" s="449"/>
      <c r="D44" s="449"/>
      <c r="E44" s="449"/>
      <c r="F44" s="449"/>
      <c r="G44" s="449"/>
      <c r="H44" s="449"/>
      <c r="I44" s="445"/>
      <c r="J44" s="445"/>
      <c r="K44" s="447"/>
      <c r="L44" s="448"/>
      <c r="M44" s="440"/>
      <c r="N44" s="440"/>
      <c r="O44" s="415"/>
      <c r="P44" s="436"/>
      <c r="Q44" s="252">
        <f t="shared" si="9"/>
        <v>0</v>
      </c>
      <c r="R44" s="333">
        <f t="shared" si="6"/>
        <v>0</v>
      </c>
      <c r="S44" s="278">
        <f t="shared" si="7"/>
        <v>0</v>
      </c>
      <c r="T44" s="327">
        <f t="shared" si="8"/>
        <v>0</v>
      </c>
      <c r="U44" s="438"/>
    </row>
    <row r="45" spans="1:21" s="344" customFormat="1" ht="13.5" thickBot="1">
      <c r="A45" s="361" t="s">
        <v>22</v>
      </c>
      <c r="B45" s="337"/>
      <c r="C45" s="368"/>
      <c r="D45" s="368"/>
      <c r="E45" s="368"/>
      <c r="F45" s="368"/>
      <c r="G45" s="368"/>
      <c r="H45" s="368"/>
      <c r="I45" s="368"/>
      <c r="J45" s="368"/>
      <c r="K45" s="238">
        <f>SUM(K26:K44)</f>
        <v>0</v>
      </c>
      <c r="L45" s="238">
        <f>SUM(L26:L44)</f>
        <v>0</v>
      </c>
      <c r="M45" s="238">
        <f>SUM(M26:M44)</f>
        <v>0</v>
      </c>
      <c r="N45" s="238">
        <f>SUM(N26:N44)</f>
        <v>130000</v>
      </c>
      <c r="O45" s="238">
        <f>SUM(O26:O44)</f>
        <v>2600000</v>
      </c>
      <c r="P45" s="341"/>
      <c r="Q45" s="341"/>
      <c r="R45" s="342">
        <f>SUM(R26:R44)</f>
        <v>130000</v>
      </c>
      <c r="S45" s="290">
        <f>SUM(S26:S44)</f>
        <v>2600000</v>
      </c>
      <c r="T45" s="290">
        <f>SUM(T26:T44)</f>
        <v>550000</v>
      </c>
      <c r="U45" s="343"/>
    </row>
    <row r="47" spans="1:2" ht="12.75">
      <c r="A47" s="291" t="s">
        <v>162</v>
      </c>
      <c r="B47" s="358"/>
    </row>
    <row r="48" spans="1:14" s="2" customFormat="1" ht="12.75">
      <c r="A48" s="303" t="s">
        <v>160</v>
      </c>
      <c r="K48" s="3"/>
      <c r="N48" s="185"/>
    </row>
    <row r="49" spans="1:24" ht="12.75">
      <c r="A49" s="291" t="s">
        <v>176</v>
      </c>
      <c r="B49" s="248"/>
      <c r="C49" s="247"/>
      <c r="D49" s="266"/>
      <c r="E49" s="266"/>
      <c r="I49" s="251"/>
      <c r="J49" s="251"/>
      <c r="K49" s="253"/>
      <c r="N49" s="260"/>
      <c r="O49" s="260"/>
      <c r="P49" s="256"/>
      <c r="Q49" s="257"/>
      <c r="R49" s="258"/>
      <c r="S49" s="259"/>
      <c r="T49" s="292"/>
      <c r="U49" s="278"/>
      <c r="V49" s="278"/>
      <c r="W49" s="261"/>
      <c r="X49" s="262"/>
    </row>
  </sheetData>
  <mergeCells count="5">
    <mergeCell ref="A1:B1"/>
    <mergeCell ref="I2:J2"/>
    <mergeCell ref="M1:O1"/>
    <mergeCell ref="P1:U1"/>
    <mergeCell ref="H1:L1"/>
  </mergeCells>
  <printOptions gridLines="1"/>
  <pageMargins left="0.75" right="0.75" top="1" bottom="1" header="0.5" footer="0.5"/>
  <pageSetup fitToHeight="1" fitToWidth="1" horizontalDpi="600" verticalDpi="600" orientation="landscape" paperSize="5" scale="64" r:id="rId1"/>
  <headerFooter alignWithMargins="0">
    <oddHeader>&amp;C&amp;26&amp;A</oddHeader>
    <oddFooter>&amp;L&amp;F&amp;C&amp;A&amp;RBen Akyereko&amp;D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Z238"/>
  <sheetViews>
    <sheetView zoomScale="80" zoomScaleNormal="80" workbookViewId="0" topLeftCell="H1">
      <selection activeCell="H3" sqref="H3"/>
    </sheetView>
  </sheetViews>
  <sheetFormatPr defaultColWidth="9.140625" defaultRowHeight="12.75"/>
  <cols>
    <col min="1" max="1" width="25.8515625" style="262" customWidth="1"/>
    <col min="2" max="2" width="28.140625" style="255" bestFit="1" customWidth="1"/>
    <col min="3" max="3" width="8.421875" style="255" customWidth="1"/>
    <col min="4" max="4" width="9.7109375" style="248" customWidth="1"/>
    <col min="5" max="5" width="15.140625" style="248" customWidth="1"/>
    <col min="6" max="6" width="11.00390625" style="248" customWidth="1"/>
    <col min="7" max="7" width="3.28125" style="248" customWidth="1"/>
    <col min="8" max="8" width="9.28125" style="248" customWidth="1"/>
    <col min="9" max="9" width="8.421875" style="248" customWidth="1"/>
    <col min="10" max="10" width="8.7109375" style="248" bestFit="1" customWidth="1"/>
    <col min="11" max="11" width="10.7109375" style="282" bestFit="1" customWidth="1"/>
    <col min="12" max="12" width="13.28125" style="283" bestFit="1" customWidth="1"/>
    <col min="13" max="13" width="11.57421875" style="283" customWidth="1"/>
    <col min="14" max="14" width="11.7109375" style="294" bestFit="1" customWidth="1"/>
    <col min="15" max="15" width="12.421875" style="283" customWidth="1"/>
    <col min="16" max="16" width="9.7109375" style="325" customWidth="1"/>
    <col min="17" max="17" width="8.8515625" style="325" customWidth="1"/>
    <col min="18" max="18" width="9.00390625" style="292" customWidth="1"/>
    <col min="19" max="19" width="12.00390625" style="383" customWidth="1"/>
    <col min="20" max="20" width="12.140625" style="384" customWidth="1"/>
    <col min="21" max="21" width="13.8515625" style="261" customWidth="1"/>
    <col min="22" max="24" width="9.140625" style="260" customWidth="1"/>
    <col min="25" max="16384" width="9.140625" style="262" customWidth="1"/>
  </cols>
  <sheetData>
    <row r="1" spans="1:26" s="305" customFormat="1" ht="12.75" customHeight="1">
      <c r="A1" s="477" t="s">
        <v>112</v>
      </c>
      <c r="B1" s="478"/>
      <c r="C1" s="188" t="s">
        <v>69</v>
      </c>
      <c r="D1" s="188"/>
      <c r="E1" s="188"/>
      <c r="F1" s="188"/>
      <c r="G1" s="189"/>
      <c r="H1" s="466" t="s">
        <v>87</v>
      </c>
      <c r="I1" s="481"/>
      <c r="J1" s="481"/>
      <c r="K1" s="481"/>
      <c r="L1" s="482"/>
      <c r="M1" s="470" t="s">
        <v>70</v>
      </c>
      <c r="N1" s="473"/>
      <c r="O1" s="474"/>
      <c r="P1" s="469" t="s">
        <v>71</v>
      </c>
      <c r="Q1" s="473"/>
      <c r="R1" s="473"/>
      <c r="S1" s="473"/>
      <c r="T1" s="473"/>
      <c r="U1" s="474"/>
      <c r="V1" s="296"/>
      <c r="W1" s="385"/>
      <c r="X1" s="385"/>
      <c r="Y1" s="385"/>
      <c r="Z1" s="385"/>
    </row>
    <row r="2" spans="1:21" s="209" customFormat="1" ht="12.75" customHeight="1">
      <c r="A2" s="191" t="s">
        <v>100</v>
      </c>
      <c r="B2" s="192" t="str">
        <f>'CHARGEBACKS (FY04)'!B2</f>
        <v>Department of Government</v>
      </c>
      <c r="C2" s="193"/>
      <c r="D2" s="193"/>
      <c r="E2" s="193"/>
      <c r="F2" s="193"/>
      <c r="G2" s="194"/>
      <c r="H2" s="195"/>
      <c r="I2" s="475"/>
      <c r="J2" s="476"/>
      <c r="K2" s="198"/>
      <c r="L2" s="307"/>
      <c r="M2" s="308"/>
      <c r="N2" s="202"/>
      <c r="O2" s="309"/>
      <c r="P2" s="310"/>
      <c r="Q2" s="311"/>
      <c r="R2" s="206"/>
      <c r="S2" s="207"/>
      <c r="T2" s="207"/>
      <c r="U2" s="208"/>
    </row>
    <row r="3" spans="1:21" s="209" customFormat="1" ht="12.75" customHeight="1">
      <c r="A3" s="191" t="s">
        <v>101</v>
      </c>
      <c r="B3" s="192" t="str">
        <f>'CHARGEBACKS (FY04)'!B3</f>
        <v>US Bureau of Indian Affair</v>
      </c>
      <c r="C3" s="193" t="s">
        <v>66</v>
      </c>
      <c r="D3" s="193" t="s">
        <v>157</v>
      </c>
      <c r="E3" s="193" t="s">
        <v>68</v>
      </c>
      <c r="F3" s="193"/>
      <c r="G3" s="194"/>
      <c r="H3" s="195" t="s">
        <v>0</v>
      </c>
      <c r="I3" s="196" t="s">
        <v>0</v>
      </c>
      <c r="J3" s="183" t="s">
        <v>146</v>
      </c>
      <c r="K3" s="198" t="s">
        <v>145</v>
      </c>
      <c r="L3" s="312" t="s">
        <v>175</v>
      </c>
      <c r="M3" s="313" t="s">
        <v>143</v>
      </c>
      <c r="N3" s="202" t="s">
        <v>145</v>
      </c>
      <c r="O3" s="314" t="s">
        <v>175</v>
      </c>
      <c r="P3" s="315" t="s">
        <v>3</v>
      </c>
      <c r="Q3" s="389" t="s">
        <v>146</v>
      </c>
      <c r="R3" s="206" t="s">
        <v>1</v>
      </c>
      <c r="S3" s="215" t="s">
        <v>2</v>
      </c>
      <c r="T3" s="215" t="s">
        <v>2</v>
      </c>
      <c r="U3" s="208" t="s">
        <v>141</v>
      </c>
    </row>
    <row r="4" spans="1:21" s="302" customFormat="1" ht="30">
      <c r="A4" s="216" t="s">
        <v>180</v>
      </c>
      <c r="B4" s="217">
        <f>'CHARGEBACKS (FY04)'!B4</f>
        <v>1409</v>
      </c>
      <c r="C4" s="218" t="s">
        <v>67</v>
      </c>
      <c r="D4" s="218" t="s">
        <v>158</v>
      </c>
      <c r="E4" s="219" t="s">
        <v>5</v>
      </c>
      <c r="F4" s="219" t="s">
        <v>6</v>
      </c>
      <c r="G4" s="220" t="s">
        <v>7</v>
      </c>
      <c r="H4" s="221" t="s">
        <v>4</v>
      </c>
      <c r="I4" s="222" t="s">
        <v>88</v>
      </c>
      <c r="J4" s="222" t="s">
        <v>174</v>
      </c>
      <c r="K4" s="223" t="s">
        <v>94</v>
      </c>
      <c r="L4" s="317" t="s">
        <v>8</v>
      </c>
      <c r="M4" s="388" t="s">
        <v>174</v>
      </c>
      <c r="N4" s="227" t="s">
        <v>94</v>
      </c>
      <c r="O4" s="318" t="s">
        <v>9</v>
      </c>
      <c r="P4" s="319" t="s">
        <v>91</v>
      </c>
      <c r="Q4" s="390" t="s">
        <v>144</v>
      </c>
      <c r="R4" s="320" t="s">
        <v>93</v>
      </c>
      <c r="S4" s="321" t="s">
        <v>10</v>
      </c>
      <c r="T4" s="321" t="s">
        <v>92</v>
      </c>
      <c r="U4" s="322" t="s">
        <v>95</v>
      </c>
    </row>
    <row r="5" spans="1:21" s="275" customFormat="1" ht="13.5" thickBot="1">
      <c r="A5" s="284" t="s">
        <v>200</v>
      </c>
      <c r="B5" s="370"/>
      <c r="C5" s="370"/>
      <c r="D5" s="235"/>
      <c r="E5" s="235"/>
      <c r="F5" s="235"/>
      <c r="G5" s="298"/>
      <c r="H5" s="235"/>
      <c r="I5" s="356"/>
      <c r="J5" s="356"/>
      <c r="K5" s="237">
        <f>'CHARGEBACKS (FY04)'!K5</f>
        <v>1180555</v>
      </c>
      <c r="L5" s="459">
        <v>22349406</v>
      </c>
      <c r="M5" s="238"/>
      <c r="N5" s="241"/>
      <c r="O5" s="371"/>
      <c r="P5" s="324">
        <v>38626</v>
      </c>
      <c r="Q5" s="324"/>
      <c r="R5" s="242"/>
      <c r="S5" s="372"/>
      <c r="T5" s="372"/>
      <c r="U5" s="244"/>
    </row>
    <row r="6" spans="1:20" ht="12.75">
      <c r="A6" s="291" t="s">
        <v>116</v>
      </c>
      <c r="B6" s="358"/>
      <c r="C6" s="358"/>
      <c r="I6" s="251"/>
      <c r="J6" s="251"/>
      <c r="L6" s="254"/>
      <c r="M6" s="254"/>
      <c r="O6" s="373"/>
      <c r="P6" s="251"/>
      <c r="Q6" s="251"/>
      <c r="R6" s="374">
        <f aca="true" t="shared" si="0" ref="R6:S10">N6-K6</f>
        <v>0</v>
      </c>
      <c r="S6" s="375">
        <f t="shared" si="0"/>
        <v>0</v>
      </c>
      <c r="T6" s="278">
        <f aca="true" t="shared" si="1" ref="T6:T24">S6/12*(IF(P6,IF(P6-$P$5&gt;365,0,INT((365+$P$5-P6+(365/24))/(365/12))),0))</f>
        <v>0</v>
      </c>
    </row>
    <row r="7" spans="1:21" ht="12.75">
      <c r="A7" s="262" t="s">
        <v>201</v>
      </c>
      <c r="C7" s="411">
        <v>2</v>
      </c>
      <c r="D7" s="409"/>
      <c r="E7" s="409" t="s">
        <v>163</v>
      </c>
      <c r="F7" s="409" t="s">
        <v>97</v>
      </c>
      <c r="G7" s="409" t="s">
        <v>98</v>
      </c>
      <c r="H7" s="409"/>
      <c r="I7" s="437"/>
      <c r="J7" s="409"/>
      <c r="K7" s="439">
        <v>8000</v>
      </c>
      <c r="L7" s="415">
        <v>200000</v>
      </c>
      <c r="M7" s="415"/>
      <c r="N7" s="441">
        <v>40000</v>
      </c>
      <c r="O7" s="442">
        <v>800000</v>
      </c>
      <c r="P7" s="437">
        <v>38867</v>
      </c>
      <c r="Q7" s="252">
        <f>M7-J7</f>
        <v>0</v>
      </c>
      <c r="R7" s="326">
        <f t="shared" si="0"/>
        <v>32000</v>
      </c>
      <c r="S7" s="375">
        <f t="shared" si="0"/>
        <v>600000</v>
      </c>
      <c r="T7" s="278">
        <f t="shared" si="1"/>
        <v>200000</v>
      </c>
      <c r="U7" s="438" t="s">
        <v>40</v>
      </c>
    </row>
    <row r="8" spans="3:21" ht="12.75">
      <c r="C8" s="411">
        <v>1</v>
      </c>
      <c r="D8" s="409"/>
      <c r="E8" s="409" t="s">
        <v>163</v>
      </c>
      <c r="F8" s="409" t="s">
        <v>85</v>
      </c>
      <c r="G8" s="409" t="s">
        <v>33</v>
      </c>
      <c r="H8" s="409"/>
      <c r="I8" s="437"/>
      <c r="J8" s="409"/>
      <c r="K8" s="439">
        <v>7500</v>
      </c>
      <c r="L8" s="415">
        <v>150000</v>
      </c>
      <c r="M8" s="415"/>
      <c r="N8" s="441">
        <v>30000</v>
      </c>
      <c r="O8" s="442">
        <v>600000</v>
      </c>
      <c r="P8" s="437">
        <v>38867</v>
      </c>
      <c r="Q8" s="252">
        <f aca="true" t="shared" si="2" ref="Q8:Q24">M8-J8</f>
        <v>0</v>
      </c>
      <c r="R8" s="326">
        <f t="shared" si="0"/>
        <v>22500</v>
      </c>
      <c r="S8" s="375">
        <f t="shared" si="0"/>
        <v>450000</v>
      </c>
      <c r="T8" s="278">
        <f t="shared" si="1"/>
        <v>150000</v>
      </c>
      <c r="U8" s="438" t="s">
        <v>40</v>
      </c>
    </row>
    <row r="9" spans="3:21" ht="12.75">
      <c r="C9" s="411">
        <v>9</v>
      </c>
      <c r="D9" s="435"/>
      <c r="E9" s="409" t="s">
        <v>163</v>
      </c>
      <c r="F9" s="435" t="s">
        <v>99</v>
      </c>
      <c r="G9" s="435" t="s">
        <v>13</v>
      </c>
      <c r="H9" s="435"/>
      <c r="I9" s="436"/>
      <c r="J9" s="409"/>
      <c r="K9" s="439">
        <v>5000</v>
      </c>
      <c r="L9" s="415">
        <v>100000</v>
      </c>
      <c r="M9" s="415"/>
      <c r="N9" s="441">
        <v>40000</v>
      </c>
      <c r="O9" s="442">
        <v>800000</v>
      </c>
      <c r="P9" s="436">
        <v>38899</v>
      </c>
      <c r="Q9" s="252">
        <f t="shared" si="2"/>
        <v>0</v>
      </c>
      <c r="R9" s="326">
        <f t="shared" si="0"/>
        <v>35000</v>
      </c>
      <c r="S9" s="375">
        <f t="shared" si="0"/>
        <v>700000</v>
      </c>
      <c r="T9" s="278">
        <f t="shared" si="1"/>
        <v>175000</v>
      </c>
      <c r="U9" s="438" t="s">
        <v>15</v>
      </c>
    </row>
    <row r="10" spans="3:21" ht="12.75">
      <c r="C10" s="411">
        <v>1</v>
      </c>
      <c r="D10" s="435"/>
      <c r="E10" s="409" t="s">
        <v>163</v>
      </c>
      <c r="F10" s="435" t="s">
        <v>86</v>
      </c>
      <c r="G10" s="435" t="s">
        <v>23</v>
      </c>
      <c r="H10" s="435"/>
      <c r="I10" s="436"/>
      <c r="J10" s="409"/>
      <c r="K10" s="439">
        <v>8000</v>
      </c>
      <c r="L10" s="415">
        <v>150000</v>
      </c>
      <c r="M10" s="415"/>
      <c r="N10" s="441">
        <v>100000</v>
      </c>
      <c r="O10" s="442">
        <v>2000000</v>
      </c>
      <c r="P10" s="436">
        <v>38961</v>
      </c>
      <c r="Q10" s="252">
        <f t="shared" si="2"/>
        <v>0</v>
      </c>
      <c r="R10" s="374">
        <f t="shared" si="0"/>
        <v>92000</v>
      </c>
      <c r="S10" s="375">
        <f t="shared" si="0"/>
        <v>1850000</v>
      </c>
      <c r="T10" s="278">
        <f t="shared" si="1"/>
        <v>154166.66666666666</v>
      </c>
      <c r="U10" s="438" t="s">
        <v>21</v>
      </c>
    </row>
    <row r="11" spans="3:21" ht="12.75">
      <c r="C11" s="411"/>
      <c r="D11" s="435"/>
      <c r="E11" s="435"/>
      <c r="F11" s="435"/>
      <c r="G11" s="435"/>
      <c r="H11" s="435"/>
      <c r="I11" s="436"/>
      <c r="J11" s="436"/>
      <c r="K11" s="439"/>
      <c r="L11" s="415"/>
      <c r="M11" s="415"/>
      <c r="N11" s="441"/>
      <c r="O11" s="442"/>
      <c r="P11" s="436"/>
      <c r="Q11" s="252">
        <f t="shared" si="2"/>
        <v>0</v>
      </c>
      <c r="R11" s="374">
        <f aca="true" t="shared" si="3" ref="R11:R24">N11-K11</f>
        <v>0</v>
      </c>
      <c r="S11" s="375">
        <f aca="true" t="shared" si="4" ref="S11:S24">O11-L11</f>
        <v>0</v>
      </c>
      <c r="T11" s="278">
        <f t="shared" si="1"/>
        <v>0</v>
      </c>
      <c r="U11" s="438"/>
    </row>
    <row r="12" spans="3:21" ht="12.75">
      <c r="C12" s="411"/>
      <c r="D12" s="435"/>
      <c r="E12" s="435"/>
      <c r="F12" s="435"/>
      <c r="G12" s="435"/>
      <c r="H12" s="435"/>
      <c r="I12" s="436"/>
      <c r="J12" s="436"/>
      <c r="K12" s="439"/>
      <c r="L12" s="415"/>
      <c r="M12" s="415"/>
      <c r="N12" s="441"/>
      <c r="O12" s="442"/>
      <c r="P12" s="436"/>
      <c r="Q12" s="252">
        <f t="shared" si="2"/>
        <v>0</v>
      </c>
      <c r="R12" s="374">
        <f t="shared" si="3"/>
        <v>0</v>
      </c>
      <c r="S12" s="375">
        <f t="shared" si="4"/>
        <v>0</v>
      </c>
      <c r="T12" s="278">
        <f t="shared" si="1"/>
        <v>0</v>
      </c>
      <c r="U12" s="438"/>
    </row>
    <row r="13" spans="3:21" ht="12.75">
      <c r="C13" s="411"/>
      <c r="D13" s="435"/>
      <c r="E13" s="435"/>
      <c r="F13" s="435"/>
      <c r="G13" s="435"/>
      <c r="H13" s="435"/>
      <c r="I13" s="436"/>
      <c r="J13" s="436"/>
      <c r="K13" s="439"/>
      <c r="L13" s="415"/>
      <c r="M13" s="415"/>
      <c r="N13" s="441"/>
      <c r="O13" s="442"/>
      <c r="P13" s="436"/>
      <c r="Q13" s="252">
        <f t="shared" si="2"/>
        <v>0</v>
      </c>
      <c r="R13" s="374">
        <f t="shared" si="3"/>
        <v>0</v>
      </c>
      <c r="S13" s="375">
        <f t="shared" si="4"/>
        <v>0</v>
      </c>
      <c r="T13" s="278">
        <f t="shared" si="1"/>
        <v>0</v>
      </c>
      <c r="U13" s="438"/>
    </row>
    <row r="14" spans="3:21" ht="12.75">
      <c r="C14" s="411"/>
      <c r="D14" s="435"/>
      <c r="E14" s="435"/>
      <c r="F14" s="435"/>
      <c r="G14" s="435"/>
      <c r="H14" s="435"/>
      <c r="I14" s="436"/>
      <c r="J14" s="436"/>
      <c r="K14" s="439"/>
      <c r="L14" s="415"/>
      <c r="M14" s="415"/>
      <c r="N14" s="441"/>
      <c r="O14" s="442"/>
      <c r="P14" s="436"/>
      <c r="Q14" s="252">
        <f t="shared" si="2"/>
        <v>0</v>
      </c>
      <c r="R14" s="374">
        <f t="shared" si="3"/>
        <v>0</v>
      </c>
      <c r="S14" s="375">
        <f t="shared" si="4"/>
        <v>0</v>
      </c>
      <c r="T14" s="278">
        <f t="shared" si="1"/>
        <v>0</v>
      </c>
      <c r="U14" s="438"/>
    </row>
    <row r="15" spans="3:21" ht="12.75">
      <c r="C15" s="411"/>
      <c r="D15" s="435"/>
      <c r="E15" s="435"/>
      <c r="F15" s="435"/>
      <c r="G15" s="435"/>
      <c r="H15" s="435"/>
      <c r="I15" s="436"/>
      <c r="J15" s="436"/>
      <c r="K15" s="439"/>
      <c r="L15" s="415"/>
      <c r="M15" s="415"/>
      <c r="N15" s="441"/>
      <c r="O15" s="442"/>
      <c r="P15" s="436"/>
      <c r="Q15" s="252">
        <f t="shared" si="2"/>
        <v>0</v>
      </c>
      <c r="R15" s="374">
        <f t="shared" si="3"/>
        <v>0</v>
      </c>
      <c r="S15" s="375">
        <f t="shared" si="4"/>
        <v>0</v>
      </c>
      <c r="T15" s="278">
        <f t="shared" si="1"/>
        <v>0</v>
      </c>
      <c r="U15" s="438"/>
    </row>
    <row r="16" spans="3:21" ht="12.75">
      <c r="C16" s="411"/>
      <c r="D16" s="435"/>
      <c r="E16" s="435"/>
      <c r="F16" s="435"/>
      <c r="G16" s="435"/>
      <c r="H16" s="435"/>
      <c r="I16" s="436"/>
      <c r="J16" s="436"/>
      <c r="K16" s="439"/>
      <c r="L16" s="415"/>
      <c r="M16" s="415"/>
      <c r="N16" s="441"/>
      <c r="O16" s="442"/>
      <c r="P16" s="436"/>
      <c r="Q16" s="252">
        <f t="shared" si="2"/>
        <v>0</v>
      </c>
      <c r="R16" s="374">
        <f t="shared" si="3"/>
        <v>0</v>
      </c>
      <c r="S16" s="375">
        <f t="shared" si="4"/>
        <v>0</v>
      </c>
      <c r="T16" s="278">
        <f t="shared" si="1"/>
        <v>0</v>
      </c>
      <c r="U16" s="438"/>
    </row>
    <row r="17" spans="3:21" ht="12.75">
      <c r="C17" s="411"/>
      <c r="D17" s="435"/>
      <c r="E17" s="435"/>
      <c r="F17" s="435"/>
      <c r="G17" s="435"/>
      <c r="H17" s="435"/>
      <c r="I17" s="436"/>
      <c r="J17" s="436"/>
      <c r="K17" s="439"/>
      <c r="L17" s="415"/>
      <c r="M17" s="415"/>
      <c r="N17" s="441"/>
      <c r="O17" s="442"/>
      <c r="P17" s="436"/>
      <c r="Q17" s="252">
        <f t="shared" si="2"/>
        <v>0</v>
      </c>
      <c r="R17" s="374">
        <f t="shared" si="3"/>
        <v>0</v>
      </c>
      <c r="S17" s="375">
        <f t="shared" si="4"/>
        <v>0</v>
      </c>
      <c r="T17" s="278">
        <f t="shared" si="1"/>
        <v>0</v>
      </c>
      <c r="U17" s="438"/>
    </row>
    <row r="18" spans="3:21" ht="12.75">
      <c r="C18" s="411"/>
      <c r="D18" s="435"/>
      <c r="E18" s="435"/>
      <c r="F18" s="435"/>
      <c r="G18" s="435"/>
      <c r="H18" s="435"/>
      <c r="I18" s="436"/>
      <c r="J18" s="436"/>
      <c r="K18" s="439"/>
      <c r="L18" s="415"/>
      <c r="M18" s="415"/>
      <c r="N18" s="441"/>
      <c r="O18" s="442"/>
      <c r="P18" s="436"/>
      <c r="Q18" s="252">
        <f t="shared" si="2"/>
        <v>0</v>
      </c>
      <c r="R18" s="374">
        <f t="shared" si="3"/>
        <v>0</v>
      </c>
      <c r="S18" s="375">
        <f t="shared" si="4"/>
        <v>0</v>
      </c>
      <c r="T18" s="278">
        <f t="shared" si="1"/>
        <v>0</v>
      </c>
      <c r="U18" s="438"/>
    </row>
    <row r="19" spans="3:21" ht="12.75">
      <c r="C19" s="411"/>
      <c r="D19" s="435"/>
      <c r="E19" s="435"/>
      <c r="F19" s="435"/>
      <c r="G19" s="435"/>
      <c r="H19" s="435"/>
      <c r="I19" s="436"/>
      <c r="J19" s="436"/>
      <c r="K19" s="439"/>
      <c r="L19" s="415"/>
      <c r="M19" s="415"/>
      <c r="N19" s="441"/>
      <c r="O19" s="442"/>
      <c r="P19" s="436"/>
      <c r="Q19" s="252">
        <f t="shared" si="2"/>
        <v>0</v>
      </c>
      <c r="R19" s="374">
        <f t="shared" si="3"/>
        <v>0</v>
      </c>
      <c r="S19" s="375">
        <f t="shared" si="4"/>
        <v>0</v>
      </c>
      <c r="T19" s="278">
        <f t="shared" si="1"/>
        <v>0</v>
      </c>
      <c r="U19" s="438"/>
    </row>
    <row r="20" spans="3:21" ht="12.75">
      <c r="C20" s="411"/>
      <c r="D20" s="435"/>
      <c r="E20" s="435"/>
      <c r="F20" s="435"/>
      <c r="G20" s="435"/>
      <c r="H20" s="435"/>
      <c r="I20" s="436"/>
      <c r="J20" s="436"/>
      <c r="K20" s="439"/>
      <c r="L20" s="415"/>
      <c r="M20" s="415"/>
      <c r="N20" s="441"/>
      <c r="O20" s="442"/>
      <c r="P20" s="436"/>
      <c r="Q20" s="252">
        <f t="shared" si="2"/>
        <v>0</v>
      </c>
      <c r="R20" s="374">
        <f t="shared" si="3"/>
        <v>0</v>
      </c>
      <c r="S20" s="375">
        <f t="shared" si="4"/>
        <v>0</v>
      </c>
      <c r="T20" s="278">
        <f t="shared" si="1"/>
        <v>0</v>
      </c>
      <c r="U20" s="438"/>
    </row>
    <row r="21" spans="3:21" ht="12.75">
      <c r="C21" s="411"/>
      <c r="D21" s="435"/>
      <c r="E21" s="435"/>
      <c r="F21" s="435"/>
      <c r="G21" s="435"/>
      <c r="H21" s="435"/>
      <c r="I21" s="436"/>
      <c r="J21" s="436"/>
      <c r="K21" s="439"/>
      <c r="L21" s="415"/>
      <c r="M21" s="415"/>
      <c r="N21" s="441"/>
      <c r="O21" s="442"/>
      <c r="P21" s="436"/>
      <c r="Q21" s="252">
        <f t="shared" si="2"/>
        <v>0</v>
      </c>
      <c r="R21" s="374">
        <f t="shared" si="3"/>
        <v>0</v>
      </c>
      <c r="S21" s="375">
        <f t="shared" si="4"/>
        <v>0</v>
      </c>
      <c r="T21" s="278">
        <f t="shared" si="1"/>
        <v>0</v>
      </c>
      <c r="U21" s="438"/>
    </row>
    <row r="22" spans="3:21" ht="12.75">
      <c r="C22" s="411"/>
      <c r="D22" s="435"/>
      <c r="E22" s="435"/>
      <c r="F22" s="435"/>
      <c r="G22" s="435"/>
      <c r="H22" s="435"/>
      <c r="I22" s="436"/>
      <c r="J22" s="436"/>
      <c r="K22" s="439"/>
      <c r="L22" s="415"/>
      <c r="M22" s="415"/>
      <c r="N22" s="441"/>
      <c r="O22" s="442"/>
      <c r="P22" s="436"/>
      <c r="Q22" s="252">
        <f t="shared" si="2"/>
        <v>0</v>
      </c>
      <c r="R22" s="374">
        <f t="shared" si="3"/>
        <v>0</v>
      </c>
      <c r="S22" s="375">
        <f t="shared" si="4"/>
        <v>0</v>
      </c>
      <c r="T22" s="278">
        <f t="shared" si="1"/>
        <v>0</v>
      </c>
      <c r="U22" s="438"/>
    </row>
    <row r="23" spans="3:21" ht="12.75">
      <c r="C23" s="411"/>
      <c r="D23" s="435"/>
      <c r="E23" s="435"/>
      <c r="F23" s="435"/>
      <c r="G23" s="435"/>
      <c r="H23" s="435"/>
      <c r="I23" s="436"/>
      <c r="J23" s="436"/>
      <c r="K23" s="439"/>
      <c r="L23" s="415"/>
      <c r="M23" s="415"/>
      <c r="N23" s="441"/>
      <c r="O23" s="442"/>
      <c r="P23" s="436"/>
      <c r="Q23" s="252">
        <f t="shared" si="2"/>
        <v>0</v>
      </c>
      <c r="R23" s="374">
        <f t="shared" si="3"/>
        <v>0</v>
      </c>
      <c r="S23" s="375">
        <f t="shared" si="4"/>
        <v>0</v>
      </c>
      <c r="T23" s="278">
        <f t="shared" si="1"/>
        <v>0</v>
      </c>
      <c r="U23" s="438"/>
    </row>
    <row r="24" spans="3:21" ht="12.75">
      <c r="C24" s="411"/>
      <c r="D24" s="435"/>
      <c r="E24" s="435"/>
      <c r="F24" s="435"/>
      <c r="G24" s="435"/>
      <c r="H24" s="435"/>
      <c r="I24" s="436"/>
      <c r="J24" s="436"/>
      <c r="K24" s="439"/>
      <c r="L24" s="415"/>
      <c r="M24" s="415"/>
      <c r="N24" s="441"/>
      <c r="O24" s="442"/>
      <c r="P24" s="436"/>
      <c r="Q24" s="252">
        <f t="shared" si="2"/>
        <v>0</v>
      </c>
      <c r="R24" s="374">
        <f t="shared" si="3"/>
        <v>0</v>
      </c>
      <c r="S24" s="375">
        <f t="shared" si="4"/>
        <v>0</v>
      </c>
      <c r="T24" s="278">
        <f t="shared" si="1"/>
        <v>0</v>
      </c>
      <c r="U24" s="438"/>
    </row>
    <row r="25" spans="1:21" s="344" customFormat="1" ht="13.5" thickBot="1">
      <c r="A25" s="361" t="s">
        <v>22</v>
      </c>
      <c r="B25" s="370"/>
      <c r="C25" s="370"/>
      <c r="D25" s="337"/>
      <c r="E25" s="337"/>
      <c r="F25" s="337"/>
      <c r="G25" s="337"/>
      <c r="H25" s="337"/>
      <c r="I25" s="337"/>
      <c r="J25" s="337"/>
      <c r="K25" s="362">
        <f>SUM(K6:K24)</f>
        <v>28500</v>
      </c>
      <c r="L25" s="362">
        <f>SUM(L6:L24)</f>
        <v>600000</v>
      </c>
      <c r="M25" s="239"/>
      <c r="N25" s="362">
        <f>SUM(N6:N24)</f>
        <v>210000</v>
      </c>
      <c r="O25" s="376">
        <f>SUM(O6:O24)</f>
        <v>4200000</v>
      </c>
      <c r="P25" s="341"/>
      <c r="Q25" s="341"/>
      <c r="R25" s="342">
        <f>SUM(R6:R24)</f>
        <v>181500</v>
      </c>
      <c r="S25" s="377">
        <f>SUM(S6:S24)</f>
        <v>3600000</v>
      </c>
      <c r="T25" s="377">
        <f>SUM(T6:T24)</f>
        <v>679166.6666666666</v>
      </c>
      <c r="U25" s="343"/>
    </row>
    <row r="26" spans="1:20" ht="12.75">
      <c r="A26" s="291" t="s">
        <v>117</v>
      </c>
      <c r="B26" s="358"/>
      <c r="C26" s="378"/>
      <c r="D26" s="364"/>
      <c r="E26" s="364"/>
      <c r="F26" s="364"/>
      <c r="G26" s="364"/>
      <c r="H26" s="364"/>
      <c r="I26" s="365"/>
      <c r="J26" s="365"/>
      <c r="K26" s="366"/>
      <c r="L26" s="367"/>
      <c r="M26" s="367"/>
      <c r="O26" s="373"/>
      <c r="P26" s="251"/>
      <c r="Q26" s="251"/>
      <c r="R26" s="333">
        <f aca="true" t="shared" si="5" ref="R26:S30">N26-K26</f>
        <v>0</v>
      </c>
      <c r="S26" s="375">
        <f t="shared" si="5"/>
        <v>0</v>
      </c>
      <c r="T26" s="278">
        <f aca="true" t="shared" si="6" ref="T26:T44">S26/12*(IF(P26,IF(P26-$P$5&gt;365,0,INT((365+$P$5-P26+(365/24))/(365/12))),0))</f>
        <v>0</v>
      </c>
    </row>
    <row r="27" spans="1:21" ht="12.75">
      <c r="A27" s="262" t="s">
        <v>193</v>
      </c>
      <c r="B27" s="411" t="s">
        <v>111</v>
      </c>
      <c r="C27" s="443"/>
      <c r="D27" s="444"/>
      <c r="E27" s="444"/>
      <c r="F27" s="444"/>
      <c r="G27" s="444"/>
      <c r="H27" s="444"/>
      <c r="I27" s="445"/>
      <c r="J27" s="446"/>
      <c r="K27" s="447"/>
      <c r="L27" s="448"/>
      <c r="M27" s="448"/>
      <c r="N27" s="441">
        <v>10000</v>
      </c>
      <c r="O27" s="442">
        <v>200000</v>
      </c>
      <c r="P27" s="437">
        <v>38855</v>
      </c>
      <c r="Q27" s="252">
        <f aca="true" t="shared" si="7" ref="Q27:Q44">M27-J27</f>
        <v>0</v>
      </c>
      <c r="R27" s="326">
        <f t="shared" si="5"/>
        <v>10000</v>
      </c>
      <c r="S27" s="375">
        <f t="shared" si="5"/>
        <v>200000</v>
      </c>
      <c r="T27" s="278">
        <f t="shared" si="6"/>
        <v>66666.66666666667</v>
      </c>
      <c r="U27" s="438" t="s">
        <v>39</v>
      </c>
    </row>
    <row r="28" spans="2:21" ht="12.75">
      <c r="B28" s="411" t="s">
        <v>110</v>
      </c>
      <c r="C28" s="443"/>
      <c r="D28" s="444"/>
      <c r="E28" s="444"/>
      <c r="F28" s="444"/>
      <c r="G28" s="444"/>
      <c r="H28" s="444"/>
      <c r="I28" s="445"/>
      <c r="J28" s="446"/>
      <c r="K28" s="447"/>
      <c r="L28" s="448"/>
      <c r="M28" s="448"/>
      <c r="N28" s="441">
        <v>30000</v>
      </c>
      <c r="O28" s="442">
        <v>600000</v>
      </c>
      <c r="P28" s="437">
        <v>38868</v>
      </c>
      <c r="Q28" s="252">
        <f t="shared" si="7"/>
        <v>0</v>
      </c>
      <c r="R28" s="326">
        <f t="shared" si="5"/>
        <v>30000</v>
      </c>
      <c r="S28" s="375">
        <f t="shared" si="5"/>
        <v>600000</v>
      </c>
      <c r="T28" s="278">
        <f t="shared" si="6"/>
        <v>200000</v>
      </c>
      <c r="U28" s="438" t="s">
        <v>39</v>
      </c>
    </row>
    <row r="29" spans="2:21" ht="12.75">
      <c r="B29" s="411" t="s">
        <v>111</v>
      </c>
      <c r="C29" s="443"/>
      <c r="D29" s="449"/>
      <c r="E29" s="444"/>
      <c r="F29" s="449"/>
      <c r="G29" s="449"/>
      <c r="H29" s="449"/>
      <c r="I29" s="445"/>
      <c r="J29" s="445"/>
      <c r="K29" s="447"/>
      <c r="L29" s="448"/>
      <c r="M29" s="448"/>
      <c r="N29" s="441">
        <v>40000</v>
      </c>
      <c r="O29" s="442">
        <v>80000</v>
      </c>
      <c r="P29" s="436">
        <v>38910</v>
      </c>
      <c r="Q29" s="252">
        <f t="shared" si="7"/>
        <v>0</v>
      </c>
      <c r="R29" s="326">
        <f t="shared" si="5"/>
        <v>40000</v>
      </c>
      <c r="S29" s="375">
        <f t="shared" si="5"/>
        <v>80000</v>
      </c>
      <c r="T29" s="278">
        <f t="shared" si="6"/>
        <v>20000</v>
      </c>
      <c r="U29" s="438" t="s">
        <v>39</v>
      </c>
    </row>
    <row r="30" spans="2:21" ht="12.75">
      <c r="B30" s="411" t="s">
        <v>110</v>
      </c>
      <c r="C30" s="443"/>
      <c r="D30" s="449"/>
      <c r="E30" s="444"/>
      <c r="F30" s="449"/>
      <c r="G30" s="449"/>
      <c r="H30" s="449"/>
      <c r="I30" s="445"/>
      <c r="J30" s="445"/>
      <c r="K30" s="447"/>
      <c r="L30" s="448"/>
      <c r="M30" s="448"/>
      <c r="N30" s="441">
        <v>50000</v>
      </c>
      <c r="O30" s="442">
        <v>1000000</v>
      </c>
      <c r="P30" s="436">
        <v>38968</v>
      </c>
      <c r="Q30" s="252">
        <f t="shared" si="7"/>
        <v>0</v>
      </c>
      <c r="R30" s="326">
        <f t="shared" si="5"/>
        <v>50000</v>
      </c>
      <c r="S30" s="375">
        <f t="shared" si="5"/>
        <v>1000000</v>
      </c>
      <c r="T30" s="278">
        <f t="shared" si="6"/>
        <v>83333.33333333333</v>
      </c>
      <c r="U30" s="438" t="s">
        <v>39</v>
      </c>
    </row>
    <row r="31" spans="2:21" ht="12.75">
      <c r="B31" s="411"/>
      <c r="C31" s="443"/>
      <c r="D31" s="449"/>
      <c r="E31" s="444"/>
      <c r="F31" s="449"/>
      <c r="G31" s="449"/>
      <c r="H31" s="449"/>
      <c r="I31" s="445"/>
      <c r="J31" s="445"/>
      <c r="K31" s="447"/>
      <c r="L31" s="448"/>
      <c r="M31" s="448"/>
      <c r="N31" s="441"/>
      <c r="O31" s="442"/>
      <c r="P31" s="436"/>
      <c r="Q31" s="252">
        <f t="shared" si="7"/>
        <v>0</v>
      </c>
      <c r="R31" s="333">
        <f aca="true" t="shared" si="8" ref="R31:R44">N31-K31</f>
        <v>0</v>
      </c>
      <c r="S31" s="375">
        <f aca="true" t="shared" si="9" ref="S31:S44">O31-L31</f>
        <v>0</v>
      </c>
      <c r="T31" s="278">
        <f t="shared" si="6"/>
        <v>0</v>
      </c>
      <c r="U31" s="438"/>
    </row>
    <row r="32" spans="2:21" ht="12.75">
      <c r="B32" s="411"/>
      <c r="C32" s="443"/>
      <c r="D32" s="449"/>
      <c r="E32" s="444"/>
      <c r="F32" s="449"/>
      <c r="G32" s="449"/>
      <c r="H32" s="449"/>
      <c r="I32" s="445"/>
      <c r="J32" s="445"/>
      <c r="K32" s="447"/>
      <c r="L32" s="448"/>
      <c r="M32" s="448"/>
      <c r="N32" s="441"/>
      <c r="O32" s="442"/>
      <c r="P32" s="436"/>
      <c r="Q32" s="252">
        <f t="shared" si="7"/>
        <v>0</v>
      </c>
      <c r="R32" s="333">
        <f t="shared" si="8"/>
        <v>0</v>
      </c>
      <c r="S32" s="375">
        <f t="shared" si="9"/>
        <v>0</v>
      </c>
      <c r="T32" s="278">
        <f t="shared" si="6"/>
        <v>0</v>
      </c>
      <c r="U32" s="438"/>
    </row>
    <row r="33" spans="2:21" ht="12.75">
      <c r="B33" s="411"/>
      <c r="C33" s="443"/>
      <c r="D33" s="449"/>
      <c r="E33" s="444"/>
      <c r="F33" s="449"/>
      <c r="G33" s="449"/>
      <c r="H33" s="449"/>
      <c r="I33" s="445"/>
      <c r="J33" s="445"/>
      <c r="K33" s="447"/>
      <c r="L33" s="448"/>
      <c r="M33" s="448"/>
      <c r="N33" s="441"/>
      <c r="O33" s="442"/>
      <c r="P33" s="436"/>
      <c r="Q33" s="252">
        <f t="shared" si="7"/>
        <v>0</v>
      </c>
      <c r="R33" s="333">
        <f t="shared" si="8"/>
        <v>0</v>
      </c>
      <c r="S33" s="375">
        <f t="shared" si="9"/>
        <v>0</v>
      </c>
      <c r="T33" s="278">
        <f t="shared" si="6"/>
        <v>0</v>
      </c>
      <c r="U33" s="438"/>
    </row>
    <row r="34" spans="2:21" ht="12.75">
      <c r="B34" s="411"/>
      <c r="C34" s="443"/>
      <c r="D34" s="449"/>
      <c r="E34" s="444"/>
      <c r="F34" s="449"/>
      <c r="G34" s="449"/>
      <c r="H34" s="449"/>
      <c r="I34" s="445"/>
      <c r="J34" s="445"/>
      <c r="K34" s="447"/>
      <c r="L34" s="448"/>
      <c r="M34" s="448"/>
      <c r="N34" s="441"/>
      <c r="O34" s="442"/>
      <c r="P34" s="436"/>
      <c r="Q34" s="252">
        <f t="shared" si="7"/>
        <v>0</v>
      </c>
      <c r="R34" s="333">
        <f t="shared" si="8"/>
        <v>0</v>
      </c>
      <c r="S34" s="375">
        <f t="shared" si="9"/>
        <v>0</v>
      </c>
      <c r="T34" s="278">
        <f t="shared" si="6"/>
        <v>0</v>
      </c>
      <c r="U34" s="438"/>
    </row>
    <row r="35" spans="2:21" ht="12.75">
      <c r="B35" s="411"/>
      <c r="C35" s="443"/>
      <c r="D35" s="449"/>
      <c r="E35" s="444"/>
      <c r="F35" s="449"/>
      <c r="G35" s="449"/>
      <c r="H35" s="449"/>
      <c r="I35" s="445"/>
      <c r="J35" s="445"/>
      <c r="K35" s="447"/>
      <c r="L35" s="448"/>
      <c r="M35" s="448"/>
      <c r="N35" s="441"/>
      <c r="O35" s="442"/>
      <c r="P35" s="436"/>
      <c r="Q35" s="252">
        <f t="shared" si="7"/>
        <v>0</v>
      </c>
      <c r="R35" s="333">
        <f t="shared" si="8"/>
        <v>0</v>
      </c>
      <c r="S35" s="375">
        <f t="shared" si="9"/>
        <v>0</v>
      </c>
      <c r="T35" s="278">
        <f t="shared" si="6"/>
        <v>0</v>
      </c>
      <c r="U35" s="438"/>
    </row>
    <row r="36" spans="2:21" ht="12.75">
      <c r="B36" s="411"/>
      <c r="C36" s="443"/>
      <c r="D36" s="449"/>
      <c r="E36" s="444"/>
      <c r="F36" s="449"/>
      <c r="G36" s="449"/>
      <c r="H36" s="449"/>
      <c r="I36" s="445"/>
      <c r="J36" s="445"/>
      <c r="K36" s="447"/>
      <c r="L36" s="448"/>
      <c r="M36" s="448"/>
      <c r="N36" s="441"/>
      <c r="O36" s="442"/>
      <c r="P36" s="436"/>
      <c r="Q36" s="252">
        <f t="shared" si="7"/>
        <v>0</v>
      </c>
      <c r="R36" s="333">
        <f t="shared" si="8"/>
        <v>0</v>
      </c>
      <c r="S36" s="375">
        <f t="shared" si="9"/>
        <v>0</v>
      </c>
      <c r="T36" s="278">
        <f t="shared" si="6"/>
        <v>0</v>
      </c>
      <c r="U36" s="438"/>
    </row>
    <row r="37" spans="2:21" ht="12.75">
      <c r="B37" s="411"/>
      <c r="C37" s="443"/>
      <c r="D37" s="449"/>
      <c r="E37" s="444"/>
      <c r="F37" s="449"/>
      <c r="G37" s="449"/>
      <c r="H37" s="449"/>
      <c r="I37" s="445"/>
      <c r="J37" s="445"/>
      <c r="K37" s="447"/>
      <c r="L37" s="448"/>
      <c r="M37" s="448"/>
      <c r="N37" s="441"/>
      <c r="O37" s="442"/>
      <c r="P37" s="436"/>
      <c r="Q37" s="252">
        <f t="shared" si="7"/>
        <v>0</v>
      </c>
      <c r="R37" s="333">
        <f t="shared" si="8"/>
        <v>0</v>
      </c>
      <c r="S37" s="375">
        <f t="shared" si="9"/>
        <v>0</v>
      </c>
      <c r="T37" s="278">
        <f t="shared" si="6"/>
        <v>0</v>
      </c>
      <c r="U37" s="438"/>
    </row>
    <row r="38" spans="2:21" ht="12.75">
      <c r="B38" s="411"/>
      <c r="C38" s="443"/>
      <c r="D38" s="449"/>
      <c r="E38" s="444"/>
      <c r="F38" s="449"/>
      <c r="G38" s="449"/>
      <c r="H38" s="449"/>
      <c r="I38" s="445"/>
      <c r="J38" s="445"/>
      <c r="K38" s="447"/>
      <c r="L38" s="448"/>
      <c r="M38" s="448"/>
      <c r="N38" s="441"/>
      <c r="O38" s="442"/>
      <c r="P38" s="436"/>
      <c r="Q38" s="252">
        <f t="shared" si="7"/>
        <v>0</v>
      </c>
      <c r="R38" s="333">
        <f t="shared" si="8"/>
        <v>0</v>
      </c>
      <c r="S38" s="375">
        <f t="shared" si="9"/>
        <v>0</v>
      </c>
      <c r="T38" s="278">
        <f t="shared" si="6"/>
        <v>0</v>
      </c>
      <c r="U38" s="438"/>
    </row>
    <row r="39" spans="2:21" ht="12.75">
      <c r="B39" s="411"/>
      <c r="C39" s="443"/>
      <c r="D39" s="449"/>
      <c r="E39" s="444"/>
      <c r="F39" s="449"/>
      <c r="G39" s="449"/>
      <c r="H39" s="449"/>
      <c r="I39" s="445"/>
      <c r="J39" s="445"/>
      <c r="K39" s="447"/>
      <c r="L39" s="448"/>
      <c r="M39" s="448"/>
      <c r="N39" s="441"/>
      <c r="O39" s="442"/>
      <c r="P39" s="436"/>
      <c r="Q39" s="252">
        <f t="shared" si="7"/>
        <v>0</v>
      </c>
      <c r="R39" s="333">
        <f t="shared" si="8"/>
        <v>0</v>
      </c>
      <c r="S39" s="375">
        <f t="shared" si="9"/>
        <v>0</v>
      </c>
      <c r="T39" s="278">
        <f t="shared" si="6"/>
        <v>0</v>
      </c>
      <c r="U39" s="438"/>
    </row>
    <row r="40" spans="2:21" ht="12.75">
      <c r="B40" s="411"/>
      <c r="C40" s="443"/>
      <c r="D40" s="449"/>
      <c r="E40" s="444"/>
      <c r="F40" s="449"/>
      <c r="G40" s="449"/>
      <c r="H40" s="449"/>
      <c r="I40" s="445"/>
      <c r="J40" s="445"/>
      <c r="K40" s="447"/>
      <c r="L40" s="448"/>
      <c r="M40" s="448"/>
      <c r="N40" s="441"/>
      <c r="O40" s="442"/>
      <c r="P40" s="436"/>
      <c r="Q40" s="252">
        <f t="shared" si="7"/>
        <v>0</v>
      </c>
      <c r="R40" s="333">
        <f t="shared" si="8"/>
        <v>0</v>
      </c>
      <c r="S40" s="375">
        <f t="shared" si="9"/>
        <v>0</v>
      </c>
      <c r="T40" s="278">
        <f t="shared" si="6"/>
        <v>0</v>
      </c>
      <c r="U40" s="438"/>
    </row>
    <row r="41" spans="2:21" ht="12.75">
      <c r="B41" s="411"/>
      <c r="C41" s="443"/>
      <c r="D41" s="449"/>
      <c r="E41" s="444"/>
      <c r="F41" s="449"/>
      <c r="G41" s="449"/>
      <c r="H41" s="449"/>
      <c r="I41" s="445"/>
      <c r="J41" s="445"/>
      <c r="K41" s="447"/>
      <c r="L41" s="448"/>
      <c r="M41" s="448"/>
      <c r="N41" s="441"/>
      <c r="O41" s="442"/>
      <c r="P41" s="436"/>
      <c r="Q41" s="252">
        <f t="shared" si="7"/>
        <v>0</v>
      </c>
      <c r="R41" s="333">
        <f t="shared" si="8"/>
        <v>0</v>
      </c>
      <c r="S41" s="375">
        <f t="shared" si="9"/>
        <v>0</v>
      </c>
      <c r="T41" s="278">
        <f t="shared" si="6"/>
        <v>0</v>
      </c>
      <c r="U41" s="438"/>
    </row>
    <row r="42" spans="2:21" ht="12.75">
      <c r="B42" s="411"/>
      <c r="C42" s="443"/>
      <c r="D42" s="444"/>
      <c r="E42" s="444"/>
      <c r="F42" s="444"/>
      <c r="G42" s="444"/>
      <c r="H42" s="444"/>
      <c r="I42" s="444"/>
      <c r="J42" s="444"/>
      <c r="K42" s="450"/>
      <c r="L42" s="451"/>
      <c r="M42" s="451"/>
      <c r="N42" s="441"/>
      <c r="O42" s="422"/>
      <c r="P42" s="427"/>
      <c r="Q42" s="252">
        <f t="shared" si="7"/>
        <v>0</v>
      </c>
      <c r="R42" s="333">
        <f t="shared" si="8"/>
        <v>0</v>
      </c>
      <c r="S42" s="375">
        <f t="shared" si="9"/>
        <v>0</v>
      </c>
      <c r="T42" s="278">
        <f t="shared" si="6"/>
        <v>0</v>
      </c>
      <c r="U42" s="425"/>
    </row>
    <row r="43" spans="2:21" ht="12.75">
      <c r="B43" s="411"/>
      <c r="C43" s="443"/>
      <c r="D43" s="449"/>
      <c r="E43" s="449"/>
      <c r="F43" s="449"/>
      <c r="G43" s="449"/>
      <c r="H43" s="449"/>
      <c r="I43" s="445"/>
      <c r="J43" s="445"/>
      <c r="K43" s="447"/>
      <c r="L43" s="448"/>
      <c r="M43" s="448"/>
      <c r="N43" s="441"/>
      <c r="O43" s="442"/>
      <c r="P43" s="436"/>
      <c r="Q43" s="252">
        <f t="shared" si="7"/>
        <v>0</v>
      </c>
      <c r="R43" s="333">
        <f t="shared" si="8"/>
        <v>0</v>
      </c>
      <c r="S43" s="375">
        <f t="shared" si="9"/>
        <v>0</v>
      </c>
      <c r="T43" s="278">
        <f t="shared" si="6"/>
        <v>0</v>
      </c>
      <c r="U43" s="438"/>
    </row>
    <row r="44" spans="2:21" ht="12.75">
      <c r="B44" s="411"/>
      <c r="C44" s="443"/>
      <c r="D44" s="449"/>
      <c r="E44" s="449"/>
      <c r="F44" s="449"/>
      <c r="G44" s="449"/>
      <c r="H44" s="449"/>
      <c r="I44" s="445"/>
      <c r="J44" s="445"/>
      <c r="K44" s="447"/>
      <c r="L44" s="448"/>
      <c r="M44" s="448"/>
      <c r="N44" s="441"/>
      <c r="O44" s="442"/>
      <c r="P44" s="436"/>
      <c r="Q44" s="252">
        <f t="shared" si="7"/>
        <v>0</v>
      </c>
      <c r="R44" s="333">
        <f t="shared" si="8"/>
        <v>0</v>
      </c>
      <c r="S44" s="375">
        <f t="shared" si="9"/>
        <v>0</v>
      </c>
      <c r="T44" s="278">
        <f t="shared" si="6"/>
        <v>0</v>
      </c>
      <c r="U44" s="438"/>
    </row>
    <row r="45" spans="1:21" s="344" customFormat="1" ht="13.5" thickBot="1">
      <c r="A45" s="361" t="s">
        <v>22</v>
      </c>
      <c r="B45" s="370"/>
      <c r="C45" s="379"/>
      <c r="D45" s="368"/>
      <c r="E45" s="368"/>
      <c r="F45" s="368"/>
      <c r="G45" s="368"/>
      <c r="H45" s="368"/>
      <c r="I45" s="368"/>
      <c r="J45" s="368"/>
      <c r="K45" s="369"/>
      <c r="L45" s="380"/>
      <c r="M45" s="380"/>
      <c r="N45" s="376">
        <f>SUM(N26:N44)</f>
        <v>130000</v>
      </c>
      <c r="O45" s="376">
        <f>SUM(O26:O44)</f>
        <v>1880000</v>
      </c>
      <c r="P45" s="341"/>
      <c r="Q45" s="341"/>
      <c r="R45" s="342">
        <f>SUM(R26:R44)</f>
        <v>130000</v>
      </c>
      <c r="S45" s="377">
        <f>SUM(S26:S44)</f>
        <v>1880000</v>
      </c>
      <c r="T45" s="377">
        <f>SUM(T26:T44)</f>
        <v>370000</v>
      </c>
      <c r="U45" s="343"/>
    </row>
    <row r="46" spans="12:20" ht="12.75">
      <c r="L46" s="254"/>
      <c r="M46" s="254"/>
      <c r="O46" s="373"/>
      <c r="S46" s="381"/>
      <c r="T46" s="382"/>
    </row>
    <row r="47" spans="1:20" ht="12.75">
      <c r="A47" s="291" t="s">
        <v>159</v>
      </c>
      <c r="B47" s="358"/>
      <c r="C47" s="358"/>
      <c r="L47" s="254"/>
      <c r="M47" s="254"/>
      <c r="O47" s="373"/>
      <c r="S47" s="381"/>
      <c r="T47" s="382"/>
    </row>
    <row r="48" spans="1:11" s="2" customFormat="1" ht="12.75">
      <c r="A48" s="303" t="s">
        <v>160</v>
      </c>
      <c r="K48" s="3"/>
    </row>
    <row r="49" spans="1:24" ht="12.75">
      <c r="A49" s="291" t="s">
        <v>176</v>
      </c>
      <c r="B49" s="248"/>
      <c r="C49" s="247"/>
      <c r="D49" s="266"/>
      <c r="E49" s="266"/>
      <c r="I49" s="251"/>
      <c r="J49" s="251"/>
      <c r="K49" s="253"/>
      <c r="L49" s="254"/>
      <c r="M49" s="254"/>
      <c r="N49" s="260"/>
      <c r="O49" s="260"/>
      <c r="P49" s="256"/>
      <c r="Q49" s="257"/>
      <c r="R49" s="258"/>
      <c r="S49" s="259"/>
      <c r="T49" s="292"/>
      <c r="U49" s="278"/>
      <c r="V49" s="278"/>
      <c r="W49" s="261"/>
      <c r="X49" s="262"/>
    </row>
    <row r="50" spans="12:20" ht="12.75">
      <c r="L50" s="254"/>
      <c r="M50" s="254"/>
      <c r="O50" s="373"/>
      <c r="S50" s="381"/>
      <c r="T50" s="382"/>
    </row>
    <row r="51" spans="12:20" ht="12.75">
      <c r="L51" s="254"/>
      <c r="M51" s="254"/>
      <c r="O51" s="373"/>
      <c r="S51" s="381"/>
      <c r="T51" s="382"/>
    </row>
    <row r="52" spans="12:20" ht="12.75">
      <c r="L52" s="254"/>
      <c r="M52" s="254"/>
      <c r="O52" s="373"/>
      <c r="S52" s="381"/>
      <c r="T52" s="382"/>
    </row>
    <row r="53" spans="12:20" ht="12.75">
      <c r="L53" s="254"/>
      <c r="M53" s="254"/>
      <c r="O53" s="373"/>
      <c r="S53" s="381"/>
      <c r="T53" s="382"/>
    </row>
    <row r="54" spans="12:20" ht="12.75">
      <c r="L54" s="254"/>
      <c r="M54" s="254"/>
      <c r="O54" s="373"/>
      <c r="S54" s="381"/>
      <c r="T54" s="382"/>
    </row>
    <row r="55" spans="12:20" ht="12.75">
      <c r="L55" s="254"/>
      <c r="M55" s="254"/>
      <c r="O55" s="373"/>
      <c r="S55" s="381"/>
      <c r="T55" s="382"/>
    </row>
    <row r="56" spans="12:20" ht="12.75">
      <c r="L56" s="254"/>
      <c r="M56" s="254"/>
      <c r="O56" s="373"/>
      <c r="S56" s="381"/>
      <c r="T56" s="382"/>
    </row>
    <row r="57" spans="12:20" ht="12.75">
      <c r="L57" s="254"/>
      <c r="M57" s="254"/>
      <c r="O57" s="373"/>
      <c r="S57" s="381"/>
      <c r="T57" s="382"/>
    </row>
    <row r="58" spans="12:20" ht="12.75">
      <c r="L58" s="254"/>
      <c r="M58" s="254"/>
      <c r="O58" s="373"/>
      <c r="S58" s="381"/>
      <c r="T58" s="382"/>
    </row>
    <row r="59" spans="12:20" ht="12.75">
      <c r="L59" s="254"/>
      <c r="M59" s="254"/>
      <c r="O59" s="373"/>
      <c r="S59" s="381"/>
      <c r="T59" s="382"/>
    </row>
    <row r="60" spans="12:20" ht="12.75">
      <c r="L60" s="254"/>
      <c r="M60" s="254"/>
      <c r="O60" s="373"/>
      <c r="S60" s="381"/>
      <c r="T60" s="382"/>
    </row>
    <row r="61" spans="12:20" ht="12.75">
      <c r="L61" s="254"/>
      <c r="M61" s="254"/>
      <c r="O61" s="373"/>
      <c r="S61" s="381"/>
      <c r="T61" s="382"/>
    </row>
    <row r="62" spans="12:20" ht="12.75">
      <c r="L62" s="254"/>
      <c r="M62" s="254"/>
      <c r="O62" s="373"/>
      <c r="S62" s="381"/>
      <c r="T62" s="382"/>
    </row>
    <row r="63" spans="12:20" ht="12.75">
      <c r="L63" s="254"/>
      <c r="M63" s="254"/>
      <c r="O63" s="373"/>
      <c r="S63" s="381"/>
      <c r="T63" s="382"/>
    </row>
    <row r="64" spans="12:20" ht="12.75">
      <c r="L64" s="254"/>
      <c r="M64" s="254"/>
      <c r="O64" s="373"/>
      <c r="S64" s="381"/>
      <c r="T64" s="382"/>
    </row>
    <row r="65" spans="12:20" ht="12.75">
      <c r="L65" s="254"/>
      <c r="M65" s="254"/>
      <c r="O65" s="373"/>
      <c r="S65" s="381"/>
      <c r="T65" s="382"/>
    </row>
    <row r="66" spans="12:20" ht="12.75">
      <c r="L66" s="254"/>
      <c r="M66" s="254"/>
      <c r="O66" s="373"/>
      <c r="S66" s="381"/>
      <c r="T66" s="382"/>
    </row>
    <row r="67" spans="12:20" ht="12.75">
      <c r="L67" s="254"/>
      <c r="M67" s="254"/>
      <c r="O67" s="373"/>
      <c r="S67" s="381"/>
      <c r="T67" s="382"/>
    </row>
    <row r="68" spans="12:20" ht="12.75">
      <c r="L68" s="254"/>
      <c r="M68" s="254"/>
      <c r="O68" s="373"/>
      <c r="S68" s="381"/>
      <c r="T68" s="382"/>
    </row>
    <row r="69" spans="12:20" ht="12.75">
      <c r="L69" s="254"/>
      <c r="M69" s="254"/>
      <c r="O69" s="373"/>
      <c r="S69" s="381"/>
      <c r="T69" s="382"/>
    </row>
    <row r="70" spans="12:20" ht="12.75">
      <c r="L70" s="254"/>
      <c r="M70" s="254"/>
      <c r="O70" s="373"/>
      <c r="S70" s="381"/>
      <c r="T70" s="382"/>
    </row>
    <row r="71" spans="12:20" ht="12.75">
      <c r="L71" s="254"/>
      <c r="M71" s="254"/>
      <c r="O71" s="373"/>
      <c r="S71" s="381"/>
      <c r="T71" s="382"/>
    </row>
    <row r="72" spans="12:20" ht="12.75">
      <c r="L72" s="254"/>
      <c r="M72" s="254"/>
      <c r="O72" s="373"/>
      <c r="S72" s="381"/>
      <c r="T72" s="382"/>
    </row>
    <row r="73" spans="12:20" ht="12.75">
      <c r="L73" s="254"/>
      <c r="M73" s="254"/>
      <c r="O73" s="373"/>
      <c r="S73" s="381"/>
      <c r="T73" s="382"/>
    </row>
    <row r="74" spans="12:20" ht="12.75">
      <c r="L74" s="254"/>
      <c r="M74" s="254"/>
      <c r="O74" s="373"/>
      <c r="S74" s="381"/>
      <c r="T74" s="382"/>
    </row>
    <row r="75" spans="12:20" ht="12.75">
      <c r="L75" s="254"/>
      <c r="M75" s="254"/>
      <c r="O75" s="373"/>
      <c r="S75" s="381"/>
      <c r="T75" s="382"/>
    </row>
    <row r="76" spans="12:20" ht="12.75">
      <c r="L76" s="254"/>
      <c r="M76" s="254"/>
      <c r="O76" s="373"/>
      <c r="S76" s="381"/>
      <c r="T76" s="382"/>
    </row>
    <row r="77" spans="12:20" ht="12.75">
      <c r="L77" s="254"/>
      <c r="M77" s="254"/>
      <c r="O77" s="373"/>
      <c r="S77" s="381"/>
      <c r="T77" s="382"/>
    </row>
    <row r="78" spans="12:20" ht="12.75">
      <c r="L78" s="254"/>
      <c r="M78" s="254"/>
      <c r="O78" s="373"/>
      <c r="S78" s="381"/>
      <c r="T78" s="382"/>
    </row>
    <row r="79" spans="12:20" ht="12.75">
      <c r="L79" s="254"/>
      <c r="M79" s="254"/>
      <c r="O79" s="373"/>
      <c r="S79" s="381"/>
      <c r="T79" s="382"/>
    </row>
    <row r="80" spans="12:20" ht="12.75">
      <c r="L80" s="254"/>
      <c r="M80" s="254"/>
      <c r="O80" s="373"/>
      <c r="S80" s="381"/>
      <c r="T80" s="382"/>
    </row>
    <row r="81" spans="12:20" ht="12.75">
      <c r="L81" s="254"/>
      <c r="M81" s="254"/>
      <c r="O81" s="373"/>
      <c r="S81" s="381"/>
      <c r="T81" s="382"/>
    </row>
    <row r="82" spans="12:20" ht="12.75">
      <c r="L82" s="254"/>
      <c r="M82" s="254"/>
      <c r="O82" s="373"/>
      <c r="S82" s="381"/>
      <c r="T82" s="382"/>
    </row>
    <row r="83" spans="12:20" ht="12.75">
      <c r="L83" s="254"/>
      <c r="M83" s="254"/>
      <c r="O83" s="373"/>
      <c r="S83" s="381"/>
      <c r="T83" s="382"/>
    </row>
    <row r="84" spans="12:20" ht="12.75">
      <c r="L84" s="254"/>
      <c r="M84" s="254"/>
      <c r="O84" s="373"/>
      <c r="S84" s="381"/>
      <c r="T84" s="382"/>
    </row>
    <row r="85" spans="12:20" ht="12.75">
      <c r="L85" s="254"/>
      <c r="M85" s="254"/>
      <c r="O85" s="373"/>
      <c r="S85" s="381"/>
      <c r="T85" s="382"/>
    </row>
    <row r="86" spans="12:20" ht="12.75">
      <c r="L86" s="254"/>
      <c r="M86" s="254"/>
      <c r="O86" s="373"/>
      <c r="S86" s="381"/>
      <c r="T86" s="382"/>
    </row>
    <row r="87" spans="12:20" ht="12.75">
      <c r="L87" s="254"/>
      <c r="M87" s="254"/>
      <c r="O87" s="373"/>
      <c r="S87" s="381"/>
      <c r="T87" s="382"/>
    </row>
    <row r="88" spans="12:20" ht="12.75">
      <c r="L88" s="254"/>
      <c r="M88" s="254"/>
      <c r="O88" s="373"/>
      <c r="S88" s="381"/>
      <c r="T88" s="382"/>
    </row>
    <row r="89" spans="12:20" ht="12.75">
      <c r="L89" s="254"/>
      <c r="M89" s="254"/>
      <c r="O89" s="373"/>
      <c r="S89" s="381"/>
      <c r="T89" s="382"/>
    </row>
    <row r="90" spans="12:20" ht="12.75">
      <c r="L90" s="254"/>
      <c r="M90" s="254"/>
      <c r="O90" s="373"/>
      <c r="S90" s="381"/>
      <c r="T90" s="382"/>
    </row>
    <row r="91" spans="12:20" ht="12.75">
      <c r="L91" s="254"/>
      <c r="M91" s="254"/>
      <c r="O91" s="373"/>
      <c r="S91" s="381"/>
      <c r="T91" s="382"/>
    </row>
    <row r="92" spans="12:20" ht="12.75">
      <c r="L92" s="254"/>
      <c r="M92" s="254"/>
      <c r="O92" s="373"/>
      <c r="S92" s="381"/>
      <c r="T92" s="382"/>
    </row>
    <row r="93" spans="12:20" ht="12.75">
      <c r="L93" s="254"/>
      <c r="M93" s="254"/>
      <c r="O93" s="373"/>
      <c r="S93" s="381"/>
      <c r="T93" s="382"/>
    </row>
    <row r="94" spans="12:20" ht="12.75">
      <c r="L94" s="254"/>
      <c r="M94" s="254"/>
      <c r="O94" s="373"/>
      <c r="S94" s="381"/>
      <c r="T94" s="382"/>
    </row>
    <row r="95" spans="12:20" ht="12.75">
      <c r="L95" s="254"/>
      <c r="M95" s="254"/>
      <c r="O95" s="373"/>
      <c r="S95" s="381"/>
      <c r="T95" s="382"/>
    </row>
    <row r="96" spans="12:20" ht="12.75">
      <c r="L96" s="254"/>
      <c r="M96" s="254"/>
      <c r="O96" s="373"/>
      <c r="S96" s="381"/>
      <c r="T96" s="382"/>
    </row>
    <row r="97" spans="12:20" ht="12.75">
      <c r="L97" s="254"/>
      <c r="M97" s="254"/>
      <c r="O97" s="373"/>
      <c r="S97" s="381"/>
      <c r="T97" s="382"/>
    </row>
    <row r="98" spans="12:20" ht="12.75">
      <c r="L98" s="254"/>
      <c r="M98" s="254"/>
      <c r="O98" s="373"/>
      <c r="S98" s="381"/>
      <c r="T98" s="382"/>
    </row>
    <row r="99" spans="12:20" ht="12.75">
      <c r="L99" s="254"/>
      <c r="M99" s="254"/>
      <c r="O99" s="373"/>
      <c r="S99" s="381"/>
      <c r="T99" s="382"/>
    </row>
    <row r="100" spans="12:20" ht="12.75">
      <c r="L100" s="254"/>
      <c r="M100" s="254"/>
      <c r="O100" s="373"/>
      <c r="S100" s="381"/>
      <c r="T100" s="382"/>
    </row>
    <row r="101" spans="12:20" ht="12.75">
      <c r="L101" s="254"/>
      <c r="M101" s="254"/>
      <c r="O101" s="373"/>
      <c r="S101" s="381"/>
      <c r="T101" s="382"/>
    </row>
    <row r="102" spans="12:20" ht="12.75">
      <c r="L102" s="254"/>
      <c r="M102" s="254"/>
      <c r="O102" s="373"/>
      <c r="S102" s="381"/>
      <c r="T102" s="382"/>
    </row>
    <row r="103" spans="12:20" ht="12.75">
      <c r="L103" s="254"/>
      <c r="M103" s="254"/>
      <c r="O103" s="373"/>
      <c r="S103" s="381"/>
      <c r="T103" s="382"/>
    </row>
    <row r="104" spans="12:20" ht="12.75">
      <c r="L104" s="254"/>
      <c r="M104" s="254"/>
      <c r="O104" s="373"/>
      <c r="S104" s="381"/>
      <c r="T104" s="382"/>
    </row>
    <row r="105" spans="12:20" ht="12.75">
      <c r="L105" s="254"/>
      <c r="M105" s="254"/>
      <c r="O105" s="373"/>
      <c r="S105" s="381"/>
      <c r="T105" s="382"/>
    </row>
    <row r="106" spans="12:20" ht="12.75">
      <c r="L106" s="254"/>
      <c r="M106" s="254"/>
      <c r="O106" s="373"/>
      <c r="S106" s="381"/>
      <c r="T106" s="382"/>
    </row>
    <row r="107" spans="12:20" ht="12.75">
      <c r="L107" s="254"/>
      <c r="M107" s="254"/>
      <c r="O107" s="373"/>
      <c r="S107" s="381"/>
      <c r="T107" s="382"/>
    </row>
    <row r="108" spans="12:20" ht="12.75">
      <c r="L108" s="254"/>
      <c r="M108" s="254"/>
      <c r="O108" s="373"/>
      <c r="S108" s="381"/>
      <c r="T108" s="382"/>
    </row>
    <row r="109" spans="12:20" ht="12.75">
      <c r="L109" s="254"/>
      <c r="M109" s="254"/>
      <c r="O109" s="373"/>
      <c r="S109" s="381"/>
      <c r="T109" s="382"/>
    </row>
    <row r="110" spans="12:20" ht="12.75">
      <c r="L110" s="254"/>
      <c r="M110" s="254"/>
      <c r="O110" s="373"/>
      <c r="S110" s="381"/>
      <c r="T110" s="382"/>
    </row>
    <row r="111" spans="12:20" ht="12.75">
      <c r="L111" s="254"/>
      <c r="M111" s="254"/>
      <c r="O111" s="373"/>
      <c r="S111" s="381"/>
      <c r="T111" s="382"/>
    </row>
    <row r="112" spans="12:20" ht="12.75">
      <c r="L112" s="254"/>
      <c r="M112" s="254"/>
      <c r="O112" s="373"/>
      <c r="S112" s="381"/>
      <c r="T112" s="382"/>
    </row>
    <row r="113" spans="12:20" ht="12.75">
      <c r="L113" s="254"/>
      <c r="M113" s="254"/>
      <c r="O113" s="373"/>
      <c r="S113" s="381"/>
      <c r="T113" s="382"/>
    </row>
    <row r="114" spans="12:20" ht="12.75">
      <c r="L114" s="254"/>
      <c r="M114" s="254"/>
      <c r="O114" s="373"/>
      <c r="S114" s="381"/>
      <c r="T114" s="382"/>
    </row>
    <row r="115" spans="12:20" ht="12.75">
      <c r="L115" s="254"/>
      <c r="M115" s="254"/>
      <c r="O115" s="373"/>
      <c r="S115" s="381"/>
      <c r="T115" s="382"/>
    </row>
    <row r="116" spans="12:20" ht="12.75">
      <c r="L116" s="254"/>
      <c r="M116" s="254"/>
      <c r="O116" s="373"/>
      <c r="S116" s="381"/>
      <c r="T116" s="382"/>
    </row>
    <row r="117" spans="12:20" ht="12.75">
      <c r="L117" s="254"/>
      <c r="M117" s="254"/>
      <c r="O117" s="373"/>
      <c r="S117" s="381"/>
      <c r="T117" s="382"/>
    </row>
    <row r="118" spans="12:20" ht="12.75">
      <c r="L118" s="254"/>
      <c r="M118" s="254"/>
      <c r="O118" s="373"/>
      <c r="S118" s="381"/>
      <c r="T118" s="382"/>
    </row>
    <row r="119" spans="12:20" ht="12.75">
      <c r="L119" s="254"/>
      <c r="M119" s="254"/>
      <c r="O119" s="373"/>
      <c r="S119" s="381"/>
      <c r="T119" s="382"/>
    </row>
    <row r="120" spans="12:20" ht="12.75">
      <c r="L120" s="254"/>
      <c r="M120" s="254"/>
      <c r="O120" s="373"/>
      <c r="S120" s="381"/>
      <c r="T120" s="382"/>
    </row>
    <row r="121" spans="12:20" ht="12.75">
      <c r="L121" s="254"/>
      <c r="M121" s="254"/>
      <c r="O121" s="373"/>
      <c r="S121" s="381"/>
      <c r="T121" s="382"/>
    </row>
    <row r="122" spans="12:20" ht="12.75">
      <c r="L122" s="254"/>
      <c r="M122" s="254"/>
      <c r="O122" s="373"/>
      <c r="S122" s="381"/>
      <c r="T122" s="382"/>
    </row>
    <row r="123" spans="12:20" ht="12.75">
      <c r="L123" s="254"/>
      <c r="M123" s="254"/>
      <c r="O123" s="373"/>
      <c r="S123" s="381"/>
      <c r="T123" s="382"/>
    </row>
    <row r="124" spans="12:20" ht="12.75">
      <c r="L124" s="254"/>
      <c r="M124" s="254"/>
      <c r="O124" s="373"/>
      <c r="S124" s="381"/>
      <c r="T124" s="382"/>
    </row>
    <row r="125" spans="12:20" ht="12.75">
      <c r="L125" s="254"/>
      <c r="M125" s="254"/>
      <c r="O125" s="373"/>
      <c r="S125" s="381"/>
      <c r="T125" s="382"/>
    </row>
    <row r="126" spans="12:20" ht="12.75">
      <c r="L126" s="254"/>
      <c r="M126" s="254"/>
      <c r="O126" s="373"/>
      <c r="S126" s="381"/>
      <c r="T126" s="382"/>
    </row>
    <row r="127" spans="12:20" ht="12.75">
      <c r="L127" s="254"/>
      <c r="M127" s="254"/>
      <c r="O127" s="373"/>
      <c r="S127" s="381"/>
      <c r="T127" s="382"/>
    </row>
    <row r="128" spans="12:20" ht="12.75">
      <c r="L128" s="254"/>
      <c r="M128" s="254"/>
      <c r="O128" s="373"/>
      <c r="S128" s="381"/>
      <c r="T128" s="382"/>
    </row>
    <row r="129" spans="12:20" ht="12.75">
      <c r="L129" s="254"/>
      <c r="M129" s="254"/>
      <c r="O129" s="373"/>
      <c r="S129" s="381"/>
      <c r="T129" s="382"/>
    </row>
    <row r="130" spans="12:20" ht="12.75">
      <c r="L130" s="254"/>
      <c r="M130" s="254"/>
      <c r="O130" s="373"/>
      <c r="S130" s="381"/>
      <c r="T130" s="382"/>
    </row>
    <row r="131" spans="12:20" ht="12.75">
      <c r="L131" s="254"/>
      <c r="M131" s="254"/>
      <c r="O131" s="373"/>
      <c r="S131" s="381"/>
      <c r="T131" s="382"/>
    </row>
    <row r="132" spans="12:20" ht="12.75">
      <c r="L132" s="254"/>
      <c r="M132" s="254"/>
      <c r="O132" s="373"/>
      <c r="S132" s="381"/>
      <c r="T132" s="382"/>
    </row>
    <row r="133" spans="12:20" ht="12.75">
      <c r="L133" s="254"/>
      <c r="M133" s="254"/>
      <c r="O133" s="373"/>
      <c r="S133" s="381"/>
      <c r="T133" s="382"/>
    </row>
    <row r="134" spans="12:20" ht="12.75">
      <c r="L134" s="254"/>
      <c r="M134" s="254"/>
      <c r="O134" s="373"/>
      <c r="S134" s="381"/>
      <c r="T134" s="382"/>
    </row>
    <row r="135" spans="12:20" ht="12.75">
      <c r="L135" s="254"/>
      <c r="M135" s="254"/>
      <c r="O135" s="373"/>
      <c r="S135" s="381"/>
      <c r="T135" s="382"/>
    </row>
    <row r="136" spans="12:20" ht="12.75">
      <c r="L136" s="254"/>
      <c r="M136" s="254"/>
      <c r="O136" s="373"/>
      <c r="S136" s="381"/>
      <c r="T136" s="382"/>
    </row>
    <row r="137" spans="12:20" ht="12.75">
      <c r="L137" s="254"/>
      <c r="M137" s="254"/>
      <c r="O137" s="373"/>
      <c r="S137" s="381"/>
      <c r="T137" s="382"/>
    </row>
    <row r="138" spans="12:20" ht="12.75">
      <c r="L138" s="254"/>
      <c r="M138" s="254"/>
      <c r="O138" s="373"/>
      <c r="S138" s="381"/>
      <c r="T138" s="382"/>
    </row>
    <row r="139" spans="12:20" ht="12.75">
      <c r="L139" s="254"/>
      <c r="M139" s="254"/>
      <c r="O139" s="373"/>
      <c r="S139" s="381"/>
      <c r="T139" s="382"/>
    </row>
    <row r="140" spans="12:20" ht="12.75">
      <c r="L140" s="254"/>
      <c r="M140" s="254"/>
      <c r="O140" s="373"/>
      <c r="S140" s="381"/>
      <c r="T140" s="382"/>
    </row>
    <row r="141" spans="12:20" ht="12.75">
      <c r="L141" s="254"/>
      <c r="M141" s="254"/>
      <c r="O141" s="373"/>
      <c r="S141" s="381"/>
      <c r="T141" s="382"/>
    </row>
    <row r="142" spans="12:20" ht="12.75">
      <c r="L142" s="254"/>
      <c r="M142" s="254"/>
      <c r="O142" s="373"/>
      <c r="S142" s="381"/>
      <c r="T142" s="382"/>
    </row>
    <row r="143" spans="12:20" ht="12.75">
      <c r="L143" s="254"/>
      <c r="M143" s="254"/>
      <c r="O143" s="373"/>
      <c r="S143" s="381"/>
      <c r="T143" s="382"/>
    </row>
    <row r="144" spans="12:20" ht="12.75">
      <c r="L144" s="254"/>
      <c r="M144" s="254"/>
      <c r="O144" s="373"/>
      <c r="S144" s="381"/>
      <c r="T144" s="382"/>
    </row>
    <row r="145" spans="12:20" ht="12.75">
      <c r="L145" s="254"/>
      <c r="M145" s="254"/>
      <c r="O145" s="373"/>
      <c r="S145" s="381"/>
      <c r="T145" s="382"/>
    </row>
    <row r="146" spans="12:20" ht="12.75">
      <c r="L146" s="254"/>
      <c r="M146" s="254"/>
      <c r="O146" s="373"/>
      <c r="S146" s="381"/>
      <c r="T146" s="382"/>
    </row>
    <row r="147" spans="12:20" ht="12.75">
      <c r="L147" s="254"/>
      <c r="M147" s="254"/>
      <c r="O147" s="373"/>
      <c r="S147" s="381"/>
      <c r="T147" s="382"/>
    </row>
    <row r="148" spans="12:20" ht="12.75">
      <c r="L148" s="254"/>
      <c r="M148" s="254"/>
      <c r="O148" s="373"/>
      <c r="S148" s="381"/>
      <c r="T148" s="382"/>
    </row>
    <row r="149" spans="12:20" ht="12.75">
      <c r="L149" s="254"/>
      <c r="M149" s="254"/>
      <c r="O149" s="373"/>
      <c r="S149" s="381"/>
      <c r="T149" s="382"/>
    </row>
    <row r="150" spans="12:20" ht="12.75">
      <c r="L150" s="254"/>
      <c r="M150" s="254"/>
      <c r="O150" s="373"/>
      <c r="S150" s="381"/>
      <c r="T150" s="382"/>
    </row>
    <row r="151" spans="12:20" ht="12.75">
      <c r="L151" s="254"/>
      <c r="M151" s="254"/>
      <c r="O151" s="373"/>
      <c r="S151" s="381"/>
      <c r="T151" s="382"/>
    </row>
    <row r="152" spans="12:20" ht="12.75">
      <c r="L152" s="254"/>
      <c r="M152" s="254"/>
      <c r="O152" s="373"/>
      <c r="S152" s="381"/>
      <c r="T152" s="382"/>
    </row>
    <row r="153" spans="12:20" ht="12.75">
      <c r="L153" s="254"/>
      <c r="M153" s="254"/>
      <c r="O153" s="373"/>
      <c r="S153" s="381"/>
      <c r="T153" s="382"/>
    </row>
    <row r="154" spans="12:20" ht="12.75">
      <c r="L154" s="254"/>
      <c r="M154" s="254"/>
      <c r="O154" s="373"/>
      <c r="S154" s="381"/>
      <c r="T154" s="382"/>
    </row>
    <row r="155" spans="12:20" ht="12.75">
      <c r="L155" s="254"/>
      <c r="M155" s="254"/>
      <c r="O155" s="373"/>
      <c r="S155" s="381"/>
      <c r="T155" s="382"/>
    </row>
    <row r="156" spans="12:20" ht="12.75">
      <c r="L156" s="254"/>
      <c r="M156" s="254"/>
      <c r="O156" s="373"/>
      <c r="S156" s="381"/>
      <c r="T156" s="382"/>
    </row>
    <row r="157" spans="12:20" ht="12.75">
      <c r="L157" s="254"/>
      <c r="M157" s="254"/>
      <c r="O157" s="373"/>
      <c r="S157" s="381"/>
      <c r="T157" s="382"/>
    </row>
    <row r="158" spans="12:20" ht="12.75">
      <c r="L158" s="254"/>
      <c r="M158" s="254"/>
      <c r="O158" s="373"/>
      <c r="S158" s="381"/>
      <c r="T158" s="382"/>
    </row>
    <row r="159" spans="12:20" ht="12.75">
      <c r="L159" s="254"/>
      <c r="M159" s="254"/>
      <c r="O159" s="373"/>
      <c r="S159" s="381"/>
      <c r="T159" s="382"/>
    </row>
    <row r="160" spans="12:20" ht="12.75">
      <c r="L160" s="254"/>
      <c r="M160" s="254"/>
      <c r="O160" s="373"/>
      <c r="S160" s="381"/>
      <c r="T160" s="382"/>
    </row>
    <row r="161" spans="12:20" ht="12.75">
      <c r="L161" s="254"/>
      <c r="M161" s="254"/>
      <c r="O161" s="373"/>
      <c r="S161" s="381"/>
      <c r="T161" s="382"/>
    </row>
    <row r="162" spans="12:20" ht="12.75">
      <c r="L162" s="254"/>
      <c r="M162" s="254"/>
      <c r="O162" s="373"/>
      <c r="S162" s="381"/>
      <c r="T162" s="382"/>
    </row>
    <row r="163" spans="12:20" ht="12.75">
      <c r="L163" s="254"/>
      <c r="M163" s="254"/>
      <c r="O163" s="373"/>
      <c r="S163" s="381"/>
      <c r="T163" s="382"/>
    </row>
    <row r="164" spans="12:20" ht="12.75">
      <c r="L164" s="254"/>
      <c r="M164" s="254"/>
      <c r="O164" s="373"/>
      <c r="S164" s="381"/>
      <c r="T164" s="382"/>
    </row>
    <row r="165" spans="12:20" ht="12.75">
      <c r="L165" s="254"/>
      <c r="M165" s="254"/>
      <c r="O165" s="373"/>
      <c r="S165" s="381"/>
      <c r="T165" s="382"/>
    </row>
    <row r="166" spans="12:20" ht="12.75">
      <c r="L166" s="254"/>
      <c r="M166" s="254"/>
      <c r="O166" s="373"/>
      <c r="S166" s="381"/>
      <c r="T166" s="382"/>
    </row>
    <row r="167" spans="12:20" ht="12.75">
      <c r="L167" s="254"/>
      <c r="M167" s="254"/>
      <c r="O167" s="373"/>
      <c r="S167" s="381"/>
      <c r="T167" s="382"/>
    </row>
    <row r="168" spans="12:20" ht="12.75">
      <c r="L168" s="254"/>
      <c r="M168" s="254"/>
      <c r="O168" s="373"/>
      <c r="S168" s="381"/>
      <c r="T168" s="382"/>
    </row>
    <row r="169" spans="12:20" ht="12.75">
      <c r="L169" s="254"/>
      <c r="M169" s="254"/>
      <c r="O169" s="373"/>
      <c r="S169" s="381"/>
      <c r="T169" s="382"/>
    </row>
    <row r="170" spans="12:20" ht="12.75">
      <c r="L170" s="254"/>
      <c r="M170" s="254"/>
      <c r="O170" s="373"/>
      <c r="S170" s="381"/>
      <c r="T170" s="382"/>
    </row>
    <row r="171" spans="12:20" ht="12.75">
      <c r="L171" s="254"/>
      <c r="M171" s="254"/>
      <c r="O171" s="373"/>
      <c r="S171" s="381"/>
      <c r="T171" s="382"/>
    </row>
    <row r="172" spans="12:20" ht="12.75">
      <c r="L172" s="254"/>
      <c r="M172" s="254"/>
      <c r="O172" s="373"/>
      <c r="S172" s="381"/>
      <c r="T172" s="382"/>
    </row>
    <row r="173" spans="12:20" ht="12.75">
      <c r="L173" s="254"/>
      <c r="M173" s="254"/>
      <c r="O173" s="373"/>
      <c r="S173" s="381"/>
      <c r="T173" s="382"/>
    </row>
    <row r="174" spans="12:20" ht="12.75">
      <c r="L174" s="254"/>
      <c r="M174" s="254"/>
      <c r="O174" s="373"/>
      <c r="S174" s="381"/>
      <c r="T174" s="382"/>
    </row>
    <row r="175" spans="12:20" ht="12.75">
      <c r="L175" s="254"/>
      <c r="M175" s="254"/>
      <c r="O175" s="373"/>
      <c r="S175" s="381"/>
      <c r="T175" s="382"/>
    </row>
    <row r="176" spans="12:20" ht="12.75">
      <c r="L176" s="254"/>
      <c r="M176" s="254"/>
      <c r="O176" s="373"/>
      <c r="S176" s="381"/>
      <c r="T176" s="382"/>
    </row>
    <row r="177" spans="12:20" ht="12.75">
      <c r="L177" s="254"/>
      <c r="M177" s="254"/>
      <c r="O177" s="373"/>
      <c r="S177" s="381"/>
      <c r="T177" s="382"/>
    </row>
    <row r="178" spans="12:20" ht="12.75">
      <c r="L178" s="254"/>
      <c r="M178" s="254"/>
      <c r="O178" s="373"/>
      <c r="S178" s="381"/>
      <c r="T178" s="382"/>
    </row>
    <row r="179" spans="12:20" ht="12.75">
      <c r="L179" s="254"/>
      <c r="M179" s="254"/>
      <c r="O179" s="373"/>
      <c r="S179" s="381"/>
      <c r="T179" s="382"/>
    </row>
    <row r="180" spans="12:20" ht="12.75">
      <c r="L180" s="254"/>
      <c r="M180" s="254"/>
      <c r="O180" s="373"/>
      <c r="S180" s="381"/>
      <c r="T180" s="382"/>
    </row>
    <row r="181" spans="12:20" ht="12.75">
      <c r="L181" s="254"/>
      <c r="M181" s="254"/>
      <c r="O181" s="373"/>
      <c r="S181" s="381"/>
      <c r="T181" s="382"/>
    </row>
    <row r="182" spans="12:20" ht="12.75">
      <c r="L182" s="254"/>
      <c r="M182" s="254"/>
      <c r="O182" s="373"/>
      <c r="S182" s="381"/>
      <c r="T182" s="382"/>
    </row>
    <row r="183" spans="12:20" ht="12.75">
      <c r="L183" s="254"/>
      <c r="M183" s="254"/>
      <c r="O183" s="373"/>
      <c r="S183" s="381"/>
      <c r="T183" s="382"/>
    </row>
    <row r="184" spans="12:20" ht="12.75">
      <c r="L184" s="254"/>
      <c r="M184" s="254"/>
      <c r="O184" s="373"/>
      <c r="S184" s="381"/>
      <c r="T184" s="382"/>
    </row>
    <row r="185" spans="12:20" ht="12.75">
      <c r="L185" s="254"/>
      <c r="M185" s="254"/>
      <c r="O185" s="373"/>
      <c r="S185" s="381"/>
      <c r="T185" s="382"/>
    </row>
    <row r="186" spans="12:20" ht="12.75">
      <c r="L186" s="254"/>
      <c r="M186" s="254"/>
      <c r="O186" s="373"/>
      <c r="S186" s="381"/>
      <c r="T186" s="382"/>
    </row>
    <row r="187" spans="12:20" ht="12.75">
      <c r="L187" s="254"/>
      <c r="M187" s="254"/>
      <c r="O187" s="373"/>
      <c r="S187" s="381"/>
      <c r="T187" s="382"/>
    </row>
    <row r="188" spans="12:20" ht="12.75">
      <c r="L188" s="254"/>
      <c r="M188" s="254"/>
      <c r="O188" s="373"/>
      <c r="S188" s="381"/>
      <c r="T188" s="382"/>
    </row>
    <row r="189" spans="12:20" ht="12.75">
      <c r="L189" s="254"/>
      <c r="M189" s="254"/>
      <c r="O189" s="373"/>
      <c r="S189" s="381"/>
      <c r="T189" s="382"/>
    </row>
    <row r="190" spans="12:20" ht="12.75">
      <c r="L190" s="254"/>
      <c r="M190" s="254"/>
      <c r="O190" s="373"/>
      <c r="S190" s="381"/>
      <c r="T190" s="382"/>
    </row>
    <row r="191" spans="12:20" ht="12.75">
      <c r="L191" s="254"/>
      <c r="M191" s="254"/>
      <c r="O191" s="373"/>
      <c r="S191" s="381"/>
      <c r="T191" s="382"/>
    </row>
    <row r="192" spans="12:20" ht="12.75">
      <c r="L192" s="254"/>
      <c r="M192" s="254"/>
      <c r="O192" s="373"/>
      <c r="S192" s="381"/>
      <c r="T192" s="382"/>
    </row>
    <row r="193" spans="12:20" ht="12.75">
      <c r="L193" s="254"/>
      <c r="M193" s="254"/>
      <c r="O193" s="373"/>
      <c r="S193" s="381"/>
      <c r="T193" s="382"/>
    </row>
    <row r="194" spans="12:20" ht="12.75">
      <c r="L194" s="254"/>
      <c r="M194" s="254"/>
      <c r="O194" s="373"/>
      <c r="S194" s="381"/>
      <c r="T194" s="382"/>
    </row>
    <row r="195" spans="12:20" ht="12.75">
      <c r="L195" s="254"/>
      <c r="M195" s="254"/>
      <c r="O195" s="373"/>
      <c r="S195" s="381"/>
      <c r="T195" s="382"/>
    </row>
    <row r="196" spans="12:20" ht="12.75">
      <c r="L196" s="254"/>
      <c r="M196" s="254"/>
      <c r="O196" s="373"/>
      <c r="S196" s="381"/>
      <c r="T196" s="382"/>
    </row>
    <row r="197" spans="12:20" ht="12.75">
      <c r="L197" s="254"/>
      <c r="M197" s="254"/>
      <c r="O197" s="373"/>
      <c r="S197" s="381"/>
      <c r="T197" s="382"/>
    </row>
    <row r="198" spans="12:20" ht="12.75">
      <c r="L198" s="254"/>
      <c r="M198" s="254"/>
      <c r="O198" s="373"/>
      <c r="S198" s="381"/>
      <c r="T198" s="382"/>
    </row>
    <row r="199" spans="12:20" ht="12.75">
      <c r="L199" s="254"/>
      <c r="M199" s="254"/>
      <c r="O199" s="373"/>
      <c r="S199" s="381"/>
      <c r="T199" s="382"/>
    </row>
    <row r="200" spans="12:20" ht="12.75">
      <c r="L200" s="254"/>
      <c r="M200" s="254"/>
      <c r="O200" s="373"/>
      <c r="S200" s="381"/>
      <c r="T200" s="382"/>
    </row>
    <row r="201" spans="12:20" ht="12.75">
      <c r="L201" s="254"/>
      <c r="M201" s="254"/>
      <c r="O201" s="373"/>
      <c r="S201" s="381"/>
      <c r="T201" s="382"/>
    </row>
    <row r="202" spans="12:20" ht="12.75">
      <c r="L202" s="254"/>
      <c r="M202" s="254"/>
      <c r="O202" s="373"/>
      <c r="S202" s="381"/>
      <c r="T202" s="382"/>
    </row>
    <row r="203" spans="12:20" ht="12.75">
      <c r="L203" s="254"/>
      <c r="M203" s="254"/>
      <c r="O203" s="373"/>
      <c r="S203" s="381"/>
      <c r="T203" s="382"/>
    </row>
    <row r="204" spans="12:20" ht="12.75">
      <c r="L204" s="254"/>
      <c r="M204" s="254"/>
      <c r="O204" s="373"/>
      <c r="S204" s="381"/>
      <c r="T204" s="382"/>
    </row>
    <row r="205" spans="12:20" ht="12.75">
      <c r="L205" s="254"/>
      <c r="M205" s="254"/>
      <c r="O205" s="373"/>
      <c r="S205" s="381"/>
      <c r="T205" s="382"/>
    </row>
    <row r="206" spans="12:20" ht="12.75">
      <c r="L206" s="254"/>
      <c r="M206" s="254"/>
      <c r="O206" s="373"/>
      <c r="S206" s="381"/>
      <c r="T206" s="382"/>
    </row>
    <row r="207" spans="12:20" ht="12.75">
      <c r="L207" s="254"/>
      <c r="M207" s="254"/>
      <c r="O207" s="373"/>
      <c r="S207" s="381"/>
      <c r="T207" s="382"/>
    </row>
    <row r="208" spans="12:20" ht="12.75">
      <c r="L208" s="254"/>
      <c r="M208" s="254"/>
      <c r="O208" s="373"/>
      <c r="S208" s="381"/>
      <c r="T208" s="382"/>
    </row>
    <row r="209" spans="12:20" ht="12.75">
      <c r="L209" s="254"/>
      <c r="M209" s="254"/>
      <c r="O209" s="373"/>
      <c r="S209" s="381"/>
      <c r="T209" s="382"/>
    </row>
    <row r="210" spans="12:13" ht="12.75">
      <c r="L210" s="254"/>
      <c r="M210" s="254"/>
    </row>
    <row r="211" spans="12:13" ht="12.75">
      <c r="L211" s="254"/>
      <c r="M211" s="254"/>
    </row>
    <row r="212" spans="12:13" ht="12.75">
      <c r="L212" s="254"/>
      <c r="M212" s="254"/>
    </row>
    <row r="213" spans="12:13" ht="12.75">
      <c r="L213" s="254"/>
      <c r="M213" s="254"/>
    </row>
    <row r="214" spans="12:13" ht="12.75">
      <c r="L214" s="254"/>
      <c r="M214" s="254"/>
    </row>
    <row r="215" spans="12:13" ht="12.75">
      <c r="L215" s="254"/>
      <c r="M215" s="254"/>
    </row>
    <row r="216" spans="12:13" ht="12.75">
      <c r="L216" s="254"/>
      <c r="M216" s="254"/>
    </row>
    <row r="217" spans="12:13" ht="12.75">
      <c r="L217" s="254"/>
      <c r="M217" s="254"/>
    </row>
    <row r="218" spans="12:13" ht="12.75">
      <c r="L218" s="254"/>
      <c r="M218" s="254"/>
    </row>
    <row r="219" spans="12:13" ht="12.75">
      <c r="L219" s="254"/>
      <c r="M219" s="254"/>
    </row>
    <row r="220" spans="12:13" ht="12.75">
      <c r="L220" s="254"/>
      <c r="M220" s="254"/>
    </row>
    <row r="221" spans="12:13" ht="12.75">
      <c r="L221" s="254"/>
      <c r="M221" s="254"/>
    </row>
    <row r="222" spans="12:13" ht="12.75">
      <c r="L222" s="254"/>
      <c r="M222" s="254"/>
    </row>
    <row r="223" spans="12:13" ht="12.75">
      <c r="L223" s="254"/>
      <c r="M223" s="254"/>
    </row>
    <row r="224" spans="12:13" ht="12.75">
      <c r="L224" s="254"/>
      <c r="M224" s="254"/>
    </row>
    <row r="225" spans="12:13" ht="12.75">
      <c r="L225" s="254"/>
      <c r="M225" s="254"/>
    </row>
    <row r="226" spans="12:13" ht="12.75">
      <c r="L226" s="254"/>
      <c r="M226" s="254"/>
    </row>
    <row r="227" spans="12:13" ht="12.75">
      <c r="L227" s="254"/>
      <c r="M227" s="254"/>
    </row>
    <row r="228" spans="12:13" ht="12.75">
      <c r="L228" s="254"/>
      <c r="M228" s="254"/>
    </row>
    <row r="229" spans="12:13" ht="12.75">
      <c r="L229" s="254"/>
      <c r="M229" s="254"/>
    </row>
    <row r="230" spans="12:13" ht="12.75">
      <c r="L230" s="254"/>
      <c r="M230" s="254"/>
    </row>
    <row r="231" spans="12:13" ht="12.75">
      <c r="L231" s="254"/>
      <c r="M231" s="254"/>
    </row>
    <row r="232" spans="12:13" ht="12.75">
      <c r="L232" s="254"/>
      <c r="M232" s="254"/>
    </row>
    <row r="233" spans="12:13" ht="12.75">
      <c r="L233" s="254"/>
      <c r="M233" s="254"/>
    </row>
    <row r="234" spans="12:13" ht="12.75">
      <c r="L234" s="254"/>
      <c r="M234" s="254"/>
    </row>
    <row r="235" spans="12:13" ht="12.75">
      <c r="L235" s="254"/>
      <c r="M235" s="254"/>
    </row>
    <row r="236" spans="12:13" ht="12.75">
      <c r="L236" s="254"/>
      <c r="M236" s="254"/>
    </row>
    <row r="237" spans="12:13" ht="12.75">
      <c r="L237" s="254"/>
      <c r="M237" s="254"/>
    </row>
    <row r="238" spans="12:13" ht="12.75">
      <c r="L238" s="254"/>
      <c r="M238" s="254"/>
    </row>
  </sheetData>
  <mergeCells count="5">
    <mergeCell ref="I2:J2"/>
    <mergeCell ref="M1:O1"/>
    <mergeCell ref="P1:U1"/>
    <mergeCell ref="A1:B1"/>
    <mergeCell ref="H1:L1"/>
  </mergeCells>
  <printOptions gridLines="1"/>
  <pageMargins left="0.75" right="0.75" top="1" bottom="1" header="0.5" footer="0.5"/>
  <pageSetup fitToHeight="1" fitToWidth="1" horizontalDpi="600" verticalDpi="600" orientation="landscape" paperSize="5" scale="64" r:id="rId1"/>
  <headerFooter alignWithMargins="0">
    <oddHeader>&amp;C&amp;26&amp;A</oddHeader>
    <oddFooter>&amp;L&amp;F&amp;C&amp;A&amp;R&amp;D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X90"/>
  <sheetViews>
    <sheetView zoomScale="80" zoomScaleNormal="80" workbookViewId="0" topLeftCell="A1">
      <pane ySplit="5" topLeftCell="BM16" activePane="bottomLeft" state="frozen"/>
      <selection pane="topLeft" activeCell="A1" sqref="A1"/>
      <selection pane="bottomLeft" activeCell="A4" sqref="A4"/>
    </sheetView>
  </sheetViews>
  <sheetFormatPr defaultColWidth="9.140625" defaultRowHeight="12.75"/>
  <cols>
    <col min="1" max="1" width="27.421875" style="262" customWidth="1"/>
    <col min="2" max="2" width="28.140625" style="255" bestFit="1" customWidth="1"/>
    <col min="3" max="3" width="8.00390625" style="255" customWidth="1"/>
    <col min="4" max="4" width="9.8515625" style="248" bestFit="1" customWidth="1"/>
    <col min="5" max="5" width="17.421875" style="248" customWidth="1"/>
    <col min="6" max="6" width="9.00390625" style="248" customWidth="1"/>
    <col min="7" max="7" width="4.7109375" style="248" customWidth="1"/>
    <col min="8" max="8" width="11.57421875" style="248" bestFit="1" customWidth="1"/>
    <col min="9" max="9" width="12.421875" style="248" customWidth="1"/>
    <col min="10" max="10" width="9.28125" style="248" customWidth="1"/>
    <col min="11" max="11" width="10.57421875" style="282" bestFit="1" customWidth="1"/>
    <col min="12" max="12" width="11.57421875" style="283" bestFit="1" customWidth="1"/>
    <col min="13" max="13" width="12.7109375" style="283" customWidth="1"/>
    <col min="14" max="14" width="11.7109375" style="294" bestFit="1" customWidth="1"/>
    <col min="15" max="15" width="12.28125" style="283" bestFit="1" customWidth="1"/>
    <col min="16" max="16" width="12.7109375" style="325" customWidth="1"/>
    <col min="17" max="17" width="11.57421875" style="325" customWidth="1"/>
    <col min="18" max="18" width="8.8515625" style="292" customWidth="1"/>
    <col min="19" max="19" width="13.57421875" style="383" customWidth="1"/>
    <col min="20" max="20" width="15.00390625" style="384" customWidth="1"/>
    <col min="21" max="21" width="14.28125" style="261" customWidth="1"/>
    <col min="22" max="24" width="9.140625" style="260" customWidth="1"/>
    <col min="25" max="16384" width="9.140625" style="262" customWidth="1"/>
  </cols>
  <sheetData>
    <row r="1" spans="1:21" s="305" customFormat="1" ht="12.75" customHeight="1">
      <c r="A1" s="477" t="s">
        <v>118</v>
      </c>
      <c r="B1" s="478"/>
      <c r="C1" s="188" t="s">
        <v>69</v>
      </c>
      <c r="D1" s="188"/>
      <c r="E1" s="188"/>
      <c r="F1" s="188"/>
      <c r="G1" s="189"/>
      <c r="H1" s="466" t="s">
        <v>87</v>
      </c>
      <c r="I1" s="481"/>
      <c r="J1" s="481"/>
      <c r="K1" s="481"/>
      <c r="L1" s="482"/>
      <c r="M1" s="470" t="s">
        <v>70</v>
      </c>
      <c r="N1" s="473"/>
      <c r="O1" s="474"/>
      <c r="P1" s="469" t="s">
        <v>71</v>
      </c>
      <c r="Q1" s="473"/>
      <c r="R1" s="473"/>
      <c r="S1" s="473"/>
      <c r="T1" s="473"/>
      <c r="U1" s="474"/>
    </row>
    <row r="2" spans="1:21" s="209" customFormat="1" ht="12.75" customHeight="1">
      <c r="A2" s="191" t="s">
        <v>100</v>
      </c>
      <c r="B2" s="192" t="str">
        <f>'CHARGEBACKS (FY04)'!B2</f>
        <v>Department of Government</v>
      </c>
      <c r="C2" s="193"/>
      <c r="D2" s="193"/>
      <c r="E2" s="193"/>
      <c r="F2" s="193"/>
      <c r="G2" s="194"/>
      <c r="H2" s="195"/>
      <c r="I2" s="475"/>
      <c r="J2" s="476"/>
      <c r="K2" s="198"/>
      <c r="L2" s="307"/>
      <c r="M2" s="308"/>
      <c r="N2" s="202"/>
      <c r="O2" s="309"/>
      <c r="P2" s="310"/>
      <c r="Q2" s="311"/>
      <c r="R2" s="206"/>
      <c r="S2" s="207"/>
      <c r="T2" s="207"/>
      <c r="U2" s="208"/>
    </row>
    <row r="3" spans="1:21" s="209" customFormat="1" ht="12.75" customHeight="1">
      <c r="A3" s="191" t="s">
        <v>101</v>
      </c>
      <c r="B3" s="192" t="str">
        <f>'CHARGEBACKS (FY04)'!B3</f>
        <v>US Bureau of Indian Affair</v>
      </c>
      <c r="C3" s="193" t="s">
        <v>66</v>
      </c>
      <c r="D3" s="193" t="s">
        <v>157</v>
      </c>
      <c r="E3" s="193" t="s">
        <v>68</v>
      </c>
      <c r="F3" s="193"/>
      <c r="G3" s="194"/>
      <c r="H3" s="195" t="s">
        <v>0</v>
      </c>
      <c r="I3" s="196" t="s">
        <v>0</v>
      </c>
      <c r="J3" s="183" t="s">
        <v>143</v>
      </c>
      <c r="K3" s="198" t="s">
        <v>145</v>
      </c>
      <c r="L3" s="312" t="s">
        <v>175</v>
      </c>
      <c r="M3" s="313" t="s">
        <v>143</v>
      </c>
      <c r="N3" s="202" t="s">
        <v>145</v>
      </c>
      <c r="O3" s="314" t="s">
        <v>175</v>
      </c>
      <c r="P3" s="315" t="s">
        <v>3</v>
      </c>
      <c r="Q3" s="389" t="s">
        <v>146</v>
      </c>
      <c r="R3" s="206" t="s">
        <v>1</v>
      </c>
      <c r="S3" s="215" t="s">
        <v>2</v>
      </c>
      <c r="T3" s="215" t="s">
        <v>2</v>
      </c>
      <c r="U3" s="208" t="s">
        <v>141</v>
      </c>
    </row>
    <row r="4" spans="1:21" s="302" customFormat="1" ht="30">
      <c r="A4" s="216" t="s">
        <v>180</v>
      </c>
      <c r="B4" s="217">
        <f>'CHARGEBACKS (FY04)'!B4</f>
        <v>1409</v>
      </c>
      <c r="C4" s="218" t="s">
        <v>67</v>
      </c>
      <c r="D4" s="218" t="s">
        <v>158</v>
      </c>
      <c r="E4" s="219" t="s">
        <v>5</v>
      </c>
      <c r="F4" s="219" t="s">
        <v>6</v>
      </c>
      <c r="G4" s="220" t="s">
        <v>7</v>
      </c>
      <c r="H4" s="221" t="s">
        <v>4</v>
      </c>
      <c r="I4" s="222" t="s">
        <v>91</v>
      </c>
      <c r="J4" s="222" t="s">
        <v>174</v>
      </c>
      <c r="K4" s="223" t="s">
        <v>94</v>
      </c>
      <c r="L4" s="317" t="s">
        <v>8</v>
      </c>
      <c r="M4" s="388" t="s">
        <v>174</v>
      </c>
      <c r="N4" s="227" t="s">
        <v>94</v>
      </c>
      <c r="O4" s="318" t="s">
        <v>9</v>
      </c>
      <c r="P4" s="319" t="s">
        <v>91</v>
      </c>
      <c r="Q4" s="390" t="s">
        <v>144</v>
      </c>
      <c r="R4" s="320" t="s">
        <v>93</v>
      </c>
      <c r="S4" s="321" t="s">
        <v>10</v>
      </c>
      <c r="T4" s="321" t="s">
        <v>92</v>
      </c>
      <c r="U4" s="322" t="s">
        <v>95</v>
      </c>
    </row>
    <row r="5" spans="1:21" s="275" customFormat="1" ht="13.5" thickBot="1">
      <c r="A5" s="284"/>
      <c r="B5" s="370"/>
      <c r="C5" s="370"/>
      <c r="D5" s="235"/>
      <c r="E5" s="235"/>
      <c r="F5" s="235"/>
      <c r="G5" s="298"/>
      <c r="H5" s="235"/>
      <c r="I5" s="356"/>
      <c r="J5" s="356"/>
      <c r="K5" s="237"/>
      <c r="L5" s="371"/>
      <c r="M5" s="371"/>
      <c r="N5" s="241"/>
      <c r="O5" s="371"/>
      <c r="P5" s="324">
        <v>38626</v>
      </c>
      <c r="Q5" s="324"/>
      <c r="R5" s="242"/>
      <c r="S5" s="372"/>
      <c r="T5" s="372"/>
      <c r="U5" s="244"/>
    </row>
    <row r="6" spans="1:20" ht="12.75">
      <c r="A6" s="291" t="s">
        <v>119</v>
      </c>
      <c r="B6" s="358"/>
      <c r="C6" s="358"/>
      <c r="I6" s="251"/>
      <c r="J6" s="251"/>
      <c r="L6" s="373"/>
      <c r="M6" s="373"/>
      <c r="O6" s="373"/>
      <c r="P6" s="251"/>
      <c r="Q6" s="251"/>
      <c r="R6" s="333">
        <f aca="true" t="shared" si="0" ref="R6:S10">N6-K6</f>
        <v>0</v>
      </c>
      <c r="S6" s="375">
        <f t="shared" si="0"/>
        <v>0</v>
      </c>
      <c r="T6" s="382">
        <f aca="true" t="shared" si="1" ref="T6:T24">S6/12*(IF(P6,IF(P6-$P$5&gt;365,0,INT((365+$P$5-P6+(365/24))/(365/12))),0))</f>
        <v>0</v>
      </c>
    </row>
    <row r="7" spans="1:21" ht="12.75">
      <c r="A7" s="262" t="s">
        <v>203</v>
      </c>
      <c r="C7" s="411">
        <v>1</v>
      </c>
      <c r="D7" s="409"/>
      <c r="E7" s="409" t="s">
        <v>163</v>
      </c>
      <c r="F7" s="409" t="s">
        <v>29</v>
      </c>
      <c r="G7" s="409" t="s">
        <v>23</v>
      </c>
      <c r="H7" s="409"/>
      <c r="I7" s="437"/>
      <c r="J7" s="409"/>
      <c r="K7" s="439">
        <v>7000</v>
      </c>
      <c r="L7" s="442">
        <v>120000</v>
      </c>
      <c r="M7" s="442"/>
      <c r="N7" s="441">
        <v>20000</v>
      </c>
      <c r="O7" s="442">
        <v>400000</v>
      </c>
      <c r="P7" s="437">
        <v>39234</v>
      </c>
      <c r="Q7" s="252">
        <f>M7-J7</f>
        <v>0</v>
      </c>
      <c r="R7" s="326">
        <f t="shared" si="0"/>
        <v>13000</v>
      </c>
      <c r="S7" s="375">
        <f t="shared" si="0"/>
        <v>280000</v>
      </c>
      <c r="T7" s="278">
        <f t="shared" si="1"/>
        <v>0</v>
      </c>
      <c r="U7" s="438" t="s">
        <v>15</v>
      </c>
    </row>
    <row r="8" spans="3:21" ht="12.75">
      <c r="C8" s="411">
        <v>1</v>
      </c>
      <c r="D8" s="409"/>
      <c r="E8" s="409" t="s">
        <v>163</v>
      </c>
      <c r="F8" s="409" t="s">
        <v>32</v>
      </c>
      <c r="G8" s="409" t="s">
        <v>33</v>
      </c>
      <c r="H8" s="409"/>
      <c r="I8" s="437"/>
      <c r="J8" s="409"/>
      <c r="K8" s="439">
        <v>8000</v>
      </c>
      <c r="L8" s="442">
        <v>130000</v>
      </c>
      <c r="M8" s="442"/>
      <c r="N8" s="441">
        <v>30000</v>
      </c>
      <c r="O8" s="442">
        <v>600000</v>
      </c>
      <c r="P8" s="437">
        <v>39234</v>
      </c>
      <c r="Q8" s="252">
        <f aca="true" t="shared" si="2" ref="Q8:Q24">M8-J8</f>
        <v>0</v>
      </c>
      <c r="R8" s="326">
        <f t="shared" si="0"/>
        <v>22000</v>
      </c>
      <c r="S8" s="375">
        <f t="shared" si="0"/>
        <v>470000</v>
      </c>
      <c r="T8" s="278">
        <f t="shared" si="1"/>
        <v>0</v>
      </c>
      <c r="U8" s="438" t="s">
        <v>15</v>
      </c>
    </row>
    <row r="9" spans="3:21" ht="12.75">
      <c r="C9" s="411">
        <v>1</v>
      </c>
      <c r="D9" s="435"/>
      <c r="E9" s="409" t="s">
        <v>163</v>
      </c>
      <c r="F9" s="435" t="s">
        <v>19</v>
      </c>
      <c r="G9" s="435" t="s">
        <v>20</v>
      </c>
      <c r="H9" s="435"/>
      <c r="I9" s="436"/>
      <c r="J9" s="409"/>
      <c r="K9" s="439">
        <v>2800</v>
      </c>
      <c r="L9" s="454">
        <v>39000</v>
      </c>
      <c r="M9" s="454"/>
      <c r="N9" s="441">
        <v>40000</v>
      </c>
      <c r="O9" s="442">
        <v>80000</v>
      </c>
      <c r="P9" s="436">
        <v>39264</v>
      </c>
      <c r="Q9" s="252">
        <f t="shared" si="2"/>
        <v>0</v>
      </c>
      <c r="R9" s="326">
        <f t="shared" si="0"/>
        <v>37200</v>
      </c>
      <c r="S9" s="375">
        <f t="shared" si="0"/>
        <v>41000</v>
      </c>
      <c r="T9" s="278">
        <f t="shared" si="1"/>
        <v>0</v>
      </c>
      <c r="U9" s="438" t="s">
        <v>15</v>
      </c>
    </row>
    <row r="10" spans="3:21" ht="12.75">
      <c r="C10" s="411">
        <v>1</v>
      </c>
      <c r="D10" s="435"/>
      <c r="E10" s="409" t="s">
        <v>163</v>
      </c>
      <c r="F10" s="435" t="s">
        <v>38</v>
      </c>
      <c r="G10" s="435" t="s">
        <v>23</v>
      </c>
      <c r="H10" s="435"/>
      <c r="I10" s="436"/>
      <c r="J10" s="409"/>
      <c r="K10" s="439">
        <v>7700</v>
      </c>
      <c r="L10" s="454">
        <v>145000</v>
      </c>
      <c r="M10" s="454"/>
      <c r="N10" s="441">
        <v>50000</v>
      </c>
      <c r="O10" s="442">
        <v>1000000</v>
      </c>
      <c r="P10" s="436">
        <v>39326</v>
      </c>
      <c r="Q10" s="252">
        <f t="shared" si="2"/>
        <v>0</v>
      </c>
      <c r="R10" s="326">
        <f t="shared" si="0"/>
        <v>42300</v>
      </c>
      <c r="S10" s="375">
        <f t="shared" si="0"/>
        <v>855000</v>
      </c>
      <c r="T10" s="278">
        <f t="shared" si="1"/>
        <v>0</v>
      </c>
      <c r="U10" s="438" t="s">
        <v>15</v>
      </c>
    </row>
    <row r="11" spans="3:21" ht="12.75">
      <c r="C11" s="411"/>
      <c r="D11" s="435"/>
      <c r="E11" s="435"/>
      <c r="F11" s="435"/>
      <c r="G11" s="435"/>
      <c r="H11" s="435"/>
      <c r="I11" s="436"/>
      <c r="J11" s="436"/>
      <c r="K11" s="439"/>
      <c r="L11" s="454"/>
      <c r="M11" s="454"/>
      <c r="N11" s="441"/>
      <c r="O11" s="442"/>
      <c r="P11" s="436"/>
      <c r="Q11" s="252">
        <f t="shared" si="2"/>
        <v>0</v>
      </c>
      <c r="R11" s="333">
        <f aca="true" t="shared" si="3" ref="R11:R24">N11-K11</f>
        <v>0</v>
      </c>
      <c r="S11" s="375">
        <f aca="true" t="shared" si="4" ref="S11:S24">O11-L11</f>
        <v>0</v>
      </c>
      <c r="T11" s="278">
        <f t="shared" si="1"/>
        <v>0</v>
      </c>
      <c r="U11" s="438"/>
    </row>
    <row r="12" spans="3:21" ht="12.75">
      <c r="C12" s="411"/>
      <c r="D12" s="435"/>
      <c r="E12" s="435"/>
      <c r="F12" s="435"/>
      <c r="G12" s="435"/>
      <c r="H12" s="435"/>
      <c r="I12" s="436"/>
      <c r="J12" s="436"/>
      <c r="K12" s="439"/>
      <c r="L12" s="454"/>
      <c r="M12" s="454"/>
      <c r="N12" s="441"/>
      <c r="O12" s="442"/>
      <c r="P12" s="436"/>
      <c r="Q12" s="252">
        <f t="shared" si="2"/>
        <v>0</v>
      </c>
      <c r="R12" s="333">
        <f t="shared" si="3"/>
        <v>0</v>
      </c>
      <c r="S12" s="375">
        <f t="shared" si="4"/>
        <v>0</v>
      </c>
      <c r="T12" s="278">
        <f t="shared" si="1"/>
        <v>0</v>
      </c>
      <c r="U12" s="438"/>
    </row>
    <row r="13" spans="3:21" ht="12.75">
      <c r="C13" s="411"/>
      <c r="D13" s="435"/>
      <c r="E13" s="435"/>
      <c r="F13" s="435"/>
      <c r="G13" s="435"/>
      <c r="H13" s="435"/>
      <c r="I13" s="436"/>
      <c r="J13" s="436"/>
      <c r="K13" s="439"/>
      <c r="L13" s="454"/>
      <c r="M13" s="454"/>
      <c r="N13" s="441"/>
      <c r="O13" s="442"/>
      <c r="P13" s="436"/>
      <c r="Q13" s="252">
        <f t="shared" si="2"/>
        <v>0</v>
      </c>
      <c r="R13" s="333">
        <f t="shared" si="3"/>
        <v>0</v>
      </c>
      <c r="S13" s="375">
        <f t="shared" si="4"/>
        <v>0</v>
      </c>
      <c r="T13" s="278">
        <f t="shared" si="1"/>
        <v>0</v>
      </c>
      <c r="U13" s="438"/>
    </row>
    <row r="14" spans="3:21" ht="12.75">
      <c r="C14" s="411"/>
      <c r="D14" s="435"/>
      <c r="E14" s="435"/>
      <c r="F14" s="435"/>
      <c r="G14" s="435"/>
      <c r="H14" s="435"/>
      <c r="I14" s="436"/>
      <c r="J14" s="436"/>
      <c r="K14" s="439"/>
      <c r="L14" s="454"/>
      <c r="M14" s="454"/>
      <c r="N14" s="441"/>
      <c r="O14" s="442"/>
      <c r="P14" s="436"/>
      <c r="Q14" s="252">
        <f t="shared" si="2"/>
        <v>0</v>
      </c>
      <c r="R14" s="333">
        <f t="shared" si="3"/>
        <v>0</v>
      </c>
      <c r="S14" s="375">
        <f t="shared" si="4"/>
        <v>0</v>
      </c>
      <c r="T14" s="278">
        <f t="shared" si="1"/>
        <v>0</v>
      </c>
      <c r="U14" s="438"/>
    </row>
    <row r="15" spans="3:21" ht="12.75">
      <c r="C15" s="411"/>
      <c r="D15" s="435"/>
      <c r="E15" s="435"/>
      <c r="F15" s="435"/>
      <c r="G15" s="435"/>
      <c r="H15" s="435"/>
      <c r="I15" s="436"/>
      <c r="J15" s="436"/>
      <c r="K15" s="439"/>
      <c r="L15" s="454"/>
      <c r="M15" s="454"/>
      <c r="N15" s="441"/>
      <c r="O15" s="442"/>
      <c r="P15" s="436"/>
      <c r="Q15" s="252">
        <f t="shared" si="2"/>
        <v>0</v>
      </c>
      <c r="R15" s="333">
        <f t="shared" si="3"/>
        <v>0</v>
      </c>
      <c r="S15" s="375">
        <f t="shared" si="4"/>
        <v>0</v>
      </c>
      <c r="T15" s="278">
        <f t="shared" si="1"/>
        <v>0</v>
      </c>
      <c r="U15" s="438"/>
    </row>
    <row r="16" spans="3:21" ht="12.75">
      <c r="C16" s="411"/>
      <c r="D16" s="435"/>
      <c r="E16" s="435"/>
      <c r="F16" s="435"/>
      <c r="G16" s="435"/>
      <c r="H16" s="435"/>
      <c r="I16" s="436"/>
      <c r="J16" s="436"/>
      <c r="K16" s="439"/>
      <c r="L16" s="454"/>
      <c r="M16" s="454"/>
      <c r="N16" s="441"/>
      <c r="O16" s="442"/>
      <c r="P16" s="436"/>
      <c r="Q16" s="252">
        <f t="shared" si="2"/>
        <v>0</v>
      </c>
      <c r="R16" s="333">
        <f t="shared" si="3"/>
        <v>0</v>
      </c>
      <c r="S16" s="375">
        <f t="shared" si="4"/>
        <v>0</v>
      </c>
      <c r="T16" s="278">
        <f t="shared" si="1"/>
        <v>0</v>
      </c>
      <c r="U16" s="438"/>
    </row>
    <row r="17" spans="3:21" ht="12.75">
      <c r="C17" s="411"/>
      <c r="D17" s="435"/>
      <c r="E17" s="435"/>
      <c r="F17" s="435"/>
      <c r="G17" s="435"/>
      <c r="H17" s="435"/>
      <c r="I17" s="436"/>
      <c r="J17" s="436"/>
      <c r="K17" s="439"/>
      <c r="L17" s="454"/>
      <c r="M17" s="454"/>
      <c r="N17" s="441"/>
      <c r="O17" s="442"/>
      <c r="P17" s="436"/>
      <c r="Q17" s="252">
        <f t="shared" si="2"/>
        <v>0</v>
      </c>
      <c r="R17" s="333">
        <f t="shared" si="3"/>
        <v>0</v>
      </c>
      <c r="S17" s="375">
        <f t="shared" si="4"/>
        <v>0</v>
      </c>
      <c r="T17" s="278">
        <f t="shared" si="1"/>
        <v>0</v>
      </c>
      <c r="U17" s="438"/>
    </row>
    <row r="18" spans="3:21" ht="12.75">
      <c r="C18" s="411"/>
      <c r="D18" s="435"/>
      <c r="E18" s="435"/>
      <c r="F18" s="435"/>
      <c r="G18" s="435"/>
      <c r="H18" s="435"/>
      <c r="I18" s="436"/>
      <c r="J18" s="436"/>
      <c r="K18" s="439"/>
      <c r="L18" s="454"/>
      <c r="M18" s="454"/>
      <c r="N18" s="441"/>
      <c r="O18" s="442"/>
      <c r="P18" s="436"/>
      <c r="Q18" s="252">
        <f t="shared" si="2"/>
        <v>0</v>
      </c>
      <c r="R18" s="333">
        <f t="shared" si="3"/>
        <v>0</v>
      </c>
      <c r="S18" s="375">
        <f t="shared" si="4"/>
        <v>0</v>
      </c>
      <c r="T18" s="278">
        <f t="shared" si="1"/>
        <v>0</v>
      </c>
      <c r="U18" s="438"/>
    </row>
    <row r="19" spans="3:21" ht="12.75">
      <c r="C19" s="411"/>
      <c r="D19" s="435"/>
      <c r="E19" s="435"/>
      <c r="F19" s="435"/>
      <c r="G19" s="435"/>
      <c r="H19" s="435"/>
      <c r="I19" s="436"/>
      <c r="J19" s="436"/>
      <c r="K19" s="439"/>
      <c r="L19" s="454"/>
      <c r="M19" s="454"/>
      <c r="N19" s="441"/>
      <c r="O19" s="442"/>
      <c r="P19" s="436"/>
      <c r="Q19" s="252">
        <f t="shared" si="2"/>
        <v>0</v>
      </c>
      <c r="R19" s="333">
        <f t="shared" si="3"/>
        <v>0</v>
      </c>
      <c r="S19" s="375">
        <f t="shared" si="4"/>
        <v>0</v>
      </c>
      <c r="T19" s="278">
        <f t="shared" si="1"/>
        <v>0</v>
      </c>
      <c r="U19" s="438"/>
    </row>
    <row r="20" spans="3:21" ht="12.75">
      <c r="C20" s="411"/>
      <c r="D20" s="435"/>
      <c r="E20" s="435"/>
      <c r="F20" s="435"/>
      <c r="G20" s="435"/>
      <c r="H20" s="435"/>
      <c r="I20" s="436"/>
      <c r="J20" s="436"/>
      <c r="K20" s="439"/>
      <c r="L20" s="454"/>
      <c r="M20" s="454"/>
      <c r="N20" s="441"/>
      <c r="O20" s="442"/>
      <c r="P20" s="436"/>
      <c r="Q20" s="252">
        <f t="shared" si="2"/>
        <v>0</v>
      </c>
      <c r="R20" s="333">
        <f t="shared" si="3"/>
        <v>0</v>
      </c>
      <c r="S20" s="375">
        <f t="shared" si="4"/>
        <v>0</v>
      </c>
      <c r="T20" s="278">
        <f t="shared" si="1"/>
        <v>0</v>
      </c>
      <c r="U20" s="438"/>
    </row>
    <row r="21" spans="3:21" ht="12.75">
      <c r="C21" s="411"/>
      <c r="D21" s="435"/>
      <c r="E21" s="435"/>
      <c r="F21" s="435"/>
      <c r="G21" s="435"/>
      <c r="H21" s="435"/>
      <c r="I21" s="436"/>
      <c r="J21" s="436"/>
      <c r="K21" s="439"/>
      <c r="L21" s="454"/>
      <c r="M21" s="454"/>
      <c r="N21" s="441"/>
      <c r="O21" s="442"/>
      <c r="P21" s="436"/>
      <c r="Q21" s="252">
        <f t="shared" si="2"/>
        <v>0</v>
      </c>
      <c r="R21" s="333">
        <f t="shared" si="3"/>
        <v>0</v>
      </c>
      <c r="S21" s="375">
        <f t="shared" si="4"/>
        <v>0</v>
      </c>
      <c r="T21" s="278">
        <f t="shared" si="1"/>
        <v>0</v>
      </c>
      <c r="U21" s="438"/>
    </row>
    <row r="22" spans="3:21" ht="12.75">
      <c r="C22" s="411"/>
      <c r="D22" s="435"/>
      <c r="E22" s="435"/>
      <c r="F22" s="435"/>
      <c r="G22" s="435"/>
      <c r="H22" s="435"/>
      <c r="I22" s="436"/>
      <c r="J22" s="436"/>
      <c r="K22" s="439"/>
      <c r="L22" s="454"/>
      <c r="M22" s="454"/>
      <c r="N22" s="441"/>
      <c r="O22" s="442"/>
      <c r="P22" s="436"/>
      <c r="Q22" s="252">
        <f t="shared" si="2"/>
        <v>0</v>
      </c>
      <c r="R22" s="333">
        <f t="shared" si="3"/>
        <v>0</v>
      </c>
      <c r="S22" s="375">
        <f t="shared" si="4"/>
        <v>0</v>
      </c>
      <c r="T22" s="278">
        <f t="shared" si="1"/>
        <v>0</v>
      </c>
      <c r="U22" s="438"/>
    </row>
    <row r="23" spans="3:21" ht="12.75">
      <c r="C23" s="411"/>
      <c r="D23" s="435"/>
      <c r="E23" s="435"/>
      <c r="F23" s="435"/>
      <c r="G23" s="435"/>
      <c r="H23" s="435"/>
      <c r="I23" s="436"/>
      <c r="J23" s="436"/>
      <c r="K23" s="439"/>
      <c r="L23" s="454"/>
      <c r="M23" s="454"/>
      <c r="N23" s="441"/>
      <c r="O23" s="442"/>
      <c r="P23" s="436"/>
      <c r="Q23" s="252">
        <f t="shared" si="2"/>
        <v>0</v>
      </c>
      <c r="R23" s="333">
        <f t="shared" si="3"/>
        <v>0</v>
      </c>
      <c r="S23" s="375">
        <f t="shared" si="4"/>
        <v>0</v>
      </c>
      <c r="T23" s="278">
        <f t="shared" si="1"/>
        <v>0</v>
      </c>
      <c r="U23" s="438"/>
    </row>
    <row r="24" spans="3:21" ht="12.75">
      <c r="C24" s="411"/>
      <c r="D24" s="435"/>
      <c r="E24" s="435"/>
      <c r="F24" s="435"/>
      <c r="G24" s="435"/>
      <c r="H24" s="435"/>
      <c r="I24" s="436"/>
      <c r="J24" s="436"/>
      <c r="K24" s="439"/>
      <c r="L24" s="454"/>
      <c r="M24" s="454"/>
      <c r="N24" s="441"/>
      <c r="O24" s="442"/>
      <c r="P24" s="436"/>
      <c r="Q24" s="252">
        <f t="shared" si="2"/>
        <v>0</v>
      </c>
      <c r="R24" s="333">
        <f t="shared" si="3"/>
        <v>0</v>
      </c>
      <c r="S24" s="375">
        <f t="shared" si="4"/>
        <v>0</v>
      </c>
      <c r="T24" s="278">
        <f t="shared" si="1"/>
        <v>0</v>
      </c>
      <c r="U24" s="438"/>
    </row>
    <row r="25" spans="1:21" s="344" customFormat="1" ht="13.5" thickBot="1">
      <c r="A25" s="361" t="s">
        <v>22</v>
      </c>
      <c r="B25" s="370"/>
      <c r="C25" s="370"/>
      <c r="D25" s="337"/>
      <c r="E25" s="337"/>
      <c r="F25" s="337"/>
      <c r="G25" s="337"/>
      <c r="H25" s="337"/>
      <c r="I25" s="337"/>
      <c r="J25" s="337"/>
      <c r="K25" s="362">
        <f>SUM(K6:K24)</f>
        <v>25500</v>
      </c>
      <c r="L25" s="362">
        <f>SUM(L6:L24)</f>
        <v>434000</v>
      </c>
      <c r="M25" s="376"/>
      <c r="N25" s="362">
        <f>SUM(N6:N24)</f>
        <v>140000</v>
      </c>
      <c r="O25" s="376">
        <f>SUM(O6:O24)</f>
        <v>2080000</v>
      </c>
      <c r="P25" s="341"/>
      <c r="Q25" s="341"/>
      <c r="R25" s="342">
        <f>SUM(R6:R24)</f>
        <v>114500</v>
      </c>
      <c r="S25" s="377">
        <f>SUM(S6:S24)</f>
        <v>1646000</v>
      </c>
      <c r="T25" s="377">
        <f>SUM(T6:T24)</f>
        <v>0</v>
      </c>
      <c r="U25" s="343"/>
    </row>
    <row r="26" spans="1:20" ht="12.75">
      <c r="A26" s="291" t="s">
        <v>120</v>
      </c>
      <c r="B26" s="358"/>
      <c r="C26" s="378"/>
      <c r="D26" s="364"/>
      <c r="E26" s="364"/>
      <c r="F26" s="364"/>
      <c r="G26" s="364"/>
      <c r="H26" s="364"/>
      <c r="I26" s="365"/>
      <c r="J26" s="365"/>
      <c r="K26" s="366"/>
      <c r="L26" s="386"/>
      <c r="M26" s="386"/>
      <c r="O26" s="373"/>
      <c r="P26" s="251"/>
      <c r="Q26" s="251"/>
      <c r="R26" s="333">
        <f aca="true" t="shared" si="5" ref="R26:S30">N26-K26</f>
        <v>0</v>
      </c>
      <c r="S26" s="375">
        <f t="shared" si="5"/>
        <v>0</v>
      </c>
      <c r="T26" s="278">
        <f aca="true" t="shared" si="6" ref="T26:T44">S26/12*(IF(P26,IF(P26-$P$5&gt;365,0,INT((365+$P$5-P26+(365/24))/(365/12))),0))</f>
        <v>0</v>
      </c>
    </row>
    <row r="27" spans="1:21" ht="12.75">
      <c r="A27" s="262" t="s">
        <v>202</v>
      </c>
      <c r="B27" s="411" t="s">
        <v>106</v>
      </c>
      <c r="C27" s="443"/>
      <c r="D27" s="444"/>
      <c r="E27" s="444"/>
      <c r="F27" s="444"/>
      <c r="G27" s="444"/>
      <c r="H27" s="444"/>
      <c r="I27" s="445"/>
      <c r="J27" s="446"/>
      <c r="K27" s="447"/>
      <c r="L27" s="452"/>
      <c r="M27" s="452"/>
      <c r="N27" s="441">
        <v>100000</v>
      </c>
      <c r="O27" s="442">
        <v>2000000</v>
      </c>
      <c r="P27" s="437">
        <v>39220</v>
      </c>
      <c r="Q27" s="252">
        <f aca="true" t="shared" si="7" ref="Q27:Q44">M27-J27</f>
        <v>0</v>
      </c>
      <c r="R27" s="326">
        <f t="shared" si="5"/>
        <v>100000</v>
      </c>
      <c r="S27" s="375">
        <f t="shared" si="5"/>
        <v>2000000</v>
      </c>
      <c r="T27" s="278">
        <f t="shared" si="6"/>
        <v>0</v>
      </c>
      <c r="U27" s="438" t="s">
        <v>39</v>
      </c>
    </row>
    <row r="28" spans="2:21" ht="12.75">
      <c r="B28" s="411" t="s">
        <v>109</v>
      </c>
      <c r="C28" s="443"/>
      <c r="D28" s="444"/>
      <c r="E28" s="444"/>
      <c r="F28" s="444"/>
      <c r="G28" s="444"/>
      <c r="H28" s="444"/>
      <c r="I28" s="445"/>
      <c r="J28" s="446"/>
      <c r="K28" s="447"/>
      <c r="L28" s="452"/>
      <c r="M28" s="452"/>
      <c r="N28" s="441">
        <v>30000</v>
      </c>
      <c r="O28" s="442">
        <v>600000</v>
      </c>
      <c r="P28" s="437">
        <v>39233</v>
      </c>
      <c r="Q28" s="252">
        <f t="shared" si="7"/>
        <v>0</v>
      </c>
      <c r="R28" s="326">
        <f t="shared" si="5"/>
        <v>30000</v>
      </c>
      <c r="S28" s="375">
        <f t="shared" si="5"/>
        <v>600000</v>
      </c>
      <c r="T28" s="278">
        <f t="shared" si="6"/>
        <v>0</v>
      </c>
      <c r="U28" s="438" t="s">
        <v>39</v>
      </c>
    </row>
    <row r="29" spans="2:21" ht="12.75">
      <c r="B29" s="411" t="s">
        <v>109</v>
      </c>
      <c r="C29" s="443"/>
      <c r="D29" s="449"/>
      <c r="E29" s="444"/>
      <c r="F29" s="449"/>
      <c r="G29" s="449"/>
      <c r="H29" s="449"/>
      <c r="I29" s="445"/>
      <c r="J29" s="445"/>
      <c r="K29" s="447"/>
      <c r="L29" s="453"/>
      <c r="M29" s="453"/>
      <c r="N29" s="441">
        <v>40000</v>
      </c>
      <c r="O29" s="442">
        <v>80000</v>
      </c>
      <c r="P29" s="436">
        <v>39275</v>
      </c>
      <c r="Q29" s="252">
        <f t="shared" si="7"/>
        <v>0</v>
      </c>
      <c r="R29" s="326">
        <f t="shared" si="5"/>
        <v>40000</v>
      </c>
      <c r="S29" s="375">
        <f t="shared" si="5"/>
        <v>80000</v>
      </c>
      <c r="T29" s="278">
        <f t="shared" si="6"/>
        <v>0</v>
      </c>
      <c r="U29" s="438" t="s">
        <v>39</v>
      </c>
    </row>
    <row r="30" spans="2:21" ht="12.75">
      <c r="B30" s="411" t="s">
        <v>110</v>
      </c>
      <c r="C30" s="443"/>
      <c r="D30" s="449"/>
      <c r="E30" s="444"/>
      <c r="F30" s="449"/>
      <c r="G30" s="449"/>
      <c r="H30" s="449"/>
      <c r="I30" s="445"/>
      <c r="J30" s="445"/>
      <c r="K30" s="447"/>
      <c r="L30" s="453"/>
      <c r="M30" s="453"/>
      <c r="N30" s="441">
        <v>50000</v>
      </c>
      <c r="O30" s="442">
        <v>1000000</v>
      </c>
      <c r="P30" s="436">
        <v>39333</v>
      </c>
      <c r="Q30" s="252">
        <f t="shared" si="7"/>
        <v>0</v>
      </c>
      <c r="R30" s="326">
        <f t="shared" si="5"/>
        <v>50000</v>
      </c>
      <c r="S30" s="375">
        <f t="shared" si="5"/>
        <v>1000000</v>
      </c>
      <c r="T30" s="278">
        <f t="shared" si="6"/>
        <v>0</v>
      </c>
      <c r="U30" s="438" t="s">
        <v>39</v>
      </c>
    </row>
    <row r="31" spans="2:21" ht="12.75">
      <c r="B31" s="411"/>
      <c r="C31" s="443"/>
      <c r="D31" s="444"/>
      <c r="E31" s="444"/>
      <c r="F31" s="444"/>
      <c r="G31" s="444"/>
      <c r="H31" s="444"/>
      <c r="I31" s="445"/>
      <c r="J31" s="446"/>
      <c r="K31" s="447"/>
      <c r="L31" s="452"/>
      <c r="M31" s="452"/>
      <c r="N31" s="441"/>
      <c r="O31" s="442"/>
      <c r="P31" s="437"/>
      <c r="Q31" s="252">
        <f t="shared" si="7"/>
        <v>0</v>
      </c>
      <c r="R31" s="333">
        <f aca="true" t="shared" si="8" ref="R31:R43">N31-K31</f>
        <v>0</v>
      </c>
      <c r="S31" s="375">
        <f aca="true" t="shared" si="9" ref="S31:S43">O31-L31</f>
        <v>0</v>
      </c>
      <c r="T31" s="278">
        <f t="shared" si="6"/>
        <v>0</v>
      </c>
      <c r="U31" s="438"/>
    </row>
    <row r="32" spans="2:21" ht="12.75">
      <c r="B32" s="411"/>
      <c r="C32" s="443"/>
      <c r="D32" s="444"/>
      <c r="E32" s="444"/>
      <c r="F32" s="444"/>
      <c r="G32" s="444"/>
      <c r="H32" s="444"/>
      <c r="I32" s="445"/>
      <c r="J32" s="446"/>
      <c r="K32" s="447"/>
      <c r="L32" s="452"/>
      <c r="M32" s="452"/>
      <c r="N32" s="441"/>
      <c r="O32" s="442"/>
      <c r="P32" s="437"/>
      <c r="Q32" s="252">
        <f t="shared" si="7"/>
        <v>0</v>
      </c>
      <c r="R32" s="333">
        <f t="shared" si="8"/>
        <v>0</v>
      </c>
      <c r="S32" s="375">
        <f t="shared" si="9"/>
        <v>0</v>
      </c>
      <c r="T32" s="278">
        <f t="shared" si="6"/>
        <v>0</v>
      </c>
      <c r="U32" s="438"/>
    </row>
    <row r="33" spans="2:21" ht="12.75">
      <c r="B33" s="411"/>
      <c r="C33" s="443"/>
      <c r="D33" s="444"/>
      <c r="E33" s="444"/>
      <c r="F33" s="444"/>
      <c r="G33" s="444"/>
      <c r="H33" s="444"/>
      <c r="I33" s="445"/>
      <c r="J33" s="446"/>
      <c r="K33" s="447"/>
      <c r="L33" s="452"/>
      <c r="M33" s="452"/>
      <c r="N33" s="441"/>
      <c r="O33" s="442"/>
      <c r="P33" s="437"/>
      <c r="Q33" s="252">
        <f t="shared" si="7"/>
        <v>0</v>
      </c>
      <c r="R33" s="333">
        <f t="shared" si="8"/>
        <v>0</v>
      </c>
      <c r="S33" s="375">
        <f t="shared" si="9"/>
        <v>0</v>
      </c>
      <c r="T33" s="278">
        <f t="shared" si="6"/>
        <v>0</v>
      </c>
      <c r="U33" s="438"/>
    </row>
    <row r="34" spans="2:21" ht="12.75">
      <c r="B34" s="411"/>
      <c r="C34" s="443"/>
      <c r="D34" s="444"/>
      <c r="E34" s="444"/>
      <c r="F34" s="444"/>
      <c r="G34" s="444"/>
      <c r="H34" s="444"/>
      <c r="I34" s="445"/>
      <c r="J34" s="446"/>
      <c r="K34" s="447"/>
      <c r="L34" s="452"/>
      <c r="M34" s="452"/>
      <c r="N34" s="441"/>
      <c r="O34" s="442"/>
      <c r="P34" s="437"/>
      <c r="Q34" s="252">
        <f t="shared" si="7"/>
        <v>0</v>
      </c>
      <c r="R34" s="333">
        <f t="shared" si="8"/>
        <v>0</v>
      </c>
      <c r="S34" s="375">
        <f t="shared" si="9"/>
        <v>0</v>
      </c>
      <c r="T34" s="278">
        <f t="shared" si="6"/>
        <v>0</v>
      </c>
      <c r="U34" s="438"/>
    </row>
    <row r="35" spans="2:21" ht="12.75">
      <c r="B35" s="411"/>
      <c r="C35" s="443"/>
      <c r="D35" s="444"/>
      <c r="E35" s="444"/>
      <c r="F35" s="444"/>
      <c r="G35" s="444"/>
      <c r="H35" s="444"/>
      <c r="I35" s="445"/>
      <c r="J35" s="446"/>
      <c r="K35" s="447"/>
      <c r="L35" s="452"/>
      <c r="M35" s="452"/>
      <c r="N35" s="441"/>
      <c r="O35" s="442"/>
      <c r="P35" s="437"/>
      <c r="Q35" s="252">
        <f t="shared" si="7"/>
        <v>0</v>
      </c>
      <c r="R35" s="333">
        <f t="shared" si="8"/>
        <v>0</v>
      </c>
      <c r="S35" s="375">
        <f t="shared" si="9"/>
        <v>0</v>
      </c>
      <c r="T35" s="278">
        <f t="shared" si="6"/>
        <v>0</v>
      </c>
      <c r="U35" s="438"/>
    </row>
    <row r="36" spans="2:21" ht="12.75">
      <c r="B36" s="411"/>
      <c r="C36" s="443"/>
      <c r="D36" s="444"/>
      <c r="E36" s="444"/>
      <c r="F36" s="444"/>
      <c r="G36" s="444"/>
      <c r="H36" s="444"/>
      <c r="I36" s="445"/>
      <c r="J36" s="446"/>
      <c r="K36" s="447"/>
      <c r="L36" s="452"/>
      <c r="M36" s="452"/>
      <c r="N36" s="441"/>
      <c r="O36" s="442"/>
      <c r="P36" s="437"/>
      <c r="Q36" s="252">
        <f t="shared" si="7"/>
        <v>0</v>
      </c>
      <c r="R36" s="333">
        <f t="shared" si="8"/>
        <v>0</v>
      </c>
      <c r="S36" s="375">
        <f t="shared" si="9"/>
        <v>0</v>
      </c>
      <c r="T36" s="278">
        <f t="shared" si="6"/>
        <v>0</v>
      </c>
      <c r="U36" s="438"/>
    </row>
    <row r="37" spans="2:21" ht="12.75">
      <c r="B37" s="411"/>
      <c r="C37" s="443"/>
      <c r="D37" s="444"/>
      <c r="E37" s="444"/>
      <c r="F37" s="444"/>
      <c r="G37" s="444"/>
      <c r="H37" s="444"/>
      <c r="I37" s="445"/>
      <c r="J37" s="446"/>
      <c r="K37" s="447"/>
      <c r="L37" s="452"/>
      <c r="M37" s="452"/>
      <c r="N37" s="441"/>
      <c r="O37" s="442"/>
      <c r="P37" s="437"/>
      <c r="Q37" s="252">
        <f t="shared" si="7"/>
        <v>0</v>
      </c>
      <c r="R37" s="333">
        <f t="shared" si="8"/>
        <v>0</v>
      </c>
      <c r="S37" s="375">
        <f t="shared" si="9"/>
        <v>0</v>
      </c>
      <c r="T37" s="278">
        <f t="shared" si="6"/>
        <v>0</v>
      </c>
      <c r="U37" s="438"/>
    </row>
    <row r="38" spans="2:21" ht="12.75">
      <c r="B38" s="411"/>
      <c r="C38" s="443"/>
      <c r="D38" s="444"/>
      <c r="E38" s="444"/>
      <c r="F38" s="444"/>
      <c r="G38" s="444"/>
      <c r="H38" s="444"/>
      <c r="I38" s="445"/>
      <c r="J38" s="446"/>
      <c r="K38" s="447"/>
      <c r="L38" s="452"/>
      <c r="M38" s="452"/>
      <c r="N38" s="441"/>
      <c r="O38" s="442"/>
      <c r="P38" s="437"/>
      <c r="Q38" s="252">
        <f t="shared" si="7"/>
        <v>0</v>
      </c>
      <c r="R38" s="333">
        <f t="shared" si="8"/>
        <v>0</v>
      </c>
      <c r="S38" s="375">
        <f t="shared" si="9"/>
        <v>0</v>
      </c>
      <c r="T38" s="278">
        <f t="shared" si="6"/>
        <v>0</v>
      </c>
      <c r="U38" s="438"/>
    </row>
    <row r="39" spans="2:21" ht="12.75">
      <c r="B39" s="411"/>
      <c r="C39" s="443"/>
      <c r="D39" s="444"/>
      <c r="E39" s="444"/>
      <c r="F39" s="444"/>
      <c r="G39" s="444"/>
      <c r="H39" s="444"/>
      <c r="I39" s="445"/>
      <c r="J39" s="446"/>
      <c r="K39" s="447"/>
      <c r="L39" s="452"/>
      <c r="M39" s="452"/>
      <c r="N39" s="441"/>
      <c r="O39" s="442"/>
      <c r="P39" s="437"/>
      <c r="Q39" s="252">
        <f t="shared" si="7"/>
        <v>0</v>
      </c>
      <c r="R39" s="333">
        <f t="shared" si="8"/>
        <v>0</v>
      </c>
      <c r="S39" s="375">
        <f t="shared" si="9"/>
        <v>0</v>
      </c>
      <c r="T39" s="278">
        <f t="shared" si="6"/>
        <v>0</v>
      </c>
      <c r="U39" s="438"/>
    </row>
    <row r="40" spans="2:21" ht="12.75">
      <c r="B40" s="411"/>
      <c r="C40" s="443"/>
      <c r="D40" s="444"/>
      <c r="E40" s="444"/>
      <c r="F40" s="444"/>
      <c r="G40" s="444"/>
      <c r="H40" s="444"/>
      <c r="I40" s="445"/>
      <c r="J40" s="446"/>
      <c r="K40" s="447"/>
      <c r="L40" s="452"/>
      <c r="M40" s="452"/>
      <c r="N40" s="441"/>
      <c r="O40" s="442"/>
      <c r="P40" s="437"/>
      <c r="Q40" s="252">
        <f t="shared" si="7"/>
        <v>0</v>
      </c>
      <c r="R40" s="333">
        <f t="shared" si="8"/>
        <v>0</v>
      </c>
      <c r="S40" s="375">
        <f t="shared" si="9"/>
        <v>0</v>
      </c>
      <c r="T40" s="278">
        <f t="shared" si="6"/>
        <v>0</v>
      </c>
      <c r="U40" s="438"/>
    </row>
    <row r="41" spans="2:21" ht="12.75">
      <c r="B41" s="411"/>
      <c r="C41" s="443"/>
      <c r="D41" s="444"/>
      <c r="E41" s="444"/>
      <c r="F41" s="444"/>
      <c r="G41" s="444"/>
      <c r="H41" s="444"/>
      <c r="I41" s="444"/>
      <c r="J41" s="444"/>
      <c r="K41" s="450"/>
      <c r="L41" s="451"/>
      <c r="M41" s="451"/>
      <c r="N41" s="441"/>
      <c r="O41" s="422"/>
      <c r="P41" s="427"/>
      <c r="Q41" s="252">
        <f t="shared" si="7"/>
        <v>0</v>
      </c>
      <c r="R41" s="333">
        <f>N41-K41</f>
        <v>0</v>
      </c>
      <c r="S41" s="375">
        <f>O41-L41</f>
        <v>0</v>
      </c>
      <c r="T41" s="278">
        <f t="shared" si="6"/>
        <v>0</v>
      </c>
      <c r="U41" s="425"/>
    </row>
    <row r="42" spans="2:21" ht="12.75">
      <c r="B42" s="411"/>
      <c r="C42" s="443"/>
      <c r="D42" s="444"/>
      <c r="E42" s="444"/>
      <c r="F42" s="444"/>
      <c r="G42" s="444"/>
      <c r="H42" s="444"/>
      <c r="I42" s="444"/>
      <c r="J42" s="444"/>
      <c r="K42" s="450"/>
      <c r="L42" s="451"/>
      <c r="M42" s="451"/>
      <c r="N42" s="441"/>
      <c r="O42" s="422"/>
      <c r="P42" s="427"/>
      <c r="Q42" s="252">
        <f t="shared" si="7"/>
        <v>0</v>
      </c>
      <c r="R42" s="333">
        <f>N42-K42</f>
        <v>0</v>
      </c>
      <c r="S42" s="375">
        <f>O42-L42</f>
        <v>0</v>
      </c>
      <c r="T42" s="278">
        <f t="shared" si="6"/>
        <v>0</v>
      </c>
      <c r="U42" s="425"/>
    </row>
    <row r="43" spans="2:21" ht="12.75">
      <c r="B43" s="411"/>
      <c r="C43" s="443"/>
      <c r="D43" s="449"/>
      <c r="E43" s="449"/>
      <c r="F43" s="449"/>
      <c r="G43" s="449"/>
      <c r="H43" s="449"/>
      <c r="I43" s="445"/>
      <c r="J43" s="445"/>
      <c r="K43" s="447"/>
      <c r="L43" s="453"/>
      <c r="M43" s="453"/>
      <c r="N43" s="441"/>
      <c r="O43" s="442"/>
      <c r="P43" s="436"/>
      <c r="Q43" s="252">
        <f t="shared" si="7"/>
        <v>0</v>
      </c>
      <c r="R43" s="333">
        <f t="shared" si="8"/>
        <v>0</v>
      </c>
      <c r="S43" s="375">
        <f t="shared" si="9"/>
        <v>0</v>
      </c>
      <c r="T43" s="278">
        <f t="shared" si="6"/>
        <v>0</v>
      </c>
      <c r="U43" s="438"/>
    </row>
    <row r="44" spans="2:21" ht="12.75">
      <c r="B44" s="411"/>
      <c r="C44" s="443"/>
      <c r="D44" s="449"/>
      <c r="E44" s="449"/>
      <c r="F44" s="449"/>
      <c r="G44" s="449"/>
      <c r="H44" s="449"/>
      <c r="I44" s="445"/>
      <c r="J44" s="445"/>
      <c r="K44" s="447"/>
      <c r="L44" s="453"/>
      <c r="M44" s="453"/>
      <c r="N44" s="441"/>
      <c r="O44" s="442"/>
      <c r="P44" s="436"/>
      <c r="Q44" s="252">
        <f t="shared" si="7"/>
        <v>0</v>
      </c>
      <c r="R44" s="333">
        <f>N44-K44</f>
        <v>0</v>
      </c>
      <c r="S44" s="375">
        <f>O44-L44</f>
        <v>0</v>
      </c>
      <c r="T44" s="278">
        <f t="shared" si="6"/>
        <v>0</v>
      </c>
      <c r="U44" s="438"/>
    </row>
    <row r="45" spans="1:21" s="344" customFormat="1" ht="13.5" thickBot="1">
      <c r="A45" s="361" t="s">
        <v>22</v>
      </c>
      <c r="B45" s="370"/>
      <c r="C45" s="379"/>
      <c r="D45" s="368"/>
      <c r="E45" s="368"/>
      <c r="F45" s="368"/>
      <c r="G45" s="368"/>
      <c r="H45" s="368"/>
      <c r="I45" s="368"/>
      <c r="J45" s="368"/>
      <c r="K45" s="369"/>
      <c r="L45" s="387"/>
      <c r="M45" s="387"/>
      <c r="N45" s="376">
        <f>SUM(N26:N44)</f>
        <v>220000</v>
      </c>
      <c r="O45" s="376">
        <f>SUM(O26:O44)</f>
        <v>3680000</v>
      </c>
      <c r="P45" s="341"/>
      <c r="Q45" s="376">
        <f>SUM(Q26:Q44)</f>
        <v>0</v>
      </c>
      <c r="R45" s="342">
        <f>SUM(R26:R44)</f>
        <v>220000</v>
      </c>
      <c r="S45" s="377">
        <f>SUM(S26:S44)</f>
        <v>3680000</v>
      </c>
      <c r="T45" s="377">
        <f>SUM(T26:T44)</f>
        <v>0</v>
      </c>
      <c r="U45" s="343"/>
    </row>
    <row r="46" spans="12:20" ht="12.75">
      <c r="L46" s="373"/>
      <c r="M46" s="373"/>
      <c r="O46" s="373"/>
      <c r="S46" s="381"/>
      <c r="T46" s="382"/>
    </row>
    <row r="47" spans="1:20" ht="12.75">
      <c r="A47" s="291" t="s">
        <v>159</v>
      </c>
      <c r="B47" s="358"/>
      <c r="C47" s="358"/>
      <c r="L47" s="373"/>
      <c r="M47" s="373"/>
      <c r="O47" s="373"/>
      <c r="S47" s="381"/>
      <c r="T47" s="382"/>
    </row>
    <row r="48" spans="1:11" s="2" customFormat="1" ht="12.75">
      <c r="A48" s="303" t="s">
        <v>160</v>
      </c>
      <c r="K48" s="3"/>
    </row>
    <row r="49" spans="1:24" ht="12.75">
      <c r="A49" s="291" t="s">
        <v>176</v>
      </c>
      <c r="B49" s="248"/>
      <c r="C49" s="247"/>
      <c r="D49" s="266"/>
      <c r="E49" s="266"/>
      <c r="I49" s="251"/>
      <c r="J49" s="251"/>
      <c r="K49" s="253"/>
      <c r="L49" s="254"/>
      <c r="M49" s="254"/>
      <c r="N49" s="260"/>
      <c r="O49" s="260"/>
      <c r="P49" s="256"/>
      <c r="Q49" s="257"/>
      <c r="R49" s="258"/>
      <c r="S49" s="259"/>
      <c r="T49" s="292"/>
      <c r="U49" s="278"/>
      <c r="V49" s="278"/>
      <c r="W49" s="261"/>
      <c r="X49" s="262"/>
    </row>
    <row r="50" s="2" customFormat="1" ht="12.75">
      <c r="K50" s="3"/>
    </row>
    <row r="51" spans="12:20" ht="12.75">
      <c r="L51" s="373"/>
      <c r="M51" s="373"/>
      <c r="O51" s="373"/>
      <c r="S51" s="381"/>
      <c r="T51" s="382"/>
    </row>
    <row r="52" spans="12:20" ht="12.75">
      <c r="L52" s="373"/>
      <c r="M52" s="373"/>
      <c r="O52" s="373"/>
      <c r="S52" s="381"/>
      <c r="T52" s="382"/>
    </row>
    <row r="53" spans="12:20" ht="12.75">
      <c r="L53" s="373"/>
      <c r="M53" s="373"/>
      <c r="O53" s="373"/>
      <c r="S53" s="381"/>
      <c r="T53" s="382"/>
    </row>
    <row r="54" spans="12:20" ht="12.75">
      <c r="L54" s="373"/>
      <c r="M54" s="373"/>
      <c r="O54" s="373"/>
      <c r="S54" s="381"/>
      <c r="T54" s="382"/>
    </row>
    <row r="55" spans="12:20" ht="12.75">
      <c r="L55" s="373"/>
      <c r="M55" s="373"/>
      <c r="O55" s="373"/>
      <c r="S55" s="381"/>
      <c r="T55" s="382"/>
    </row>
    <row r="56" spans="12:20" ht="12.75">
      <c r="L56" s="373"/>
      <c r="M56" s="373"/>
      <c r="O56" s="373"/>
      <c r="S56" s="381"/>
      <c r="T56" s="382"/>
    </row>
    <row r="57" spans="12:20" ht="12.75">
      <c r="L57" s="373"/>
      <c r="M57" s="373"/>
      <c r="O57" s="373"/>
      <c r="S57" s="381"/>
      <c r="T57" s="382"/>
    </row>
    <row r="58" spans="12:20" ht="12.75">
      <c r="L58" s="373"/>
      <c r="M58" s="373"/>
      <c r="O58" s="373"/>
      <c r="S58" s="381"/>
      <c r="T58" s="382"/>
    </row>
    <row r="59" spans="12:20" ht="12.75">
      <c r="L59" s="373"/>
      <c r="M59" s="373"/>
      <c r="O59" s="373"/>
      <c r="S59" s="381"/>
      <c r="T59" s="382"/>
    </row>
    <row r="60" spans="12:20" ht="12.75">
      <c r="L60" s="373"/>
      <c r="M60" s="373"/>
      <c r="O60" s="373"/>
      <c r="S60" s="381"/>
      <c r="T60" s="382"/>
    </row>
    <row r="61" spans="12:20" ht="12.75">
      <c r="L61" s="373"/>
      <c r="M61" s="373"/>
      <c r="O61" s="373"/>
      <c r="S61" s="381"/>
      <c r="T61" s="382"/>
    </row>
    <row r="62" spans="12:20" ht="12.75">
      <c r="L62" s="373"/>
      <c r="M62" s="373"/>
      <c r="O62" s="373"/>
      <c r="S62" s="381"/>
      <c r="T62" s="382"/>
    </row>
    <row r="63" spans="12:20" ht="12.75">
      <c r="L63" s="373"/>
      <c r="M63" s="373"/>
      <c r="O63" s="373"/>
      <c r="S63" s="381"/>
      <c r="T63" s="382"/>
    </row>
    <row r="64" spans="12:20" ht="12.75">
      <c r="L64" s="373"/>
      <c r="M64" s="373"/>
      <c r="O64" s="373"/>
      <c r="S64" s="381"/>
      <c r="T64" s="382"/>
    </row>
    <row r="65" spans="12:20" ht="12.75">
      <c r="L65" s="373"/>
      <c r="M65" s="373"/>
      <c r="O65" s="373"/>
      <c r="S65" s="381"/>
      <c r="T65" s="382"/>
    </row>
    <row r="66" spans="12:20" ht="12.75">
      <c r="L66" s="373"/>
      <c r="M66" s="373"/>
      <c r="O66" s="373"/>
      <c r="S66" s="381"/>
      <c r="T66" s="382"/>
    </row>
    <row r="67" spans="12:20" ht="12.75">
      <c r="L67" s="373"/>
      <c r="M67" s="373"/>
      <c r="O67" s="373"/>
      <c r="S67" s="381"/>
      <c r="T67" s="382"/>
    </row>
    <row r="68" spans="12:20" ht="12.75">
      <c r="L68" s="373"/>
      <c r="M68" s="373"/>
      <c r="O68" s="373"/>
      <c r="S68" s="381"/>
      <c r="T68" s="382"/>
    </row>
    <row r="69" spans="12:20" ht="12.75">
      <c r="L69" s="373"/>
      <c r="M69" s="373"/>
      <c r="O69" s="373"/>
      <c r="S69" s="381"/>
      <c r="T69" s="382"/>
    </row>
    <row r="70" spans="12:20" ht="12.75">
      <c r="L70" s="373"/>
      <c r="M70" s="373"/>
      <c r="O70" s="373"/>
      <c r="S70" s="381"/>
      <c r="T70" s="382"/>
    </row>
    <row r="71" spans="12:20" ht="12.75">
      <c r="L71" s="373"/>
      <c r="M71" s="373"/>
      <c r="O71" s="373"/>
      <c r="S71" s="381"/>
      <c r="T71" s="382"/>
    </row>
    <row r="72" spans="12:20" ht="12.75">
      <c r="L72" s="373"/>
      <c r="M72" s="373"/>
      <c r="O72" s="373"/>
      <c r="S72" s="381"/>
      <c r="T72" s="382"/>
    </row>
    <row r="73" spans="12:20" ht="12.75">
      <c r="L73" s="373"/>
      <c r="M73" s="373"/>
      <c r="O73" s="373"/>
      <c r="S73" s="381"/>
      <c r="T73" s="382"/>
    </row>
    <row r="74" spans="12:20" ht="12.75">
      <c r="L74" s="373"/>
      <c r="M74" s="373"/>
      <c r="O74" s="373"/>
      <c r="S74" s="381"/>
      <c r="T74" s="382"/>
    </row>
    <row r="75" spans="12:20" ht="12.75">
      <c r="L75" s="373"/>
      <c r="M75" s="373"/>
      <c r="O75" s="373"/>
      <c r="S75" s="381"/>
      <c r="T75" s="382"/>
    </row>
    <row r="76" spans="12:13" ht="12.75">
      <c r="L76" s="373"/>
      <c r="M76" s="373"/>
    </row>
    <row r="77" spans="12:13" ht="12.75">
      <c r="L77" s="373"/>
      <c r="M77" s="373"/>
    </row>
    <row r="78" spans="12:13" ht="12.75">
      <c r="L78" s="373"/>
      <c r="M78" s="373"/>
    </row>
    <row r="79" spans="12:13" ht="12.75">
      <c r="L79" s="373"/>
      <c r="M79" s="373"/>
    </row>
    <row r="80" spans="12:13" ht="12.75">
      <c r="L80" s="373"/>
      <c r="M80" s="373"/>
    </row>
    <row r="81" spans="12:13" ht="12.75">
      <c r="L81" s="373"/>
      <c r="M81" s="373"/>
    </row>
    <row r="82" spans="12:13" ht="12.75">
      <c r="L82" s="373"/>
      <c r="M82" s="373"/>
    </row>
    <row r="83" spans="12:13" ht="12.75">
      <c r="L83" s="373"/>
      <c r="M83" s="373"/>
    </row>
    <row r="84" spans="12:13" ht="12.75">
      <c r="L84" s="373"/>
      <c r="M84" s="373"/>
    </row>
    <row r="85" spans="12:13" ht="12.75">
      <c r="L85" s="373"/>
      <c r="M85" s="373"/>
    </row>
    <row r="86" spans="12:13" ht="12.75">
      <c r="L86" s="373"/>
      <c r="M86" s="373"/>
    </row>
    <row r="87" spans="12:13" ht="12.75">
      <c r="L87" s="373"/>
      <c r="M87" s="373"/>
    </row>
    <row r="88" spans="12:13" ht="12.75">
      <c r="L88" s="373"/>
      <c r="M88" s="373"/>
    </row>
    <row r="89" spans="12:13" ht="12.75">
      <c r="L89" s="373"/>
      <c r="M89" s="373"/>
    </row>
    <row r="90" spans="12:13" ht="12.75">
      <c r="L90" s="373"/>
      <c r="M90" s="373"/>
    </row>
  </sheetData>
  <mergeCells count="5">
    <mergeCell ref="I2:J2"/>
    <mergeCell ref="M1:O1"/>
    <mergeCell ref="P1:U1"/>
    <mergeCell ref="A1:B1"/>
    <mergeCell ref="H1:L1"/>
  </mergeCells>
  <printOptions gridLines="1"/>
  <pageMargins left="0.75" right="0.75" top="1" bottom="1" header="0.5" footer="0.5"/>
  <pageSetup fitToHeight="1" fitToWidth="1" horizontalDpi="600" verticalDpi="600" orientation="landscape" paperSize="5" scale="59" r:id="rId1"/>
  <headerFooter alignWithMargins="0">
    <oddHeader>&amp;C&amp;26&amp;A</oddHeader>
    <oddFooter>&amp;L&amp;F&amp;C&amp;A&amp;R&amp;D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W67"/>
  <sheetViews>
    <sheetView zoomScale="63" zoomScaleNormal="63" workbookViewId="0" topLeftCell="A1">
      <selection activeCell="B1" sqref="B1"/>
    </sheetView>
  </sheetViews>
  <sheetFormatPr defaultColWidth="8.7109375" defaultRowHeight="12.75"/>
  <cols>
    <col min="1" max="1" width="2.57421875" style="2" customWidth="1"/>
    <col min="2" max="2" width="7.7109375" style="2" customWidth="1"/>
    <col min="3" max="3" width="7.8515625" style="2" customWidth="1"/>
    <col min="4" max="4" width="11.140625" style="2" customWidth="1"/>
    <col min="5" max="5" width="18.421875" style="2" customWidth="1"/>
    <col min="6" max="6" width="4.421875" style="2" customWidth="1"/>
    <col min="7" max="7" width="16.8515625" style="2" bestFit="1" customWidth="1"/>
    <col min="8" max="8" width="14.421875" style="2" bestFit="1" customWidth="1"/>
    <col min="9" max="9" width="4.7109375" style="2" customWidth="1"/>
    <col min="10" max="10" width="16.8515625" style="2" bestFit="1" customWidth="1"/>
    <col min="11" max="11" width="14.421875" style="3" bestFit="1" customWidth="1"/>
    <col min="12" max="12" width="4.7109375" style="2" customWidth="1"/>
    <col min="13" max="13" width="17.421875" style="2" bestFit="1" customWidth="1"/>
    <col min="14" max="14" width="14.8515625" style="2" bestFit="1" customWidth="1"/>
    <col min="15" max="15" width="4.7109375" style="2" customWidth="1"/>
    <col min="16" max="16" width="17.421875" style="2" bestFit="1" customWidth="1"/>
    <col min="17" max="17" width="14.8515625" style="2" bestFit="1" customWidth="1"/>
    <col min="18" max="18" width="2.57421875" style="2" customWidth="1"/>
    <col min="19" max="16384" width="8.7109375" style="2" customWidth="1"/>
  </cols>
  <sheetData>
    <row r="1" spans="1:18" ht="18.75" thickBot="1">
      <c r="A1" s="147" t="s">
        <v>139</v>
      </c>
      <c r="B1" s="149"/>
      <c r="C1" s="149"/>
      <c r="D1" s="148"/>
      <c r="E1" s="487" t="s">
        <v>123</v>
      </c>
      <c r="F1" s="488"/>
      <c r="G1" s="488"/>
      <c r="H1" s="488"/>
      <c r="I1" s="488"/>
      <c r="J1" s="488"/>
      <c r="K1" s="488"/>
      <c r="L1" s="488"/>
      <c r="M1" s="488"/>
      <c r="N1" s="488"/>
      <c r="O1" s="488"/>
      <c r="P1" s="488"/>
      <c r="Q1" s="488"/>
      <c r="R1" s="488"/>
    </row>
    <row r="2" ht="13.5" thickTop="1"/>
    <row r="3" s="4" customFormat="1" ht="12.75">
      <c r="R3" s="5"/>
    </row>
    <row r="4" spans="2:18" ht="33.75">
      <c r="B4" s="145" t="s">
        <v>137</v>
      </c>
      <c r="C4" s="7"/>
      <c r="D4" s="7"/>
      <c r="E4" s="7"/>
      <c r="F4" s="7"/>
      <c r="G4" s="7"/>
      <c r="H4" s="7"/>
      <c r="I4" s="7"/>
      <c r="J4" s="7"/>
      <c r="K4" s="8"/>
      <c r="L4" s="7"/>
      <c r="M4" s="7"/>
      <c r="N4" s="7"/>
      <c r="O4" s="7"/>
      <c r="P4" s="7"/>
      <c r="Q4" s="7"/>
      <c r="R4" s="9"/>
    </row>
    <row r="5" spans="2:18" ht="24" thickBot="1">
      <c r="B5" s="6"/>
      <c r="C5" s="7"/>
      <c r="D5" s="7"/>
      <c r="E5" s="7"/>
      <c r="F5" s="7"/>
      <c r="G5" s="7"/>
      <c r="H5" s="7"/>
      <c r="I5" s="7"/>
      <c r="J5" s="7"/>
      <c r="K5" s="8"/>
      <c r="L5" s="7"/>
      <c r="M5" s="7"/>
      <c r="N5" s="7"/>
      <c r="O5" s="7"/>
      <c r="P5" s="7"/>
      <c r="Q5" s="7"/>
      <c r="R5" s="9"/>
    </row>
    <row r="6" spans="1:18" s="11" customFormat="1" ht="21" thickTop="1">
      <c r="A6" s="151"/>
      <c r="B6" s="152" t="s">
        <v>44</v>
      </c>
      <c r="C6" s="153"/>
      <c r="D6" s="153"/>
      <c r="E6" s="154" t="str">
        <f>'FY04'!$B$2</f>
        <v>Department of Government</v>
      </c>
      <c r="F6" s="155"/>
      <c r="G6" s="156"/>
      <c r="H6" s="156"/>
      <c r="I6" s="156"/>
      <c r="J6" s="156"/>
      <c r="K6" s="157"/>
      <c r="L6" s="156"/>
      <c r="M6" s="156"/>
      <c r="N6" s="156"/>
      <c r="O6" s="156"/>
      <c r="P6" s="156"/>
      <c r="Q6" s="156"/>
      <c r="R6" s="158"/>
    </row>
    <row r="7" spans="1:18" s="11" customFormat="1" ht="20.25">
      <c r="A7" s="159"/>
      <c r="B7" s="146" t="s">
        <v>45</v>
      </c>
      <c r="C7" s="24"/>
      <c r="D7" s="24"/>
      <c r="E7" s="10" t="str">
        <f>'FY04'!$B$3</f>
        <v>US Bureau of Indian Affair</v>
      </c>
      <c r="F7" s="25"/>
      <c r="G7" s="32"/>
      <c r="H7" s="32"/>
      <c r="I7" s="32"/>
      <c r="J7" s="32"/>
      <c r="K7" s="33"/>
      <c r="L7" s="32"/>
      <c r="M7" s="32"/>
      <c r="N7" s="32"/>
      <c r="O7" s="32"/>
      <c r="P7" s="32"/>
      <c r="Q7" s="32"/>
      <c r="R7" s="160"/>
    </row>
    <row r="8" spans="1:18" s="11" customFormat="1" ht="20.25">
      <c r="A8" s="159"/>
      <c r="B8" s="146" t="s">
        <v>46</v>
      </c>
      <c r="C8" s="34"/>
      <c r="D8" s="27"/>
      <c r="E8" s="22">
        <f>'FY04'!$B$4</f>
        <v>1409</v>
      </c>
      <c r="F8" s="25"/>
      <c r="G8" s="35"/>
      <c r="H8" s="34"/>
      <c r="I8" s="34"/>
      <c r="J8" s="35"/>
      <c r="K8" s="34"/>
      <c r="L8" s="34"/>
      <c r="M8" s="35"/>
      <c r="N8" s="34"/>
      <c r="O8" s="34"/>
      <c r="P8" s="35"/>
      <c r="Q8" s="34"/>
      <c r="R8" s="161"/>
    </row>
    <row r="9" spans="1:18" s="11" customFormat="1" ht="20.25">
      <c r="A9" s="159"/>
      <c r="B9" s="146" t="s">
        <v>140</v>
      </c>
      <c r="C9" s="150"/>
      <c r="D9" s="150"/>
      <c r="E9" s="455" t="s">
        <v>179</v>
      </c>
      <c r="F9" s="150"/>
      <c r="G9" s="35"/>
      <c r="H9" s="34"/>
      <c r="I9" s="34"/>
      <c r="J9" s="35"/>
      <c r="K9" s="34"/>
      <c r="L9" s="34"/>
      <c r="M9" s="35"/>
      <c r="N9" s="34"/>
      <c r="O9" s="34"/>
      <c r="P9" s="35"/>
      <c r="Q9" s="34"/>
      <c r="R9" s="161"/>
    </row>
    <row r="10" spans="1:23" s="31" customFormat="1" ht="26.25">
      <c r="A10" s="162"/>
      <c r="B10" s="483" t="str">
        <f>'CHARGEBACKS (FY04)'!B2</f>
        <v>Department of Government</v>
      </c>
      <c r="C10" s="484"/>
      <c r="D10" s="484"/>
      <c r="E10" s="484"/>
      <c r="F10" s="484"/>
      <c r="G10" s="484"/>
      <c r="H10" s="484"/>
      <c r="I10" s="484"/>
      <c r="J10" s="484"/>
      <c r="K10" s="484"/>
      <c r="L10" s="484"/>
      <c r="M10" s="484"/>
      <c r="N10" s="484"/>
      <c r="O10" s="484"/>
      <c r="P10" s="484"/>
      <c r="Q10" s="484"/>
      <c r="R10" s="163"/>
      <c r="S10" s="30"/>
      <c r="T10" s="29"/>
      <c r="U10" s="29"/>
      <c r="V10" s="30"/>
      <c r="W10" s="29"/>
    </row>
    <row r="11" spans="1:23" s="11" customFormat="1" ht="18">
      <c r="A11" s="159"/>
      <c r="B11" s="485" t="s">
        <v>43</v>
      </c>
      <c r="C11" s="486"/>
      <c r="D11" s="486"/>
      <c r="E11" s="486"/>
      <c r="F11" s="486"/>
      <c r="G11" s="486"/>
      <c r="H11" s="486"/>
      <c r="I11" s="486"/>
      <c r="J11" s="486"/>
      <c r="K11" s="486"/>
      <c r="L11" s="486"/>
      <c r="M11" s="486"/>
      <c r="N11" s="486"/>
      <c r="O11" s="486"/>
      <c r="P11" s="486"/>
      <c r="Q11" s="486"/>
      <c r="R11" s="164"/>
      <c r="S11" s="28"/>
      <c r="T11" s="23"/>
      <c r="U11" s="23"/>
      <c r="V11" s="28"/>
      <c r="W11" s="23"/>
    </row>
    <row r="12" spans="1:18" ht="12.75">
      <c r="A12" s="165"/>
      <c r="B12" s="20"/>
      <c r="C12" s="36"/>
      <c r="D12" s="12"/>
      <c r="E12" s="13"/>
      <c r="F12" s="36"/>
      <c r="G12" s="37"/>
      <c r="H12" s="36"/>
      <c r="I12" s="36"/>
      <c r="J12" s="37"/>
      <c r="K12" s="36"/>
      <c r="L12" s="36"/>
      <c r="M12" s="37"/>
      <c r="N12" s="36"/>
      <c r="O12" s="36"/>
      <c r="P12" s="37"/>
      <c r="Q12" s="36"/>
      <c r="R12" s="166"/>
    </row>
    <row r="13" spans="1:18" s="11" customFormat="1" ht="15">
      <c r="A13" s="159"/>
      <c r="B13" s="40"/>
      <c r="C13" s="41"/>
      <c r="D13" s="41"/>
      <c r="E13" s="41"/>
      <c r="F13" s="41"/>
      <c r="G13" s="42" t="s">
        <v>177</v>
      </c>
      <c r="H13" s="43"/>
      <c r="I13" s="41"/>
      <c r="J13" s="42" t="s">
        <v>183</v>
      </c>
      <c r="K13" s="43"/>
      <c r="L13" s="41"/>
      <c r="M13" s="42" t="s">
        <v>194</v>
      </c>
      <c r="N13" s="43"/>
      <c r="O13" s="41"/>
      <c r="P13" s="42" t="s">
        <v>204</v>
      </c>
      <c r="Q13" s="43"/>
      <c r="R13" s="160"/>
    </row>
    <row r="14" spans="1:18" s="11" customFormat="1" ht="15">
      <c r="A14" s="159"/>
      <c r="B14" s="40"/>
      <c r="C14" s="41"/>
      <c r="D14" s="41"/>
      <c r="E14" s="41"/>
      <c r="F14" s="44"/>
      <c r="G14" s="45" t="s">
        <v>47</v>
      </c>
      <c r="H14" s="46" t="s">
        <v>136</v>
      </c>
      <c r="I14" s="44"/>
      <c r="J14" s="45" t="s">
        <v>47</v>
      </c>
      <c r="K14" s="46" t="s">
        <v>136</v>
      </c>
      <c r="L14" s="44"/>
      <c r="M14" s="45" t="s">
        <v>47</v>
      </c>
      <c r="N14" s="46" t="s">
        <v>136</v>
      </c>
      <c r="O14" s="44"/>
      <c r="P14" s="45" t="s">
        <v>47</v>
      </c>
      <c r="Q14" s="46" t="s">
        <v>136</v>
      </c>
      <c r="R14" s="160"/>
    </row>
    <row r="15" spans="1:18" s="11" customFormat="1" ht="15">
      <c r="A15" s="159"/>
      <c r="B15" s="47"/>
      <c r="C15" s="47"/>
      <c r="D15" s="462"/>
      <c r="E15" s="463" t="s">
        <v>48</v>
      </c>
      <c r="F15" s="47"/>
      <c r="G15" s="35"/>
      <c r="H15" s="47">
        <v>0.017</v>
      </c>
      <c r="I15" s="47"/>
      <c r="J15" s="35"/>
      <c r="K15" s="47">
        <v>0.017</v>
      </c>
      <c r="L15" s="47"/>
      <c r="M15" s="35"/>
      <c r="N15" s="47">
        <v>0.015</v>
      </c>
      <c r="O15" s="47"/>
      <c r="P15" s="35"/>
      <c r="Q15" s="47">
        <v>0.015</v>
      </c>
      <c r="R15" s="167"/>
    </row>
    <row r="16" spans="1:18" s="11" customFormat="1" ht="15.75" thickBot="1">
      <c r="A16" s="159"/>
      <c r="B16" s="14"/>
      <c r="C16" s="14"/>
      <c r="D16" s="14"/>
      <c r="E16" s="15"/>
      <c r="F16" s="14"/>
      <c r="G16" s="16"/>
      <c r="H16" s="14"/>
      <c r="I16" s="14"/>
      <c r="J16" s="16"/>
      <c r="K16" s="17"/>
      <c r="L16" s="14"/>
      <c r="M16" s="16"/>
      <c r="N16" s="14"/>
      <c r="O16" s="14"/>
      <c r="P16" s="16"/>
      <c r="Q16" s="14"/>
      <c r="R16" s="168"/>
    </row>
    <row r="17" spans="1:18" s="11" customFormat="1" ht="15.75">
      <c r="A17" s="159"/>
      <c r="B17" s="48" t="s">
        <v>49</v>
      </c>
      <c r="C17" s="49"/>
      <c r="D17" s="49"/>
      <c r="E17" s="49"/>
      <c r="F17" s="49"/>
      <c r="G17" s="50"/>
      <c r="H17" s="49"/>
      <c r="I17" s="49"/>
      <c r="J17" s="50"/>
      <c r="K17" s="49"/>
      <c r="L17" s="49"/>
      <c r="M17" s="50"/>
      <c r="N17" s="49"/>
      <c r="O17" s="49"/>
      <c r="P17" s="50"/>
      <c r="Q17" s="49"/>
      <c r="R17" s="161"/>
    </row>
    <row r="18" spans="1:18" s="11" customFormat="1" ht="15">
      <c r="A18" s="159"/>
      <c r="B18" s="34" t="s">
        <v>131</v>
      </c>
      <c r="C18" s="34"/>
      <c r="D18" s="34"/>
      <c r="E18" s="144"/>
      <c r="F18" s="34"/>
      <c r="G18" s="35">
        <f>'FY04'!K5</f>
        <v>1180555</v>
      </c>
      <c r="H18" s="34">
        <f>'FY04'!L5/1000</f>
        <v>18319.771</v>
      </c>
      <c r="I18" s="34"/>
      <c r="J18" s="35">
        <f>'FY05'!$K$5</f>
        <v>1180555</v>
      </c>
      <c r="K18" s="34">
        <f>'FY05'!$L$5/1000</f>
        <v>20359.845</v>
      </c>
      <c r="L18" s="34"/>
      <c r="M18" s="35">
        <f>'FY06'!$K$5</f>
        <v>1180555</v>
      </c>
      <c r="N18" s="34">
        <f>'FY06'!$L$5/1000</f>
        <v>22349.406</v>
      </c>
      <c r="O18" s="34"/>
      <c r="P18" s="51">
        <f>M18</f>
        <v>1180555</v>
      </c>
      <c r="Q18" s="52">
        <f>N18*(1+Q15)</f>
        <v>22684.64709</v>
      </c>
      <c r="R18" s="161"/>
    </row>
    <row r="19" spans="1:18" s="11" customFormat="1" ht="15">
      <c r="A19" s="159"/>
      <c r="B19" s="40"/>
      <c r="C19" s="41" t="s">
        <v>132</v>
      </c>
      <c r="D19" s="41"/>
      <c r="E19" s="41"/>
      <c r="F19" s="41"/>
      <c r="G19" s="21"/>
      <c r="H19" s="21"/>
      <c r="I19" s="21"/>
      <c r="J19" s="21"/>
      <c r="K19" s="21"/>
      <c r="L19" s="21"/>
      <c r="M19" s="21"/>
      <c r="N19" s="21"/>
      <c r="O19" s="21"/>
      <c r="P19" s="21"/>
      <c r="Q19" s="21"/>
      <c r="R19" s="161"/>
    </row>
    <row r="20" spans="1:18" s="11" customFormat="1" ht="15">
      <c r="A20" s="159"/>
      <c r="B20" s="40"/>
      <c r="C20" s="41"/>
      <c r="D20" s="41" t="s">
        <v>190</v>
      </c>
      <c r="E20" s="53"/>
      <c r="F20" s="41"/>
      <c r="G20" s="35">
        <f>'CHARGEBACKS (FY04)'!$T$25</f>
        <v>-10000</v>
      </c>
      <c r="H20" s="34">
        <f>'CHARGEBACKS (FY04)'!$V$25/1000</f>
        <v>-246.859</v>
      </c>
      <c r="I20" s="41"/>
      <c r="J20" s="35">
        <f>'CHARGEBACKS (FY04)'!$T$25</f>
        <v>-10000</v>
      </c>
      <c r="K20" s="34">
        <f>'CHARGEBACKS (FY04)'!$U$25/1000*(1+$K$15)</f>
        <v>-311.36166899999995</v>
      </c>
      <c r="L20" s="41"/>
      <c r="M20" s="35">
        <f>'CHARGEBACKS (FY04)'!$T$25</f>
        <v>-10000</v>
      </c>
      <c r="N20" s="34">
        <f>K20*(1+N15)</f>
        <v>-316.03209403499994</v>
      </c>
      <c r="O20" s="41"/>
      <c r="P20" s="35">
        <f>'CHARGEBACKS (FY04)'!$T$25</f>
        <v>-10000</v>
      </c>
      <c r="Q20" s="34">
        <f>N20*(1+Q15)</f>
        <v>-320.7725754455249</v>
      </c>
      <c r="R20" s="161"/>
    </row>
    <row r="21" spans="1:18" s="11" customFormat="1" ht="15">
      <c r="A21" s="159"/>
      <c r="B21" s="40"/>
      <c r="C21" s="41"/>
      <c r="D21" s="54" t="s">
        <v>124</v>
      </c>
      <c r="E21" s="142"/>
      <c r="F21" s="54"/>
      <c r="G21" s="56">
        <v>0</v>
      </c>
      <c r="H21" s="57">
        <v>0</v>
      </c>
      <c r="I21" s="58"/>
      <c r="J21" s="56"/>
      <c r="K21" s="57"/>
      <c r="L21" s="59"/>
      <c r="M21" s="56"/>
      <c r="N21" s="57"/>
      <c r="O21" s="58"/>
      <c r="P21" s="60"/>
      <c r="Q21" s="57"/>
      <c r="R21" s="161"/>
    </row>
    <row r="22" spans="1:18" s="11" customFormat="1" ht="15">
      <c r="A22" s="159"/>
      <c r="B22" s="40"/>
      <c r="C22" s="41"/>
      <c r="D22" s="54" t="s">
        <v>125</v>
      </c>
      <c r="E22" s="55"/>
      <c r="F22" s="54"/>
      <c r="G22" s="56">
        <v>0</v>
      </c>
      <c r="H22" s="57">
        <v>0</v>
      </c>
      <c r="I22" s="58"/>
      <c r="J22" s="56"/>
      <c r="K22" s="59"/>
      <c r="L22" s="59"/>
      <c r="M22" s="56"/>
      <c r="N22" s="57"/>
      <c r="O22" s="58"/>
      <c r="P22" s="60"/>
      <c r="Q22" s="57"/>
      <c r="R22" s="161"/>
    </row>
    <row r="23" spans="1:18" s="11" customFormat="1" ht="15">
      <c r="A23" s="159"/>
      <c r="B23" s="40"/>
      <c r="C23" s="41" t="s">
        <v>50</v>
      </c>
      <c r="D23" s="41"/>
      <c r="E23" s="41"/>
      <c r="F23" s="41"/>
      <c r="G23" s="21"/>
      <c r="H23" s="21"/>
      <c r="I23" s="44"/>
      <c r="J23" s="61"/>
      <c r="K23" s="34"/>
      <c r="L23" s="41"/>
      <c r="M23" s="62"/>
      <c r="N23" s="63"/>
      <c r="O23" s="41"/>
      <c r="P23" s="64"/>
      <c r="Q23" s="65"/>
      <c r="R23" s="161"/>
    </row>
    <row r="24" spans="1:18" s="11" customFormat="1" ht="15">
      <c r="A24" s="159"/>
      <c r="B24" s="40"/>
      <c r="C24" s="21"/>
      <c r="D24" s="66" t="s">
        <v>178</v>
      </c>
      <c r="E24" s="67"/>
      <c r="F24" s="41"/>
      <c r="G24" s="35">
        <f>'FY04'!$R$25</f>
        <v>109274</v>
      </c>
      <c r="H24" s="34">
        <f>'FY04'!$T$25/1000</f>
        <v>195.694</v>
      </c>
      <c r="I24" s="41"/>
      <c r="J24" s="35">
        <f>'FY04'!$R$25</f>
        <v>109274</v>
      </c>
      <c r="K24" s="34">
        <f>'FY04'!$S$25/1000*(1+$K$15)</f>
        <v>1605.0049919999997</v>
      </c>
      <c r="L24" s="41"/>
      <c r="M24" s="35">
        <f>J24</f>
        <v>109274</v>
      </c>
      <c r="N24" s="34">
        <f>K24*(1+N15)</f>
        <v>1629.0800668799995</v>
      </c>
      <c r="O24" s="63"/>
      <c r="P24" s="35">
        <f>J24</f>
        <v>109274</v>
      </c>
      <c r="Q24" s="34">
        <f>N24*(1+Q15)</f>
        <v>1653.5162678831994</v>
      </c>
      <c r="R24" s="161"/>
    </row>
    <row r="25" spans="1:22" s="11" customFormat="1" ht="15">
      <c r="A25" s="159"/>
      <c r="B25" s="40"/>
      <c r="C25" s="68"/>
      <c r="D25" s="66" t="s">
        <v>182</v>
      </c>
      <c r="E25" s="67"/>
      <c r="F25" s="41"/>
      <c r="G25" s="69"/>
      <c r="H25" s="69"/>
      <c r="I25" s="44"/>
      <c r="J25" s="70">
        <f>'FY05'!$R$25</f>
        <v>116339</v>
      </c>
      <c r="K25" s="41">
        <f>'FY05'!$T$25/1000</f>
        <v>341.5853333333334</v>
      </c>
      <c r="L25" s="44"/>
      <c r="M25" s="70">
        <f>'FY05'!$R$25</f>
        <v>116339</v>
      </c>
      <c r="N25" s="41">
        <f>'FY05'!$S$25/1000*(1+$N$15)</f>
        <v>1708.1506049999998</v>
      </c>
      <c r="O25" s="41"/>
      <c r="P25" s="70">
        <f>'FY05'!$R$25</f>
        <v>116339</v>
      </c>
      <c r="Q25" s="41">
        <f>N25*(1+Q15)</f>
        <v>1733.7728640749997</v>
      </c>
      <c r="R25" s="169"/>
      <c r="S25" s="26"/>
      <c r="T25" s="71"/>
      <c r="U25" s="26"/>
      <c r="V25" s="26"/>
    </row>
    <row r="26" spans="1:22" s="11" customFormat="1" ht="15">
      <c r="A26" s="159"/>
      <c r="B26" s="40"/>
      <c r="C26" s="68"/>
      <c r="D26" s="66" t="s">
        <v>195</v>
      </c>
      <c r="E26" s="67"/>
      <c r="F26" s="41"/>
      <c r="G26" s="69"/>
      <c r="H26" s="69"/>
      <c r="I26" s="44"/>
      <c r="J26" s="69"/>
      <c r="K26" s="72"/>
      <c r="L26" s="44"/>
      <c r="M26" s="70">
        <f>'FY06'!$R$25</f>
        <v>181500</v>
      </c>
      <c r="N26" s="41">
        <f>'FY06'!$T$25/1000</f>
        <v>679.1666666666666</v>
      </c>
      <c r="O26" s="44"/>
      <c r="P26" s="70">
        <f>'FY06'!$R$25</f>
        <v>181500</v>
      </c>
      <c r="Q26" s="41">
        <f>'FY06'!S25/1000*(1+Q15)</f>
        <v>3653.9999999999995</v>
      </c>
      <c r="R26" s="169"/>
      <c r="S26" s="26"/>
      <c r="T26" s="71"/>
      <c r="U26" s="71"/>
      <c r="V26" s="73"/>
    </row>
    <row r="27" spans="1:22" s="404" customFormat="1" ht="15.75">
      <c r="A27" s="392"/>
      <c r="B27" s="393"/>
      <c r="C27" s="394"/>
      <c r="D27" s="395" t="s">
        <v>205</v>
      </c>
      <c r="E27" s="396"/>
      <c r="F27" s="397"/>
      <c r="G27" s="398"/>
      <c r="H27" s="398"/>
      <c r="I27" s="399"/>
      <c r="J27" s="398"/>
      <c r="K27" s="405"/>
      <c r="L27" s="399"/>
      <c r="M27" s="400"/>
      <c r="N27" s="405"/>
      <c r="O27" s="399"/>
      <c r="P27" s="400">
        <f>'FY07'!$R$25</f>
        <v>114500</v>
      </c>
      <c r="Q27" s="397">
        <f>'FY07'!$T$25/1000</f>
        <v>0</v>
      </c>
      <c r="R27" s="401"/>
      <c r="S27" s="402"/>
      <c r="T27" s="403"/>
      <c r="U27" s="403"/>
      <c r="V27" s="406"/>
    </row>
    <row r="28" spans="1:22" s="11" customFormat="1" ht="15">
      <c r="A28" s="159"/>
      <c r="B28" s="40"/>
      <c r="C28" s="41" t="s">
        <v>51</v>
      </c>
      <c r="D28" s="41"/>
      <c r="E28" s="74"/>
      <c r="F28" s="41"/>
      <c r="G28" s="62"/>
      <c r="H28" s="44"/>
      <c r="I28" s="44"/>
      <c r="J28" s="21"/>
      <c r="K28" s="34"/>
      <c r="L28" s="44"/>
      <c r="M28" s="62"/>
      <c r="N28" s="44"/>
      <c r="O28" s="44"/>
      <c r="P28" s="62"/>
      <c r="Q28" s="44"/>
      <c r="R28" s="160"/>
      <c r="S28" s="26"/>
      <c r="T28" s="26"/>
      <c r="U28" s="26"/>
      <c r="V28" s="26"/>
    </row>
    <row r="29" spans="1:22" s="11" customFormat="1" ht="15">
      <c r="A29" s="159"/>
      <c r="B29" s="40"/>
      <c r="C29" s="41"/>
      <c r="D29" s="66" t="s">
        <v>178</v>
      </c>
      <c r="E29" s="67"/>
      <c r="F29" s="41"/>
      <c r="G29" s="69"/>
      <c r="H29" s="69"/>
      <c r="I29" s="44"/>
      <c r="J29" s="62">
        <f>'FY05'!$R$45</f>
        <v>130000</v>
      </c>
      <c r="K29" s="44">
        <f>'FY05'!$T$45/1000</f>
        <v>550</v>
      </c>
      <c r="L29" s="44"/>
      <c r="M29" s="62">
        <f>'FY05'!$R$45</f>
        <v>130000</v>
      </c>
      <c r="N29" s="44">
        <f>'FY05'!$S$45/1000*(1+$N$15)</f>
        <v>2638.9999999999995</v>
      </c>
      <c r="O29" s="44"/>
      <c r="P29" s="62">
        <f>'FY05'!$R$45</f>
        <v>130000</v>
      </c>
      <c r="Q29" s="44">
        <f>N29*(1+Q15)</f>
        <v>2678.584999999999</v>
      </c>
      <c r="R29" s="160"/>
      <c r="S29" s="26"/>
      <c r="T29" s="26"/>
      <c r="U29" s="26"/>
      <c r="V29" s="26"/>
    </row>
    <row r="30" spans="1:18" s="18" customFormat="1" ht="15">
      <c r="A30" s="170"/>
      <c r="B30" s="75"/>
      <c r="C30" s="52"/>
      <c r="D30" s="66" t="s">
        <v>182</v>
      </c>
      <c r="E30" s="67"/>
      <c r="F30" s="52"/>
      <c r="G30" s="38"/>
      <c r="H30" s="38"/>
      <c r="I30" s="76"/>
      <c r="J30" s="38"/>
      <c r="K30" s="39"/>
      <c r="L30" s="76"/>
      <c r="M30" s="51">
        <f>'FY06'!$R$45</f>
        <v>130000</v>
      </c>
      <c r="N30" s="76">
        <f>'FY06'!$T$45/1000</f>
        <v>370</v>
      </c>
      <c r="O30" s="76"/>
      <c r="P30" s="51">
        <f>'FY06'!$R$45</f>
        <v>130000</v>
      </c>
      <c r="Q30" s="52">
        <f>'FY06'!$S$45/1000*(1+$Q$15)</f>
        <v>1908.1999999999998</v>
      </c>
      <c r="R30" s="171"/>
    </row>
    <row r="31" spans="1:18" s="18" customFormat="1" ht="15">
      <c r="A31" s="170"/>
      <c r="B31" s="75"/>
      <c r="C31" s="52"/>
      <c r="D31" s="66" t="s">
        <v>195</v>
      </c>
      <c r="E31" s="67"/>
      <c r="F31" s="52"/>
      <c r="G31" s="38"/>
      <c r="H31" s="38"/>
      <c r="I31" s="76"/>
      <c r="J31" s="38"/>
      <c r="K31" s="39"/>
      <c r="L31" s="76"/>
      <c r="M31" s="51"/>
      <c r="N31" s="76"/>
      <c r="O31" s="76"/>
      <c r="P31" s="51">
        <f>'FY07'!$R$45</f>
        <v>220000</v>
      </c>
      <c r="Q31" s="52">
        <f>'FY07'!$T$45/1000</f>
        <v>0</v>
      </c>
      <c r="R31" s="171"/>
    </row>
    <row r="32" spans="1:18" s="18" customFormat="1" ht="15.75">
      <c r="A32" s="170"/>
      <c r="B32" s="75"/>
      <c r="C32" s="52"/>
      <c r="D32" s="395" t="s">
        <v>205</v>
      </c>
      <c r="E32" s="77"/>
      <c r="F32" s="52"/>
      <c r="G32" s="38"/>
      <c r="H32" s="38"/>
      <c r="I32" s="76"/>
      <c r="J32" s="38"/>
      <c r="K32" s="39"/>
      <c r="L32" s="76"/>
      <c r="M32" s="51"/>
      <c r="N32" s="76"/>
      <c r="O32" s="76"/>
      <c r="P32" s="51"/>
      <c r="Q32" s="52"/>
      <c r="R32" s="171"/>
    </row>
    <row r="33" spans="1:18" s="18" customFormat="1" ht="15">
      <c r="A33" s="170"/>
      <c r="B33" s="75"/>
      <c r="C33" s="52"/>
      <c r="D33" s="66"/>
      <c r="E33" s="77"/>
      <c r="F33" s="52"/>
      <c r="G33" s="38"/>
      <c r="H33" s="38"/>
      <c r="I33" s="76"/>
      <c r="J33" s="38"/>
      <c r="K33" s="39"/>
      <c r="L33" s="76"/>
      <c r="M33" s="51"/>
      <c r="N33" s="76"/>
      <c r="O33" s="76"/>
      <c r="P33" s="51"/>
      <c r="Q33" s="52"/>
      <c r="R33" s="171"/>
    </row>
    <row r="34" spans="1:22" s="19" customFormat="1" ht="15.75">
      <c r="A34" s="172"/>
      <c r="B34" s="78" t="s">
        <v>126</v>
      </c>
      <c r="C34" s="79"/>
      <c r="D34" s="78"/>
      <c r="E34" s="78"/>
      <c r="F34" s="78"/>
      <c r="G34" s="80">
        <f>SUM(G18:G31)</f>
        <v>1279829</v>
      </c>
      <c r="H34" s="81">
        <f>SUM(H18:H31)</f>
        <v>18268.606</v>
      </c>
      <c r="I34" s="82"/>
      <c r="J34" s="83">
        <f>SUM(J18:J31)</f>
        <v>1526168</v>
      </c>
      <c r="K34" s="82">
        <f>SUM(K18:K31)</f>
        <v>22545.07365633333</v>
      </c>
      <c r="L34" s="82"/>
      <c r="M34" s="83">
        <f>SUM(M18:M31)</f>
        <v>1837668</v>
      </c>
      <c r="N34" s="82">
        <f>SUM(N18:N31)</f>
        <v>29058.771244511667</v>
      </c>
      <c r="O34" s="82"/>
      <c r="P34" s="83">
        <f>SUM(P18:P31)</f>
        <v>2172168</v>
      </c>
      <c r="Q34" s="84">
        <f>SUM(Q18:Q31)</f>
        <v>33991.94864651267</v>
      </c>
      <c r="R34" s="173"/>
      <c r="S34" s="85"/>
      <c r="T34" s="85"/>
      <c r="U34" s="85"/>
      <c r="V34" s="85"/>
    </row>
    <row r="35" spans="1:22" s="19" customFormat="1" ht="15.75">
      <c r="A35" s="172"/>
      <c r="B35" s="86"/>
      <c r="C35" s="87"/>
      <c r="D35" s="86"/>
      <c r="E35" s="86"/>
      <c r="F35" s="86"/>
      <c r="G35" s="88"/>
      <c r="H35" s="89"/>
      <c r="I35" s="90"/>
      <c r="J35" s="91"/>
      <c r="K35" s="90"/>
      <c r="L35" s="90"/>
      <c r="M35" s="91"/>
      <c r="N35" s="90"/>
      <c r="O35" s="90"/>
      <c r="P35" s="91"/>
      <c r="Q35" s="90"/>
      <c r="R35" s="173"/>
      <c r="S35" s="85"/>
      <c r="T35" s="85"/>
      <c r="U35" s="85"/>
      <c r="V35" s="85"/>
    </row>
    <row r="36" spans="1:22" s="11" customFormat="1" ht="15.75">
      <c r="A36" s="159"/>
      <c r="B36" s="92" t="s">
        <v>142</v>
      </c>
      <c r="C36" s="41"/>
      <c r="D36" s="41"/>
      <c r="E36" s="41"/>
      <c r="F36" s="41"/>
      <c r="G36" s="62"/>
      <c r="H36" s="44"/>
      <c r="I36" s="44"/>
      <c r="J36" s="62"/>
      <c r="K36" s="41"/>
      <c r="L36" s="41"/>
      <c r="M36" s="62"/>
      <c r="N36" s="44"/>
      <c r="O36" s="41"/>
      <c r="P36" s="62"/>
      <c r="Q36" s="44"/>
      <c r="R36" s="160"/>
      <c r="S36" s="26"/>
      <c r="T36" s="26"/>
      <c r="U36" s="26"/>
      <c r="V36" s="26"/>
    </row>
    <row r="37" spans="1:22" s="11" customFormat="1" ht="15">
      <c r="A37" s="159"/>
      <c r="B37" s="41" t="s">
        <v>52</v>
      </c>
      <c r="C37" s="41"/>
      <c r="D37" s="41"/>
      <c r="E37" s="41"/>
      <c r="F37" s="41"/>
      <c r="G37" s="62"/>
      <c r="H37" s="41"/>
      <c r="I37" s="41"/>
      <c r="J37" s="62"/>
      <c r="K37" s="41"/>
      <c r="L37" s="41"/>
      <c r="M37" s="62"/>
      <c r="N37" s="41"/>
      <c r="O37" s="41"/>
      <c r="P37" s="62"/>
      <c r="Q37" s="41"/>
      <c r="R37" s="160"/>
      <c r="S37" s="26"/>
      <c r="T37" s="26"/>
      <c r="U37" s="26"/>
      <c r="V37" s="26"/>
    </row>
    <row r="38" spans="1:22" s="11" customFormat="1" ht="15">
      <c r="A38" s="159"/>
      <c r="B38" s="40"/>
      <c r="C38" s="41" t="s">
        <v>127</v>
      </c>
      <c r="D38" s="41"/>
      <c r="E38" s="41"/>
      <c r="F38" s="41"/>
      <c r="G38" s="62"/>
      <c r="H38" s="44"/>
      <c r="I38" s="44"/>
      <c r="J38" s="62"/>
      <c r="K38" s="41"/>
      <c r="L38" s="41"/>
      <c r="M38" s="62"/>
      <c r="N38" s="44"/>
      <c r="O38" s="41"/>
      <c r="P38" s="62"/>
      <c r="Q38" s="44"/>
      <c r="R38" s="160"/>
      <c r="S38" s="26"/>
      <c r="T38" s="26"/>
      <c r="U38" s="26"/>
      <c r="V38" s="26"/>
    </row>
    <row r="39" spans="1:22" s="98" customFormat="1" ht="15">
      <c r="A39" s="174"/>
      <c r="B39" s="93"/>
      <c r="C39" s="57" t="s">
        <v>53</v>
      </c>
      <c r="D39" s="94" t="s">
        <v>128</v>
      </c>
      <c r="E39" s="58"/>
      <c r="F39" s="58"/>
      <c r="G39" s="60"/>
      <c r="H39" s="57">
        <v>5812</v>
      </c>
      <c r="I39" s="58"/>
      <c r="J39" s="60"/>
      <c r="K39" s="57">
        <v>6872</v>
      </c>
      <c r="L39" s="58"/>
      <c r="M39" s="60"/>
      <c r="N39" s="57">
        <v>9000</v>
      </c>
      <c r="O39" s="58"/>
      <c r="P39" s="95"/>
      <c r="Q39" s="96">
        <v>10000</v>
      </c>
      <c r="R39" s="175"/>
      <c r="S39" s="97"/>
      <c r="T39" s="97"/>
      <c r="U39" s="97"/>
      <c r="V39" s="97"/>
    </row>
    <row r="40" spans="1:22" s="98" customFormat="1" ht="15">
      <c r="A40" s="174"/>
      <c r="B40" s="93"/>
      <c r="C40" s="57" t="s">
        <v>54</v>
      </c>
      <c r="D40" s="94" t="s">
        <v>105</v>
      </c>
      <c r="E40" s="58"/>
      <c r="F40" s="58"/>
      <c r="G40" s="60"/>
      <c r="H40" s="57">
        <v>4000</v>
      </c>
      <c r="I40" s="58"/>
      <c r="J40" s="60"/>
      <c r="K40" s="57">
        <v>5867</v>
      </c>
      <c r="L40" s="58"/>
      <c r="M40" s="60"/>
      <c r="N40" s="57">
        <v>6000</v>
      </c>
      <c r="O40" s="58"/>
      <c r="P40" s="95"/>
      <c r="Q40" s="96">
        <v>17532</v>
      </c>
      <c r="R40" s="175"/>
      <c r="S40" s="97"/>
      <c r="T40" s="97"/>
      <c r="U40" s="97"/>
      <c r="V40" s="97"/>
    </row>
    <row r="41" spans="1:22" s="98" customFormat="1" ht="15">
      <c r="A41" s="174"/>
      <c r="B41" s="93"/>
      <c r="C41" s="57" t="s">
        <v>55</v>
      </c>
      <c r="D41" s="99"/>
      <c r="E41" s="100"/>
      <c r="F41" s="58"/>
      <c r="G41" s="60"/>
      <c r="H41" s="57">
        <v>0</v>
      </c>
      <c r="I41" s="58"/>
      <c r="J41" s="60"/>
      <c r="K41" s="57">
        <v>0</v>
      </c>
      <c r="L41" s="58"/>
      <c r="M41" s="60"/>
      <c r="N41" s="57">
        <v>0</v>
      </c>
      <c r="O41" s="58"/>
      <c r="P41" s="95"/>
      <c r="Q41" s="96">
        <v>0</v>
      </c>
      <c r="R41" s="175"/>
      <c r="S41" s="97"/>
      <c r="T41" s="97"/>
      <c r="U41" s="97"/>
      <c r="V41" s="97"/>
    </row>
    <row r="42" spans="1:22" s="98" customFormat="1" ht="15">
      <c r="A42" s="174"/>
      <c r="B42" s="93"/>
      <c r="C42" s="57" t="s">
        <v>56</v>
      </c>
      <c r="D42" s="101"/>
      <c r="E42" s="102"/>
      <c r="F42" s="58"/>
      <c r="G42" s="60"/>
      <c r="H42" s="57">
        <v>0</v>
      </c>
      <c r="I42" s="58"/>
      <c r="J42" s="60"/>
      <c r="K42" s="57">
        <v>0</v>
      </c>
      <c r="L42" s="58"/>
      <c r="M42" s="60"/>
      <c r="N42" s="57">
        <v>0</v>
      </c>
      <c r="O42" s="58"/>
      <c r="P42" s="95"/>
      <c r="Q42" s="96">
        <v>0</v>
      </c>
      <c r="R42" s="175"/>
      <c r="S42" s="97"/>
      <c r="T42" s="97"/>
      <c r="U42" s="97"/>
      <c r="V42" s="97"/>
    </row>
    <row r="43" spans="1:22" s="98" customFormat="1" ht="15">
      <c r="A43" s="174"/>
      <c r="B43" s="93"/>
      <c r="C43" s="57" t="s">
        <v>57</v>
      </c>
      <c r="D43" s="101"/>
      <c r="E43" s="102"/>
      <c r="F43" s="58"/>
      <c r="G43" s="60"/>
      <c r="H43" s="57">
        <v>0</v>
      </c>
      <c r="I43" s="58"/>
      <c r="J43" s="60"/>
      <c r="K43" s="57">
        <v>0</v>
      </c>
      <c r="L43" s="58"/>
      <c r="M43" s="60"/>
      <c r="N43" s="57">
        <v>0</v>
      </c>
      <c r="O43" s="58"/>
      <c r="P43" s="95"/>
      <c r="Q43" s="96">
        <v>0</v>
      </c>
      <c r="R43" s="175"/>
      <c r="S43" s="97"/>
      <c r="T43" s="97"/>
      <c r="U43" s="97"/>
      <c r="V43" s="97"/>
    </row>
    <row r="44" spans="1:22" s="98" customFormat="1" ht="15">
      <c r="A44" s="174"/>
      <c r="B44" s="93"/>
      <c r="C44" s="57" t="s">
        <v>58</v>
      </c>
      <c r="D44" s="99"/>
      <c r="E44" s="100"/>
      <c r="F44" s="58"/>
      <c r="G44" s="60"/>
      <c r="H44" s="57">
        <v>0</v>
      </c>
      <c r="I44" s="58"/>
      <c r="J44" s="60"/>
      <c r="K44" s="57">
        <v>0</v>
      </c>
      <c r="L44" s="58"/>
      <c r="M44" s="60"/>
      <c r="N44" s="57">
        <v>0</v>
      </c>
      <c r="O44" s="58"/>
      <c r="P44" s="95"/>
      <c r="Q44" s="96">
        <v>0</v>
      </c>
      <c r="R44" s="175"/>
      <c r="S44" s="97"/>
      <c r="T44" s="97"/>
      <c r="U44" s="97"/>
      <c r="V44" s="97"/>
    </row>
    <row r="45" spans="1:22" s="98" customFormat="1" ht="15">
      <c r="A45" s="174"/>
      <c r="B45" s="93"/>
      <c r="C45" s="57" t="s">
        <v>59</v>
      </c>
      <c r="D45" s="101"/>
      <c r="E45" s="102"/>
      <c r="F45" s="58"/>
      <c r="G45" s="60"/>
      <c r="H45" s="57">
        <v>0</v>
      </c>
      <c r="I45" s="95"/>
      <c r="J45" s="60"/>
      <c r="K45" s="57">
        <v>0</v>
      </c>
      <c r="L45" s="58"/>
      <c r="M45" s="60"/>
      <c r="N45" s="57">
        <v>0</v>
      </c>
      <c r="O45" s="58"/>
      <c r="P45" s="95"/>
      <c r="Q45" s="96">
        <v>0</v>
      </c>
      <c r="R45" s="175"/>
      <c r="S45" s="97"/>
      <c r="T45" s="97"/>
      <c r="U45" s="97"/>
      <c r="V45" s="97"/>
    </row>
    <row r="46" spans="1:18" s="98" customFormat="1" ht="15">
      <c r="A46" s="174"/>
      <c r="B46" s="93"/>
      <c r="C46" s="57" t="s">
        <v>60</v>
      </c>
      <c r="D46" s="99"/>
      <c r="E46" s="100"/>
      <c r="F46" s="58"/>
      <c r="G46" s="103"/>
      <c r="H46" s="104">
        <v>0</v>
      </c>
      <c r="I46" s="105"/>
      <c r="J46" s="103"/>
      <c r="K46" s="104">
        <v>0</v>
      </c>
      <c r="L46" s="106"/>
      <c r="M46" s="103"/>
      <c r="N46" s="104">
        <v>0</v>
      </c>
      <c r="O46" s="106"/>
      <c r="P46" s="107"/>
      <c r="Q46" s="108">
        <v>0</v>
      </c>
      <c r="R46" s="176"/>
    </row>
    <row r="47" spans="1:18" s="11" customFormat="1" ht="15">
      <c r="A47" s="159"/>
      <c r="B47" s="21"/>
      <c r="C47" s="34" t="s">
        <v>61</v>
      </c>
      <c r="D47" s="109"/>
      <c r="E47" s="110"/>
      <c r="F47" s="34"/>
      <c r="G47" s="51"/>
      <c r="H47" s="34">
        <f>SUM(H39:H46)</f>
        <v>9812</v>
      </c>
      <c r="I47" s="111"/>
      <c r="J47" s="51"/>
      <c r="K47" s="34">
        <f>SUM(K39:K46)</f>
        <v>12739</v>
      </c>
      <c r="L47" s="34"/>
      <c r="M47" s="51"/>
      <c r="N47" s="111">
        <f>SUM(N39:N46)</f>
        <v>15000</v>
      </c>
      <c r="O47" s="34"/>
      <c r="P47" s="76"/>
      <c r="Q47" s="111">
        <f>SUM(Q39:Q46)</f>
        <v>27532</v>
      </c>
      <c r="R47" s="161"/>
    </row>
    <row r="48" spans="1:18" s="11" customFormat="1" ht="15">
      <c r="A48" s="159"/>
      <c r="B48" s="21"/>
      <c r="C48" s="34"/>
      <c r="D48" s="109"/>
      <c r="E48" s="34"/>
      <c r="F48" s="34"/>
      <c r="G48" s="51"/>
      <c r="H48" s="34"/>
      <c r="I48" s="111"/>
      <c r="J48" s="51"/>
      <c r="K48" s="34"/>
      <c r="L48" s="34"/>
      <c r="M48" s="51"/>
      <c r="N48" s="111"/>
      <c r="O48" s="34"/>
      <c r="P48" s="76"/>
      <c r="Q48" s="111"/>
      <c r="R48" s="161"/>
    </row>
    <row r="49" spans="1:18" s="11" customFormat="1" ht="15">
      <c r="A49" s="159"/>
      <c r="B49" s="41" t="s">
        <v>62</v>
      </c>
      <c r="C49" s="112"/>
      <c r="D49" s="41"/>
      <c r="E49" s="41"/>
      <c r="F49" s="41"/>
      <c r="G49" s="62"/>
      <c r="H49" s="44"/>
      <c r="I49" s="44"/>
      <c r="J49" s="62"/>
      <c r="K49" s="41"/>
      <c r="L49" s="41"/>
      <c r="M49" s="62"/>
      <c r="N49" s="41"/>
      <c r="O49" s="41"/>
      <c r="P49" s="62"/>
      <c r="Q49" s="41"/>
      <c r="R49" s="161"/>
    </row>
    <row r="50" spans="1:18" s="11" customFormat="1" ht="15">
      <c r="A50" s="159"/>
      <c r="B50" s="40"/>
      <c r="C50" s="41" t="s">
        <v>133</v>
      </c>
      <c r="D50" s="41"/>
      <c r="E50" s="41"/>
      <c r="F50" s="41"/>
      <c r="G50" s="62"/>
      <c r="H50" s="44"/>
      <c r="I50" s="44"/>
      <c r="J50" s="61"/>
      <c r="K50" s="41"/>
      <c r="L50" s="41"/>
      <c r="M50" s="62"/>
      <c r="N50" s="44"/>
      <c r="O50" s="41"/>
      <c r="P50" s="62"/>
      <c r="Q50" s="44"/>
      <c r="R50" s="161"/>
    </row>
    <row r="51" spans="1:18" s="98" customFormat="1" ht="15">
      <c r="A51" s="174"/>
      <c r="B51" s="93"/>
      <c r="C51" s="57" t="s">
        <v>53</v>
      </c>
      <c r="D51" s="113" t="s">
        <v>134</v>
      </c>
      <c r="E51" s="58"/>
      <c r="F51" s="58"/>
      <c r="G51" s="60"/>
      <c r="H51" s="57">
        <v>7587</v>
      </c>
      <c r="I51" s="95"/>
      <c r="J51" s="60"/>
      <c r="K51" s="57">
        <v>5513</v>
      </c>
      <c r="L51" s="58"/>
      <c r="M51" s="60"/>
      <c r="N51" s="57">
        <v>6426</v>
      </c>
      <c r="O51" s="58"/>
      <c r="P51" s="60"/>
      <c r="Q51" s="57">
        <v>4693</v>
      </c>
      <c r="R51" s="176"/>
    </row>
    <row r="52" spans="1:18" s="98" customFormat="1" ht="15">
      <c r="A52" s="174"/>
      <c r="B52" s="114"/>
      <c r="C52" s="57" t="s">
        <v>54</v>
      </c>
      <c r="D52" s="113" t="s">
        <v>104</v>
      </c>
      <c r="E52" s="58"/>
      <c r="F52" s="58"/>
      <c r="G52" s="60"/>
      <c r="H52" s="57">
        <v>870</v>
      </c>
      <c r="I52" s="95"/>
      <c r="J52" s="60"/>
      <c r="K52" s="57">
        <v>4298</v>
      </c>
      <c r="L52" s="58"/>
      <c r="M52" s="60"/>
      <c r="N52" s="57">
        <v>7649</v>
      </c>
      <c r="O52" s="58"/>
      <c r="P52" s="60"/>
      <c r="Q52" s="57">
        <v>3152</v>
      </c>
      <c r="R52" s="176"/>
    </row>
    <row r="53" spans="1:18" s="98" customFormat="1" ht="15">
      <c r="A53" s="174"/>
      <c r="B53" s="114"/>
      <c r="C53" s="57" t="s">
        <v>55</v>
      </c>
      <c r="D53" s="99"/>
      <c r="E53" s="100"/>
      <c r="F53" s="58"/>
      <c r="G53" s="60"/>
      <c r="H53" s="57">
        <v>0</v>
      </c>
      <c r="I53" s="95"/>
      <c r="J53" s="60"/>
      <c r="K53" s="57"/>
      <c r="L53" s="58"/>
      <c r="M53" s="60"/>
      <c r="N53" s="57"/>
      <c r="O53" s="58"/>
      <c r="P53" s="60"/>
      <c r="Q53" s="57"/>
      <c r="R53" s="176"/>
    </row>
    <row r="54" spans="1:18" s="98" customFormat="1" ht="15">
      <c r="A54" s="174"/>
      <c r="B54" s="114"/>
      <c r="C54" s="57" t="s">
        <v>56</v>
      </c>
      <c r="D54" s="101"/>
      <c r="E54" s="102"/>
      <c r="F54" s="58"/>
      <c r="G54" s="60"/>
      <c r="H54" s="57">
        <v>0</v>
      </c>
      <c r="I54" s="95"/>
      <c r="J54" s="60"/>
      <c r="K54" s="57">
        <v>0</v>
      </c>
      <c r="L54" s="58"/>
      <c r="M54" s="60"/>
      <c r="N54" s="57">
        <v>0</v>
      </c>
      <c r="O54" s="58"/>
      <c r="P54" s="60"/>
      <c r="Q54" s="57">
        <v>0</v>
      </c>
      <c r="R54" s="176"/>
    </row>
    <row r="55" spans="1:18" s="98" customFormat="1" ht="15">
      <c r="A55" s="174"/>
      <c r="B55" s="114"/>
      <c r="C55" s="57" t="s">
        <v>57</v>
      </c>
      <c r="D55" s="101"/>
      <c r="E55" s="102"/>
      <c r="F55" s="58"/>
      <c r="G55" s="60"/>
      <c r="H55" s="57">
        <v>0</v>
      </c>
      <c r="I55" s="95"/>
      <c r="J55" s="60"/>
      <c r="K55" s="57">
        <v>0</v>
      </c>
      <c r="L55" s="58"/>
      <c r="M55" s="60"/>
      <c r="N55" s="57">
        <v>0</v>
      </c>
      <c r="O55" s="58"/>
      <c r="P55" s="60"/>
      <c r="Q55" s="57">
        <v>0</v>
      </c>
      <c r="R55" s="176"/>
    </row>
    <row r="56" spans="1:18" s="98" customFormat="1" ht="15">
      <c r="A56" s="174"/>
      <c r="B56" s="93"/>
      <c r="C56" s="57" t="s">
        <v>58</v>
      </c>
      <c r="D56" s="101"/>
      <c r="E56" s="102"/>
      <c r="F56" s="58"/>
      <c r="G56" s="60"/>
      <c r="H56" s="57">
        <v>0</v>
      </c>
      <c r="I56" s="95"/>
      <c r="J56" s="60"/>
      <c r="K56" s="57">
        <v>0</v>
      </c>
      <c r="L56" s="58"/>
      <c r="M56" s="60"/>
      <c r="N56" s="57">
        <v>0</v>
      </c>
      <c r="O56" s="58"/>
      <c r="P56" s="60"/>
      <c r="Q56" s="57">
        <v>0</v>
      </c>
      <c r="R56" s="176"/>
    </row>
    <row r="57" spans="1:18" s="18" customFormat="1" ht="15.75">
      <c r="A57" s="170"/>
      <c r="B57" s="115"/>
      <c r="C57" s="63" t="s">
        <v>63</v>
      </c>
      <c r="D57" s="116"/>
      <c r="E57" s="117"/>
      <c r="F57" s="63"/>
      <c r="G57" s="118"/>
      <c r="H57" s="119">
        <f>SUM(H51:H56)</f>
        <v>8457</v>
      </c>
      <c r="I57" s="120"/>
      <c r="J57" s="118"/>
      <c r="K57" s="119">
        <f>SUM(K51:K56)</f>
        <v>9811</v>
      </c>
      <c r="L57" s="121"/>
      <c r="M57" s="118"/>
      <c r="N57" s="119">
        <f>SUM(N51:N56)</f>
        <v>14075</v>
      </c>
      <c r="O57" s="121"/>
      <c r="P57" s="118"/>
      <c r="Q57" s="119">
        <f>SUM(Q51:Q56)</f>
        <v>7845</v>
      </c>
      <c r="R57" s="171"/>
    </row>
    <row r="58" spans="1:18" s="18" customFormat="1" ht="15.75">
      <c r="A58" s="170"/>
      <c r="B58" s="115"/>
      <c r="C58" s="63"/>
      <c r="D58" s="116"/>
      <c r="E58" s="63"/>
      <c r="F58" s="63"/>
      <c r="G58" s="64"/>
      <c r="H58" s="90"/>
      <c r="I58" s="65"/>
      <c r="J58" s="64"/>
      <c r="K58" s="90"/>
      <c r="L58" s="63"/>
      <c r="M58" s="64"/>
      <c r="N58" s="90"/>
      <c r="O58" s="63"/>
      <c r="P58" s="64"/>
      <c r="Q58" s="90"/>
      <c r="R58" s="171"/>
    </row>
    <row r="59" spans="1:18" s="18" customFormat="1" ht="15.75">
      <c r="A59" s="170"/>
      <c r="B59" s="78" t="s">
        <v>64</v>
      </c>
      <c r="C59" s="122"/>
      <c r="D59" s="123"/>
      <c r="E59" s="122"/>
      <c r="F59" s="122"/>
      <c r="G59" s="124"/>
      <c r="H59" s="82">
        <f>H57+H47</f>
        <v>18269</v>
      </c>
      <c r="I59" s="125"/>
      <c r="J59" s="126"/>
      <c r="K59" s="82">
        <f>K57+K47</f>
        <v>22550</v>
      </c>
      <c r="L59" s="122"/>
      <c r="M59" s="124"/>
      <c r="N59" s="82">
        <f>N57+N47</f>
        <v>29075</v>
      </c>
      <c r="O59" s="122"/>
      <c r="P59" s="124"/>
      <c r="Q59" s="84">
        <f>Q57+Q47</f>
        <v>35377</v>
      </c>
      <c r="R59" s="171"/>
    </row>
    <row r="60" spans="1:18" s="18" customFormat="1" ht="15.75">
      <c r="A60" s="170"/>
      <c r="B60" s="86"/>
      <c r="C60" s="63"/>
      <c r="D60" s="127"/>
      <c r="E60" s="63"/>
      <c r="F60" s="63"/>
      <c r="G60" s="64"/>
      <c r="H60" s="90"/>
      <c r="I60" s="65"/>
      <c r="J60" s="128"/>
      <c r="K60" s="90"/>
      <c r="L60" s="63"/>
      <c r="M60" s="64"/>
      <c r="N60" s="90"/>
      <c r="O60" s="63"/>
      <c r="P60" s="64"/>
      <c r="Q60" s="90"/>
      <c r="R60" s="171"/>
    </row>
    <row r="61" spans="1:18" s="11" customFormat="1" ht="15.75">
      <c r="A61" s="159"/>
      <c r="B61" s="129" t="s">
        <v>135</v>
      </c>
      <c r="C61" s="130"/>
      <c r="D61" s="130"/>
      <c r="E61" s="130"/>
      <c r="F61" s="130"/>
      <c r="G61" s="131"/>
      <c r="H61" s="132">
        <f>H59-H34</f>
        <v>0.39400000000023283</v>
      </c>
      <c r="I61" s="130"/>
      <c r="J61" s="130"/>
      <c r="K61" s="132">
        <f>K59-K34</f>
        <v>4.926343666669709</v>
      </c>
      <c r="L61" s="130"/>
      <c r="M61" s="130"/>
      <c r="N61" s="132">
        <f>N59-N34</f>
        <v>16.228755488333263</v>
      </c>
      <c r="O61" s="130"/>
      <c r="P61" s="130"/>
      <c r="Q61" s="132">
        <f>Q59-Q34</f>
        <v>1385.0513534873317</v>
      </c>
      <c r="R61" s="161"/>
    </row>
    <row r="62" spans="1:18" s="18" customFormat="1" ht="16.5" thickBot="1">
      <c r="A62" s="170"/>
      <c r="B62" s="86"/>
      <c r="C62" s="63"/>
      <c r="D62" s="127"/>
      <c r="E62" s="63"/>
      <c r="F62" s="63"/>
      <c r="G62" s="64"/>
      <c r="H62" s="90"/>
      <c r="I62" s="65"/>
      <c r="J62" s="128"/>
      <c r="K62" s="90"/>
      <c r="L62" s="63"/>
      <c r="M62" s="64"/>
      <c r="N62" s="90"/>
      <c r="O62" s="63"/>
      <c r="P62" s="64"/>
      <c r="Q62" s="90"/>
      <c r="R62" s="171"/>
    </row>
    <row r="63" spans="1:18" s="21" customFormat="1" ht="15.75">
      <c r="A63" s="159"/>
      <c r="B63" s="48" t="s">
        <v>65</v>
      </c>
      <c r="C63" s="133"/>
      <c r="D63" s="49"/>
      <c r="E63" s="49"/>
      <c r="F63" s="49"/>
      <c r="G63" s="50"/>
      <c r="H63" s="134"/>
      <c r="I63" s="134"/>
      <c r="J63" s="135"/>
      <c r="K63" s="49"/>
      <c r="L63" s="49"/>
      <c r="M63" s="50"/>
      <c r="N63" s="49"/>
      <c r="O63" s="49"/>
      <c r="P63" s="50"/>
      <c r="Q63" s="49"/>
      <c r="R63" s="161"/>
    </row>
    <row r="64" spans="1:18" s="98" customFormat="1" ht="15">
      <c r="A64" s="174"/>
      <c r="B64" s="59" t="s">
        <v>129</v>
      </c>
      <c r="C64" s="58"/>
      <c r="D64" s="58"/>
      <c r="E64" s="100"/>
      <c r="F64" s="58"/>
      <c r="G64" s="136">
        <v>24000000</v>
      </c>
      <c r="H64" s="57">
        <v>290000</v>
      </c>
      <c r="I64" s="96"/>
      <c r="J64" s="136">
        <v>25000000</v>
      </c>
      <c r="K64" s="57">
        <v>300000</v>
      </c>
      <c r="L64" s="57"/>
      <c r="M64" s="136">
        <v>22900000</v>
      </c>
      <c r="N64" s="137">
        <v>275000</v>
      </c>
      <c r="O64" s="57"/>
      <c r="P64" s="136">
        <v>22900000</v>
      </c>
      <c r="Q64" s="57">
        <v>275000</v>
      </c>
      <c r="R64" s="176"/>
    </row>
    <row r="65" spans="1:18" s="98" customFormat="1" ht="15.75" thickBot="1">
      <c r="A65" s="174"/>
      <c r="B65" s="59" t="s">
        <v>130</v>
      </c>
      <c r="C65" s="58"/>
      <c r="D65" s="58"/>
      <c r="E65" s="100"/>
      <c r="F65" s="58"/>
      <c r="G65" s="138">
        <v>150000</v>
      </c>
      <c r="H65" s="139">
        <v>1800</v>
      </c>
      <c r="I65" s="139"/>
      <c r="J65" s="138">
        <v>150000</v>
      </c>
      <c r="K65" s="140">
        <v>1800</v>
      </c>
      <c r="L65" s="140"/>
      <c r="M65" s="138">
        <v>150000</v>
      </c>
      <c r="N65" s="140">
        <v>2000</v>
      </c>
      <c r="O65" s="140"/>
      <c r="P65" s="138">
        <v>150000</v>
      </c>
      <c r="Q65" s="140">
        <v>2000</v>
      </c>
      <c r="R65" s="176"/>
    </row>
    <row r="66" spans="1:18" s="11" customFormat="1" ht="16.5" thickTop="1">
      <c r="A66" s="159"/>
      <c r="B66" s="141" t="s">
        <v>138</v>
      </c>
      <c r="C66" s="92"/>
      <c r="D66" s="141"/>
      <c r="E66" s="143"/>
      <c r="F66" s="141"/>
      <c r="G66" s="91">
        <f>G65+G64</f>
        <v>24150000</v>
      </c>
      <c r="H66" s="86">
        <f>H65+H64</f>
        <v>291800</v>
      </c>
      <c r="I66" s="86"/>
      <c r="J66" s="91">
        <f>J65+J64</f>
        <v>25150000</v>
      </c>
      <c r="K66" s="86">
        <f>K65+K64</f>
        <v>301800</v>
      </c>
      <c r="L66" s="86"/>
      <c r="M66" s="91">
        <f>M65+M64</f>
        <v>23050000</v>
      </c>
      <c r="N66" s="86">
        <f>N65+N64</f>
        <v>277000</v>
      </c>
      <c r="O66" s="86"/>
      <c r="P66" s="91">
        <f>P65+P64</f>
        <v>23050000</v>
      </c>
      <c r="Q66" s="86">
        <f>Q65+Q64</f>
        <v>277000</v>
      </c>
      <c r="R66" s="161"/>
    </row>
    <row r="67" spans="1:18" s="11" customFormat="1" ht="16.5" thickBot="1">
      <c r="A67" s="177"/>
      <c r="B67" s="178"/>
      <c r="C67" s="179"/>
      <c r="D67" s="178"/>
      <c r="E67" s="178"/>
      <c r="F67" s="178"/>
      <c r="G67" s="180"/>
      <c r="H67" s="181"/>
      <c r="I67" s="181"/>
      <c r="J67" s="180"/>
      <c r="K67" s="181"/>
      <c r="L67" s="181"/>
      <c r="M67" s="180"/>
      <c r="N67" s="181"/>
      <c r="O67" s="181"/>
      <c r="P67" s="180"/>
      <c r="Q67" s="181"/>
      <c r="R67" s="182"/>
    </row>
    <row r="68" ht="13.5" thickTop="1"/>
  </sheetData>
  <mergeCells count="3">
    <mergeCell ref="B10:Q10"/>
    <mergeCell ref="B11:Q11"/>
    <mergeCell ref="E1:R1"/>
  </mergeCells>
  <printOptions horizontalCentered="1" verticalCentered="1"/>
  <pageMargins left="0.5" right="0.5" top="0.5" bottom="0.5" header="0.5" footer="0.5"/>
  <pageSetup fitToHeight="1" fitToWidth="1" horizontalDpi="600" verticalDpi="600" orientation="portrait" scale="48" r:id="rId3"/>
  <headerFooter alignWithMargins="0">
    <oddFooter>&amp;R&amp;"Univers,Bold"&amp;14OMB Circular No. A-11 (2004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EOP</dc:creator>
  <cp:keywords/>
  <dc:description/>
  <cp:lastModifiedBy>BenAkyereko</cp:lastModifiedBy>
  <cp:lastPrinted>2004-05-13T19:21:31Z</cp:lastPrinted>
  <dcterms:created xsi:type="dcterms:W3CDTF">1999-06-24T17:28:24Z</dcterms:created>
  <dcterms:modified xsi:type="dcterms:W3CDTF">2004-05-13T19:22:34Z</dcterms:modified>
  <cp:category/>
  <cp:version/>
  <cp:contentType/>
  <cp:contentStatus/>
</cp:coreProperties>
</file>