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5925" tabRatio="615" activeTab="0"/>
  </bookViews>
  <sheets>
    <sheet name="Instructions" sheetId="1" r:id="rId1"/>
    <sheet name="Current HOPE VI Bud Info" sheetId="2" r:id="rId2"/>
    <sheet name="Req Chng Overall HOPE VI Bud" sheetId="3" r:id="rId3"/>
    <sheet name="Req Chng Disb Fnds Realignment" sheetId="4" r:id="rId4"/>
    <sheet name="Req Chng Auth Expend Spread" sheetId="5" r:id="rId5"/>
    <sheet name="Final Bud Form Part II" sheetId="6" r:id="rId6"/>
    <sheet name="Final Bud Form Part I" sheetId="7" r:id="rId7"/>
    <sheet name="LOCCS Form" sheetId="8" r:id="rId8"/>
  </sheets>
  <definedNames>
    <definedName name="_xlnm.Print_Area" localSheetId="1">'Current HOPE VI Bud Info'!$B$1:$F$21</definedName>
    <definedName name="_xlnm.Print_Area" localSheetId="6">'Final Bud Form Part I'!$A$1:$G$42</definedName>
    <definedName name="_xlnm.Print_Area" localSheetId="5">'Final Bud Form Part II'!$A$1:$H$186</definedName>
    <definedName name="_xlnm.Print_Area" localSheetId="0">'Instructions'!$A$1:$I$300</definedName>
    <definedName name="_xlnm.Print_Area" localSheetId="7">'LOCCS Form'!$A$1:$L$30</definedName>
    <definedName name="_xlnm.Print_Area" localSheetId="4">'Req Chng Auth Expend Spread'!$K$1:$O$35</definedName>
    <definedName name="_xlnm.Print_Area" localSheetId="3">'Req Chng Disb Fnds Realignment'!$N$1:$Q$36</definedName>
    <definedName name="_xlnm.Print_Area" localSheetId="2">'Req Chng Overall HOPE VI Bud'!$J$1:$M$36</definedName>
    <definedName name="_xlnm.Print_Titles" localSheetId="5">'Final Bud Form Part II'!$5:$7</definedName>
  </definedNames>
  <calcPr fullCalcOnLoad="1" iterate="1" iterateCount="100" iterateDelta="0.001"/>
</workbook>
</file>

<file path=xl/comments2.xml><?xml version="1.0" encoding="utf-8"?>
<comments xmlns="http://schemas.openxmlformats.org/spreadsheetml/2006/main">
  <authors>
    <author>Lawrence Gnessin</author>
  </authors>
  <commentList>
    <comment ref="C5" authorId="0">
      <text>
        <r>
          <rPr>
            <sz val="11"/>
            <rFont val="Tahoma"/>
            <family val="2"/>
          </rPr>
          <t xml:space="preserve">
This should be the person that the HUD Grant Manager contacts with questions about this Revision.</t>
        </r>
      </text>
    </comment>
  </commentList>
</comments>
</file>

<file path=xl/comments3.xml><?xml version="1.0" encoding="utf-8"?>
<comments xmlns="http://schemas.openxmlformats.org/spreadsheetml/2006/main">
  <authors>
    <author>Lar Gnessin</author>
  </authors>
  <commentList>
    <comment ref="E31" authorId="0">
      <text>
        <r>
          <rPr>
            <sz val="10"/>
            <rFont val="Tahoma"/>
            <family val="0"/>
          </rPr>
          <t xml:space="preserve">This cell must equal zero $0.00. </t>
        </r>
      </text>
    </comment>
  </commentList>
</comments>
</file>

<file path=xl/comments4.xml><?xml version="1.0" encoding="utf-8"?>
<comments xmlns="http://schemas.openxmlformats.org/spreadsheetml/2006/main">
  <authors>
    <author>Lawrence Gnessin</author>
  </authors>
  <commentList>
    <comment ref="D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 ref="C19" authorId="0">
      <text>
        <r>
          <rPr>
            <sz val="11"/>
            <rFont val="Tahoma"/>
            <family val="2"/>
          </rPr>
          <t>This is to move expenditures that have already been made, but were booked in the wrong BLI. 
Enter your current total 'Expenditures' amount from LOCCS for each BLI that you are changing.</t>
        </r>
      </text>
    </comment>
    <comment ref="O19" authorId="0">
      <text>
        <r>
          <rPr>
            <sz val="11"/>
            <rFont val="Tahoma"/>
            <family val="2"/>
          </rPr>
          <t>This is to move expenditures that have already been made, but were booked in the wrong BLI. 
Enter your current total 'Expenditures' amount from LOCCS for each BLI that you are changing.</t>
        </r>
      </text>
    </comment>
    <comment ref="P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List>
</comments>
</file>

<file path=xl/comments5.xml><?xml version="1.0" encoding="utf-8"?>
<comments xmlns="http://schemas.openxmlformats.org/spreadsheetml/2006/main">
  <authors>
    <author>Lawrence Gnessin</author>
  </authors>
  <commentList>
    <comment ref="E17" authorId="0">
      <text>
        <r>
          <rPr>
            <sz val="11"/>
            <rFont val="Tahoma"/>
            <family val="2"/>
          </rPr>
          <t xml:space="preserve">
Enter the amount you want to increase each BLI's Spread.
Make sure that you have enough budgeted in that BLI to cover the new Spread.</t>
        </r>
      </text>
    </comment>
    <comment ref="N17" authorId="0">
      <text>
        <r>
          <rPr>
            <sz val="11"/>
            <rFont val="Tahoma"/>
            <family val="2"/>
          </rPr>
          <t xml:space="preserve">
Enter the amount you want to increase each BLI's Spread.
Make sure that you have enough budgeted in that BLI to cover the new Spread.</t>
        </r>
      </text>
    </comment>
  </commentList>
</comments>
</file>

<file path=xl/comments6.xml><?xml version="1.0" encoding="utf-8"?>
<comments xmlns="http://schemas.openxmlformats.org/spreadsheetml/2006/main">
  <authors>
    <author>Lawrence Gnessin</author>
  </authors>
  <commentList>
    <comment ref="B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2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4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8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0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2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37"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53"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6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List>
</comments>
</file>

<file path=xl/sharedStrings.xml><?xml version="1.0" encoding="utf-8"?>
<sst xmlns="http://schemas.openxmlformats.org/spreadsheetml/2006/main" count="241" uniqueCount="135">
  <si>
    <t>HOPE VI Budget</t>
  </si>
  <si>
    <t>Part I: Summary</t>
  </si>
  <si>
    <t>Office of Public and Indian Housing</t>
  </si>
  <si>
    <t>Public Reporting Burden for this collection of information is estimated to average 6 hours per response,</t>
  </si>
  <si>
    <t>reasonable and whether the required percentages of capital and supportive services funds are met.</t>
  </si>
  <si>
    <t>including the time for reviewing instructions, searching existing data sources, gathering and maintaining</t>
  </si>
  <si>
    <t>Responses to the collection are required by the appropriation under which the HOPE VI grant was</t>
  </si>
  <si>
    <t>the data needed, and completing and reviewing the collection of information.</t>
  </si>
  <si>
    <t>funded.  The information collected does not lend itself to confidentiality.</t>
  </si>
  <si>
    <t xml:space="preserve">This information is necessary to provide details on the funds requested by Housing Authorities.  The </t>
  </si>
  <si>
    <t>HUD may not conduct or sponsor, and a person is not required to respond to collection of information</t>
  </si>
  <si>
    <t>form displays the amount requested, broken down by budget line item, with each use explained on Part</t>
  </si>
  <si>
    <t>unless it displays a currently valid OMB control number.</t>
  </si>
  <si>
    <t xml:space="preserve">II.  The requested information will be reviewed by HUD to determine if the amount requested is </t>
  </si>
  <si>
    <t>PHA Name:</t>
  </si>
  <si>
    <t>HOPE VI Grant Number:</t>
  </si>
  <si>
    <t>Line No.</t>
  </si>
  <si>
    <t>Summary by Budget Line Item</t>
  </si>
  <si>
    <t>Administration</t>
  </si>
  <si>
    <t>Fees and Costs</t>
  </si>
  <si>
    <t>Site Acquisition</t>
  </si>
  <si>
    <t>Site Improvement</t>
  </si>
  <si>
    <t>Dwelling Structures</t>
  </si>
  <si>
    <t>Dwelling Equipment-Nonexpendable</t>
  </si>
  <si>
    <t>Nondwelling Structures</t>
  </si>
  <si>
    <t>Nondwelling Equipment</t>
  </si>
  <si>
    <t>Demolition</t>
  </si>
  <si>
    <t>Relocation Costs</t>
  </si>
  <si>
    <t>Signature of PHA Executive Director</t>
  </si>
  <si>
    <t>HUD Certification: In approving this budget and providing assistance to a specific housing development(s),</t>
  </si>
  <si>
    <t>I hereby certify that the assistance will not be more than is necessary to make the assisted activity feasible</t>
  </si>
  <si>
    <t>after taking into account assistance from other government sources (24 CFR 12.50).</t>
  </si>
  <si>
    <t>Signature of Authorized HUD Official</t>
  </si>
  <si>
    <t>X</t>
  </si>
  <si>
    <t xml:space="preserve">                                                            Date</t>
  </si>
  <si>
    <t xml:space="preserve">               Date</t>
  </si>
  <si>
    <t>Previous editions are obsolete</t>
  </si>
  <si>
    <t>Memorandum For:  HOPE VI LOCCS Administrator</t>
  </si>
  <si>
    <t xml:space="preserve">From: </t>
  </si>
  <si>
    <t>Re: Realignment of Distributions</t>
  </si>
  <si>
    <t xml:space="preserve">       HOPE VI Grant Number:</t>
  </si>
  <si>
    <t>BLI</t>
  </si>
  <si>
    <t>Current Spread</t>
  </si>
  <si>
    <t>Increase/Decrease</t>
  </si>
  <si>
    <t>Revised Spread</t>
  </si>
  <si>
    <t>BLI Totals</t>
  </si>
  <si>
    <t>Re: Change in Spread for HOPE VI Grant No:</t>
  </si>
  <si>
    <t>Please make the following changes in the spread of funds for the subject grant.</t>
  </si>
  <si>
    <t xml:space="preserve"> </t>
  </si>
  <si>
    <t>Budget Revision Number:</t>
  </si>
  <si>
    <t>Current LOCCS
Expenditures</t>
  </si>
  <si>
    <t>Revised LOCCS
Expenditures</t>
  </si>
  <si>
    <t>Is a Spread Increase Needed?</t>
  </si>
  <si>
    <t>U2000</t>
  </si>
  <si>
    <t>U. S. Department of Housing
and Urban Development</t>
  </si>
  <si>
    <t>OMB Approval No. 2577-0208
(exp. 12/2004)</t>
  </si>
  <si>
    <t>Management Improvements/
Community and Supportive Services</t>
  </si>
  <si>
    <t>Funds held in Reserve</t>
  </si>
  <si>
    <t>Page 1 of 1</t>
  </si>
  <si>
    <r>
      <t xml:space="preserve">form </t>
    </r>
    <r>
      <rPr>
        <b/>
        <sz val="8"/>
        <rFont val="Arial"/>
        <family val="2"/>
      </rPr>
      <t>HUD-52825-A</t>
    </r>
  </si>
  <si>
    <t>Devel. Name:</t>
  </si>
  <si>
    <r>
      <t>Total Funds Authorization</t>
    </r>
    <r>
      <rPr>
        <sz val="8"/>
        <rFont val="Arial"/>
        <family val="2"/>
      </rPr>
      <t xml:space="preserve"> ( Sum Of Lines 1-11)</t>
    </r>
  </si>
  <si>
    <r>
      <t>Amount of HOPE VI Grant</t>
    </r>
    <r>
      <rPr>
        <sz val="8"/>
        <rFont val="Arial"/>
        <family val="2"/>
      </rPr>
      <t xml:space="preserve"> ( Sum Of Lines 1-13)</t>
    </r>
  </si>
  <si>
    <t>Budget Line Item Number</t>
  </si>
  <si>
    <t>Description of Proposed/Approved Action
Use of Additional Authorized Funds</t>
  </si>
  <si>
    <t>MANAGEMENT IMPROVEMENTS / COMMUNITY AND SUPPORTIVE SERVICES</t>
  </si>
  <si>
    <t>ADMINISTRATION</t>
  </si>
  <si>
    <t>FEES AND COSTS</t>
  </si>
  <si>
    <t>SITE ACQUISITION</t>
  </si>
  <si>
    <t>SITE IMPROVEMENTS</t>
  </si>
  <si>
    <t>DWELLING STRUCTURES</t>
  </si>
  <si>
    <t>DWELLING EQUIPMENT - NONEXPENDABLE</t>
  </si>
  <si>
    <t>NONDWELLING STRUCTURES</t>
  </si>
  <si>
    <t>NONDWELLING EQUIPMENT</t>
  </si>
  <si>
    <t>DEMOLITION</t>
  </si>
  <si>
    <t>RELOCATION COSTS</t>
  </si>
  <si>
    <t>HUD Grant Manager:</t>
  </si>
  <si>
    <t>Budget Line Item</t>
  </si>
  <si>
    <t>Prepared by:</t>
  </si>
  <si>
    <t>Request to Realign Distributions</t>
  </si>
  <si>
    <t>LOCCS REALIGNMENT</t>
  </si>
  <si>
    <t>Increase/Decrease
in Spread</t>
  </si>
  <si>
    <t>Approved
Overall HOPE VI Budget
(all phases)</t>
  </si>
  <si>
    <t>Request to Reallocate Funds Between BLIs</t>
  </si>
  <si>
    <t>LOCCS OVERALL HOPE VI BUDGET REVISION</t>
  </si>
  <si>
    <t>Re: Overall HOPE VI Budget Revision</t>
  </si>
  <si>
    <t>HOPE VI Grant Num:</t>
  </si>
  <si>
    <t>New, Updated Overall
HOPE VI Budget
(all Phases)</t>
  </si>
  <si>
    <t>Current Overall
HOPE VI Budget
 (all Phases)</t>
  </si>
  <si>
    <t>Amount Moved Between Budget Line Items</t>
  </si>
  <si>
    <t>Amount of HOPE VI Grant</t>
  </si>
  <si>
    <t>HUD Approval:</t>
  </si>
  <si>
    <t>DAS or Designee</t>
  </si>
  <si>
    <t>Re:</t>
  </si>
  <si>
    <t>Budget Revision Num:</t>
  </si>
  <si>
    <t>Total Changes</t>
  </si>
  <si>
    <t>Grant Number</t>
  </si>
  <si>
    <t xml:space="preserve">NEW BLI TOTAL </t>
  </si>
  <si>
    <t>Current Overall
HOPE VI Budget 
for All Project Phases</t>
  </si>
  <si>
    <t>Current Disbursed
Amount shown in LOCCS</t>
  </si>
  <si>
    <t>Current Authorized (Spread)
Amount in LOCCS</t>
  </si>
  <si>
    <t>PHA</t>
  </si>
  <si>
    <t>Devel. Name</t>
  </si>
  <si>
    <t>Date of Submission of this Budget Request</t>
  </si>
  <si>
    <t>This Request is for Budget Revision Number</t>
  </si>
  <si>
    <t>Date of Most Recent Prior HUD Approved Budget Revision</t>
  </si>
  <si>
    <t>Revised Overall 
HOPE VI Budget 
for All Project Phases</t>
  </si>
  <si>
    <t xml:space="preserve">
Changes Requested 
in this Revision</t>
  </si>
  <si>
    <t>Requested
Overall HOPE VI Budget
(all phases)</t>
  </si>
  <si>
    <t>Total Funds Authorization (Sum Of Lines 1-11)</t>
  </si>
  <si>
    <t>Prior Bdgt Date</t>
  </si>
  <si>
    <t>NEW TOTALS FOR HUD APPROVAL</t>
  </si>
  <si>
    <t>Does your spread cover your disbursements?
Is it within your budget?</t>
  </si>
  <si>
    <t>Requested Change in Disbursed Funds (Realignment)</t>
  </si>
  <si>
    <t>Requested Change in Overall HOPE VI Budget (All phases)</t>
  </si>
  <si>
    <t>Current Authorized Amount 
(Current Spread)</t>
  </si>
  <si>
    <t>Requested Change in Amount Authorized for Expenditure (Change in Spread)</t>
  </si>
  <si>
    <t>Budget Revision Number</t>
  </si>
  <si>
    <t xml:space="preserve">  Previous Approved Budget Totals </t>
  </si>
  <si>
    <t>Total Funds to be Authorized for Expenditure
(New Spread)</t>
  </si>
  <si>
    <t>Percentage of BLI Budget</t>
  </si>
  <si>
    <t>Previous Amount of Funds 
Authorized for Expenditure</t>
  </si>
  <si>
    <t>HUD-Approved Total Amount of Funds Authorized for Expenditure</t>
  </si>
  <si>
    <t xml:space="preserve">Current HOPE VI Budget Information  </t>
  </si>
  <si>
    <t>Current Overall HOPE VI Budget
(All phases)</t>
  </si>
  <si>
    <t>Increase / Decrease</t>
  </si>
  <si>
    <t>Increase / Decrease
in Spread</t>
  </si>
  <si>
    <t>OVERALL HOPE VI BUDGET</t>
  </si>
  <si>
    <t>REALIGNMENT OF EXPENDITURES</t>
  </si>
  <si>
    <t>CHANGE IN SPREAD</t>
  </si>
  <si>
    <t>Please make the following changes in LOCCS for the subject grant.</t>
  </si>
  <si>
    <t>Grant Manager or Designee</t>
  </si>
  <si>
    <t>Re: HOPE VI Grant No:</t>
  </si>
  <si>
    <t>S</t>
  </si>
  <si>
    <t>Total changes must equal zero.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</si>
</sst>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quot;$&quot;#,##0.00"/>
    <numFmt numFmtId="166" formatCode="&quot;$&quot;#,##0"/>
    <numFmt numFmtId="167" formatCode="mmmm\ d\,\ yyyy"/>
    <numFmt numFmtId="168" formatCode="&quot;$&quot;#,##0.000"/>
    <numFmt numFmtId="169" formatCode="&quot;$&quot;#,##0.0"/>
    <numFmt numFmtId="170" formatCode="0.0"/>
    <numFmt numFmtId="171" formatCode="[$$-409]#,##0.00_);[Red]\([$$-409]#,##0.00\)"/>
    <numFmt numFmtId="172" formatCode="[White]\(0\)"/>
    <numFmt numFmtId="173" formatCode="mm/dd/yy_)"/>
    <numFmt numFmtId="174" formatCode="_(&quot;$&quot;* #,##0.0_);_(&quot;$&quot;* \(#,##0.0\);_(&quot;$&quot;* &quot;-&quot;??_);_(@_)"/>
    <numFmt numFmtId="175" formatCode="_(&quot;$&quot;* #,##0_);_(&quot;$&quot;* \(#,##0\);_(&quot;$&quot;* &quot;-&quot;??_);_(@_)"/>
    <numFmt numFmtId="176" formatCode="[$$-409]#,##0.0_);[Red]\([$$-409]#,##0.0\)"/>
    <numFmt numFmtId="177" formatCode="[$$-409]#,##0_);[Red]\([$$-409]#,##0\)"/>
    <numFmt numFmtId="178" formatCode="_(&quot;$&quot;* #,##0_);_(&quot;$&quot;* \(#,##0\);[Red]_(&quot;$&quot;* &quot;-&quot;_);_(@_)"/>
    <numFmt numFmtId="179" formatCode="_(&quot;$&quot;* #,##0_);[Red]_(&quot;$&quot;* \(#,##0\);_(&quot;$&quot;* &quot;-&quot;_);_(@_)"/>
    <numFmt numFmtId="180" formatCode="mm/dd/yy"/>
    <numFmt numFmtId="181" formatCode="m/d/yy"/>
    <numFmt numFmtId="182" formatCode="&quot;$&quot;#,##0_);[Red]\(&quot;CANNOT APPROVE&quot;\)"/>
    <numFmt numFmtId="183" formatCode="&quot;$&quot;#,##0_);[Red]&quot;CANNOT APPROVE&quot;"/>
    <numFmt numFmtId="184" formatCode="&quot;$&quot;#,##0_);[Red]&quot;CAN'T APPROVE&quot;"/>
    <numFmt numFmtId="185" formatCode="&quot;$&quot;#,##0_);[Red]&quot;Cannot Approve&quot;"/>
    <numFmt numFmtId="186" formatCode="_(&quot;$&quot;* #,##0.0_);[Red]_(&quot;$&quot;* \(#,##0.0\);_(&quot;$&quot;* &quot;-&quot;_);_(@_)"/>
    <numFmt numFmtId="187" formatCode="_(&quot;$&quot;* #,##0.00_);[Red]_(&quot;$&quot;* \(#,##0.00\);_(&quot;$&quot;* &quot;-&quot;_);_(@_)"/>
    <numFmt numFmtId="188" formatCode="&quot;$&quot;#,##0_);[Red]General"/>
    <numFmt numFmtId="189" formatCode="&quot;Yes&quot;;&quot;Yes&quot;;&quot;No&quot;"/>
    <numFmt numFmtId="190" formatCode="&quot;True&quot;;&quot;True&quot;;&quot;False&quot;"/>
    <numFmt numFmtId="191" formatCode="&quot;On&quot;;&quot;On&quot;;&quot;Off&quot;"/>
    <numFmt numFmtId="192" formatCode="&quot;$&quot;#,##0_);[Red]&quot;Incorrect Spread&quot;"/>
    <numFmt numFmtId="193" formatCode="_(&quot;$&quot;* #,##0.000_);[Red]_(&quot;$&quot;* \(#,##0.000\);_(&quot;$&quot;* &quot;-&quot;_);_(@_)"/>
    <numFmt numFmtId="194" formatCode="_(&quot;$&quot;* #,##0.0000_);[Red]_(&quot;$&quot;* \(#,##0.0000\);_(&quot;$&quot;* &quot;-&quot;_);_(@_)"/>
    <numFmt numFmtId="195" formatCode="_(&quot;$&quot;* #,##0.000_);_(&quot;$&quot;* \(#,##0.000\);_(&quot;$&quot;* &quot;-&quot;??_);_(@_)"/>
    <numFmt numFmtId="196" formatCode="&quot;$&quot;#,##0.00_);[Red]&quot;Cannot Approve&quot;"/>
    <numFmt numFmtId="197" formatCode="[White]General"/>
  </numFmts>
  <fonts count="54">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8"/>
      <name val="Arial"/>
      <family val="0"/>
    </font>
    <font>
      <vertAlign val="subscript"/>
      <sz val="10"/>
      <name val="Arial"/>
      <family val="2"/>
    </font>
    <font>
      <sz val="8"/>
      <name val="Times New Roman"/>
      <family val="1"/>
    </font>
    <font>
      <b/>
      <sz val="6"/>
      <name val="Arial"/>
      <family val="2"/>
    </font>
    <font>
      <sz val="7"/>
      <name val="Arial"/>
      <family val="2"/>
    </font>
    <font>
      <sz val="7.5"/>
      <name val="Arial"/>
      <family val="2"/>
    </font>
    <font>
      <sz val="7.5"/>
      <name val="Times New Roman"/>
      <family val="1"/>
    </font>
    <font>
      <b/>
      <sz val="9"/>
      <name val="Arial"/>
      <family val="2"/>
    </font>
    <font>
      <sz val="9"/>
      <name val="Arial"/>
      <family val="2"/>
    </font>
    <font>
      <sz val="12"/>
      <name val="Arial"/>
      <family val="2"/>
    </font>
    <font>
      <b/>
      <sz val="12"/>
      <color indexed="10"/>
      <name val="Arial"/>
      <family val="2"/>
    </font>
    <font>
      <u val="single"/>
      <sz val="10"/>
      <color indexed="36"/>
      <name val="Arial"/>
      <family val="0"/>
    </font>
    <font>
      <u val="single"/>
      <sz val="10"/>
      <color indexed="12"/>
      <name val="Arial"/>
      <family val="0"/>
    </font>
    <font>
      <b/>
      <sz val="16"/>
      <name val="Arial"/>
      <family val="2"/>
    </font>
    <font>
      <b/>
      <sz val="10"/>
      <color indexed="8"/>
      <name val="Times New Roman"/>
      <family val="1"/>
    </font>
    <font>
      <b/>
      <sz val="14"/>
      <color indexed="10"/>
      <name val="Arial"/>
      <family val="2"/>
    </font>
    <font>
      <sz val="14"/>
      <name val="Arial"/>
      <family val="2"/>
    </font>
    <font>
      <b/>
      <sz val="20"/>
      <color indexed="10"/>
      <name val="Arial"/>
      <family val="2"/>
    </font>
    <font>
      <b/>
      <sz val="12"/>
      <color indexed="12"/>
      <name val="Arial"/>
      <family val="2"/>
    </font>
    <font>
      <b/>
      <sz val="12"/>
      <color indexed="10"/>
      <name val="Arial Narrow"/>
      <family val="2"/>
    </font>
    <font>
      <sz val="14"/>
      <color indexed="12"/>
      <name val="Arial Narrow"/>
      <family val="2"/>
    </font>
    <font>
      <sz val="11"/>
      <color indexed="10"/>
      <name val="Arial Narrow"/>
      <family val="2"/>
    </font>
    <font>
      <b/>
      <sz val="14"/>
      <name val="Arial"/>
      <family val="2"/>
    </font>
    <font>
      <sz val="11"/>
      <name val="Tahoma"/>
      <family val="2"/>
    </font>
    <font>
      <sz val="10"/>
      <name val="Tahoma"/>
      <family val="0"/>
    </font>
    <font>
      <sz val="12"/>
      <color indexed="10"/>
      <name val="Arial"/>
      <family val="2"/>
    </font>
    <font>
      <b/>
      <sz val="18"/>
      <color indexed="10"/>
      <name val="Arial"/>
      <family val="2"/>
    </font>
    <font>
      <b/>
      <sz val="18"/>
      <name val="Arial"/>
      <family val="2"/>
    </font>
    <font>
      <b/>
      <sz val="11"/>
      <name val="Arial"/>
      <family val="2"/>
    </font>
    <font>
      <sz val="12"/>
      <name val="Arial Baltic"/>
      <family val="2"/>
    </font>
    <font>
      <sz val="13"/>
      <name val="Times New Roman"/>
      <family val="1"/>
    </font>
    <font>
      <b/>
      <sz val="13"/>
      <name val="Times New Roman"/>
      <family val="1"/>
    </font>
    <font>
      <sz val="13"/>
      <name val="Arial Baltic"/>
      <family val="2"/>
    </font>
    <font>
      <b/>
      <sz val="13"/>
      <name val="Arial"/>
      <family val="2"/>
    </font>
    <font>
      <sz val="13"/>
      <name val="Arial"/>
      <family val="2"/>
    </font>
    <font>
      <b/>
      <u val="single"/>
      <sz val="13"/>
      <name val="Arial"/>
      <family val="2"/>
    </font>
    <font>
      <b/>
      <sz val="13"/>
      <name val="Arial Black"/>
      <family val="2"/>
    </font>
    <font>
      <i/>
      <sz val="13"/>
      <name val="Times New Roman"/>
      <family val="1"/>
    </font>
    <font>
      <sz val="12"/>
      <name val="Times New Roman"/>
      <family val="1"/>
    </font>
    <font>
      <sz val="14"/>
      <name val="Arial Narrow"/>
      <family val="2"/>
    </font>
    <font>
      <b/>
      <sz val="12"/>
      <color indexed="13"/>
      <name val="Arial"/>
      <family val="2"/>
    </font>
    <font>
      <sz val="11"/>
      <name val="Arial"/>
      <family val="2"/>
    </font>
    <font>
      <sz val="10"/>
      <color indexed="10"/>
      <name val="Arial"/>
      <family val="2"/>
    </font>
    <font>
      <sz val="10"/>
      <color indexed="8"/>
      <name val="Times New Roman"/>
      <family val="1"/>
    </font>
    <font>
      <sz val="10"/>
      <name val="Times New Roman"/>
      <family val="1"/>
    </font>
    <font>
      <sz val="9"/>
      <color indexed="14"/>
      <name val="Arial"/>
      <family val="2"/>
    </font>
    <font>
      <sz val="16"/>
      <color indexed="10"/>
      <name val="Arial"/>
      <family val="2"/>
    </font>
    <font>
      <b/>
      <sz val="10"/>
      <color indexed="13"/>
      <name val="Arial"/>
      <family val="2"/>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89">
    <border>
      <left/>
      <right/>
      <top/>
      <bottom/>
      <diagonal/>
    </border>
    <border>
      <left style="medium"/>
      <right style="thin"/>
      <top style="thin"/>
      <bottom style="thin"/>
    </border>
    <border>
      <left style="medium"/>
      <right style="thin"/>
      <top style="thin"/>
      <bottom style="double"/>
    </border>
    <border>
      <left style="medium"/>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style="thick">
        <color indexed="39"/>
      </left>
      <right style="thick">
        <color indexed="39"/>
      </right>
      <top style="thick">
        <color indexed="39"/>
      </top>
      <bottom style="thick">
        <color indexed="39"/>
      </bottom>
    </border>
    <border>
      <left>
        <color indexed="63"/>
      </left>
      <right>
        <color indexed="63"/>
      </right>
      <top style="thin"/>
      <bottom style="medium"/>
    </border>
    <border>
      <left style="medium"/>
      <right style="thin"/>
      <top>
        <color indexed="63"/>
      </top>
      <bottom style="thin"/>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style="thin"/>
      <top style="medium"/>
      <bottom style="medium"/>
    </border>
    <border>
      <left style="thin"/>
      <right style="medium"/>
      <top style="medium"/>
      <bottom>
        <color indexed="63"/>
      </bottom>
    </border>
    <border>
      <left style="medium"/>
      <right style="thin"/>
      <top style="medium"/>
      <bottom style="thin"/>
    </border>
    <border>
      <left>
        <color indexed="63"/>
      </left>
      <right style="medium"/>
      <top style="medium"/>
      <bottom style="mediu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style="thin"/>
      <top style="medium"/>
      <bottom style="thin"/>
    </border>
    <border>
      <left style="thin"/>
      <right style="thin"/>
      <top style="thin"/>
      <bottom style="medium"/>
    </border>
    <border>
      <left style="thin"/>
      <right>
        <color indexed="63"/>
      </right>
      <top>
        <color indexed="63"/>
      </top>
      <bottom style="double"/>
    </border>
    <border>
      <left>
        <color indexed="63"/>
      </left>
      <right style="thin"/>
      <top style="thin"/>
      <bottom style="double"/>
    </border>
    <border>
      <left style="thin">
        <color indexed="39"/>
      </left>
      <right style="thin">
        <color indexed="39"/>
      </right>
      <top style="thin">
        <color indexed="39"/>
      </top>
      <bottom style="thin">
        <color indexed="39"/>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style="double"/>
    </border>
    <border>
      <left>
        <color indexed="63"/>
      </left>
      <right style="medium"/>
      <top style="thin"/>
      <bottom style="double"/>
    </border>
    <border>
      <left style="thin"/>
      <right style="thin"/>
      <top style="thin"/>
      <bottom style="double"/>
    </border>
    <border>
      <left style="thin"/>
      <right style="medium"/>
      <top>
        <color indexed="63"/>
      </top>
      <bottom style="thin"/>
    </border>
    <border>
      <left style="thin"/>
      <right style="thin"/>
      <top style="double"/>
      <bottom style="thin"/>
    </border>
    <border>
      <left style="thin"/>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double"/>
      <bottom style="medium"/>
    </border>
    <border>
      <left style="medium">
        <color indexed="12"/>
      </left>
      <right style="medium">
        <color indexed="12"/>
      </right>
      <top style="medium">
        <color indexed="12"/>
      </top>
      <bottom style="medium">
        <color indexed="12"/>
      </bottom>
    </border>
    <border>
      <left style="thin"/>
      <right style="thin"/>
      <top style="thick">
        <color indexed="39"/>
      </top>
      <bottom style="medium"/>
    </border>
    <border>
      <left style="medium"/>
      <right style="thin"/>
      <top style="medium"/>
      <bottom>
        <color indexed="63"/>
      </bottom>
    </border>
    <border>
      <left>
        <color indexed="63"/>
      </left>
      <right style="thin"/>
      <top>
        <color indexed="63"/>
      </top>
      <bottom style="double"/>
    </border>
    <border>
      <left>
        <color indexed="63"/>
      </left>
      <right style="medium"/>
      <top style="medium"/>
      <bottom style="thin"/>
    </border>
    <border>
      <left style="thick">
        <color indexed="39"/>
      </left>
      <right style="medium"/>
      <top>
        <color indexed="63"/>
      </top>
      <bottom>
        <color indexed="63"/>
      </bottom>
    </border>
    <border>
      <left style="thick">
        <color indexed="39"/>
      </left>
      <right style="medium"/>
      <top style="thin"/>
      <bottom style="thin"/>
    </border>
    <border>
      <left style="thin"/>
      <right style="thin"/>
      <top>
        <color indexed="63"/>
      </top>
      <bottom style="double"/>
    </border>
    <border>
      <left style="thin"/>
      <right style="medium"/>
      <top style="thin"/>
      <bottom style="double"/>
    </border>
    <border>
      <left style="medium"/>
      <right>
        <color indexed="63"/>
      </right>
      <top style="medium"/>
      <bottom style="medium"/>
    </border>
    <border>
      <left style="medium"/>
      <right style="medium"/>
      <top style="medium"/>
      <bottom style="medium"/>
    </border>
    <border>
      <left style="medium">
        <color indexed="39"/>
      </left>
      <right style="medium">
        <color indexed="39"/>
      </right>
      <top style="medium">
        <color indexed="39"/>
      </top>
      <bottom style="medium">
        <color indexed="39"/>
      </bottom>
    </border>
    <border>
      <left>
        <color indexed="63"/>
      </left>
      <right>
        <color indexed="63"/>
      </right>
      <top style="thick">
        <color indexed="39"/>
      </top>
      <bottom style="medium"/>
    </border>
    <border>
      <left style="thin"/>
      <right style="medium"/>
      <top style="thin"/>
      <bottom style="thin"/>
    </border>
    <border>
      <left style="thin"/>
      <right style="medium"/>
      <top style="thin"/>
      <bottom style="medium"/>
    </border>
    <border>
      <left style="thick">
        <color indexed="12"/>
      </left>
      <right style="thick">
        <color indexed="12"/>
      </right>
      <top style="thick">
        <color indexed="12"/>
      </top>
      <bottom style="thick">
        <color indexed="12"/>
      </bottom>
    </border>
    <border>
      <left style="medium"/>
      <right>
        <color indexed="63"/>
      </right>
      <top style="thin"/>
      <bottom style="medium"/>
    </border>
    <border>
      <left style="medium"/>
      <right style="thin"/>
      <top style="thin"/>
      <bottom>
        <color indexed="63"/>
      </bottom>
    </border>
    <border>
      <left style="medium">
        <color indexed="39"/>
      </left>
      <right>
        <color indexed="63"/>
      </right>
      <top>
        <color indexed="63"/>
      </top>
      <bottom style="thin"/>
    </border>
    <border>
      <left>
        <color indexed="63"/>
      </left>
      <right style="medium">
        <color indexed="39"/>
      </right>
      <top>
        <color indexed="63"/>
      </top>
      <bottom style="thin"/>
    </border>
    <border>
      <left style="medium">
        <color indexed="39"/>
      </left>
      <right>
        <color indexed="63"/>
      </right>
      <top>
        <color indexed="63"/>
      </top>
      <bottom>
        <color indexed="63"/>
      </bottom>
    </border>
    <border>
      <left>
        <color indexed="63"/>
      </left>
      <right style="medium">
        <color indexed="39"/>
      </right>
      <top>
        <color indexed="63"/>
      </top>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34">
    <xf numFmtId="0" fontId="0" fillId="0" borderId="0" xfId="0" applyAlignment="1">
      <alignment/>
    </xf>
    <xf numFmtId="0" fontId="0" fillId="0" borderId="0" xfId="0" applyAlignment="1" applyProtection="1">
      <alignment/>
      <protection/>
    </xf>
    <xf numFmtId="0" fontId="15" fillId="0" borderId="0" xfId="0" applyFont="1" applyAlignment="1" applyProtection="1">
      <alignment/>
      <protection/>
    </xf>
    <xf numFmtId="0" fontId="15" fillId="2" borderId="1" xfId="0" applyFont="1" applyFill="1" applyBorder="1" applyAlignment="1" applyProtection="1">
      <alignment horizontal="center"/>
      <protection/>
    </xf>
    <xf numFmtId="0" fontId="15" fillId="2" borderId="2" xfId="0" applyFont="1" applyFill="1" applyBorder="1" applyAlignment="1" applyProtection="1">
      <alignment horizontal="center"/>
      <protection/>
    </xf>
    <xf numFmtId="0" fontId="15" fillId="2" borderId="3" xfId="0" applyFont="1" applyFill="1" applyBorder="1" applyAlignment="1" applyProtection="1">
      <alignment horizontal="center" wrapText="1"/>
      <protection/>
    </xf>
    <xf numFmtId="0" fontId="0" fillId="0" borderId="0" xfId="0" applyAlignment="1" applyProtection="1" quotePrefix="1">
      <alignment horizontal="left"/>
      <protection/>
    </xf>
    <xf numFmtId="0" fontId="0" fillId="0" borderId="0" xfId="0" applyBorder="1" applyAlignment="1" applyProtection="1">
      <alignment/>
      <protection/>
    </xf>
    <xf numFmtId="44" fontId="0" fillId="0" borderId="0" xfId="0" applyNumberFormat="1" applyAlignment="1" applyProtection="1">
      <alignment/>
      <protection/>
    </xf>
    <xf numFmtId="0" fontId="5" fillId="0" borderId="0" xfId="0" applyFont="1" applyAlignment="1" applyProtection="1">
      <alignment/>
      <protection/>
    </xf>
    <xf numFmtId="0" fontId="1" fillId="0" borderId="0" xfId="0" applyFont="1" applyAlignment="1" applyProtection="1">
      <alignment/>
      <protection/>
    </xf>
    <xf numFmtId="0" fontId="7" fillId="0" borderId="0" xfId="0" applyFont="1" applyBorder="1" applyAlignment="1" applyProtection="1">
      <alignment horizontal="right"/>
      <protection/>
    </xf>
    <xf numFmtId="0" fontId="1" fillId="0" borderId="0" xfId="0" applyFont="1" applyAlignment="1" applyProtection="1">
      <alignment/>
      <protection/>
    </xf>
    <xf numFmtId="0" fontId="4" fillId="0" borderId="0" xfId="0" applyFont="1" applyAlignment="1" applyProtection="1">
      <alignment vertical="top"/>
      <protection/>
    </xf>
    <xf numFmtId="0" fontId="12"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2" fillId="0" borderId="0" xfId="0" applyFont="1" applyAlignment="1" applyProtection="1">
      <alignment vertical="top"/>
      <protection/>
    </xf>
    <xf numFmtId="0" fontId="4" fillId="0" borderId="0" xfId="0" applyFont="1" applyBorder="1" applyAlignment="1" applyProtection="1">
      <alignment/>
      <protection/>
    </xf>
    <xf numFmtId="0" fontId="4" fillId="0" borderId="0" xfId="0" applyFont="1" applyBorder="1" applyAlignment="1" applyProtection="1">
      <alignment vertical="top"/>
      <protection/>
    </xf>
    <xf numFmtId="0" fontId="4" fillId="0" borderId="0" xfId="0" applyFont="1" applyBorder="1" applyAlignment="1" applyProtection="1">
      <alignment horizontal="center"/>
      <protection/>
    </xf>
    <xf numFmtId="0" fontId="4" fillId="0" borderId="0" xfId="0" applyFont="1" applyAlignment="1" applyProtection="1">
      <alignment/>
      <protection/>
    </xf>
    <xf numFmtId="0" fontId="4" fillId="0" borderId="4" xfId="0" applyFont="1" applyBorder="1" applyAlignment="1" applyProtection="1">
      <alignment/>
      <protection/>
    </xf>
    <xf numFmtId="0" fontId="4" fillId="0" borderId="5" xfId="0" applyFont="1" applyBorder="1" applyAlignment="1" applyProtection="1">
      <alignment horizontal="center"/>
      <protection/>
    </xf>
    <xf numFmtId="44" fontId="6" fillId="0" borderId="0" xfId="0" applyNumberFormat="1" applyFont="1" applyBorder="1" applyAlignment="1" applyProtection="1">
      <alignment/>
      <protection/>
    </xf>
    <xf numFmtId="43" fontId="6" fillId="0" borderId="0" xfId="15" applyFont="1" applyBorder="1" applyAlignment="1" applyProtection="1">
      <alignment/>
      <protection/>
    </xf>
    <xf numFmtId="0" fontId="4" fillId="0" borderId="0" xfId="0" applyFont="1" applyBorder="1" applyAlignment="1" applyProtection="1">
      <alignment horizontal="left"/>
      <protection/>
    </xf>
    <xf numFmtId="44" fontId="8" fillId="0" borderId="6" xfId="17" applyFont="1" applyBorder="1" applyAlignment="1" applyProtection="1">
      <alignment/>
      <protection/>
    </xf>
    <xf numFmtId="43" fontId="4" fillId="0" borderId="0" xfId="15" applyFont="1" applyBorder="1" applyAlignment="1" applyProtection="1">
      <alignment/>
      <protection/>
    </xf>
    <xf numFmtId="44" fontId="6" fillId="0" borderId="0" xfId="17" applyFont="1" applyBorder="1" applyAlignment="1" applyProtection="1">
      <alignment/>
      <protection/>
    </xf>
    <xf numFmtId="0" fontId="0" fillId="0" borderId="7" xfId="0" applyBorder="1" applyAlignment="1" applyProtection="1">
      <alignment/>
      <protection/>
    </xf>
    <xf numFmtId="0" fontId="4" fillId="0" borderId="7" xfId="0" applyFont="1" applyBorder="1" applyAlignment="1" applyProtection="1">
      <alignment/>
      <protection/>
    </xf>
    <xf numFmtId="0" fontId="0" fillId="0" borderId="8" xfId="0" applyBorder="1" applyAlignment="1" applyProtection="1">
      <alignment/>
      <protection/>
    </xf>
    <xf numFmtId="0" fontId="11" fillId="0" borderId="0" xfId="0" applyFont="1" applyBorder="1" applyAlignment="1" applyProtection="1">
      <alignment/>
      <protection/>
    </xf>
    <xf numFmtId="0" fontId="4" fillId="0" borderId="0" xfId="0" applyFont="1" applyBorder="1" applyAlignment="1" applyProtection="1">
      <alignment horizontal="right"/>
      <protection/>
    </xf>
    <xf numFmtId="0" fontId="0" fillId="0" borderId="9" xfId="0" applyBorder="1" applyAlignment="1" applyProtection="1">
      <alignment/>
      <protection/>
    </xf>
    <xf numFmtId="0" fontId="19" fillId="0" borderId="0" xfId="0" applyFont="1" applyAlignment="1" applyProtection="1">
      <alignment vertical="top"/>
      <protection/>
    </xf>
    <xf numFmtId="0" fontId="6" fillId="0" borderId="0" xfId="0" applyFont="1" applyAlignment="1" applyProtection="1">
      <alignment horizontal="center" wrapText="1"/>
      <protection/>
    </xf>
    <xf numFmtId="0" fontId="4" fillId="0" borderId="0" xfId="0" applyFont="1" applyAlignment="1" applyProtection="1">
      <alignment horizontal="right" wrapText="1"/>
      <protection/>
    </xf>
    <xf numFmtId="0" fontId="0" fillId="0" borderId="10" xfId="0" applyBorder="1" applyAlignment="1" applyProtection="1">
      <alignment/>
      <protection/>
    </xf>
    <xf numFmtId="0" fontId="14" fillId="0" borderId="10" xfId="0" applyFont="1" applyBorder="1" applyAlignment="1" applyProtection="1">
      <alignment horizontal="right"/>
      <protection/>
    </xf>
    <xf numFmtId="0" fontId="0" fillId="0" borderId="11" xfId="0" applyBorder="1" applyAlignment="1" applyProtection="1">
      <alignment/>
      <protection/>
    </xf>
    <xf numFmtId="0" fontId="0" fillId="0" borderId="0" xfId="0" applyBorder="1" applyAlignment="1" applyProtection="1">
      <alignment/>
      <protection/>
    </xf>
    <xf numFmtId="0" fontId="14" fillId="0" borderId="0" xfId="0" applyFont="1" applyBorder="1" applyAlignment="1" applyProtection="1">
      <alignment horizontal="right"/>
      <protection/>
    </xf>
    <xf numFmtId="0" fontId="0" fillId="0" borderId="12" xfId="0" applyBorder="1" applyAlignment="1" applyProtection="1">
      <alignment/>
      <protection/>
    </xf>
    <xf numFmtId="0" fontId="4" fillId="0" borderId="13" xfId="0" applyFont="1" applyBorder="1" applyAlignment="1" applyProtection="1">
      <alignment vertical="top"/>
      <protection/>
    </xf>
    <xf numFmtId="0" fontId="4" fillId="0" borderId="7" xfId="0" applyFont="1" applyBorder="1" applyAlignment="1" applyProtection="1">
      <alignment vertical="top"/>
      <protection/>
    </xf>
    <xf numFmtId="0" fontId="0" fillId="0" borderId="7" xfId="0" applyFont="1" applyBorder="1" applyAlignment="1" applyProtection="1">
      <alignment/>
      <protection/>
    </xf>
    <xf numFmtId="0" fontId="4" fillId="0" borderId="7" xfId="0" applyFont="1" applyBorder="1" applyAlignment="1" applyProtection="1">
      <alignment horizontal="right"/>
      <protection/>
    </xf>
    <xf numFmtId="0" fontId="4" fillId="0" borderId="7" xfId="0" applyFont="1" applyBorder="1" applyAlignment="1" applyProtection="1">
      <alignment horizontal="left"/>
      <protection/>
    </xf>
    <xf numFmtId="0" fontId="0" fillId="0" borderId="14" xfId="0" applyBorder="1" applyAlignment="1" applyProtection="1">
      <alignment/>
      <protection/>
    </xf>
    <xf numFmtId="0" fontId="0" fillId="0" borderId="13" xfId="0" applyBorder="1" applyAlignment="1" applyProtection="1">
      <alignment/>
      <protection/>
    </xf>
    <xf numFmtId="0" fontId="4" fillId="0" borderId="7" xfId="0" applyFont="1" applyBorder="1" applyAlignment="1" applyProtection="1">
      <alignment vertical="center"/>
      <protection/>
    </xf>
    <xf numFmtId="0" fontId="4" fillId="0" borderId="14" xfId="0" applyFont="1" applyBorder="1" applyAlignment="1" applyProtection="1">
      <alignment vertical="center"/>
      <protection/>
    </xf>
    <xf numFmtId="0" fontId="11" fillId="0" borderId="15" xfId="0" applyFont="1" applyBorder="1" applyAlignment="1" applyProtection="1">
      <alignment horizontal="center"/>
      <protection/>
    </xf>
    <xf numFmtId="0" fontId="4" fillId="0" borderId="16" xfId="0" applyFont="1" applyBorder="1" applyAlignment="1" applyProtection="1">
      <alignment horizontal="centerContinuous"/>
      <protection/>
    </xf>
    <xf numFmtId="0" fontId="11" fillId="0" borderId="16" xfId="0" applyFont="1" applyBorder="1" applyAlignment="1" applyProtection="1">
      <alignment horizontal="centerContinuous"/>
      <protection/>
    </xf>
    <xf numFmtId="0" fontId="4" fillId="0" borderId="17"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4" fillId="0" borderId="19" xfId="0" applyFont="1" applyBorder="1" applyAlignment="1" applyProtection="1">
      <alignment horizontal="center"/>
      <protection/>
    </xf>
    <xf numFmtId="0" fontId="4" fillId="0" borderId="5" xfId="0" applyFont="1" applyBorder="1" applyAlignment="1" applyProtection="1">
      <alignment horizontal="center" vertical="top"/>
      <protection/>
    </xf>
    <xf numFmtId="0" fontId="4" fillId="0" borderId="20" xfId="0" applyFont="1" applyBorder="1" applyAlignment="1" applyProtection="1">
      <alignment wrapText="1"/>
      <protection/>
    </xf>
    <xf numFmtId="0" fontId="6" fillId="0" borderId="5" xfId="0" applyFont="1" applyBorder="1" applyAlignment="1" applyProtection="1">
      <alignment horizontal="left"/>
      <protection/>
    </xf>
    <xf numFmtId="0" fontId="4" fillId="0" borderId="6" xfId="0" applyFont="1" applyBorder="1" applyAlignment="1" applyProtection="1">
      <alignment horizontal="center"/>
      <protection/>
    </xf>
    <xf numFmtId="0" fontId="4" fillId="0" borderId="13" xfId="0" applyFont="1" applyBorder="1" applyAlignment="1" applyProtection="1">
      <alignment horizontal="center"/>
      <protection/>
    </xf>
    <xf numFmtId="0" fontId="6" fillId="0" borderId="21" xfId="0" applyFont="1" applyBorder="1" applyAlignment="1" applyProtection="1">
      <alignment horizontal="left"/>
      <protection/>
    </xf>
    <xf numFmtId="0" fontId="4" fillId="0" borderId="22" xfId="0" applyFont="1" applyBorder="1" applyAlignment="1" applyProtection="1">
      <alignment/>
      <protection/>
    </xf>
    <xf numFmtId="44" fontId="6" fillId="0" borderId="9" xfId="17" applyFont="1" applyBorder="1" applyAlignment="1" applyProtection="1">
      <alignment/>
      <protection/>
    </xf>
    <xf numFmtId="0" fontId="0" fillId="0" borderId="0" xfId="0" applyFont="1" applyAlignment="1" applyProtection="1">
      <alignment/>
      <protection/>
    </xf>
    <xf numFmtId="0" fontId="4" fillId="0" borderId="23" xfId="0" applyFont="1" applyBorder="1" applyAlignment="1" applyProtection="1">
      <alignment wrapText="1"/>
      <protection/>
    </xf>
    <xf numFmtId="0" fontId="16" fillId="0" borderId="0" xfId="0" applyFont="1" applyAlignment="1" applyProtection="1">
      <alignment/>
      <protection/>
    </xf>
    <xf numFmtId="0" fontId="15" fillId="2" borderId="19" xfId="0" applyFont="1" applyFill="1" applyBorder="1" applyAlignment="1" applyProtection="1">
      <alignment horizontal="center"/>
      <protection/>
    </xf>
    <xf numFmtId="0" fontId="15" fillId="2" borderId="24" xfId="0" applyFont="1" applyFill="1" applyBorder="1" applyAlignment="1" applyProtection="1">
      <alignment horizontal="center"/>
      <protection/>
    </xf>
    <xf numFmtId="0" fontId="15" fillId="2" borderId="25" xfId="0" applyFont="1" applyFill="1" applyBorder="1" applyAlignment="1" applyProtection="1">
      <alignment horizontal="center"/>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horizontal="center" vertical="center"/>
      <protection/>
    </xf>
    <xf numFmtId="6" fontId="14" fillId="0" borderId="0" xfId="0" applyNumberFormat="1" applyFont="1" applyFill="1" applyBorder="1" applyAlignment="1" applyProtection="1">
      <alignment horizontal="right" vertical="justify" wrapText="1"/>
      <protection/>
    </xf>
    <xf numFmtId="6" fontId="13" fillId="0" borderId="0" xfId="0" applyNumberFormat="1" applyFont="1" applyFill="1" applyBorder="1" applyAlignment="1" applyProtection="1">
      <alignment horizontal="right" vertical="center"/>
      <protection/>
    </xf>
    <xf numFmtId="6" fontId="14" fillId="0" borderId="0" xfId="0" applyNumberFormat="1" applyFont="1" applyFill="1" applyBorder="1" applyAlignment="1" applyProtection="1">
      <alignment horizontal="right"/>
      <protection/>
    </xf>
    <xf numFmtId="0" fontId="0" fillId="0" borderId="0" xfId="0" applyFill="1" applyAlignment="1" applyProtection="1">
      <alignment/>
      <protection/>
    </xf>
    <xf numFmtId="6" fontId="14" fillId="0" borderId="26" xfId="0" applyNumberFormat="1" applyFont="1" applyBorder="1" applyAlignment="1" applyProtection="1">
      <alignment horizontal="left" vertical="center"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21" fillId="0" borderId="0" xfId="0" applyFont="1" applyAlignment="1" applyProtection="1">
      <alignment horizontal="left" vertical="center" wrapText="1"/>
      <protection/>
    </xf>
    <xf numFmtId="6" fontId="14" fillId="0" borderId="0" xfId="0" applyNumberFormat="1"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16" fillId="0" borderId="0" xfId="0" applyFont="1" applyFill="1" applyBorder="1" applyAlignment="1" applyProtection="1">
      <alignment horizontal="left"/>
      <protection/>
    </xf>
    <xf numFmtId="0" fontId="6" fillId="0" borderId="4" xfId="0" applyFont="1" applyBorder="1" applyAlignment="1" applyProtection="1">
      <alignment horizontal="left"/>
      <protection/>
    </xf>
    <xf numFmtId="0" fontId="6" fillId="0" borderId="27" xfId="0" applyFont="1" applyBorder="1" applyAlignment="1" applyProtection="1">
      <alignment horizontal="left"/>
      <protection/>
    </xf>
    <xf numFmtId="0" fontId="4" fillId="0" borderId="28" xfId="0" applyFont="1" applyBorder="1" applyAlignment="1" applyProtection="1">
      <alignment horizontal="center"/>
      <protection/>
    </xf>
    <xf numFmtId="0" fontId="4" fillId="0" borderId="29" xfId="0" applyFont="1" applyBorder="1" applyAlignment="1" applyProtection="1">
      <alignment horizontal="center"/>
      <protection/>
    </xf>
    <xf numFmtId="44" fontId="16" fillId="0" borderId="0" xfId="17"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6" fillId="0" borderId="0" xfId="0" applyFont="1" applyAlignment="1" applyProtection="1">
      <alignment/>
      <protection/>
    </xf>
    <xf numFmtId="0" fontId="23" fillId="0" borderId="0" xfId="0" applyFont="1" applyFill="1" applyAlignment="1" applyProtection="1">
      <alignment horizontal="center" vertical="center" wrapText="1"/>
      <protection/>
    </xf>
    <xf numFmtId="0" fontId="0" fillId="2" borderId="30" xfId="0" applyFont="1" applyFill="1" applyBorder="1" applyAlignment="1" applyProtection="1">
      <alignment horizontal="center" vertical="center" wrapText="1"/>
      <protection/>
    </xf>
    <xf numFmtId="0" fontId="0" fillId="2" borderId="31" xfId="0" applyFont="1" applyFill="1" applyBorder="1" applyAlignment="1" applyProtection="1">
      <alignment horizontal="center" vertical="center" wrapText="1"/>
      <protection/>
    </xf>
    <xf numFmtId="0" fontId="0" fillId="2" borderId="32" xfId="0" applyFont="1" applyFill="1" applyBorder="1" applyAlignment="1" applyProtection="1">
      <alignment horizontal="center" vertical="center" wrapText="1"/>
      <protection/>
    </xf>
    <xf numFmtId="0" fontId="15" fillId="2" borderId="33" xfId="0" applyFont="1"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25" fillId="0" borderId="0" xfId="0" applyFont="1" applyFill="1" applyAlignment="1" applyProtection="1">
      <alignment horizontal="center" vertical="center" wrapText="1"/>
      <protection/>
    </xf>
    <xf numFmtId="0" fontId="16" fillId="0" borderId="0" xfId="0" applyFont="1" applyFill="1" applyBorder="1" applyAlignment="1" applyProtection="1">
      <alignment horizontal="center"/>
      <protection/>
    </xf>
    <xf numFmtId="0" fontId="1" fillId="0" borderId="0" xfId="0" applyFont="1" applyAlignment="1">
      <alignment/>
    </xf>
    <xf numFmtId="0" fontId="31" fillId="2" borderId="36"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0" fillId="0" borderId="37" xfId="0" applyBorder="1" applyAlignment="1" applyProtection="1">
      <alignment/>
      <protection/>
    </xf>
    <xf numFmtId="175" fontId="15" fillId="2" borderId="38" xfId="17" applyNumberFormat="1" applyFont="1" applyFill="1" applyBorder="1" applyAlignment="1" applyProtection="1">
      <alignment horizontal="right" vertical="center"/>
      <protection/>
    </xf>
    <xf numFmtId="0" fontId="1" fillId="0" borderId="16" xfId="0" applyFont="1" applyBorder="1" applyAlignment="1" applyProtection="1">
      <alignment/>
      <protection/>
    </xf>
    <xf numFmtId="0" fontId="0" fillId="0" borderId="23" xfId="0" applyBorder="1" applyAlignment="1" applyProtection="1">
      <alignment/>
      <protection/>
    </xf>
    <xf numFmtId="0" fontId="1" fillId="0" borderId="23" xfId="0" applyFont="1" applyBorder="1" applyAlignment="1" applyProtection="1">
      <alignment horizontal="left"/>
      <protection/>
    </xf>
    <xf numFmtId="0" fontId="15" fillId="0" borderId="0" xfId="0" applyFont="1" applyAlignment="1" applyProtection="1">
      <alignment horizontal="center"/>
      <protection/>
    </xf>
    <xf numFmtId="14" fontId="0" fillId="0" borderId="0" xfId="0" applyNumberFormat="1" applyAlignment="1" applyProtection="1">
      <alignment horizontal="center"/>
      <protection/>
    </xf>
    <xf numFmtId="0" fontId="28"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175" fontId="15" fillId="2" borderId="39" xfId="17" applyNumberFormat="1" applyFont="1" applyFill="1" applyBorder="1" applyAlignment="1" applyProtection="1">
      <alignment/>
      <protection/>
    </xf>
    <xf numFmtId="175" fontId="15" fillId="2" borderId="9" xfId="17" applyNumberFormat="1" applyFont="1" applyFill="1" applyBorder="1" applyAlignment="1" applyProtection="1">
      <alignment horizontal="right" vertical="center"/>
      <protection/>
    </xf>
    <xf numFmtId="175" fontId="15" fillId="2" borderId="40" xfId="17" applyNumberFormat="1" applyFont="1" applyFill="1" applyBorder="1" applyAlignment="1" applyProtection="1">
      <alignment/>
      <protection/>
    </xf>
    <xf numFmtId="0" fontId="15" fillId="2" borderId="37" xfId="0" applyFont="1"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4" fillId="2" borderId="37" xfId="0" applyFont="1" applyFill="1" applyBorder="1" applyAlignment="1" applyProtection="1">
      <alignment horizontal="center" vertical="center" wrapText="1"/>
      <protection/>
    </xf>
    <xf numFmtId="0" fontId="15" fillId="2" borderId="39" xfId="0" applyFont="1"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44" fontId="15" fillId="0" borderId="37" xfId="0" applyNumberFormat="1" applyFont="1" applyBorder="1" applyAlignment="1" applyProtection="1">
      <alignment/>
      <protection/>
    </xf>
    <xf numFmtId="0" fontId="15" fillId="0" borderId="37" xfId="0" applyFont="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15" fillId="0" borderId="37" xfId="0" applyFont="1" applyFill="1" applyBorder="1" applyAlignment="1" applyProtection="1">
      <alignment horizontal="center"/>
      <protection/>
    </xf>
    <xf numFmtId="44" fontId="15" fillId="0" borderId="37" xfId="0" applyNumberFormat="1" applyFont="1" applyFill="1" applyBorder="1" applyAlignment="1" applyProtection="1">
      <alignment/>
      <protection/>
    </xf>
    <xf numFmtId="0" fontId="15" fillId="0" borderId="37" xfId="0" applyFont="1" applyFill="1" applyBorder="1" applyAlignment="1" applyProtection="1">
      <alignment horizontal="center" wrapText="1"/>
      <protection/>
    </xf>
    <xf numFmtId="0" fontId="0" fillId="0" borderId="0" xfId="0" applyAlignment="1" applyProtection="1">
      <alignment horizontal="center"/>
      <protection/>
    </xf>
    <xf numFmtId="0" fontId="45" fillId="0" borderId="0" xfId="0" applyFont="1" applyAlignment="1" applyProtection="1">
      <alignment/>
      <protection/>
    </xf>
    <xf numFmtId="0" fontId="0" fillId="0" borderId="0" xfId="0" applyFont="1" applyAlignment="1" applyProtection="1">
      <alignment/>
      <protection/>
    </xf>
    <xf numFmtId="0" fontId="0" fillId="0" borderId="4" xfId="0" applyBorder="1" applyAlignment="1" applyProtection="1">
      <alignment/>
      <protection/>
    </xf>
    <xf numFmtId="0" fontId="15" fillId="0" borderId="4" xfId="0" applyFont="1" applyBorder="1" applyAlignment="1" applyProtection="1">
      <alignment/>
      <protection/>
    </xf>
    <xf numFmtId="0" fontId="15" fillId="0" borderId="0" xfId="0" applyFont="1" applyAlignment="1" applyProtection="1">
      <alignment horizontal="right"/>
      <protection/>
    </xf>
    <xf numFmtId="0" fontId="15" fillId="0" borderId="0" xfId="0" applyFont="1" applyAlignment="1" applyProtection="1">
      <alignment vertical="top"/>
      <protection/>
    </xf>
    <xf numFmtId="0" fontId="1" fillId="0" borderId="0" xfId="0" applyFont="1" applyAlignment="1" applyProtection="1">
      <alignment horizontal="center"/>
      <protection/>
    </xf>
    <xf numFmtId="44" fontId="15" fillId="0" borderId="41" xfId="0" applyNumberFormat="1" applyFont="1" applyFill="1" applyBorder="1" applyAlignment="1" applyProtection="1">
      <alignment vertical="center"/>
      <protection/>
    </xf>
    <xf numFmtId="44" fontId="15" fillId="0" borderId="42" xfId="0" applyNumberFormat="1" applyFont="1" applyFill="1" applyBorder="1" applyAlignment="1" applyProtection="1">
      <alignment vertical="center"/>
      <protection/>
    </xf>
    <xf numFmtId="1" fontId="14" fillId="0" borderId="0"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1" fontId="13" fillId="4" borderId="43" xfId="0" applyNumberFormat="1" applyFont="1" applyFill="1" applyBorder="1" applyAlignment="1" applyProtection="1">
      <alignment horizontal="center" vertical="top"/>
      <protection/>
    </xf>
    <xf numFmtId="6" fontId="13" fillId="0" borderId="7" xfId="0" applyNumberFormat="1" applyFont="1" applyFill="1" applyBorder="1" applyAlignment="1" applyProtection="1">
      <alignment horizontal="right" vertical="center"/>
      <protection/>
    </xf>
    <xf numFmtId="1" fontId="14" fillId="0" borderId="5" xfId="0" applyNumberFormat="1" applyFont="1" applyFill="1" applyBorder="1" applyAlignment="1" applyProtection="1">
      <alignment horizontal="left" vertical="center" wrapText="1"/>
      <protection/>
    </xf>
    <xf numFmtId="0" fontId="13" fillId="0" borderId="44" xfId="0" applyFont="1" applyFill="1" applyBorder="1" applyAlignment="1" applyProtection="1">
      <alignment horizontal="center"/>
      <protection/>
    </xf>
    <xf numFmtId="6" fontId="14" fillId="0" borderId="44" xfId="0" applyNumberFormat="1" applyFont="1" applyFill="1" applyBorder="1" applyAlignment="1" applyProtection="1">
      <alignment horizontal="left" vertical="center" wrapText="1"/>
      <protection/>
    </xf>
    <xf numFmtId="6" fontId="14" fillId="0" borderId="44" xfId="0" applyNumberFormat="1" applyFont="1" applyFill="1" applyBorder="1" applyAlignment="1" applyProtection="1">
      <alignment horizontal="right" vertical="justify" wrapText="1"/>
      <protection/>
    </xf>
    <xf numFmtId="6" fontId="14" fillId="0" borderId="44" xfId="0" applyNumberFormat="1" applyFont="1" applyFill="1" applyBorder="1" applyAlignment="1" applyProtection="1">
      <alignment horizontal="right"/>
      <protection/>
    </xf>
    <xf numFmtId="0" fontId="14" fillId="0" borderId="45" xfId="0" applyFont="1" applyFill="1" applyBorder="1" applyAlignment="1" applyProtection="1">
      <alignment/>
      <protection/>
    </xf>
    <xf numFmtId="0" fontId="13" fillId="0" borderId="0" xfId="0" applyFont="1" applyFill="1" applyBorder="1" applyAlignment="1" applyProtection="1">
      <alignment horizontal="center"/>
      <protection/>
    </xf>
    <xf numFmtId="0" fontId="0" fillId="0" borderId="26" xfId="0" applyBorder="1" applyAlignment="1" applyProtection="1">
      <alignment/>
      <protection/>
    </xf>
    <xf numFmtId="0" fontId="15" fillId="0" borderId="39" xfId="0" applyFont="1" applyBorder="1" applyAlignment="1" applyProtection="1">
      <alignment horizontal="center" wrapText="1"/>
      <protection/>
    </xf>
    <xf numFmtId="0" fontId="15" fillId="0" borderId="39" xfId="0" applyFont="1" applyBorder="1" applyAlignment="1" applyProtection="1">
      <alignment horizontal="center"/>
      <protection/>
    </xf>
    <xf numFmtId="44" fontId="15" fillId="0" borderId="38" xfId="0" applyNumberFormat="1" applyFont="1" applyBorder="1" applyAlignment="1" applyProtection="1">
      <alignment horizontal="center"/>
      <protection/>
    </xf>
    <xf numFmtId="0" fontId="15" fillId="0" borderId="46" xfId="0" applyFont="1" applyBorder="1" applyAlignment="1" applyProtection="1">
      <alignment horizontal="center"/>
      <protection/>
    </xf>
    <xf numFmtId="44" fontId="15" fillId="0" borderId="22" xfId="0" applyNumberFormat="1" applyFont="1" applyBorder="1" applyAlignment="1" applyProtection="1">
      <alignment horizontal="center"/>
      <protection/>
    </xf>
    <xf numFmtId="0" fontId="6" fillId="0" borderId="5" xfId="0" applyFont="1" applyBorder="1" applyAlignment="1" applyProtection="1">
      <alignment horizontal="center"/>
      <protection/>
    </xf>
    <xf numFmtId="44" fontId="44" fillId="5" borderId="39" xfId="0" applyNumberFormat="1" applyFont="1" applyFill="1" applyBorder="1" applyAlignment="1" applyProtection="1">
      <alignment horizontal="center"/>
      <protection/>
    </xf>
    <xf numFmtId="44" fontId="44" fillId="0" borderId="37" xfId="0" applyNumberFormat="1" applyFont="1" applyFill="1" applyBorder="1" applyAlignment="1" applyProtection="1">
      <alignment horizontal="center"/>
      <protection/>
    </xf>
    <xf numFmtId="44" fontId="44" fillId="5" borderId="38" xfId="0" applyNumberFormat="1" applyFont="1" applyFill="1" applyBorder="1" applyAlignment="1" applyProtection="1">
      <alignment horizontal="center"/>
      <protection/>
    </xf>
    <xf numFmtId="44" fontId="15" fillId="2" borderId="37" xfId="0" applyNumberFormat="1" applyFont="1" applyFill="1" applyBorder="1" applyAlignment="1" applyProtection="1">
      <alignment horizontal="center" vertical="center" wrapText="1"/>
      <protection/>
    </xf>
    <xf numFmtId="44" fontId="15" fillId="0" borderId="4" xfId="17" applyNumberFormat="1" applyFont="1" applyBorder="1" applyAlignment="1" applyProtection="1">
      <alignment horizontal="right" vertical="center"/>
      <protection/>
    </xf>
    <xf numFmtId="44" fontId="15" fillId="0" borderId="38" xfId="17" applyNumberFormat="1" applyFont="1" applyBorder="1" applyAlignment="1" applyProtection="1">
      <alignment horizontal="right" vertical="center"/>
      <protection/>
    </xf>
    <xf numFmtId="44" fontId="15" fillId="0" borderId="47" xfId="17" applyNumberFormat="1" applyFont="1" applyBorder="1" applyAlignment="1" applyProtection="1">
      <alignment horizontal="right" vertical="center"/>
      <protection/>
    </xf>
    <xf numFmtId="44" fontId="15" fillId="0" borderId="48" xfId="17" applyNumberFormat="1" applyFont="1" applyBorder="1" applyAlignment="1" applyProtection="1">
      <alignment horizontal="right" vertical="center"/>
      <protection/>
    </xf>
    <xf numFmtId="44" fontId="14" fillId="0" borderId="26" xfId="0" applyNumberFormat="1" applyFont="1" applyFill="1" applyBorder="1" applyAlignment="1" applyProtection="1">
      <alignment horizontal="right" vertical="center"/>
      <protection locked="0"/>
    </xf>
    <xf numFmtId="44" fontId="14" fillId="0" borderId="48" xfId="0" applyNumberFormat="1" applyFont="1" applyFill="1" applyBorder="1" applyAlignment="1" applyProtection="1">
      <alignment horizontal="right" vertical="center"/>
      <protection/>
    </xf>
    <xf numFmtId="44" fontId="14" fillId="0" borderId="2"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181" fontId="22" fillId="0" borderId="49" xfId="0" applyNumberFormat="1" applyFont="1" applyBorder="1" applyAlignment="1" applyProtection="1">
      <alignment horizontal="center"/>
      <protection locked="0"/>
    </xf>
    <xf numFmtId="187" fontId="15" fillId="0" borderId="50" xfId="17" applyNumberFormat="1" applyFont="1" applyFill="1" applyBorder="1" applyAlignment="1" applyProtection="1">
      <alignment/>
      <protection/>
    </xf>
    <xf numFmtId="0" fontId="0" fillId="0" borderId="9"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4" fillId="0" borderId="53" xfId="0" applyFont="1" applyBorder="1" applyAlignment="1" applyProtection="1">
      <alignment horizontal="center" wrapText="1"/>
      <protection/>
    </xf>
    <xf numFmtId="0" fontId="27" fillId="0" borderId="0" xfId="0" applyFont="1" applyAlignment="1" applyProtection="1">
      <alignment horizontal="center" wrapText="1"/>
      <protection/>
    </xf>
    <xf numFmtId="0" fontId="48" fillId="0" borderId="0" xfId="0" applyFont="1" applyAlignment="1" applyProtection="1">
      <alignment wrapText="1"/>
      <protection/>
    </xf>
    <xf numFmtId="44" fontId="0" fillId="4" borderId="6" xfId="17" applyNumberFormat="1" applyFont="1" applyFill="1" applyBorder="1" applyAlignment="1" applyProtection="1">
      <alignment/>
      <protection/>
    </xf>
    <xf numFmtId="44" fontId="0" fillId="4" borderId="9" xfId="17" applyNumberFormat="1" applyFont="1" applyFill="1" applyBorder="1" applyAlignment="1" applyProtection="1">
      <alignment/>
      <protection/>
    </xf>
    <xf numFmtId="44" fontId="0" fillId="2" borderId="38" xfId="17" applyNumberFormat="1" applyFont="1" applyFill="1" applyBorder="1" applyAlignment="1" applyProtection="1">
      <alignment/>
      <protection/>
    </xf>
    <xf numFmtId="44" fontId="0" fillId="4" borderId="5" xfId="17" applyNumberFormat="1" applyFont="1" applyFill="1" applyBorder="1" applyAlignment="1" applyProtection="1">
      <alignment/>
      <protection/>
    </xf>
    <xf numFmtId="44" fontId="0" fillId="4" borderId="38" xfId="17" applyNumberFormat="1" applyFont="1" applyFill="1" applyBorder="1" applyAlignment="1" applyProtection="1">
      <alignment/>
      <protection/>
    </xf>
    <xf numFmtId="44" fontId="0" fillId="2" borderId="54" xfId="17" applyNumberFormat="1" applyFont="1" applyFill="1" applyBorder="1" applyAlignment="1" applyProtection="1">
      <alignment/>
      <protection/>
    </xf>
    <xf numFmtId="44" fontId="0" fillId="2" borderId="41" xfId="17" applyNumberFormat="1" applyFont="1" applyFill="1" applyBorder="1" applyAlignment="1" applyProtection="1">
      <alignment horizontal="right" vertical="center"/>
      <protection/>
    </xf>
    <xf numFmtId="44" fontId="0" fillId="2" borderId="46" xfId="17" applyNumberFormat="1" applyFont="1" applyFill="1" applyBorder="1" applyAlignment="1" applyProtection="1">
      <alignment horizontal="right" vertical="center"/>
      <protection/>
    </xf>
    <xf numFmtId="44" fontId="0" fillId="4" borderId="41" xfId="17" applyNumberFormat="1" applyFont="1" applyFill="1" applyBorder="1" applyAlignment="1" applyProtection="1">
      <alignment horizontal="right" vertical="center"/>
      <protection/>
    </xf>
    <xf numFmtId="44" fontId="0" fillId="0" borderId="37" xfId="17" applyNumberFormat="1" applyFont="1" applyBorder="1" applyAlignment="1" applyProtection="1">
      <alignment/>
      <protection/>
    </xf>
    <xf numFmtId="44" fontId="0" fillId="0" borderId="55" xfId="17" applyNumberFormat="1" applyFont="1" applyBorder="1" applyAlignment="1" applyProtection="1">
      <alignment/>
      <protection/>
    </xf>
    <xf numFmtId="44" fontId="0" fillId="0" borderId="50" xfId="17" applyNumberFormat="1" applyFont="1" applyBorder="1" applyAlignment="1" applyProtection="1">
      <alignment/>
      <protection/>
    </xf>
    <xf numFmtId="44" fontId="0" fillId="0" borderId="56" xfId="17" applyNumberFormat="1" applyFont="1" applyBorder="1" applyAlignment="1" applyProtection="1">
      <alignment/>
      <protection/>
    </xf>
    <xf numFmtId="44" fontId="0" fillId="0" borderId="57" xfId="17" applyNumberFormat="1" applyFont="1" applyBorder="1" applyAlignment="1" applyProtection="1">
      <alignment/>
      <protection/>
    </xf>
    <xf numFmtId="44" fontId="0" fillId="0" borderId="46" xfId="17" applyNumberFormat="1" applyFont="1" applyBorder="1" applyAlignment="1" applyProtection="1">
      <alignment/>
      <protection/>
    </xf>
    <xf numFmtId="44" fontId="0" fillId="0" borderId="41" xfId="17" applyNumberFormat="1" applyFont="1" applyBorder="1" applyAlignment="1" applyProtection="1">
      <alignment/>
      <protection/>
    </xf>
    <xf numFmtId="44" fontId="0" fillId="2" borderId="58" xfId="17" applyNumberFormat="1" applyFont="1" applyFill="1" applyBorder="1" applyAlignment="1" applyProtection="1">
      <alignment/>
      <protection/>
    </xf>
    <xf numFmtId="44" fontId="0" fillId="0" borderId="58" xfId="17" applyNumberFormat="1" applyFont="1" applyBorder="1" applyAlignment="1" applyProtection="1">
      <alignment/>
      <protection/>
    </xf>
    <xf numFmtId="0" fontId="0" fillId="2" borderId="3" xfId="0" applyFont="1" applyFill="1" applyBorder="1" applyAlignment="1" applyProtection="1">
      <alignment horizontal="center" wrapText="1"/>
      <protection/>
    </xf>
    <xf numFmtId="44" fontId="0" fillId="0" borderId="59" xfId="17" applyNumberFormat="1" applyFont="1" applyFill="1" applyBorder="1" applyAlignment="1" applyProtection="1">
      <alignment horizontal="right" vertical="center"/>
      <protection/>
    </xf>
    <xf numFmtId="44" fontId="0" fillId="4" borderId="40" xfId="17" applyNumberFormat="1" applyFont="1" applyFill="1" applyBorder="1" applyAlignment="1" applyProtection="1">
      <alignment/>
      <protection/>
    </xf>
    <xf numFmtId="44" fontId="0" fillId="0" borderId="60" xfId="17" applyNumberFormat="1" applyFont="1" applyFill="1" applyBorder="1" applyAlignment="1" applyProtection="1">
      <alignment/>
      <protection/>
    </xf>
    <xf numFmtId="44" fontId="0" fillId="0" borderId="61" xfId="17" applyNumberFormat="1" applyFont="1" applyFill="1" applyBorder="1" applyAlignment="1" applyProtection="1">
      <alignment/>
      <protection/>
    </xf>
    <xf numFmtId="44" fontId="0" fillId="4" borderId="39" xfId="17" applyNumberFormat="1" applyFont="1" applyFill="1" applyBorder="1" applyAlignment="1" applyProtection="1">
      <alignment/>
      <protection/>
    </xf>
    <xf numFmtId="44" fontId="0" fillId="0" borderId="62" xfId="17" applyNumberFormat="1" applyFont="1" applyFill="1" applyBorder="1" applyAlignment="1" applyProtection="1">
      <alignment/>
      <protection/>
    </xf>
    <xf numFmtId="44" fontId="0" fillId="4" borderId="40" xfId="17" applyNumberFormat="1" applyFont="1" applyFill="1" applyBorder="1" applyAlignment="1" applyProtection="1">
      <alignment horizontal="right" vertical="center"/>
      <protection/>
    </xf>
    <xf numFmtId="44" fontId="0" fillId="0" borderId="63" xfId="17" applyNumberFormat="1" applyFont="1" applyFill="1" applyBorder="1" applyAlignment="1" applyProtection="1">
      <alignment horizontal="right" vertical="center"/>
      <protection/>
    </xf>
    <xf numFmtId="44" fontId="0" fillId="0" borderId="64" xfId="17" applyNumberFormat="1" applyFont="1" applyFill="1" applyBorder="1" applyAlignment="1" applyProtection="1">
      <alignment horizontal="right" vertical="center"/>
      <protection/>
    </xf>
    <xf numFmtId="44" fontId="0" fillId="0" borderId="65" xfId="17" applyNumberFormat="1" applyFont="1" applyFill="1" applyBorder="1" applyAlignment="1" applyProtection="1">
      <alignment horizontal="right" vertical="center"/>
      <protection/>
    </xf>
    <xf numFmtId="44" fontId="0" fillId="0" borderId="42" xfId="17" applyNumberFormat="1" applyFont="1" applyFill="1" applyBorder="1" applyAlignment="1" applyProtection="1">
      <alignment horizontal="right" vertical="center"/>
      <protection/>
    </xf>
    <xf numFmtId="44" fontId="0" fillId="0" borderId="5" xfId="17" applyNumberFormat="1" applyFont="1" applyBorder="1" applyAlignment="1" applyProtection="1">
      <alignment horizontal="right" vertical="center"/>
      <protection/>
    </xf>
    <xf numFmtId="44" fontId="0" fillId="0" borderId="38" xfId="17" applyNumberFormat="1" applyFont="1" applyFill="1" applyBorder="1" applyAlignment="1" applyProtection="1">
      <alignment horizontal="right" vertical="center"/>
      <protection/>
    </xf>
    <xf numFmtId="0" fontId="4" fillId="0" borderId="10" xfId="0" applyFont="1" applyBorder="1" applyAlignment="1" applyProtection="1">
      <alignment horizontal="center" wrapText="1"/>
      <protection/>
    </xf>
    <xf numFmtId="44" fontId="0" fillId="0" borderId="39" xfId="17" applyNumberFormat="1" applyFont="1" applyFill="1" applyBorder="1" applyAlignment="1" applyProtection="1">
      <alignment/>
      <protection/>
    </xf>
    <xf numFmtId="44" fontId="0" fillId="0" borderId="37" xfId="17" applyFont="1" applyBorder="1" applyAlignment="1" applyProtection="1">
      <alignment/>
      <protection/>
    </xf>
    <xf numFmtId="44" fontId="0" fillId="0" borderId="58" xfId="17" applyFont="1" applyBorder="1" applyAlignment="1" applyProtection="1">
      <alignment/>
      <protection/>
    </xf>
    <xf numFmtId="0" fontId="0" fillId="0" borderId="0" xfId="0" applyFont="1" applyAlignment="1" applyProtection="1">
      <alignment vertical="center"/>
      <protection/>
    </xf>
    <xf numFmtId="44" fontId="14" fillId="0" borderId="9" xfId="0" applyNumberFormat="1" applyFont="1" applyFill="1" applyBorder="1" applyAlignment="1" applyProtection="1" quotePrefix="1">
      <alignment horizontal="right" vertical="center"/>
      <protection/>
    </xf>
    <xf numFmtId="44" fontId="14" fillId="0" borderId="9" xfId="0" applyNumberFormat="1" applyFont="1" applyFill="1" applyBorder="1" applyAlignment="1" applyProtection="1">
      <alignment horizontal="right" vertical="center"/>
      <protection/>
    </xf>
    <xf numFmtId="0" fontId="13" fillId="0" borderId="64" xfId="0" applyFont="1" applyFill="1" applyBorder="1" applyAlignment="1" applyProtection="1">
      <alignment horizontal="center" vertical="center"/>
      <protection/>
    </xf>
    <xf numFmtId="6" fontId="14" fillId="0" borderId="44" xfId="0" applyNumberFormat="1" applyFont="1" applyFill="1" applyBorder="1" applyAlignment="1" applyProtection="1">
      <alignment horizontal="right" vertical="center"/>
      <protection/>
    </xf>
    <xf numFmtId="44" fontId="0" fillId="0" borderId="66" xfId="17" applyFont="1" applyBorder="1" applyAlignment="1" applyProtection="1">
      <alignment/>
      <protection locked="0"/>
    </xf>
    <xf numFmtId="44" fontId="15" fillId="0" borderId="55" xfId="17" applyFont="1" applyBorder="1" applyAlignment="1" applyProtection="1">
      <alignment/>
      <protection/>
    </xf>
    <xf numFmtId="0" fontId="31" fillId="0" borderId="0" xfId="0" applyFont="1" applyFill="1" applyBorder="1" applyAlignment="1" applyProtection="1">
      <alignment wrapText="1"/>
      <protection/>
    </xf>
    <xf numFmtId="0" fontId="14" fillId="0" borderId="46" xfId="0" applyFont="1" applyBorder="1" applyAlignment="1" applyProtection="1">
      <alignment horizontal="center" wrapText="1"/>
      <protection/>
    </xf>
    <xf numFmtId="0" fontId="14" fillId="0" borderId="22" xfId="0" applyFont="1" applyBorder="1" applyAlignment="1" applyProtection="1">
      <alignment horizontal="center" wrapText="1"/>
      <protection/>
    </xf>
    <xf numFmtId="0" fontId="1" fillId="0" borderId="0" xfId="0" applyFont="1" applyBorder="1" applyAlignment="1" applyProtection="1">
      <alignment horizontal="center"/>
      <protection/>
    </xf>
    <xf numFmtId="0" fontId="0" fillId="0" borderId="0" xfId="0" applyBorder="1" applyAlignment="1" applyProtection="1">
      <alignment horizontal="center"/>
      <protection/>
    </xf>
    <xf numFmtId="0" fontId="1" fillId="0" borderId="16" xfId="0" applyFont="1" applyBorder="1" applyAlignment="1" applyProtection="1">
      <alignment horizontal="left"/>
      <protection/>
    </xf>
    <xf numFmtId="0" fontId="4" fillId="0" borderId="51" xfId="0" applyFont="1" applyBorder="1" applyAlignment="1" applyProtection="1">
      <alignment horizontal="center" vertical="center" wrapText="1"/>
      <protection/>
    </xf>
    <xf numFmtId="14" fontId="0" fillId="0" borderId="13" xfId="0" applyNumberFormat="1" applyFont="1" applyBorder="1" applyAlignment="1" applyProtection="1">
      <alignment horizontal="center" vertical="center" wrapText="1"/>
      <protection/>
    </xf>
    <xf numFmtId="0" fontId="14" fillId="0" borderId="37" xfId="0" applyFont="1" applyBorder="1" applyAlignment="1" applyProtection="1">
      <alignment horizontal="center" vertical="center" wrapText="1"/>
      <protection/>
    </xf>
    <xf numFmtId="165" fontId="14" fillId="0" borderId="37" xfId="0" applyNumberFormat="1" applyFont="1" applyFill="1" applyBorder="1" applyAlignment="1" applyProtection="1">
      <alignment horizontal="center" vertical="center" wrapText="1"/>
      <protection/>
    </xf>
    <xf numFmtId="0" fontId="14" fillId="0" borderId="37" xfId="0" applyFont="1" applyFill="1" applyBorder="1" applyAlignment="1" applyProtection="1">
      <alignment horizontal="center" vertical="center" wrapText="1"/>
      <protection/>
    </xf>
    <xf numFmtId="0" fontId="20" fillId="0" borderId="46" xfId="0" applyFont="1" applyBorder="1" applyAlignment="1" applyProtection="1">
      <alignment horizontal="center"/>
      <protection/>
    </xf>
    <xf numFmtId="0" fontId="20" fillId="0" borderId="46" xfId="0" applyFont="1" applyBorder="1" applyAlignment="1" applyProtection="1">
      <alignment horizontal="center" vertical="center" wrapText="1"/>
      <protection/>
    </xf>
    <xf numFmtId="6" fontId="13" fillId="0" borderId="20" xfId="0" applyNumberFormat="1" applyFont="1" applyBorder="1" applyAlignment="1" applyProtection="1">
      <alignment horizontal="right" vertical="center" wrapText="1"/>
      <protection/>
    </xf>
    <xf numFmtId="44" fontId="0" fillId="0" borderId="67" xfId="0" applyNumberFormat="1" applyFont="1" applyFill="1" applyBorder="1" applyAlignment="1" applyProtection="1">
      <alignment horizontal="right" vertical="center"/>
      <protection/>
    </xf>
    <xf numFmtId="1" fontId="13" fillId="4" borderId="68" xfId="0" applyNumberFormat="1" applyFont="1" applyFill="1" applyBorder="1" applyAlignment="1" applyProtection="1">
      <alignment horizontal="center" vertical="top"/>
      <protection/>
    </xf>
    <xf numFmtId="0" fontId="13" fillId="0" borderId="52"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44" fontId="0" fillId="0" borderId="0" xfId="0" applyNumberFormat="1" applyFont="1" applyFill="1" applyBorder="1" applyAlignment="1" applyProtection="1">
      <alignment horizontal="right" vertical="center"/>
      <protection/>
    </xf>
    <xf numFmtId="44" fontId="14" fillId="0" borderId="69" xfId="0" applyNumberFormat="1" applyFont="1" applyFill="1" applyBorder="1" applyAlignment="1" applyProtection="1">
      <alignment horizontal="right" vertical="center"/>
      <protection/>
    </xf>
    <xf numFmtId="44" fontId="14" fillId="0" borderId="16" xfId="0" applyNumberFormat="1" applyFont="1" applyFill="1" applyBorder="1" applyAlignment="1" applyProtection="1" quotePrefix="1">
      <alignment horizontal="right" vertical="center"/>
      <protection/>
    </xf>
    <xf numFmtId="44" fontId="14" fillId="0" borderId="16" xfId="0" applyNumberFormat="1" applyFont="1" applyFill="1" applyBorder="1" applyAlignment="1" applyProtection="1">
      <alignment horizontal="right" vertical="center"/>
      <protection/>
    </xf>
    <xf numFmtId="44" fontId="14" fillId="0" borderId="29" xfId="0" applyNumberFormat="1" applyFont="1" applyFill="1" applyBorder="1" applyAlignment="1" applyProtection="1" quotePrefix="1">
      <alignment horizontal="right" vertical="center"/>
      <protection/>
    </xf>
    <xf numFmtId="44" fontId="14" fillId="0" borderId="41" xfId="0" applyNumberFormat="1" applyFont="1" applyFill="1" applyBorder="1" applyAlignment="1" applyProtection="1">
      <alignment horizontal="right" vertical="center"/>
      <protection/>
    </xf>
    <xf numFmtId="44" fontId="0" fillId="4" borderId="43" xfId="17" applyFont="1" applyFill="1" applyBorder="1" applyAlignment="1" applyProtection="1">
      <alignment horizontal="center" wrapText="1"/>
      <protection/>
    </xf>
    <xf numFmtId="44" fontId="0" fillId="0" borderId="12" xfId="0" applyNumberFormat="1" applyFont="1" applyBorder="1" applyAlignment="1" applyProtection="1">
      <alignment/>
      <protection/>
    </xf>
    <xf numFmtId="197" fontId="14" fillId="4" borderId="58" xfId="0" applyNumberFormat="1" applyFont="1" applyFill="1" applyBorder="1" applyAlignment="1" applyProtection="1">
      <alignment horizontal="right" vertical="center"/>
      <protection/>
    </xf>
    <xf numFmtId="0" fontId="4" fillId="0" borderId="37" xfId="0" applyFont="1" applyBorder="1" applyAlignment="1" applyProtection="1">
      <alignment horizontal="center" wrapText="1"/>
      <protection/>
    </xf>
    <xf numFmtId="0" fontId="14" fillId="0" borderId="37" xfId="0" applyFont="1" applyBorder="1" applyAlignment="1" applyProtection="1">
      <alignment horizontal="center" wrapText="1"/>
      <protection/>
    </xf>
    <xf numFmtId="0" fontId="14" fillId="0" borderId="16" xfId="0" applyFont="1" applyFill="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justify" wrapText="1"/>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0" fillId="0" borderId="0" xfId="0" applyFont="1" applyAlignment="1" applyProtection="1">
      <alignment vertical="justify" wrapText="1"/>
      <protection/>
    </xf>
    <xf numFmtId="165"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vertical="justify" wrapText="1"/>
      <protection/>
    </xf>
    <xf numFmtId="165"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37" xfId="0" applyFont="1" applyBorder="1" applyAlignment="1" applyProtection="1">
      <alignment horizontal="center" vertical="center" wrapText="1"/>
      <protection/>
    </xf>
    <xf numFmtId="0" fontId="49" fillId="0" borderId="46" xfId="0" applyFont="1" applyBorder="1" applyAlignment="1" applyProtection="1">
      <alignment horizontal="center"/>
      <protection/>
    </xf>
    <xf numFmtId="0" fontId="49" fillId="0" borderId="46" xfId="0" applyFont="1" applyFill="1" applyBorder="1" applyAlignment="1" applyProtection="1">
      <alignment horizontal="center"/>
      <protection/>
    </xf>
    <xf numFmtId="0" fontId="50" fillId="0" borderId="46" xfId="0" applyFont="1" applyFill="1" applyBorder="1" applyAlignment="1" applyProtection="1">
      <alignment horizontal="center"/>
      <protection/>
    </xf>
    <xf numFmtId="0" fontId="0" fillId="0" borderId="10" xfId="0" applyFont="1" applyBorder="1" applyAlignment="1">
      <alignment/>
    </xf>
    <xf numFmtId="0" fontId="0" fillId="0" borderId="10" xfId="0" applyFont="1" applyBorder="1" applyAlignment="1" applyProtection="1">
      <alignment horizontal="center" vertical="center"/>
      <protection/>
    </xf>
    <xf numFmtId="0" fontId="0" fillId="0" borderId="10" xfId="0" applyFont="1" applyBorder="1" applyAlignment="1" applyProtection="1">
      <alignment/>
      <protection/>
    </xf>
    <xf numFmtId="0" fontId="0" fillId="0" borderId="70" xfId="0" applyFont="1" applyBorder="1" applyAlignment="1" applyProtection="1">
      <alignment/>
      <protection/>
    </xf>
    <xf numFmtId="44" fontId="0" fillId="0" borderId="71" xfId="0" applyNumberFormat="1" applyFont="1" applyBorder="1" applyAlignment="1" applyProtection="1">
      <alignment/>
      <protection/>
    </xf>
    <xf numFmtId="44" fontId="0" fillId="0" borderId="72" xfId="0" applyNumberFormat="1" applyFont="1" applyBorder="1" applyAlignment="1" applyProtection="1">
      <alignment/>
      <protection/>
    </xf>
    <xf numFmtId="0" fontId="0" fillId="4" borderId="67" xfId="0" applyFont="1" applyFill="1" applyBorder="1" applyAlignment="1">
      <alignment/>
    </xf>
    <xf numFmtId="0" fontId="0" fillId="0" borderId="16" xfId="0" applyFont="1" applyBorder="1" applyAlignment="1">
      <alignment/>
    </xf>
    <xf numFmtId="44" fontId="0" fillId="0" borderId="73" xfId="17" applyFont="1" applyBorder="1" applyAlignment="1" applyProtection="1">
      <alignment horizontal="center" wrapText="1"/>
      <protection/>
    </xf>
    <xf numFmtId="44" fontId="0" fillId="0" borderId="74" xfId="0" applyNumberFormat="1" applyFont="1" applyBorder="1" applyAlignment="1" applyProtection="1">
      <alignment/>
      <protection/>
    </xf>
    <xf numFmtId="9" fontId="14" fillId="0" borderId="75" xfId="0" applyNumberFormat="1" applyFont="1" applyFill="1" applyBorder="1" applyAlignment="1" applyProtection="1">
      <alignment horizontal="right" vertical="center"/>
      <protection/>
    </xf>
    <xf numFmtId="9" fontId="14" fillId="0" borderId="36" xfId="0" applyNumberFormat="1" applyFont="1" applyFill="1" applyBorder="1" applyAlignment="1" applyProtection="1">
      <alignment horizontal="right" vertical="center"/>
      <protection/>
    </xf>
    <xf numFmtId="6" fontId="51" fillId="0" borderId="44"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44" fontId="0" fillId="4" borderId="43" xfId="17" applyFont="1" applyFill="1" applyBorder="1" applyAlignment="1" applyProtection="1">
      <alignment horizontal="center" wrapText="1"/>
      <protection/>
    </xf>
    <xf numFmtId="44" fontId="14" fillId="0" borderId="41" xfId="17" applyFont="1" applyFill="1" applyBorder="1" applyAlignment="1" applyProtection="1">
      <alignment horizontal="right" vertical="center"/>
      <protection/>
    </xf>
    <xf numFmtId="44" fontId="0" fillId="0" borderId="41" xfId="17" applyFont="1" applyFill="1" applyBorder="1" applyAlignment="1" applyProtection="1">
      <alignment horizontal="right" vertical="center"/>
      <protection/>
    </xf>
    <xf numFmtId="6" fontId="51" fillId="0" borderId="0"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44" fontId="14" fillId="0" borderId="35" xfId="0" applyNumberFormat="1" applyFont="1" applyFill="1" applyBorder="1" applyAlignment="1" applyProtection="1" quotePrefix="1">
      <alignment horizontal="right" vertical="center"/>
      <protection/>
    </xf>
    <xf numFmtId="44" fontId="14" fillId="4" borderId="35" xfId="0" applyNumberFormat="1" applyFont="1" applyFill="1" applyBorder="1" applyAlignment="1" applyProtection="1" quotePrefix="1">
      <alignment horizontal="right" vertical="center"/>
      <protection/>
    </xf>
    <xf numFmtId="44" fontId="14" fillId="4" borderId="29" xfId="0" applyNumberFormat="1" applyFont="1" applyFill="1" applyBorder="1" applyAlignment="1" applyProtection="1" quotePrefix="1">
      <alignment horizontal="right" vertical="center"/>
      <protection/>
    </xf>
    <xf numFmtId="9" fontId="0" fillId="0" borderId="76" xfId="0" applyNumberFormat="1" applyFont="1" applyBorder="1" applyAlignment="1" applyProtection="1">
      <alignment horizontal="right"/>
      <protection/>
    </xf>
    <xf numFmtId="14" fontId="0" fillId="0" borderId="37" xfId="0" applyNumberFormat="1" applyFont="1" applyBorder="1" applyAlignment="1" applyProtection="1">
      <alignment horizontal="center" vertical="center" wrapText="1"/>
      <protection/>
    </xf>
    <xf numFmtId="0" fontId="15" fillId="0" borderId="77" xfId="0" applyFont="1" applyBorder="1" applyAlignment="1" applyProtection="1">
      <alignment horizontal="center"/>
      <protection locked="0"/>
    </xf>
    <xf numFmtId="14" fontId="15" fillId="0" borderId="77" xfId="0" applyNumberFormat="1" applyFont="1" applyBorder="1" applyAlignment="1" applyProtection="1">
      <alignment horizontal="center"/>
      <protection locked="0"/>
    </xf>
    <xf numFmtId="14" fontId="15" fillId="0" borderId="77" xfId="0" applyNumberFormat="1" applyFont="1" applyBorder="1" applyAlignment="1" applyProtection="1">
      <alignment horizontal="center" vertical="center" wrapText="1"/>
      <protection locked="0"/>
    </xf>
    <xf numFmtId="3" fontId="15" fillId="0" borderId="77" xfId="0" applyNumberFormat="1" applyFont="1" applyBorder="1" applyAlignment="1" applyProtection="1">
      <alignment horizontal="center" vertical="center" wrapText="1"/>
      <protection locked="0"/>
    </xf>
    <xf numFmtId="0" fontId="47" fillId="0" borderId="77" xfId="0" applyFont="1" applyBorder="1" applyAlignment="1" applyProtection="1">
      <alignment horizontal="center"/>
      <protection locked="0"/>
    </xf>
    <xf numFmtId="44" fontId="0" fillId="0" borderId="76" xfId="0" applyNumberFormat="1" applyFont="1" applyFill="1" applyBorder="1" applyAlignment="1" applyProtection="1">
      <alignment horizontal="right"/>
      <protection/>
    </xf>
    <xf numFmtId="44" fontId="14" fillId="0" borderId="0" xfId="0" applyNumberFormat="1" applyFont="1" applyFill="1" applyBorder="1" applyAlignment="1" applyProtection="1">
      <alignment horizontal="right" vertical="center"/>
      <protection/>
    </xf>
    <xf numFmtId="0" fontId="0" fillId="0" borderId="0" xfId="0" applyFont="1" applyBorder="1" applyAlignment="1">
      <alignment/>
    </xf>
    <xf numFmtId="6" fontId="13" fillId="0" borderId="54" xfId="0" applyNumberFormat="1" applyFont="1" applyBorder="1" applyAlignment="1" applyProtection="1">
      <alignment horizontal="right" vertical="center" wrapText="1"/>
      <protection/>
    </xf>
    <xf numFmtId="44" fontId="0" fillId="0" borderId="78" xfId="0" applyNumberFormat="1" applyFont="1" applyFill="1" applyBorder="1" applyAlignment="1" applyProtection="1">
      <alignment horizontal="right" vertical="center"/>
      <protection/>
    </xf>
    <xf numFmtId="44" fontId="14" fillId="0" borderId="8" xfId="0" applyNumberFormat="1" applyFont="1" applyFill="1" applyBorder="1" applyAlignment="1" applyProtection="1" quotePrefix="1">
      <alignment horizontal="right" vertical="center"/>
      <protection/>
    </xf>
    <xf numFmtId="0" fontId="0" fillId="4" borderId="42" xfId="0" applyFont="1" applyFill="1" applyBorder="1" applyAlignment="1">
      <alignment/>
    </xf>
    <xf numFmtId="44" fontId="0" fillId="4" borderId="65" xfId="17" applyFont="1" applyFill="1" applyBorder="1" applyAlignment="1" applyProtection="1">
      <alignment horizontal="center" wrapText="1"/>
      <protection/>
    </xf>
    <xf numFmtId="9" fontId="14" fillId="4" borderId="75" xfId="0" applyNumberFormat="1" applyFont="1" applyFill="1" applyBorder="1" applyAlignment="1" applyProtection="1">
      <alignment horizontal="right" vertical="center"/>
      <protection/>
    </xf>
    <xf numFmtId="44" fontId="14" fillId="4" borderId="76" xfId="0" applyNumberFormat="1" applyFont="1" applyFill="1" applyBorder="1" applyAlignment="1" applyProtection="1" quotePrefix="1">
      <alignment horizontal="right" vertical="center"/>
      <protection/>
    </xf>
    <xf numFmtId="6" fontId="0" fillId="0" borderId="0" xfId="0" applyNumberFormat="1" applyAlignment="1" applyProtection="1">
      <alignment/>
      <protection/>
    </xf>
    <xf numFmtId="6" fontId="0" fillId="0" borderId="0" xfId="0" applyNumberFormat="1" applyBorder="1" applyAlignment="1" applyProtection="1">
      <alignment/>
      <protection/>
    </xf>
    <xf numFmtId="6" fontId="0" fillId="0" borderId="0" xfId="0" applyNumberFormat="1" applyFont="1" applyAlignment="1" applyProtection="1">
      <alignment/>
      <protection/>
    </xf>
    <xf numFmtId="6" fontId="0" fillId="0" borderId="0" xfId="0" applyNumberFormat="1" applyAlignment="1">
      <alignment/>
    </xf>
    <xf numFmtId="8" fontId="0" fillId="0" borderId="0" xfId="0" applyNumberFormat="1" applyAlignment="1" applyProtection="1">
      <alignment/>
      <protection/>
    </xf>
    <xf numFmtId="8" fontId="0" fillId="0" borderId="0" xfId="0" applyNumberFormat="1" applyAlignment="1">
      <alignment/>
    </xf>
    <xf numFmtId="8" fontId="0" fillId="0" borderId="0" xfId="0" applyNumberFormat="1" applyBorder="1" applyAlignment="1" applyProtection="1">
      <alignment/>
      <protection/>
    </xf>
    <xf numFmtId="6" fontId="0" fillId="0" borderId="37" xfId="0" applyNumberFormat="1" applyBorder="1" applyAlignment="1" applyProtection="1">
      <alignment/>
      <protection/>
    </xf>
    <xf numFmtId="8" fontId="0" fillId="0" borderId="37" xfId="0" applyNumberFormat="1" applyBorder="1" applyAlignment="1">
      <alignment/>
    </xf>
    <xf numFmtId="6" fontId="0" fillId="0" borderId="37" xfId="0" applyNumberFormat="1" applyBorder="1" applyAlignment="1">
      <alignment/>
    </xf>
    <xf numFmtId="0" fontId="0" fillId="0" borderId="0" xfId="0" applyFont="1" applyAlignment="1" applyProtection="1">
      <alignment horizontal="center"/>
      <protection/>
    </xf>
    <xf numFmtId="0" fontId="0" fillId="0" borderId="0" xfId="0" applyAlignment="1">
      <alignment horizontal="center"/>
    </xf>
    <xf numFmtId="6" fontId="0" fillId="0" borderId="37" xfId="0" applyNumberFormat="1" applyBorder="1" applyAlignment="1" applyProtection="1">
      <alignment horizontal="center" wrapText="1"/>
      <protection/>
    </xf>
    <xf numFmtId="8" fontId="0" fillId="0" borderId="37" xfId="0" applyNumberFormat="1" applyBorder="1" applyAlignment="1">
      <alignment horizontal="center" wrapText="1"/>
    </xf>
    <xf numFmtId="6" fontId="0" fillId="0" borderId="37" xfId="0" applyNumberFormat="1" applyBorder="1" applyAlignment="1">
      <alignment horizontal="center" wrapText="1"/>
    </xf>
    <xf numFmtId="0" fontId="0" fillId="0" borderId="0" xfId="0" applyAlignment="1">
      <alignment horizontal="center" wrapText="1"/>
    </xf>
    <xf numFmtId="0" fontId="0" fillId="0" borderId="55" xfId="0" applyBorder="1" applyAlignment="1">
      <alignment horizontal="center"/>
    </xf>
    <xf numFmtId="6" fontId="0" fillId="0" borderId="1" xfId="0" applyNumberFormat="1" applyBorder="1" applyAlignment="1">
      <alignment horizontal="center" wrapText="1"/>
    </xf>
    <xf numFmtId="6" fontId="0" fillId="0" borderId="79" xfId="0" applyNumberFormat="1" applyBorder="1" applyAlignment="1">
      <alignment horizontal="center" wrapText="1"/>
    </xf>
    <xf numFmtId="6" fontId="0" fillId="0" borderId="1" xfId="0" applyNumberFormat="1" applyBorder="1" applyAlignment="1">
      <alignment/>
    </xf>
    <xf numFmtId="6" fontId="0" fillId="0" borderId="79" xfId="0" applyNumberFormat="1" applyBorder="1" applyAlignment="1">
      <alignment/>
    </xf>
    <xf numFmtId="6" fontId="0" fillId="0" borderId="3" xfId="0" applyNumberFormat="1" applyBorder="1" applyAlignment="1">
      <alignment/>
    </xf>
    <xf numFmtId="6" fontId="0" fillId="0" borderId="46" xfId="0" applyNumberFormat="1" applyBorder="1" applyAlignment="1">
      <alignment/>
    </xf>
    <xf numFmtId="6" fontId="0" fillId="0" borderId="80" xfId="0" applyNumberFormat="1" applyBorder="1" applyAlignment="1">
      <alignment/>
    </xf>
    <xf numFmtId="0" fontId="0" fillId="0" borderId="55" xfId="0" applyBorder="1" applyAlignment="1" applyProtection="1">
      <alignment horizontal="center" wrapText="1"/>
      <protection/>
    </xf>
    <xf numFmtId="0" fontId="0" fillId="0" borderId="55" xfId="0" applyBorder="1" applyAlignment="1" applyProtection="1">
      <alignment horizontal="center"/>
      <protection/>
    </xf>
    <xf numFmtId="0" fontId="0" fillId="0" borderId="23" xfId="0" applyBorder="1" applyAlignment="1">
      <alignment horizontal="center" wrapText="1"/>
    </xf>
    <xf numFmtId="0" fontId="0" fillId="0" borderId="23" xfId="0" applyBorder="1" applyAlignment="1">
      <alignment horizontal="center"/>
    </xf>
    <xf numFmtId="8" fontId="0" fillId="0" borderId="1" xfId="0" applyNumberFormat="1" applyBorder="1" applyAlignment="1" applyProtection="1">
      <alignment horizontal="center" wrapText="1"/>
      <protection/>
    </xf>
    <xf numFmtId="8" fontId="0" fillId="0" borderId="79" xfId="0" applyNumberFormat="1" applyBorder="1" applyAlignment="1">
      <alignment horizontal="center" wrapText="1"/>
    </xf>
    <xf numFmtId="8" fontId="0" fillId="0" borderId="1" xfId="0" applyNumberFormat="1" applyBorder="1" applyAlignment="1" applyProtection="1">
      <alignment/>
      <protection/>
    </xf>
    <xf numFmtId="8" fontId="0" fillId="0" borderId="79" xfId="0" applyNumberFormat="1" applyBorder="1" applyAlignment="1">
      <alignment/>
    </xf>
    <xf numFmtId="8" fontId="0" fillId="0" borderId="1" xfId="0" applyNumberFormat="1" applyBorder="1" applyAlignment="1">
      <alignment/>
    </xf>
    <xf numFmtId="8" fontId="0" fillId="4" borderId="3" xfId="0" applyNumberFormat="1" applyFill="1" applyBorder="1" applyAlignment="1">
      <alignment/>
    </xf>
    <xf numFmtId="8" fontId="0" fillId="4" borderId="46" xfId="0" applyNumberFormat="1" applyFill="1" applyBorder="1" applyAlignment="1">
      <alignment/>
    </xf>
    <xf numFmtId="8" fontId="0" fillId="4" borderId="80" xfId="0" applyNumberFormat="1" applyFill="1" applyBorder="1" applyAlignment="1">
      <alignment/>
    </xf>
    <xf numFmtId="0" fontId="0" fillId="0" borderId="23" xfId="0" applyBorder="1" applyAlignment="1" applyProtection="1">
      <alignment horizontal="center" wrapText="1"/>
      <protection/>
    </xf>
    <xf numFmtId="0" fontId="0" fillId="0" borderId="23" xfId="0" applyBorder="1" applyAlignment="1" applyProtection="1">
      <alignment horizontal="center"/>
      <protection/>
    </xf>
    <xf numFmtId="6" fontId="0" fillId="0" borderId="1" xfId="0" applyNumberFormat="1" applyBorder="1" applyAlignment="1" applyProtection="1">
      <alignment horizontal="center" wrapText="1"/>
      <protection/>
    </xf>
    <xf numFmtId="6" fontId="0" fillId="0" borderId="79" xfId="0" applyNumberFormat="1" applyBorder="1" applyAlignment="1" applyProtection="1">
      <alignment horizontal="center" wrapText="1"/>
      <protection/>
    </xf>
    <xf numFmtId="6" fontId="0" fillId="0" borderId="1" xfId="0" applyNumberFormat="1" applyBorder="1" applyAlignment="1" applyProtection="1">
      <alignment/>
      <protection/>
    </xf>
    <xf numFmtId="6" fontId="0" fillId="0" borderId="79" xfId="0" applyNumberFormat="1" applyBorder="1" applyAlignment="1" applyProtection="1">
      <alignment/>
      <protection/>
    </xf>
    <xf numFmtId="6" fontId="0" fillId="4" borderId="3" xfId="0" applyNumberFormat="1" applyFill="1" applyBorder="1" applyAlignment="1">
      <alignment/>
    </xf>
    <xf numFmtId="6" fontId="0" fillId="4" borderId="46" xfId="0" applyNumberFormat="1" applyFill="1" applyBorder="1" applyAlignment="1">
      <alignment/>
    </xf>
    <xf numFmtId="6" fontId="0" fillId="4" borderId="80" xfId="0" applyNumberFormat="1" applyFill="1" applyBorder="1" applyAlignment="1">
      <alignment/>
    </xf>
    <xf numFmtId="0" fontId="45" fillId="0" borderId="0" xfId="0" applyFont="1" applyAlignment="1" applyProtection="1">
      <alignment horizontal="left"/>
      <protection/>
    </xf>
    <xf numFmtId="6" fontId="0" fillId="0" borderId="7" xfId="0" applyNumberFormat="1" applyBorder="1" applyAlignment="1">
      <alignment/>
    </xf>
    <xf numFmtId="0" fontId="0" fillId="0" borderId="7" xfId="0" applyBorder="1" applyAlignment="1">
      <alignment horizontal="center"/>
    </xf>
    <xf numFmtId="6" fontId="15" fillId="0" borderId="0" xfId="0" applyNumberFormat="1" applyFont="1" applyAlignment="1" applyProtection="1">
      <alignment/>
      <protection/>
    </xf>
    <xf numFmtId="6" fontId="15" fillId="0" borderId="0" xfId="0" applyNumberFormat="1" applyFont="1" applyBorder="1" applyAlignment="1" applyProtection="1">
      <alignment/>
      <protection/>
    </xf>
    <xf numFmtId="38" fontId="5" fillId="0" borderId="0" xfId="0" applyNumberFormat="1" applyFont="1" applyAlignment="1" applyProtection="1">
      <alignment horizontal="center"/>
      <protection/>
    </xf>
    <xf numFmtId="0" fontId="15" fillId="0" borderId="0" xfId="0" applyFont="1" applyAlignment="1" applyProtection="1">
      <alignment horizontal="left"/>
      <protection/>
    </xf>
    <xf numFmtId="0" fontId="15" fillId="0" borderId="0" xfId="0" applyFont="1" applyBorder="1" applyAlignment="1" applyProtection="1">
      <alignment/>
      <protection/>
    </xf>
    <xf numFmtId="0" fontId="15" fillId="0" borderId="0" xfId="0" applyFont="1" applyBorder="1" applyAlignment="1" applyProtection="1">
      <alignment horizontal="right"/>
      <protection/>
    </xf>
    <xf numFmtId="8" fontId="15" fillId="0" borderId="66" xfId="17" applyNumberFormat="1" applyFont="1" applyBorder="1" applyAlignment="1" applyProtection="1">
      <alignment/>
      <protection locked="0"/>
    </xf>
    <xf numFmtId="8" fontId="15" fillId="3" borderId="41" xfId="0" applyNumberFormat="1" applyFont="1" applyFill="1" applyBorder="1" applyAlignment="1" applyProtection="1">
      <alignment horizontal="center" vertical="center" wrapText="1"/>
      <protection/>
    </xf>
    <xf numFmtId="8" fontId="15" fillId="0" borderId="81" xfId="17" applyNumberFormat="1" applyFont="1" applyBorder="1" applyAlignment="1" applyProtection="1">
      <alignment horizontal="right" vertical="center"/>
      <protection locked="0"/>
    </xf>
    <xf numFmtId="8" fontId="15" fillId="4" borderId="43" xfId="17" applyNumberFormat="1" applyFont="1" applyFill="1" applyBorder="1" applyAlignment="1" applyProtection="1">
      <alignment/>
      <protection/>
    </xf>
    <xf numFmtId="8" fontId="15" fillId="2" borderId="37" xfId="0" applyNumberFormat="1" applyFont="1" applyFill="1" applyBorder="1" applyAlignment="1" applyProtection="1">
      <alignment horizontal="center" vertical="center" wrapText="1"/>
      <protection/>
    </xf>
    <xf numFmtId="44" fontId="0" fillId="4" borderId="67" xfId="0" applyNumberFormat="1" applyFont="1" applyFill="1" applyBorder="1" applyAlignment="1" applyProtection="1">
      <alignment horizontal="right" vertical="center"/>
      <protection/>
    </xf>
    <xf numFmtId="0" fontId="0" fillId="4" borderId="80" xfId="0" applyFont="1" applyFill="1" applyBorder="1" applyAlignment="1" applyProtection="1">
      <alignment/>
      <protection/>
    </xf>
    <xf numFmtId="14" fontId="0" fillId="0" borderId="1" xfId="0" applyNumberFormat="1" applyFont="1" applyBorder="1" applyAlignment="1" applyProtection="1">
      <alignment horizontal="center" vertical="center" wrapText="1"/>
      <protection/>
    </xf>
    <xf numFmtId="8" fontId="0" fillId="0" borderId="26" xfId="17" applyNumberFormat="1" applyFont="1" applyBorder="1" applyAlignment="1" applyProtection="1">
      <alignment/>
      <protection locked="0"/>
    </xf>
    <xf numFmtId="8" fontId="0" fillId="0" borderId="41" xfId="17" applyNumberFormat="1" applyFont="1" applyBorder="1" applyAlignment="1" applyProtection="1">
      <alignment/>
      <protection/>
    </xf>
    <xf numFmtId="8" fontId="0" fillId="0" borderId="58" xfId="17" applyNumberFormat="1" applyFont="1" applyBorder="1" applyAlignment="1" applyProtection="1">
      <alignment/>
      <protection/>
    </xf>
    <xf numFmtId="0" fontId="0" fillId="0" borderId="82"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83"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84" xfId="0" applyFont="1" applyBorder="1" applyAlignment="1" applyProtection="1">
      <alignment horizontal="right" vertical="center"/>
      <protection/>
    </xf>
    <xf numFmtId="0" fontId="0" fillId="0" borderId="4" xfId="0" applyFont="1" applyBorder="1" applyAlignment="1" applyProtection="1">
      <alignment horizontal="right" vertical="center"/>
      <protection/>
    </xf>
    <xf numFmtId="0" fontId="0" fillId="0" borderId="85" xfId="0" applyFont="1" applyBorder="1" applyAlignment="1" applyProtection="1">
      <alignment horizontal="right" vertical="center"/>
      <protection/>
    </xf>
    <xf numFmtId="0" fontId="23" fillId="6" borderId="0" xfId="0" applyFont="1" applyFill="1" applyAlignment="1" applyProtection="1">
      <alignment horizontal="center" vertical="center" wrapText="1"/>
      <protection/>
    </xf>
    <xf numFmtId="0" fontId="14" fillId="0" borderId="86" xfId="0" applyFont="1" applyBorder="1" applyAlignment="1" applyProtection="1">
      <alignment horizontal="right" vertical="center"/>
      <protection/>
    </xf>
    <xf numFmtId="0" fontId="14" fillId="0" borderId="0" xfId="0" applyFont="1" applyBorder="1" applyAlignment="1" applyProtection="1">
      <alignment horizontal="right" vertical="center"/>
      <protection/>
    </xf>
    <xf numFmtId="0" fontId="14" fillId="0" borderId="87" xfId="0" applyFont="1" applyBorder="1" applyAlignment="1" applyProtection="1">
      <alignment horizontal="right" vertical="center"/>
      <protection/>
    </xf>
    <xf numFmtId="0" fontId="0" fillId="0" borderId="0" xfId="0" applyAlignment="1" applyProtection="1">
      <alignment horizontal="left"/>
      <protection/>
    </xf>
    <xf numFmtId="0" fontId="28" fillId="0" borderId="0" xfId="0" applyFont="1" applyAlignment="1" applyProtection="1">
      <alignment horizontal="center"/>
      <protection/>
    </xf>
    <xf numFmtId="0" fontId="15" fillId="0" borderId="0" xfId="0" applyFont="1" applyAlignment="1" applyProtection="1">
      <alignment horizontal="center"/>
      <protection/>
    </xf>
    <xf numFmtId="14" fontId="0" fillId="0" borderId="0" xfId="0" applyNumberFormat="1"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40"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0" borderId="5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 fontId="0" fillId="0" borderId="13" xfId="0" applyNumberFormat="1" applyFont="1" applyBorder="1" applyAlignment="1" applyProtection="1">
      <alignment horizontal="center" vertical="center" wrapText="1"/>
      <protection/>
    </xf>
    <xf numFmtId="1" fontId="0" fillId="0" borderId="14" xfId="0" applyNumberFormat="1" applyFont="1" applyBorder="1" applyAlignment="1" applyProtection="1">
      <alignment horizontal="center" vertical="center" wrapText="1"/>
      <protection/>
    </xf>
    <xf numFmtId="1" fontId="14" fillId="0" borderId="88" xfId="0" applyNumberFormat="1" applyFont="1" applyFill="1" applyBorder="1" applyAlignment="1" applyProtection="1">
      <alignment horizontal="left" vertical="center" wrapText="1"/>
      <protection/>
    </xf>
    <xf numFmtId="1" fontId="14" fillId="0" borderId="10" xfId="0" applyNumberFormat="1" applyFont="1" applyFill="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1" fillId="0" borderId="0" xfId="0" applyFont="1" applyAlignment="1" applyProtection="1">
      <alignment horizontal="center" wrapText="1"/>
      <protection/>
    </xf>
    <xf numFmtId="0" fontId="14" fillId="0" borderId="0" xfId="0" applyFont="1" applyAlignment="1" applyProtection="1">
      <alignment horizontal="center"/>
      <protection/>
    </xf>
    <xf numFmtId="0" fontId="13" fillId="0" borderId="51" xfId="0" applyFont="1" applyBorder="1" applyAlignment="1" applyProtection="1">
      <alignment horizontal="right"/>
      <protection/>
    </xf>
    <xf numFmtId="0" fontId="13" fillId="0" borderId="10" xfId="0" applyFont="1" applyBorder="1" applyAlignment="1" applyProtection="1">
      <alignment horizontal="right"/>
      <protection/>
    </xf>
    <xf numFmtId="0" fontId="0" fillId="0" borderId="52" xfId="0" applyBorder="1" applyAlignment="1" applyProtection="1">
      <alignment horizontal="right"/>
      <protection/>
    </xf>
    <xf numFmtId="0" fontId="0" fillId="0" borderId="0" xfId="0" applyBorder="1" applyAlignment="1" applyProtection="1">
      <alignment horizontal="right"/>
      <protection/>
    </xf>
    <xf numFmtId="6" fontId="0" fillId="0" borderId="51" xfId="0" applyNumberFormat="1" applyBorder="1" applyAlignment="1" applyProtection="1">
      <alignment horizontal="center"/>
      <protection/>
    </xf>
    <xf numFmtId="6" fontId="0" fillId="0" borderId="10" xfId="0" applyNumberFormat="1" applyBorder="1" applyAlignment="1" applyProtection="1">
      <alignment horizontal="center"/>
      <protection/>
    </xf>
    <xf numFmtId="6" fontId="0" fillId="0" borderId="11" xfId="0" applyNumberFormat="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70" xfId="0" applyBorder="1" applyAlignment="1" applyProtection="1">
      <alignment horizontal="center"/>
      <protection/>
    </xf>
    <xf numFmtId="6" fontId="0" fillId="0" borderId="15" xfId="0" applyNumberFormat="1" applyBorder="1" applyAlignment="1">
      <alignment horizontal="center"/>
    </xf>
    <xf numFmtId="6" fontId="0" fillId="0" borderId="16" xfId="0" applyNumberFormat="1" applyBorder="1" applyAlignment="1">
      <alignment horizontal="center"/>
    </xf>
    <xf numFmtId="6" fontId="0" fillId="0" borderId="70" xfId="0" applyNumberFormat="1" applyBorder="1" applyAlignment="1">
      <alignment horizontal="center"/>
    </xf>
    <xf numFmtId="49" fontId="15" fillId="0" borderId="0" xfId="0" applyNumberFormat="1" applyFont="1" applyBorder="1" applyAlignment="1" applyProtection="1">
      <alignment horizontal="left"/>
      <protection/>
    </xf>
    <xf numFmtId="49" fontId="5" fillId="0" borderId="0" xfId="0" applyNumberFormat="1" applyFont="1" applyBorder="1" applyAlignment="1" applyProtection="1">
      <alignment horizontal="left"/>
      <protection/>
    </xf>
    <xf numFmtId="6" fontId="15" fillId="0" borderId="0" xfId="0" applyNumberFormat="1" applyFont="1" applyAlignment="1" applyProtection="1" quotePrefix="1">
      <alignment horizontal="right"/>
      <protection/>
    </xf>
    <xf numFmtId="6" fontId="15" fillId="0" borderId="0" xfId="0" applyNumberFormat="1" applyFont="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FEFF9"/>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8</xdr:col>
      <xdr:colOff>381000</xdr:colOff>
      <xdr:row>299</xdr:row>
      <xdr:rowOff>28575</xdr:rowOff>
    </xdr:to>
    <xdr:sp>
      <xdr:nvSpPr>
        <xdr:cNvPr id="1" name="TextBox 1"/>
        <xdr:cNvSpPr txBox="1">
          <a:spLocks noChangeArrowheads="1"/>
        </xdr:cNvSpPr>
      </xdr:nvSpPr>
      <xdr:spPr>
        <a:xfrm>
          <a:off x="76200" y="0"/>
          <a:ext cx="5267325" cy="4729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1" i="0" u="none" baseline="0">
              <a:latin typeface="Arial Black"/>
              <a:ea typeface="Arial Black"/>
              <a:cs typeface="Arial Black"/>
            </a:rPr>
            <a:t>I. GENERAL INSTRUCTIONS</a:t>
          </a:r>
          <a:r>
            <a:rPr lang="en-US" cap="none" sz="1300" b="0" i="0" u="none" baseline="0">
              <a:latin typeface="Arial"/>
              <a:ea typeface="Arial"/>
              <a:cs typeface="Arial"/>
            </a:rPr>
            <a:t>
</a:t>
          </a:r>
          <a:r>
            <a:rPr lang="en-US" cap="none" sz="1300" b="1" i="0" u="sng" baseline="0">
              <a:latin typeface="Arial"/>
              <a:ea typeface="Arial"/>
              <a:cs typeface="Arial"/>
            </a:rPr>
            <a:t>Types of Budget Revisions:
</a:t>
          </a:r>
          <a:r>
            <a:rPr lang="en-US" cap="none" sz="1200" b="0" i="0" u="none" baseline="0">
              <a:latin typeface="Arial Baltic"/>
              <a:ea typeface="Arial Baltic"/>
              <a:cs typeface="Arial Baltic"/>
            </a:rPr>
            <a:t>
  </a:t>
          </a:r>
          <a:r>
            <a:rPr lang="en-US" cap="none" sz="1300" b="1" i="0" u="none" baseline="0">
              <a:latin typeface="Arial"/>
              <a:ea typeface="Arial"/>
              <a:cs typeface="Arial"/>
            </a:rPr>
            <a:t>  1.</a:t>
          </a:r>
          <a:r>
            <a:rPr lang="en-US" cap="none" sz="1300" b="0" i="0" u="none" baseline="0">
              <a:latin typeface="Arial"/>
              <a:ea typeface="Arial"/>
              <a:cs typeface="Arial"/>
            </a:rPr>
            <a:t> </a:t>
          </a:r>
          <a:r>
            <a:rPr lang="en-US" cap="none" sz="1300" b="1" i="0" u="none" baseline="0">
              <a:latin typeface="Arial"/>
              <a:ea typeface="Arial"/>
              <a:cs typeface="Arial"/>
            </a:rPr>
            <a:t>Requested Change in the Overall HOPE VI Budget</a:t>
          </a:r>
          <a:r>
            <a:rPr lang="en-US" cap="none" sz="1300" b="0" i="0" u="none" baseline="0">
              <a:latin typeface="Arial"/>
              <a:ea typeface="Arial"/>
              <a:cs typeface="Arial"/>
            </a:rPr>
            <a:t> </a:t>
          </a:r>
          <a:r>
            <a:rPr lang="en-US" cap="none" sz="1200" b="0" i="0" u="none" baseline="0">
              <a:latin typeface="Arial Baltic"/>
              <a:ea typeface="Arial Baltic"/>
              <a:cs typeface="Arial Baltic"/>
            </a:rPr>
            <a:t>
</a:t>
          </a:r>
          <a:r>
            <a:rPr lang="en-US" cap="none" sz="1300" b="0" i="0" u="none" baseline="0">
              <a:latin typeface="Times New Roman"/>
              <a:ea typeface="Times New Roman"/>
              <a:cs typeface="Times New Roman"/>
            </a:rPr>
            <a:t>This type of revision updates the Overall HOPE VI Budget by reallocating funds between the LOCCS Budget Line Items (BLIs) within it.  The “Overall” HOPE VI Budget is the total budget for all of the phases, or projects, within the entire HOPE VI Grant Development.  This is important to note since each phase, or project, within the development also has a budget for each phase that includes HOPE VI and other funding sources.  These phase budgets are not entered into LOCCS.
</a:t>
          </a:r>
          <a:r>
            <a:rPr lang="en-US" cap="none" sz="1300" b="1" i="0" u="none" baseline="0">
              <a:latin typeface="Arial"/>
              <a:ea typeface="Arial"/>
              <a:cs typeface="Arial"/>
            </a:rPr>
            <a:t>    2. Requested Change in the Amount Authorized for Expenditure (Spread)</a:t>
          </a:r>
          <a:r>
            <a:rPr lang="en-US" cap="none" sz="1300" b="0" i="0" u="none" baseline="0">
              <a:latin typeface="Times New Roman"/>
              <a:ea typeface="Times New Roman"/>
              <a:cs typeface="Times New Roman"/>
            </a:rPr>
            <a:t>
This type of budget revision increases the amount of funds in the total budget that can be drawn down in LOCCS and spent.  Funds are “spread” in LOCCS by moving them from HUD’s reserve account, named BLI U2000, to the various other BLIs that are available to the Grantee.  Spread Increases are requested for pre-development expenses, for construction (at the time of the phase’s financial closing), or under other circumstances where extra funds must be expended. 
</a:t>
          </a:r>
          <a:r>
            <a:rPr lang="en-US" cap="none" sz="1300" b="0" i="0" u="none" baseline="0">
              <a:latin typeface="Arial"/>
              <a:ea typeface="Arial"/>
              <a:cs typeface="Arial"/>
            </a:rPr>
            <a:t>  </a:t>
          </a:r>
          <a:r>
            <a:rPr lang="en-US" cap="none" sz="1300" b="1" i="0" u="none" baseline="0">
              <a:latin typeface="Arial"/>
              <a:ea typeface="Arial"/>
              <a:cs typeface="Arial"/>
            </a:rPr>
            <a:t>  3. Requested Change in Disbursed Funds (Realignment) </a:t>
          </a:r>
          <a:r>
            <a:rPr lang="en-US" cap="none" sz="1300" b="0" i="0" u="none" baseline="0">
              <a:latin typeface="Times New Roman"/>
              <a:ea typeface="Times New Roman"/>
              <a:cs typeface="Times New Roman"/>
            </a:rPr>
            <a:t>
This type of budget revision corrects errors that have occurred in the past by charging expenditures to the wrong BLI.  A Realignment is usually performed only a few times throughout the life of the Grant Development.  Charging expenses to the correct BLI is important because different BLIs are treated differently under HUD’s and HOPE VI’s regulations and limitations.</a:t>
          </a:r>
          <a:r>
            <a:rPr lang="en-US" cap="none" sz="1300" b="0" i="0" u="none" baseline="0">
              <a:latin typeface="Arial Baltic"/>
              <a:ea typeface="Arial Baltic"/>
              <a:cs typeface="Arial Baltic"/>
            </a:rPr>
            <a:t>
</a:t>
          </a:r>
          <a:r>
            <a:rPr lang="en-US" cap="none" sz="1300" b="1" i="0" u="none" baseline="0">
              <a:latin typeface="Times New Roman"/>
              <a:ea typeface="Times New Roman"/>
              <a:cs typeface="Times New Roman"/>
            </a:rPr>
            <a:t>Note:  One or more types of Budget Revision may be requested simultaneously. This Excel Workbook will assist you in determining if multiple types of revisions are necessary.</a:t>
          </a:r>
          <a:r>
            <a:rPr lang="en-US" cap="none" sz="1300" b="0" i="0" u="none" baseline="0">
              <a:latin typeface="Times New Roman"/>
              <a:ea typeface="Times New Roman"/>
              <a:cs typeface="Times New Roman"/>
            </a:rPr>
            <a:t>
</a:t>
          </a:r>
          <a:r>
            <a:rPr lang="en-US" cap="none" sz="1300" b="1" i="0" u="sng" baseline="0">
              <a:latin typeface="Arial"/>
              <a:ea typeface="Arial"/>
              <a:cs typeface="Arial"/>
            </a:rPr>
            <a:t>Printing and Submitting Budget Revisions:
</a:t>
          </a:r>
          <a:r>
            <a:rPr lang="en-US" cap="none" sz="1300" b="0" i="0" u="none" baseline="0">
              <a:latin typeface="Times New Roman"/>
              <a:ea typeface="Times New Roman"/>
              <a:cs typeface="Times New Roman"/>
            </a:rPr>
            <a:t>
To print a form for submission to HUD, click on the Print button displayed on the active worksheet.  Please note that some worksheets only collect information and need not be submitted to HUD.  If a worksheet does not need to be submitted to HUD, no Print button will appear on that worksheet.
</a:t>
          </a:r>
          <a:r>
            <a:rPr lang="en-US" cap="none" sz="1300" b="1" i="0" u="sng" baseline="0">
              <a:latin typeface="Arial"/>
              <a:ea typeface="Arial"/>
              <a:cs typeface="Arial"/>
            </a:rPr>
            <a:t>Completing the Worksheets:
</a:t>
          </a:r>
          <a:r>
            <a:rPr lang="en-US" cap="none" sz="1300" b="0" i="0" u="none" baseline="0">
              <a:latin typeface="Times New Roman"/>
              <a:ea typeface="Times New Roman"/>
              <a:cs typeface="Times New Roman"/>
            </a:rPr>
            <a:t>
    1. Cells that may be filled in have a blue outline.  Do not enter information in cells without a blue outline.
    2. Start with the "Current HOPE VI Bud Info" worksheet tab at the bottom of this workbook.  Worksheets should be completed by following the tabs to the right. The final tab, "Final Bud Form Part I," will be completed automatically with the information you entered on the other sheets.
    3. Read the instruction "comments" that pop up when you move your cursor over a cell that has a red triangle in the corner.  Each comment contains specific information for the cell it is in or the column below it.
</a:t>
          </a:r>
          <a:r>
            <a:rPr lang="en-US" cap="none" sz="1300" b="1" i="0" u="none" baseline="0">
              <a:latin typeface="Arial Black"/>
              <a:ea typeface="Arial Black"/>
              <a:cs typeface="Arial Black"/>
            </a:rPr>
            <a:t>II. WORKSHEET INSTRUCTIONS</a:t>
          </a:r>
          <a:r>
            <a:rPr lang="en-US" cap="none" sz="1300" b="0" i="0" u="none" baseline="0">
              <a:latin typeface="Times New Roman"/>
              <a:ea typeface="Times New Roman"/>
              <a:cs typeface="Times New Roman"/>
            </a:rPr>
            <a:t>
</a:t>
          </a:r>
          <a:r>
            <a:rPr lang="en-US" cap="none" sz="1300" b="1" i="0" u="sng" baseline="0">
              <a:latin typeface="Arial"/>
              <a:ea typeface="Arial"/>
              <a:cs typeface="Arial"/>
            </a:rPr>
            <a:t>“Current HOPE VI Bud Info” Worksheet
</a:t>
          </a:r>
          <a:r>
            <a:rPr lang="en-US" cap="none" sz="1300" b="0" i="0" u="none" baseline="0">
              <a:latin typeface="Times New Roman"/>
              <a:ea typeface="Times New Roman"/>
              <a:cs typeface="Times New Roman"/>
            </a:rPr>
            <a:t>
  A. This worksheet furnishes background information for all the following worksheets.  Please do not submit this worksheet to HUD.
  B. Fill in ALL the blue cells in accordance with the red-triangle comments.
  C. Make sure to remember to fill in the cell with the total amount of the development from all sources. This number, as with others, is necessary for some formulas to work properly.
</a:t>
          </a:r>
          <a:r>
            <a:rPr lang="en-US" cap="none" sz="1300" b="1" i="0" u="sng" baseline="0">
              <a:latin typeface="Arial"/>
              <a:ea typeface="Arial"/>
              <a:cs typeface="Arial"/>
            </a:rPr>
            <a:t>“Req Chng Overall HOPE VI Bud” Worksheet
</a:t>
          </a:r>
          <a:r>
            <a:rPr lang="en-US" cap="none" sz="1300" b="0" i="0" u="none" baseline="0">
              <a:latin typeface="Times New Roman"/>
              <a:ea typeface="Times New Roman"/>
              <a:cs typeface="Times New Roman"/>
            </a:rPr>
            <a:t>
  A. This worksheet is only used to reallocate funds between BLIs in the Overall HOPE VI Budget for all of the phases of the Grant Development.
  B.  This worksheet allows you to change the amounts in the various Budget Line Items or “BLIs” in your Overall HOPE VI Development Budget that was originally entered into LOCCS. 
  C. You may need to reallocate funds between BLIs as you progress through construction of your Grant, and move from rough estimates to finely tuned amounts for each BLI. 
  D. Fill in the increases and decreases for each BLI in the allotted column. The total of all the additions and subtractions from all the BLIs must equal zero dollars, because your total HOPE VI Budget, which is equal to your Grant Amount, does not change. 
</a:t>
          </a:r>
          <a:r>
            <a:rPr lang="en-US" cap="none" sz="1300" b="1" i="0" u="sng" baseline="0">
              <a:latin typeface="Arial"/>
              <a:ea typeface="Arial"/>
              <a:cs typeface="Arial"/>
            </a:rPr>
            <a:t>“Req Chng Disb Fnds Realignment” Worksheet
</a:t>
          </a:r>
          <a:r>
            <a:rPr lang="en-US" cap="none" sz="1300" b="0" i="0" u="none" baseline="0">
              <a:latin typeface="Times New Roman"/>
              <a:ea typeface="Times New Roman"/>
              <a:cs typeface="Times New Roman"/>
            </a:rPr>
            <a:t>
  A. This worksheet allows you to correct past errors in which Disbursements (expenditures) were charged to the wrong BLIs. Fixing these mistakes by reallocating Disbursements to their correct BLIs is called “Realigning Expenditures.” 
  B. For each BLI needing correction, fill in the blue block. 
  C. The total amount that you have expended does not change. This means that you must add and subtract equal amounts over all of the BLIs and have a zero dollar total change.
  D. This type of revision only reallocated past expenditures. It does not change the amount of funds that you are authorized to spend (“spread”) for each BLI.  Because of this, if the realignment correction adds too large an amount to a BLI, you may have to make a simultaneous request to increase your spending authority for that BLI. This is done on the next worksheet.
</a:t>
          </a:r>
          <a:r>
            <a:rPr lang="en-US" cap="none" sz="1300" b="1" i="0" u="sng" baseline="0">
              <a:latin typeface="Arial"/>
              <a:ea typeface="Arial"/>
              <a:cs typeface="Arial"/>
            </a:rPr>
            <a:t>“Req Chng Auth Expend Spread” Worksheet 
</a:t>
          </a:r>
          <a:r>
            <a:rPr lang="en-US" cap="none" sz="1300" b="0" i="0" u="none" baseline="0">
              <a:latin typeface="Times New Roman"/>
              <a:ea typeface="Times New Roman"/>
              <a:cs typeface="Times New Roman"/>
            </a:rPr>
            <a:t>
  A. This worksheet allows you to request an increase in the amount you are authorized to spend, also called your “Spread.” 
  B. In the column provided, fill in the amount of your requested increase (or decrease) for each BLI. 
 C. Request a spread increase when beginning any grant activity to cover start-up administrative, procurement and CSS costs. Typically another spread increase is requested when pre-development work starts on each phase, and again when the phase has its financial closing. 
  D. Generally, for PHA-incurred and CSS costs, the spread increase should be for enough funding to pay for costs that you will incur over the next four to six months. If the spread increase is requested in conjunction with a financial closing, the spread increase should cover all construction costs plus the other items that are listed in the HOPE VI column of the phase budget (also known as Exhibit F-1).  
  E. The total HOPE VI phase budget (Exhibit F-1) should contain the pre-development costs attributable to the phase. If HUD has already spread funds in LOCCS for pre-development activities, care should be taken not to request authorization for those funds a second time.
</a:t>
          </a:r>
          <a:r>
            <a:rPr lang="en-US" cap="none" sz="1300" b="1" i="0" u="sng" baseline="0">
              <a:latin typeface="Arial"/>
              <a:ea typeface="Arial"/>
              <a:cs typeface="Arial"/>
            </a:rPr>
            <a:t>“Final Bud Form Part II” Worksheet
</a:t>
          </a:r>
          <a:r>
            <a:rPr lang="en-US" cap="none" sz="1300" b="0" i="0" u="none" baseline="0">
              <a:latin typeface="Times New Roman"/>
              <a:ea typeface="Times New Roman"/>
              <a:cs typeface="Times New Roman"/>
            </a:rPr>
            <a:t>
  A. This is the worksheet where you explain and justify your requested budget revisions. 
  B. To explain changes to the Overall Budget in Column 2, state the reason for the increase or decrease and enter which BLIs' the funds are coming from and going to. The original budgets for the items within the BLI should be put into Column 3. The amounts of the BLI budget re-allocations go into Column 4 of the worksheet. 
</a:t>
          </a:r>
          <a:r>
            <a:rPr lang="en-US" cap="none" sz="1300" b="0" i="1" u="none" baseline="0">
              <a:latin typeface="Times New Roman"/>
              <a:ea typeface="Times New Roman"/>
              <a:cs typeface="Times New Roman"/>
            </a:rPr>
            <a:t>For instance, you may want to increase BLI 1410 by $500,000. In order to do so you subtract funds that you found to be unnecessary in the amount of $200,000 from BLI 1460 and $300,000 from BLI 1485. Your description in one entry under Column 2 of BLI 1410 might read, “Adding $200,000 taken from BLI 1460 and $300,000 from BLI 1485.”  You would make other entries under BLI 1460 and 1485 statingthe amount that you are subtracting and that the funds are being moved to BLI 1410. You would enter the amounts next to the entries in Column 3.</a:t>
          </a:r>
          <a:r>
            <a:rPr lang="en-US" cap="none" sz="1300" b="0" i="0" u="none" baseline="0">
              <a:latin typeface="Times New Roman"/>
              <a:ea typeface="Times New Roman"/>
              <a:cs typeface="Times New Roman"/>
            </a:rPr>
            <a:t>
   C. Requests for corrections to expenditures that were put into the wrong BLIs go into Column 5.  Since you are moving some expenditures from one BLI to another, the total change for all BLIs must be zero.
   D. Requests for Spread Increases must be broken out and explained in several separate entries. The description of each entry goes into Column 2, while the amount that has already been approved for that goes into Column 6. The amount of increase or decrease for each item goes into Column 7. You should give enough information in the description to allow the HUD Grant Manager to determine if the Spread increase is reasonable in type and in amount. Generally, if you combined items into one entry, that entry should not exceed $100,000. 
</a:t>
          </a:r>
          <a:r>
            <a:rPr lang="en-US" cap="none" sz="1300" b="0" i="1" u="none" baseline="0">
              <a:latin typeface="Times New Roman"/>
              <a:ea typeface="Times New Roman"/>
              <a:cs typeface="Times New Roman"/>
            </a:rPr>
            <a:t>For instance, if you are requesting $400,000 in PHA salaries, you could list the employees, the percent of each salary covered by HOPE VI in Column 2 and enter the amount attributed to each in Column 5.  If, on the other hand, you were requesting funds to pay a single A&amp;E contract of $350,000 for Master Design work, you would list that item separately and enter its amount into Column 5.  For a $6,000,000 construction contract, you might break the item out into the 16 type of work listed on an AIA Schedule of Values form. Speak to your Grants Manager about the amount of detail wanted before submitting your first Budget Revision. 
</a:t>
          </a:r>
          <a:r>
            <a:rPr lang="en-US" cap="none" sz="1300" b="0" i="0" u="none" baseline="0">
              <a:latin typeface="Times New Roman"/>
              <a:ea typeface="Times New Roman"/>
              <a:cs typeface="Times New Roman"/>
            </a:rPr>
            <a:t>
</a:t>
          </a:r>
          <a:r>
            <a:rPr lang="en-US" cap="none" sz="1300" b="1" i="0" u="sng" baseline="0">
              <a:latin typeface="Arial"/>
              <a:ea typeface="Arial"/>
              <a:cs typeface="Arial"/>
            </a:rPr>
            <a:t>“Final Bud Form Part I” Worksheet
</a:t>
          </a:r>
          <a:r>
            <a:rPr lang="en-US" cap="none" sz="1300" b="0" i="0" u="none" baseline="0">
              <a:latin typeface="Times New Roman"/>
              <a:ea typeface="Times New Roman"/>
              <a:cs typeface="Times New Roman"/>
            </a:rPr>
            <a:t>
 A.  The only cell that is available for fill-in on this worksheet is the date of the Executive Director's signature. Each PHA has the option of having the ED sign this form or inserting a picture of the ED's signature into the signature space. If the signature is added to the form, only the date needs to be updated for submission to HUD and printout.
  B. This worksheet should be automatically completed if you correctly completed the other worksheets.  Please review this form as it should contain the data that you want to submit to HUD. If it does not, or the words "Cannot Authorize" appear on the form, you should go back to the preceeding worksheets and make corrections. 
                                  </a:t>
          </a:r>
          <a:r>
            <a:rPr lang="en-US" cap="none" sz="1300" b="1" i="0" u="sng" baseline="0">
              <a:latin typeface="Arial"/>
              <a:ea typeface="Arial"/>
              <a:cs typeface="Arial"/>
            </a:rPr>
            <a:t>Review and Print
</a:t>
          </a:r>
          <a:r>
            <a:rPr lang="en-US" cap="none" sz="1300" b="0" i="0" u="none" baseline="0">
              <a:latin typeface="Times New Roman"/>
              <a:ea typeface="Times New Roman"/>
              <a:cs typeface="Times New Roman"/>
            </a:rPr>
            <a:t>
  B. You should confirm that all the data from previous submissions has been deleted from each worksheet.  If you cannot correct "Final Bud Form Part I" by changing one of the other worksheets, please call your Grants Manager.
  C. There are two “Print” buttons on the "Final Bud Form Part I" worksheet - one prints the form with HUD approved amounts and the other prints the form with the HUD approved column left blank. Normally, printing and signing the form with the approved column filled out will be sufficient. However, if a mistake is found in the budget you sent, the Grants Manager will have to approve amounts different from the amounts you requested. For this the Grants Manager needs the form with the column left blank. So, also printing and signing the form with the column left blank may speed processing in some cases.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38100</xdr:rowOff>
    </xdr:from>
    <xdr:to>
      <xdr:col>6</xdr:col>
      <xdr:colOff>685800</xdr:colOff>
      <xdr:row>16</xdr:row>
      <xdr:rowOff>0</xdr:rowOff>
    </xdr:to>
    <xdr:sp>
      <xdr:nvSpPr>
        <xdr:cNvPr id="1" name="TextBox 11"/>
        <xdr:cNvSpPr txBox="1">
          <a:spLocks noChangeArrowheads="1"/>
        </xdr:cNvSpPr>
      </xdr:nvSpPr>
      <xdr:spPr>
        <a:xfrm>
          <a:off x="152400" y="1914525"/>
          <a:ext cx="5915025" cy="819150"/>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Overall HOPE VI Budget
</a:t>
          </a:r>
          <a:r>
            <a:rPr lang="en-US" cap="none" sz="1600" b="0" i="0" u="none" baseline="0">
              <a:solidFill>
                <a:srgbClr val="FF0000"/>
              </a:solidFill>
              <a:latin typeface="Arial"/>
              <a:ea typeface="Arial"/>
              <a:cs typeface="Arial"/>
            </a:rPr>
            <a:t>Reallocating Funds Between BLIs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114300</xdr:rowOff>
    </xdr:from>
    <xdr:to>
      <xdr:col>6</xdr:col>
      <xdr:colOff>0</xdr:colOff>
      <xdr:row>17</xdr:row>
      <xdr:rowOff>228600</xdr:rowOff>
    </xdr:to>
    <xdr:sp>
      <xdr:nvSpPr>
        <xdr:cNvPr id="1" name="TextBox 12"/>
        <xdr:cNvSpPr txBox="1">
          <a:spLocks noChangeArrowheads="1"/>
        </xdr:cNvSpPr>
      </xdr:nvSpPr>
      <xdr:spPr>
        <a:xfrm>
          <a:off x="85725" y="2476500"/>
          <a:ext cx="7953375" cy="828675"/>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Disbursed Funds
(Realignment)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114300</xdr:rowOff>
    </xdr:from>
    <xdr:to>
      <xdr:col>6</xdr:col>
      <xdr:colOff>1038225</xdr:colOff>
      <xdr:row>15</xdr:row>
      <xdr:rowOff>152400</xdr:rowOff>
    </xdr:to>
    <xdr:sp>
      <xdr:nvSpPr>
        <xdr:cNvPr id="1" name="TextBox 7"/>
        <xdr:cNvSpPr txBox="1">
          <a:spLocks noChangeArrowheads="1"/>
        </xdr:cNvSpPr>
      </xdr:nvSpPr>
      <xdr:spPr>
        <a:xfrm>
          <a:off x="76200" y="1962150"/>
          <a:ext cx="6838950" cy="752475"/>
        </a:xfrm>
        <a:prstGeom prst="rect">
          <a:avLst/>
        </a:prstGeom>
        <a:solidFill>
          <a:srgbClr val="CCFFCC"/>
        </a:solidFill>
        <a:ln w="25400" cmpd="sng">
          <a:noFill/>
        </a:ln>
      </xdr:spPr>
      <xdr:txBody>
        <a:bodyPr vertOverflow="clip" wrap="square" lIns="91440" tIns="91440" rIns="91440" bIns="45720" anchor="ctr"/>
        <a:p>
          <a:pPr algn="ctr">
            <a:defRPr/>
          </a:pPr>
          <a:r>
            <a:rPr lang="en-US" cap="none" sz="1800" b="1" i="0" u="none" baseline="0">
              <a:solidFill>
                <a:srgbClr val="FF0000"/>
              </a:solidFill>
              <a:latin typeface="Arial"/>
              <a:ea typeface="Arial"/>
              <a:cs typeface="Arial"/>
            </a:rPr>
            <a:t>Requested Change in Amount Authorized for Expenditure
(Spread Increase/Decrease)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
  <sheetViews>
    <sheetView tabSelected="1" zoomScale="96" zoomScaleNormal="96" zoomScaleSheetLayoutView="50" workbookViewId="0" topLeftCell="A1">
      <selection activeCell="A85" sqref="A85"/>
    </sheetView>
  </sheetViews>
  <sheetFormatPr defaultColWidth="9.140625" defaultRowHeight="12.75"/>
  <cols>
    <col min="1" max="1" width="10.421875" style="0" customWidth="1"/>
    <col min="9" max="9" width="8.28125" style="0" customWidth="1"/>
  </cols>
  <sheetData>
    <row r="1" ht="12.75">
      <c r="A1" s="108"/>
    </row>
    <row r="45" ht="11.25" customHeight="1"/>
    <row r="46" ht="12.75" hidden="1"/>
    <row r="47" ht="12.75" hidden="1"/>
    <row r="48" ht="12.75" hidden="1"/>
    <row r="49" ht="12.75" hidden="1"/>
    <row r="50" ht="12.75" hidden="1"/>
    <row r="51" ht="12.75" hidden="1"/>
    <row r="52" ht="12.75" hidden="1"/>
  </sheetData>
  <sheetProtection sheet="1" objects="1" scenarios="1"/>
  <printOptions/>
  <pageMargins left="0.75" right="0.75" top="1" bottom="1.13" header="0.5" footer="0.5"/>
  <pageSetup fitToHeight="9" fitToWidth="1" horizontalDpi="600" verticalDpi="600" orientation="portrait" r:id="rId3"/>
  <headerFooter alignWithMargins="0">
    <oddHeader>&amp;C&amp;"Arial,Bold"&amp;12Instructions for a Budget Revision</oddHeader>
    <oddFooter>&amp;R&amp;P of &amp;N pages</oddFooter>
  </headerFooter>
  <rowBreaks count="5" manualBreakCount="5">
    <brk id="53" max="8" man="1"/>
    <brk id="104" max="8" man="1"/>
    <brk id="157" max="8" man="1"/>
    <brk id="206" max="8" man="1"/>
    <brk id="258" max="8"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26"/>
  <sheetViews>
    <sheetView zoomScale="75" zoomScaleNormal="75"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2.8515625" style="1" customWidth="1"/>
    <col min="2" max="2" width="8.7109375" style="1" customWidth="1"/>
    <col min="3" max="3" width="34.28125" style="1" customWidth="1"/>
    <col min="4" max="4" width="9.140625" style="1" customWidth="1"/>
    <col min="5" max="6" width="23.28125" style="1" customWidth="1"/>
    <col min="7" max="7" width="22.140625" style="1" customWidth="1"/>
    <col min="8" max="8" width="25.28125" style="1" customWidth="1"/>
    <col min="9" max="9" width="17.28125" style="1" customWidth="1"/>
    <col min="10" max="10" width="23.140625" style="1" customWidth="1"/>
    <col min="11" max="16384" width="9.140625" style="1" customWidth="1"/>
  </cols>
  <sheetData>
    <row r="1" spans="1:7" ht="44.25" customHeight="1" thickBot="1">
      <c r="A1" s="98"/>
      <c r="B1" s="393" t="s">
        <v>123</v>
      </c>
      <c r="C1" s="393"/>
      <c r="D1" s="393"/>
      <c r="E1" s="393"/>
      <c r="F1" s="393"/>
      <c r="G1" s="98"/>
    </row>
    <row r="2" spans="2:10" ht="29.25" customHeight="1" thickBot="1">
      <c r="B2" s="181" t="s">
        <v>96</v>
      </c>
      <c r="C2" s="306"/>
      <c r="D2" s="394" t="s">
        <v>103</v>
      </c>
      <c r="E2" s="395"/>
      <c r="F2" s="396"/>
      <c r="G2" s="307"/>
      <c r="H2" s="7"/>
      <c r="I2" s="19"/>
      <c r="J2" s="7"/>
    </row>
    <row r="3" spans="2:10" ht="26.25" customHeight="1" thickBot="1">
      <c r="B3" s="182" t="s">
        <v>101</v>
      </c>
      <c r="C3" s="310"/>
      <c r="D3" s="394" t="s">
        <v>104</v>
      </c>
      <c r="E3" s="395"/>
      <c r="F3" s="396"/>
      <c r="G3" s="309"/>
      <c r="H3" s="7"/>
      <c r="I3" s="19"/>
      <c r="J3" s="7"/>
    </row>
    <row r="4" spans="2:10" ht="26.25" customHeight="1" thickBot="1">
      <c r="B4" s="182" t="s">
        <v>102</v>
      </c>
      <c r="C4" s="310"/>
      <c r="D4" s="394" t="s">
        <v>105</v>
      </c>
      <c r="E4" s="395"/>
      <c r="F4" s="396"/>
      <c r="G4" s="308"/>
      <c r="H4" s="7"/>
      <c r="I4" s="19"/>
      <c r="J4" s="7"/>
    </row>
    <row r="5" spans="2:10" ht="26.25" customHeight="1" thickBot="1">
      <c r="B5" s="187" t="s">
        <v>78</v>
      </c>
      <c r="C5" s="310"/>
      <c r="D5" s="390" t="s">
        <v>76</v>
      </c>
      <c r="E5" s="391"/>
      <c r="F5" s="392"/>
      <c r="G5" s="310"/>
      <c r="H5" s="7"/>
      <c r="I5" s="19"/>
      <c r="J5" s="7"/>
    </row>
    <row r="6" spans="2:23" ht="46.5" customHeight="1" thickBot="1">
      <c r="B6" s="183" t="s">
        <v>16</v>
      </c>
      <c r="C6" s="184" t="s">
        <v>17</v>
      </c>
      <c r="D6" s="185" t="s">
        <v>77</v>
      </c>
      <c r="E6" s="186" t="s">
        <v>98</v>
      </c>
      <c r="F6" s="180" t="s">
        <v>99</v>
      </c>
      <c r="G6" s="180" t="s">
        <v>100</v>
      </c>
      <c r="I6" s="20"/>
      <c r="J6" s="20"/>
      <c r="K6" s="21"/>
      <c r="L6" s="21"/>
      <c r="M6" s="21"/>
      <c r="N6" s="21"/>
      <c r="O6" s="21"/>
      <c r="P6" s="21"/>
      <c r="Q6" s="21"/>
      <c r="R6" s="21"/>
      <c r="S6" s="21"/>
      <c r="T6" s="21"/>
      <c r="U6" s="21"/>
      <c r="V6" s="21"/>
      <c r="W6" s="21"/>
    </row>
    <row r="7" spans="2:23" ht="21.75" customHeight="1" thickBot="1">
      <c r="B7" s="93">
        <v>1</v>
      </c>
      <c r="C7" s="69" t="s">
        <v>56</v>
      </c>
      <c r="D7" s="60">
        <v>1408</v>
      </c>
      <c r="E7" s="232"/>
      <c r="F7" s="232"/>
      <c r="G7" s="232"/>
      <c r="I7" s="18"/>
      <c r="J7" s="24"/>
      <c r="K7" s="21"/>
      <c r="L7" s="21"/>
      <c r="M7" s="21"/>
      <c r="N7" s="21"/>
      <c r="O7" s="21"/>
      <c r="P7" s="21"/>
      <c r="Q7" s="21"/>
      <c r="R7" s="21"/>
      <c r="S7" s="21"/>
      <c r="T7" s="21"/>
      <c r="U7" s="21"/>
      <c r="V7" s="21"/>
      <c r="W7" s="21"/>
    </row>
    <row r="8" spans="2:23" ht="15.75" customHeight="1" thickBot="1">
      <c r="B8" s="93">
        <v>2</v>
      </c>
      <c r="C8" s="22" t="s">
        <v>18</v>
      </c>
      <c r="D8" s="23">
        <v>1410</v>
      </c>
      <c r="E8" s="232"/>
      <c r="F8" s="232"/>
      <c r="G8" s="232"/>
      <c r="I8" s="18"/>
      <c r="J8" s="24"/>
      <c r="K8" s="21"/>
      <c r="L8" s="21"/>
      <c r="M8" s="21"/>
      <c r="N8" s="21"/>
      <c r="O8" s="21"/>
      <c r="P8" s="21"/>
      <c r="Q8" s="21"/>
      <c r="R8" s="21"/>
      <c r="S8" s="21"/>
      <c r="T8" s="21"/>
      <c r="U8" s="21"/>
      <c r="V8" s="21"/>
      <c r="W8" s="21"/>
    </row>
    <row r="9" spans="2:23" ht="15.75" customHeight="1" thickBot="1">
      <c r="B9" s="93">
        <v>3</v>
      </c>
      <c r="C9" s="22" t="s">
        <v>19</v>
      </c>
      <c r="D9" s="23">
        <v>1430</v>
      </c>
      <c r="E9" s="232"/>
      <c r="F9" s="232"/>
      <c r="G9" s="232"/>
      <c r="I9" s="18"/>
      <c r="J9" s="25"/>
      <c r="K9" s="21"/>
      <c r="L9" s="21"/>
      <c r="M9" s="21"/>
      <c r="N9" s="21"/>
      <c r="O9" s="21"/>
      <c r="P9" s="21"/>
      <c r="Q9" s="21"/>
      <c r="R9" s="21"/>
      <c r="S9" s="21"/>
      <c r="T9" s="21"/>
      <c r="U9" s="21"/>
      <c r="V9" s="21"/>
      <c r="W9" s="21"/>
    </row>
    <row r="10" spans="2:23" ht="15.75" customHeight="1" thickBot="1">
      <c r="B10" s="93">
        <v>4</v>
      </c>
      <c r="C10" s="22" t="s">
        <v>20</v>
      </c>
      <c r="D10" s="23">
        <v>1440</v>
      </c>
      <c r="E10" s="232"/>
      <c r="F10" s="232"/>
      <c r="G10" s="232"/>
      <c r="I10" s="18"/>
      <c r="J10" s="25"/>
      <c r="K10" s="21"/>
      <c r="L10" s="21"/>
      <c r="M10" s="21"/>
      <c r="N10" s="21"/>
      <c r="O10" s="21"/>
      <c r="P10" s="21"/>
      <c r="Q10" s="21"/>
      <c r="R10" s="21"/>
      <c r="S10" s="21"/>
      <c r="T10" s="21"/>
      <c r="U10" s="21"/>
      <c r="V10" s="21"/>
      <c r="W10" s="21"/>
    </row>
    <row r="11" spans="2:23" ht="15.75" customHeight="1" thickBot="1">
      <c r="B11" s="93">
        <v>5</v>
      </c>
      <c r="C11" s="22" t="s">
        <v>21</v>
      </c>
      <c r="D11" s="23">
        <v>1450</v>
      </c>
      <c r="E11" s="232"/>
      <c r="F11" s="232"/>
      <c r="G11" s="232"/>
      <c r="I11" s="18"/>
      <c r="J11" s="24"/>
      <c r="K11" s="21"/>
      <c r="L11" s="21"/>
      <c r="M11" s="21"/>
      <c r="N11" s="21"/>
      <c r="O11" s="21"/>
      <c r="P11" s="21"/>
      <c r="Q11" s="21"/>
      <c r="R11" s="21"/>
      <c r="S11" s="21"/>
      <c r="T11" s="21"/>
      <c r="U11" s="21"/>
      <c r="V11" s="21"/>
      <c r="W11" s="21"/>
    </row>
    <row r="12" spans="2:23" ht="15.75" customHeight="1" thickBot="1">
      <c r="B12" s="93">
        <v>6</v>
      </c>
      <c r="C12" s="22" t="s">
        <v>22</v>
      </c>
      <c r="D12" s="23">
        <v>1460</v>
      </c>
      <c r="E12" s="232"/>
      <c r="F12" s="232"/>
      <c r="G12" s="232"/>
      <c r="I12" s="18"/>
      <c r="J12" s="24"/>
      <c r="K12" s="21"/>
      <c r="L12" s="21"/>
      <c r="M12" s="21"/>
      <c r="N12" s="21"/>
      <c r="O12" s="21"/>
      <c r="P12" s="21"/>
      <c r="Q12" s="21"/>
      <c r="R12" s="21"/>
      <c r="S12" s="21"/>
      <c r="T12" s="21"/>
      <c r="U12" s="21"/>
      <c r="V12" s="21"/>
      <c r="W12" s="21"/>
    </row>
    <row r="13" spans="2:23" ht="15.75" customHeight="1" thickBot="1">
      <c r="B13" s="93">
        <v>7</v>
      </c>
      <c r="C13" s="22" t="s">
        <v>23</v>
      </c>
      <c r="D13" s="23">
        <v>1465</v>
      </c>
      <c r="E13" s="232"/>
      <c r="F13" s="232"/>
      <c r="G13" s="232"/>
      <c r="I13" s="18"/>
      <c r="J13" s="24"/>
      <c r="K13" s="21"/>
      <c r="L13" s="21"/>
      <c r="M13" s="21"/>
      <c r="N13" s="21"/>
      <c r="O13" s="21"/>
      <c r="P13" s="21"/>
      <c r="Q13" s="21"/>
      <c r="R13" s="21"/>
      <c r="S13" s="21"/>
      <c r="T13" s="21"/>
      <c r="U13" s="21"/>
      <c r="V13" s="21"/>
      <c r="W13" s="21"/>
    </row>
    <row r="14" spans="2:23" ht="15.75" customHeight="1" thickBot="1">
      <c r="B14" s="93">
        <v>8</v>
      </c>
      <c r="C14" s="22" t="s">
        <v>24</v>
      </c>
      <c r="D14" s="23">
        <v>1470</v>
      </c>
      <c r="E14" s="232"/>
      <c r="F14" s="232"/>
      <c r="G14" s="232"/>
      <c r="I14" s="18"/>
      <c r="J14" s="24"/>
      <c r="K14" s="21"/>
      <c r="L14" s="21"/>
      <c r="M14" s="21"/>
      <c r="N14" s="21"/>
      <c r="O14" s="21"/>
      <c r="P14" s="21"/>
      <c r="Q14" s="21"/>
      <c r="R14" s="21"/>
      <c r="S14" s="21"/>
      <c r="T14" s="21"/>
      <c r="U14" s="21"/>
      <c r="V14" s="21"/>
      <c r="W14" s="21"/>
    </row>
    <row r="15" spans="2:23" ht="15.75" customHeight="1" thickBot="1">
      <c r="B15" s="93">
        <v>9</v>
      </c>
      <c r="C15" s="22" t="s">
        <v>25</v>
      </c>
      <c r="D15" s="23">
        <v>1475</v>
      </c>
      <c r="E15" s="232"/>
      <c r="F15" s="232"/>
      <c r="G15" s="232"/>
      <c r="I15" s="18"/>
      <c r="J15" s="25"/>
      <c r="K15" s="21"/>
      <c r="L15" s="21"/>
      <c r="M15" s="21"/>
      <c r="N15" s="21"/>
      <c r="O15" s="21"/>
      <c r="P15" s="21"/>
      <c r="Q15" s="21"/>
      <c r="R15" s="21"/>
      <c r="S15" s="21"/>
      <c r="T15" s="21"/>
      <c r="U15" s="21"/>
      <c r="V15" s="21"/>
      <c r="W15" s="21"/>
    </row>
    <row r="16" spans="2:23" ht="15.75" customHeight="1" thickBot="1">
      <c r="B16" s="93">
        <v>10</v>
      </c>
      <c r="C16" s="22" t="s">
        <v>26</v>
      </c>
      <c r="D16" s="23">
        <v>1485</v>
      </c>
      <c r="E16" s="232"/>
      <c r="F16" s="232"/>
      <c r="G16" s="232"/>
      <c r="I16" s="18"/>
      <c r="J16" s="25"/>
      <c r="K16" s="21"/>
      <c r="L16" s="21"/>
      <c r="M16" s="21"/>
      <c r="N16" s="21"/>
      <c r="O16" s="21"/>
      <c r="P16" s="21"/>
      <c r="Q16" s="21"/>
      <c r="R16" s="21"/>
      <c r="S16" s="21"/>
      <c r="T16" s="21"/>
      <c r="U16" s="21"/>
      <c r="V16" s="21"/>
      <c r="W16" s="21"/>
    </row>
    <row r="17" spans="2:23" ht="15.75" customHeight="1" thickBot="1">
      <c r="B17" s="93">
        <v>11</v>
      </c>
      <c r="C17" s="22" t="s">
        <v>27</v>
      </c>
      <c r="D17" s="23">
        <v>1495</v>
      </c>
      <c r="E17" s="232"/>
      <c r="F17" s="232"/>
      <c r="G17" s="232"/>
      <c r="I17" s="18"/>
      <c r="J17" s="24"/>
      <c r="K17" s="21"/>
      <c r="L17" s="21"/>
      <c r="M17" s="21"/>
      <c r="N17" s="21"/>
      <c r="O17" s="21"/>
      <c r="P17" s="21"/>
      <c r="Q17" s="21"/>
      <c r="R17" s="21"/>
      <c r="S17" s="21"/>
      <c r="T17" s="21"/>
      <c r="U17" s="21"/>
      <c r="V17" s="21"/>
      <c r="W17" s="21"/>
    </row>
    <row r="18" spans="2:23" ht="15.75" customHeight="1">
      <c r="B18" s="93">
        <v>12</v>
      </c>
      <c r="C18" s="91" t="s">
        <v>61</v>
      </c>
      <c r="D18" s="62"/>
      <c r="E18" s="191"/>
      <c r="F18" s="192"/>
      <c r="G18" s="193">
        <f>SUM(G7:G17)</f>
        <v>0</v>
      </c>
      <c r="I18" s="18"/>
      <c r="J18" s="24"/>
      <c r="K18" s="21"/>
      <c r="L18" s="21"/>
      <c r="M18" s="21"/>
      <c r="N18" s="21"/>
      <c r="O18" s="21"/>
      <c r="P18" s="21"/>
      <c r="Q18" s="21"/>
      <c r="R18" s="21"/>
      <c r="S18" s="21"/>
      <c r="T18" s="21"/>
      <c r="U18" s="21"/>
      <c r="V18" s="21"/>
      <c r="W18" s="21"/>
    </row>
    <row r="19" spans="2:23" ht="15.75" customHeight="1">
      <c r="B19" s="93">
        <v>13</v>
      </c>
      <c r="C19" s="18" t="s">
        <v>57</v>
      </c>
      <c r="D19" s="63" t="s">
        <v>53</v>
      </c>
      <c r="E19" s="194"/>
      <c r="F19" s="195"/>
      <c r="G19" s="196">
        <f>E20-G18</f>
        <v>0</v>
      </c>
      <c r="I19" s="18"/>
      <c r="J19" s="24"/>
      <c r="K19" s="21"/>
      <c r="L19" s="21"/>
      <c r="M19" s="21"/>
      <c r="N19" s="21"/>
      <c r="O19" s="21"/>
      <c r="P19" s="21"/>
      <c r="Q19" s="21"/>
      <c r="R19" s="21"/>
      <c r="S19" s="21"/>
      <c r="T19" s="21"/>
      <c r="U19" s="21"/>
      <c r="V19" s="21"/>
      <c r="W19" s="21"/>
    </row>
    <row r="20" spans="2:23" ht="15.75" customHeight="1" thickBot="1">
      <c r="B20" s="94">
        <v>14</v>
      </c>
      <c r="C20" s="92" t="s">
        <v>62</v>
      </c>
      <c r="D20" s="65"/>
      <c r="E20" s="197">
        <f>SUM(E7:E19)</f>
        <v>0</v>
      </c>
      <c r="F20" s="199"/>
      <c r="G20" s="198">
        <f>SUM(G18:G19)</f>
        <v>0</v>
      </c>
      <c r="I20" s="18"/>
      <c r="J20" s="24"/>
      <c r="K20" s="21"/>
      <c r="L20" s="21"/>
      <c r="M20" s="21"/>
      <c r="N20" s="21"/>
      <c r="O20" s="21"/>
      <c r="P20" s="21"/>
      <c r="Q20" s="21"/>
      <c r="R20" s="21"/>
      <c r="S20" s="21"/>
      <c r="T20" s="21"/>
      <c r="U20" s="21"/>
      <c r="V20" s="21"/>
      <c r="W20" s="21"/>
    </row>
    <row r="21" spans="1:23" ht="20.25" customHeight="1">
      <c r="A21" s="107"/>
      <c r="C21" s="90"/>
      <c r="D21" s="90"/>
      <c r="E21" s="90"/>
      <c r="F21" s="90"/>
      <c r="G21" s="90"/>
      <c r="H21" s="90"/>
      <c r="I21" s="18"/>
      <c r="J21" s="18"/>
      <c r="K21" s="21"/>
      <c r="L21" s="21"/>
      <c r="M21" s="21"/>
      <c r="N21" s="21"/>
      <c r="O21" s="21"/>
      <c r="P21" s="21"/>
      <c r="Q21" s="21"/>
      <c r="R21" s="21"/>
      <c r="S21" s="21"/>
      <c r="T21" s="21"/>
      <c r="U21" s="21"/>
      <c r="V21" s="21"/>
      <c r="W21" s="21"/>
    </row>
    <row r="22" spans="9:23" ht="12.75">
      <c r="I22" s="18"/>
      <c r="K22" s="21"/>
      <c r="L22" s="21"/>
      <c r="M22" s="21"/>
      <c r="N22" s="21"/>
      <c r="O22" s="21"/>
      <c r="P22" s="21"/>
      <c r="Q22" s="21"/>
      <c r="R22" s="21"/>
      <c r="S22" s="21"/>
      <c r="T22" s="21"/>
      <c r="U22" s="21"/>
      <c r="V22" s="21"/>
      <c r="W22" s="21"/>
    </row>
    <row r="23" spans="7:23" ht="12.75">
      <c r="G23" s="18"/>
      <c r="H23" s="34"/>
      <c r="I23" s="18"/>
      <c r="K23" s="21"/>
      <c r="L23" s="21"/>
      <c r="M23" s="21"/>
      <c r="N23" s="21"/>
      <c r="O23" s="21"/>
      <c r="P23" s="21"/>
      <c r="Q23" s="21"/>
      <c r="R23" s="21"/>
      <c r="S23" s="21"/>
      <c r="T23" s="21"/>
      <c r="U23" s="21"/>
      <c r="V23" s="21"/>
      <c r="W23" s="21"/>
    </row>
    <row r="24" spans="2:23" ht="12.75">
      <c r="B24" s="21"/>
      <c r="C24" s="21"/>
      <c r="D24" s="21"/>
      <c r="E24" s="21"/>
      <c r="F24" s="21"/>
      <c r="G24" s="21"/>
      <c r="H24" s="21"/>
      <c r="I24" s="21"/>
      <c r="J24" s="21"/>
      <c r="K24" s="21"/>
      <c r="L24" s="21"/>
      <c r="M24" s="21"/>
      <c r="N24" s="21"/>
      <c r="O24" s="21"/>
      <c r="P24" s="21"/>
      <c r="Q24" s="21"/>
      <c r="R24" s="21"/>
      <c r="S24" s="21"/>
      <c r="T24" s="21"/>
      <c r="U24" s="21"/>
      <c r="V24" s="21"/>
      <c r="W24" s="21"/>
    </row>
    <row r="25" spans="2:23" ht="12.75">
      <c r="B25" s="21"/>
      <c r="C25" s="21"/>
      <c r="D25" s="21"/>
      <c r="E25" s="21"/>
      <c r="F25" s="21"/>
      <c r="G25" s="21"/>
      <c r="H25" s="21"/>
      <c r="I25" s="21"/>
      <c r="J25" s="21"/>
      <c r="K25" s="21"/>
      <c r="L25" s="21"/>
      <c r="M25" s="21"/>
      <c r="N25" s="21"/>
      <c r="O25" s="21"/>
      <c r="P25" s="21"/>
      <c r="Q25" s="21"/>
      <c r="R25" s="21"/>
      <c r="S25" s="21"/>
      <c r="T25" s="21"/>
      <c r="U25" s="21"/>
      <c r="V25" s="21"/>
      <c r="W25" s="21"/>
    </row>
    <row r="26" spans="2:23" ht="12.75">
      <c r="B26" s="21"/>
      <c r="C26" s="21"/>
      <c r="D26" s="21"/>
      <c r="E26" s="21"/>
      <c r="F26" s="21"/>
      <c r="G26" s="21"/>
      <c r="H26" s="21"/>
      <c r="I26" s="21"/>
      <c r="J26" s="21"/>
      <c r="K26" s="21"/>
      <c r="L26" s="21"/>
      <c r="M26" s="21"/>
      <c r="N26" s="21"/>
      <c r="O26" s="21"/>
      <c r="P26" s="21"/>
      <c r="Q26" s="21"/>
      <c r="R26" s="21"/>
      <c r="S26" s="21"/>
      <c r="T26" s="21"/>
      <c r="U26" s="21"/>
      <c r="V26" s="21"/>
      <c r="W26" s="21"/>
    </row>
  </sheetData>
  <sheetProtection sheet="1" objects="1" scenarios="1"/>
  <mergeCells count="5">
    <mergeCell ref="D5:F5"/>
    <mergeCell ref="B1:F1"/>
    <mergeCell ref="D2:F2"/>
    <mergeCell ref="D3:F3"/>
    <mergeCell ref="D4:F4"/>
  </mergeCells>
  <printOptions horizontalCentered="1" verticalCentered="1"/>
  <pageMargins left="0.22" right="0.22" top="0.25" bottom="0.25" header="0.5" footer="0.5"/>
  <pageSetup fitToHeight="1" fitToWidth="1" orientation="landscape" r:id="rId3"/>
  <legacyDrawing r:id="rId2"/>
</worksheet>
</file>

<file path=xl/worksheets/sheet3.xml><?xml version="1.0" encoding="utf-8"?>
<worksheet xmlns="http://schemas.openxmlformats.org/spreadsheetml/2006/main" xmlns:r="http://schemas.openxmlformats.org/officeDocument/2006/relationships">
  <sheetPr codeName="Sheet8"/>
  <dimension ref="A1:V42"/>
  <sheetViews>
    <sheetView zoomScale="90" zoomScaleNormal="90" workbookViewId="0" topLeftCell="A16">
      <pane ySplit="2" topLeftCell="BM18" activePane="bottomLeft" state="frozen"/>
      <selection pane="topLeft" activeCell="A16" sqref="A16"/>
      <selection pane="bottomLeft" activeCell="E18" sqref="E18"/>
    </sheetView>
  </sheetViews>
  <sheetFormatPr defaultColWidth="9.140625" defaultRowHeight="12.75"/>
  <cols>
    <col min="1" max="1" width="2.28125" style="1" customWidth="1"/>
    <col min="2" max="2" width="6.00390625" style="1" customWidth="1"/>
    <col min="3" max="3" width="12.8515625" style="1" customWidth="1"/>
    <col min="4" max="6" width="19.8515625" style="1" customWidth="1"/>
    <col min="7" max="8" width="21.57421875" style="1" customWidth="1"/>
    <col min="9" max="9" width="23.140625" style="1" customWidth="1"/>
    <col min="10" max="10" width="22.28125" style="1" customWidth="1"/>
    <col min="11" max="11" width="20.00390625" style="1" customWidth="1"/>
    <col min="12" max="12" width="18.28125" style="1" customWidth="1"/>
    <col min="13" max="13" width="22.57421875" style="1" customWidth="1"/>
    <col min="14" max="16384" width="9.140625" style="1" customWidth="1"/>
  </cols>
  <sheetData>
    <row r="1" spans="2:14" ht="18">
      <c r="B1" s="398"/>
      <c r="C1" s="398"/>
      <c r="D1" s="398"/>
      <c r="E1" s="398"/>
      <c r="F1" s="398"/>
      <c r="J1" s="398" t="s">
        <v>84</v>
      </c>
      <c r="K1" s="398"/>
      <c r="L1" s="398"/>
      <c r="M1" s="398"/>
      <c r="N1" s="118"/>
    </row>
    <row r="2" spans="2:14" ht="15">
      <c r="B2" s="399"/>
      <c r="C2" s="399"/>
      <c r="D2" s="399"/>
      <c r="E2" s="399"/>
      <c r="F2" s="399"/>
      <c r="J2" s="399" t="s">
        <v>83</v>
      </c>
      <c r="K2" s="399"/>
      <c r="L2" s="399"/>
      <c r="M2" s="399"/>
      <c r="N2" s="116"/>
    </row>
    <row r="3" spans="2:14" ht="12.75">
      <c r="B3" s="400"/>
      <c r="C3" s="400"/>
      <c r="D3" s="400"/>
      <c r="E3" s="400"/>
      <c r="F3" s="400"/>
      <c r="J3" s="400">
        <f ca="1">TODAY()</f>
        <v>38285</v>
      </c>
      <c r="K3" s="400"/>
      <c r="L3" s="400"/>
      <c r="M3" s="400"/>
      <c r="N3" s="117"/>
    </row>
    <row r="4" ht="12.75"/>
    <row r="5" ht="12.75"/>
    <row r="6" ht="12.75"/>
    <row r="7" ht="12.75">
      <c r="J7" s="1" t="s">
        <v>37</v>
      </c>
    </row>
    <row r="8" ht="12.75"/>
    <row r="9" spans="10:12" ht="12.75">
      <c r="J9" s="119" t="s">
        <v>38</v>
      </c>
      <c r="K9" s="238">
        <f>'Current HOPE VI Bud Info'!G5</f>
        <v>0</v>
      </c>
      <c r="L9" s="7"/>
    </row>
    <row r="10" spans="3:4" ht="12.75">
      <c r="C10" s="7"/>
      <c r="D10" s="7"/>
    </row>
    <row r="11" spans="10:12" ht="12.75">
      <c r="J11" s="119" t="s">
        <v>93</v>
      </c>
      <c r="K11" s="1" t="s">
        <v>86</v>
      </c>
      <c r="L11" s="137">
        <f>'Current HOPE VI Bud Info'!C2</f>
        <v>0</v>
      </c>
    </row>
    <row r="12" spans="11:12" ht="12.75">
      <c r="K12" s="1" t="s">
        <v>94</v>
      </c>
      <c r="L12" s="137">
        <f>'Current HOPE VI Bud Info'!G3</f>
        <v>0</v>
      </c>
    </row>
    <row r="13" ht="12.75" customHeight="1" hidden="1">
      <c r="J13" s="1" t="s">
        <v>85</v>
      </c>
    </row>
    <row r="14" spans="2:13" ht="12.75" customHeight="1" hidden="1">
      <c r="B14" s="397"/>
      <c r="C14" s="397"/>
      <c r="D14" s="74"/>
      <c r="E14" s="7"/>
      <c r="J14" s="397" t="s">
        <v>86</v>
      </c>
      <c r="K14" s="397"/>
      <c r="L14" s="74">
        <f>'Current HOPE VI Bud Info'!N2</f>
        <v>0</v>
      </c>
      <c r="M14" s="7"/>
    </row>
    <row r="15" ht="12.75" customHeight="1" hidden="1"/>
    <row r="16" spans="1:14" ht="54.75" customHeight="1">
      <c r="A16" s="106"/>
      <c r="F16" s="110"/>
      <c r="G16" s="106"/>
      <c r="L16" s="137"/>
      <c r="N16" s="110"/>
    </row>
    <row r="17" spans="2:22" ht="43.5" customHeight="1" thickBot="1">
      <c r="B17" s="111"/>
      <c r="C17" s="125" t="s">
        <v>77</v>
      </c>
      <c r="D17" s="125" t="s">
        <v>88</v>
      </c>
      <c r="E17" s="128" t="s">
        <v>89</v>
      </c>
      <c r="F17" s="125" t="s">
        <v>87</v>
      </c>
      <c r="H17" s="20"/>
      <c r="I17" s="20"/>
      <c r="J17" s="235" t="str">
        <f aca="true" t="shared" si="0" ref="J17:J31">C17</f>
        <v>Budget Line Item</v>
      </c>
      <c r="K17" s="236" t="str">
        <f aca="true" t="shared" si="1" ref="K17:K31">D17</f>
        <v>Current Overall
HOPE VI Budget
 (all Phases)</v>
      </c>
      <c r="L17" s="235" t="str">
        <f aca="true" t="shared" si="2" ref="L17:L31">E17</f>
        <v>Amount Moved Between Budget Line Items</v>
      </c>
      <c r="M17" s="236" t="str">
        <f aca="true" t="shared" si="3" ref="M17:M31">F17</f>
        <v>New, Updated Overall
HOPE VI Budget
(all Phases)</v>
      </c>
      <c r="N17" s="21"/>
      <c r="O17" s="21"/>
      <c r="P17" s="21"/>
      <c r="Q17" s="21"/>
      <c r="R17" s="21"/>
      <c r="S17" s="21"/>
      <c r="T17" s="21"/>
      <c r="U17" s="21"/>
      <c r="V17" s="21"/>
    </row>
    <row r="18" spans="2:22" ht="17.25" customHeight="1" thickBot="1" thickTop="1">
      <c r="B18" s="59">
        <v>1</v>
      </c>
      <c r="C18" s="127">
        <v>1408</v>
      </c>
      <c r="D18" s="170">
        <f>'Current HOPE VI Bud Info'!E7</f>
        <v>0</v>
      </c>
      <c r="E18" s="377"/>
      <c r="F18" s="171">
        <f>D18+E18</f>
        <v>0</v>
      </c>
      <c r="H18" s="18"/>
      <c r="I18" s="24"/>
      <c r="J18" s="161">
        <f t="shared" si="0"/>
        <v>1408</v>
      </c>
      <c r="K18" s="162">
        <f t="shared" si="1"/>
        <v>0</v>
      </c>
      <c r="L18" s="162">
        <f t="shared" si="2"/>
        <v>0</v>
      </c>
      <c r="M18" s="162">
        <f t="shared" si="3"/>
        <v>0</v>
      </c>
      <c r="N18" s="21"/>
      <c r="O18" s="21"/>
      <c r="P18" s="21"/>
      <c r="Q18" s="21"/>
      <c r="R18" s="21"/>
      <c r="S18" s="21"/>
      <c r="T18" s="21"/>
      <c r="U18" s="21"/>
      <c r="V18" s="21"/>
    </row>
    <row r="19" spans="2:22" ht="15.75" customHeight="1" thickBot="1" thickTop="1">
      <c r="B19" s="59">
        <v>2</v>
      </c>
      <c r="C19" s="124">
        <v>1410</v>
      </c>
      <c r="D19" s="170">
        <f>'Current HOPE VI Bud Info'!E8</f>
        <v>0</v>
      </c>
      <c r="E19" s="377"/>
      <c r="F19" s="171">
        <f aca="true" t="shared" si="4" ref="F19:F30">D19+E19</f>
        <v>0</v>
      </c>
      <c r="H19" s="18"/>
      <c r="I19" s="24"/>
      <c r="J19" s="160">
        <f t="shared" si="0"/>
        <v>1410</v>
      </c>
      <c r="K19" s="162">
        <f t="shared" si="1"/>
        <v>0</v>
      </c>
      <c r="L19" s="162">
        <f t="shared" si="2"/>
        <v>0</v>
      </c>
      <c r="M19" s="162">
        <f t="shared" si="3"/>
        <v>0</v>
      </c>
      <c r="N19" s="21"/>
      <c r="O19" s="21"/>
      <c r="P19" s="21"/>
      <c r="Q19" s="21"/>
      <c r="R19" s="21"/>
      <c r="S19" s="21"/>
      <c r="T19" s="21"/>
      <c r="U19" s="21"/>
      <c r="V19" s="21"/>
    </row>
    <row r="20" spans="2:22" ht="15.75" customHeight="1" thickBot="1" thickTop="1">
      <c r="B20" s="59">
        <v>3</v>
      </c>
      <c r="C20" s="124">
        <v>1430</v>
      </c>
      <c r="D20" s="170">
        <f>'Current HOPE VI Bud Info'!E9</f>
        <v>0</v>
      </c>
      <c r="E20" s="377"/>
      <c r="F20" s="171">
        <f t="shared" si="4"/>
        <v>0</v>
      </c>
      <c r="H20" s="18"/>
      <c r="I20" s="25"/>
      <c r="J20" s="161">
        <f t="shared" si="0"/>
        <v>1430</v>
      </c>
      <c r="K20" s="162">
        <f t="shared" si="1"/>
        <v>0</v>
      </c>
      <c r="L20" s="162">
        <f t="shared" si="2"/>
        <v>0</v>
      </c>
      <c r="M20" s="162">
        <f t="shared" si="3"/>
        <v>0</v>
      </c>
      <c r="N20" s="21"/>
      <c r="O20" s="21"/>
      <c r="P20" s="21"/>
      <c r="Q20" s="21"/>
      <c r="R20" s="21"/>
      <c r="S20" s="21"/>
      <c r="T20" s="21"/>
      <c r="U20" s="21"/>
      <c r="V20" s="21"/>
    </row>
    <row r="21" spans="2:22" ht="15.75" customHeight="1" thickBot="1" thickTop="1">
      <c r="B21" s="59">
        <v>4</v>
      </c>
      <c r="C21" s="124">
        <v>1440</v>
      </c>
      <c r="D21" s="170">
        <f>'Current HOPE VI Bud Info'!E10</f>
        <v>0</v>
      </c>
      <c r="E21" s="377"/>
      <c r="F21" s="171">
        <f t="shared" si="4"/>
        <v>0</v>
      </c>
      <c r="H21" s="18"/>
      <c r="I21" s="25"/>
      <c r="J21" s="161">
        <f t="shared" si="0"/>
        <v>1440</v>
      </c>
      <c r="K21" s="162">
        <f t="shared" si="1"/>
        <v>0</v>
      </c>
      <c r="L21" s="162">
        <f t="shared" si="2"/>
        <v>0</v>
      </c>
      <c r="M21" s="162">
        <f t="shared" si="3"/>
        <v>0</v>
      </c>
      <c r="N21" s="21"/>
      <c r="O21" s="21"/>
      <c r="P21" s="21"/>
      <c r="Q21" s="21"/>
      <c r="R21" s="21"/>
      <c r="S21" s="21"/>
      <c r="T21" s="21"/>
      <c r="U21" s="21"/>
      <c r="V21" s="21"/>
    </row>
    <row r="22" spans="2:22" ht="15.75" customHeight="1" thickBot="1" thickTop="1">
      <c r="B22" s="59">
        <v>5</v>
      </c>
      <c r="C22" s="124">
        <v>1450</v>
      </c>
      <c r="D22" s="170">
        <f>'Current HOPE VI Bud Info'!E11</f>
        <v>0</v>
      </c>
      <c r="E22" s="377"/>
      <c r="F22" s="171">
        <f t="shared" si="4"/>
        <v>0</v>
      </c>
      <c r="H22" s="18"/>
      <c r="I22" s="24"/>
      <c r="J22" s="161">
        <f t="shared" si="0"/>
        <v>1450</v>
      </c>
      <c r="K22" s="162">
        <f t="shared" si="1"/>
        <v>0</v>
      </c>
      <c r="L22" s="162">
        <f t="shared" si="2"/>
        <v>0</v>
      </c>
      <c r="M22" s="162">
        <f t="shared" si="3"/>
        <v>0</v>
      </c>
      <c r="N22" s="21"/>
      <c r="O22" s="21"/>
      <c r="P22" s="21"/>
      <c r="Q22" s="21"/>
      <c r="R22" s="21"/>
      <c r="S22" s="21"/>
      <c r="T22" s="21"/>
      <c r="U22" s="21"/>
      <c r="V22" s="21"/>
    </row>
    <row r="23" spans="2:22" ht="15.75" customHeight="1" thickBot="1" thickTop="1">
      <c r="B23" s="59">
        <v>6</v>
      </c>
      <c r="C23" s="124">
        <v>1460</v>
      </c>
      <c r="D23" s="170">
        <f>'Current HOPE VI Bud Info'!E12</f>
        <v>0</v>
      </c>
      <c r="E23" s="377"/>
      <c r="F23" s="171">
        <f t="shared" si="4"/>
        <v>0</v>
      </c>
      <c r="H23" s="18"/>
      <c r="I23" s="24"/>
      <c r="J23" s="161">
        <f t="shared" si="0"/>
        <v>1460</v>
      </c>
      <c r="K23" s="162">
        <f t="shared" si="1"/>
        <v>0</v>
      </c>
      <c r="L23" s="162">
        <f t="shared" si="2"/>
        <v>0</v>
      </c>
      <c r="M23" s="162">
        <f t="shared" si="3"/>
        <v>0</v>
      </c>
      <c r="N23" s="21"/>
      <c r="O23" s="21"/>
      <c r="P23" s="21"/>
      <c r="Q23" s="21"/>
      <c r="R23" s="21"/>
      <c r="S23" s="21"/>
      <c r="T23" s="21"/>
      <c r="U23" s="21"/>
      <c r="V23" s="21"/>
    </row>
    <row r="24" spans="2:22" ht="15.75" customHeight="1" thickBot="1" thickTop="1">
      <c r="B24" s="59">
        <v>7</v>
      </c>
      <c r="C24" s="124">
        <v>1465</v>
      </c>
      <c r="D24" s="170">
        <f>'Current HOPE VI Bud Info'!E13</f>
        <v>0</v>
      </c>
      <c r="E24" s="377"/>
      <c r="F24" s="171">
        <f t="shared" si="4"/>
        <v>0</v>
      </c>
      <c r="H24" s="18"/>
      <c r="I24" s="24"/>
      <c r="J24" s="161">
        <f t="shared" si="0"/>
        <v>1465</v>
      </c>
      <c r="K24" s="162">
        <f t="shared" si="1"/>
        <v>0</v>
      </c>
      <c r="L24" s="162">
        <f t="shared" si="2"/>
        <v>0</v>
      </c>
      <c r="M24" s="162">
        <f t="shared" si="3"/>
        <v>0</v>
      </c>
      <c r="N24" s="21"/>
      <c r="O24" s="21"/>
      <c r="P24" s="21"/>
      <c r="Q24" s="21"/>
      <c r="R24" s="21"/>
      <c r="S24" s="21"/>
      <c r="T24" s="21"/>
      <c r="U24" s="21"/>
      <c r="V24" s="21"/>
    </row>
    <row r="25" spans="2:22" ht="15.75" customHeight="1" thickBot="1" thickTop="1">
      <c r="B25" s="59">
        <v>8</v>
      </c>
      <c r="C25" s="124">
        <v>1470</v>
      </c>
      <c r="D25" s="170">
        <f>'Current HOPE VI Bud Info'!E14</f>
        <v>0</v>
      </c>
      <c r="E25" s="377"/>
      <c r="F25" s="171">
        <f t="shared" si="4"/>
        <v>0</v>
      </c>
      <c r="H25" s="18"/>
      <c r="I25" s="24"/>
      <c r="J25" s="161">
        <f t="shared" si="0"/>
        <v>1470</v>
      </c>
      <c r="K25" s="162">
        <f t="shared" si="1"/>
        <v>0</v>
      </c>
      <c r="L25" s="162">
        <f t="shared" si="2"/>
        <v>0</v>
      </c>
      <c r="M25" s="162">
        <f t="shared" si="3"/>
        <v>0</v>
      </c>
      <c r="N25" s="21"/>
      <c r="O25" s="21"/>
      <c r="P25" s="21"/>
      <c r="Q25" s="21"/>
      <c r="R25" s="21"/>
      <c r="S25" s="21"/>
      <c r="T25" s="21"/>
      <c r="U25" s="21"/>
      <c r="V25" s="21"/>
    </row>
    <row r="26" spans="2:22" ht="15.75" customHeight="1" thickBot="1" thickTop="1">
      <c r="B26" s="59">
        <v>9</v>
      </c>
      <c r="C26" s="124">
        <v>1475</v>
      </c>
      <c r="D26" s="170">
        <f>'Current HOPE VI Bud Info'!E15</f>
        <v>0</v>
      </c>
      <c r="E26" s="377"/>
      <c r="F26" s="171">
        <f t="shared" si="4"/>
        <v>0</v>
      </c>
      <c r="H26" s="18"/>
      <c r="I26" s="25"/>
      <c r="J26" s="161">
        <f t="shared" si="0"/>
        <v>1475</v>
      </c>
      <c r="K26" s="162">
        <f t="shared" si="1"/>
        <v>0</v>
      </c>
      <c r="L26" s="162">
        <f t="shared" si="2"/>
        <v>0</v>
      </c>
      <c r="M26" s="162">
        <f t="shared" si="3"/>
        <v>0</v>
      </c>
      <c r="N26" s="21"/>
      <c r="O26" s="21"/>
      <c r="P26" s="21"/>
      <c r="Q26" s="21"/>
      <c r="R26" s="21"/>
      <c r="S26" s="21"/>
      <c r="T26" s="21"/>
      <c r="U26" s="21"/>
      <c r="V26" s="21"/>
    </row>
    <row r="27" spans="2:22" ht="15.75" customHeight="1" thickBot="1" thickTop="1">
      <c r="B27" s="59">
        <v>10</v>
      </c>
      <c r="C27" s="124">
        <v>1485</v>
      </c>
      <c r="D27" s="170">
        <f>'Current HOPE VI Bud Info'!E16</f>
        <v>0</v>
      </c>
      <c r="E27" s="377"/>
      <c r="F27" s="171">
        <f t="shared" si="4"/>
        <v>0</v>
      </c>
      <c r="H27" s="18"/>
      <c r="I27" s="25"/>
      <c r="J27" s="161">
        <f t="shared" si="0"/>
        <v>1485</v>
      </c>
      <c r="K27" s="162">
        <f t="shared" si="1"/>
        <v>0</v>
      </c>
      <c r="L27" s="162">
        <f t="shared" si="2"/>
        <v>0</v>
      </c>
      <c r="M27" s="162">
        <f t="shared" si="3"/>
        <v>0</v>
      </c>
      <c r="N27" s="21"/>
      <c r="O27" s="21"/>
      <c r="P27" s="21"/>
      <c r="Q27" s="21"/>
      <c r="R27" s="21"/>
      <c r="S27" s="21"/>
      <c r="T27" s="21"/>
      <c r="U27" s="21"/>
      <c r="V27" s="21"/>
    </row>
    <row r="28" spans="2:22" ht="15.75" customHeight="1" thickBot="1" thickTop="1">
      <c r="B28" s="59">
        <v>11</v>
      </c>
      <c r="C28" s="124">
        <v>1495</v>
      </c>
      <c r="D28" s="172">
        <f>'Current HOPE VI Bud Info'!E17</f>
        <v>0</v>
      </c>
      <c r="E28" s="377"/>
      <c r="F28" s="173">
        <f t="shared" si="4"/>
        <v>0</v>
      </c>
      <c r="H28" s="18"/>
      <c r="I28" s="24"/>
      <c r="J28" s="163">
        <f t="shared" si="0"/>
        <v>1495</v>
      </c>
      <c r="K28" s="164">
        <f t="shared" si="1"/>
        <v>0</v>
      </c>
      <c r="L28" s="164">
        <f t="shared" si="2"/>
        <v>0</v>
      </c>
      <c r="M28" s="164">
        <f t="shared" si="3"/>
        <v>0</v>
      </c>
      <c r="N28" s="21"/>
      <c r="O28" s="21"/>
      <c r="P28" s="21"/>
      <c r="Q28" s="21"/>
      <c r="R28" s="21"/>
      <c r="S28" s="21"/>
      <c r="T28" s="21"/>
      <c r="U28" s="21"/>
      <c r="V28" s="21"/>
    </row>
    <row r="29" spans="2:22" ht="36" customHeight="1" hidden="1" thickTop="1">
      <c r="B29" s="59">
        <v>12</v>
      </c>
      <c r="C29" s="126" t="s">
        <v>109</v>
      </c>
      <c r="D29" s="121"/>
      <c r="E29" s="378"/>
      <c r="F29" s="112"/>
      <c r="H29" s="18"/>
      <c r="I29" s="24"/>
      <c r="J29" s="161" t="str">
        <f t="shared" si="0"/>
        <v>Total Funds Authorization (Sum Of Lines 1-11)</v>
      </c>
      <c r="K29" s="162">
        <f t="shared" si="1"/>
        <v>0</v>
      </c>
      <c r="L29" s="162">
        <f t="shared" si="2"/>
        <v>0</v>
      </c>
      <c r="M29" s="162">
        <f t="shared" si="3"/>
        <v>0</v>
      </c>
      <c r="N29" s="21"/>
      <c r="O29" s="21"/>
      <c r="P29" s="21"/>
      <c r="Q29" s="21"/>
      <c r="R29" s="21"/>
      <c r="S29" s="21"/>
      <c r="T29" s="21"/>
      <c r="U29" s="21"/>
      <c r="V29" s="21"/>
    </row>
    <row r="30" spans="2:22" ht="15.75" customHeight="1" hidden="1">
      <c r="B30" s="59">
        <v>13</v>
      </c>
      <c r="C30" s="125" t="s">
        <v>53</v>
      </c>
      <c r="D30" s="123"/>
      <c r="E30" s="378"/>
      <c r="F30" s="122">
        <f t="shared" si="4"/>
        <v>0</v>
      </c>
      <c r="H30" s="18"/>
      <c r="I30" s="24"/>
      <c r="J30" s="161" t="str">
        <f t="shared" si="0"/>
        <v>U2000</v>
      </c>
      <c r="K30" s="162">
        <f t="shared" si="1"/>
        <v>0</v>
      </c>
      <c r="L30" s="162">
        <f t="shared" si="2"/>
        <v>0</v>
      </c>
      <c r="M30" s="162">
        <f t="shared" si="3"/>
        <v>0</v>
      </c>
      <c r="N30" s="21"/>
      <c r="O30" s="21"/>
      <c r="P30" s="21"/>
      <c r="Q30" s="21"/>
      <c r="R30" s="21"/>
      <c r="S30" s="21"/>
      <c r="T30" s="21"/>
      <c r="U30" s="21"/>
      <c r="V30" s="21"/>
    </row>
    <row r="31" spans="2:22" ht="29.25" customHeight="1" thickBot="1" thickTop="1">
      <c r="B31" s="64">
        <v>14</v>
      </c>
      <c r="C31" s="126" t="s">
        <v>90</v>
      </c>
      <c r="D31" s="169">
        <f>SUM(D18:D30)</f>
        <v>0</v>
      </c>
      <c r="E31" s="379">
        <f>SUM(E18:E30)</f>
        <v>0</v>
      </c>
      <c r="F31" s="169">
        <f>SUM(F18:F30)</f>
        <v>0</v>
      </c>
      <c r="G31" s="190" t="s">
        <v>134</v>
      </c>
      <c r="H31" s="18"/>
      <c r="I31" s="24"/>
      <c r="J31" s="165" t="str">
        <f t="shared" si="0"/>
        <v>Amount of HOPE VI Grant</v>
      </c>
      <c r="K31" s="166">
        <f t="shared" si="1"/>
        <v>0</v>
      </c>
      <c r="L31" s="167">
        <f t="shared" si="2"/>
        <v>0</v>
      </c>
      <c r="M31" s="168">
        <f t="shared" si="3"/>
        <v>0</v>
      </c>
      <c r="N31" s="21"/>
      <c r="O31" s="21"/>
      <c r="P31" s="21"/>
      <c r="Q31" s="21"/>
      <c r="R31" s="21"/>
      <c r="S31" s="21"/>
      <c r="T31" s="21"/>
      <c r="U31" s="21"/>
      <c r="V31" s="21"/>
    </row>
    <row r="32" spans="4:22" ht="16.5" customHeight="1">
      <c r="D32" s="95"/>
      <c r="E32" s="95"/>
      <c r="F32" s="95"/>
      <c r="H32" s="28"/>
      <c r="I32" s="28"/>
      <c r="N32" s="21"/>
      <c r="O32" s="21"/>
      <c r="P32" s="21"/>
      <c r="Q32" s="21"/>
      <c r="R32" s="21"/>
      <c r="S32" s="21"/>
      <c r="T32" s="21"/>
      <c r="U32" s="21"/>
      <c r="V32" s="21"/>
    </row>
    <row r="33" spans="8:22" ht="11.25" customHeight="1">
      <c r="H33" s="28"/>
      <c r="I33" s="29"/>
      <c r="N33" s="21"/>
      <c r="O33" s="21"/>
      <c r="P33" s="21"/>
      <c r="Q33" s="21"/>
      <c r="R33" s="21"/>
      <c r="S33" s="21"/>
      <c r="T33" s="21"/>
      <c r="U33" s="21"/>
      <c r="V33" s="21"/>
    </row>
    <row r="34" spans="8:22" ht="11.25" customHeight="1">
      <c r="H34" s="28"/>
      <c r="I34" s="29"/>
      <c r="J34" s="21"/>
      <c r="K34" s="21"/>
      <c r="L34" s="21"/>
      <c r="M34" s="21"/>
      <c r="N34" s="21"/>
      <c r="O34" s="21"/>
      <c r="P34" s="21"/>
      <c r="Q34" s="21"/>
      <c r="R34" s="21"/>
      <c r="S34" s="21"/>
      <c r="T34" s="21"/>
      <c r="U34" s="21"/>
      <c r="V34" s="21"/>
    </row>
    <row r="35" spans="8:22" ht="15" customHeight="1">
      <c r="H35" s="18"/>
      <c r="I35" s="18"/>
      <c r="J35" s="142" t="s">
        <v>91</v>
      </c>
      <c r="K35" s="141"/>
      <c r="L35" s="22"/>
      <c r="M35" s="22"/>
      <c r="N35" s="21"/>
      <c r="O35" s="21"/>
      <c r="P35" s="21"/>
      <c r="Q35" s="21"/>
      <c r="R35" s="21"/>
      <c r="S35" s="21"/>
      <c r="T35" s="21"/>
      <c r="U35" s="21"/>
      <c r="V35" s="21"/>
    </row>
    <row r="36" spans="8:22" ht="19.5" customHeight="1">
      <c r="H36" s="18"/>
      <c r="I36" s="18"/>
      <c r="J36" s="2"/>
      <c r="K36" s="143" t="s">
        <v>92</v>
      </c>
      <c r="L36" s="21"/>
      <c r="M36" s="21"/>
      <c r="N36" s="21"/>
      <c r="O36" s="21"/>
      <c r="P36" s="21"/>
      <c r="Q36" s="21"/>
      <c r="R36" s="21"/>
      <c r="S36" s="21"/>
      <c r="T36" s="21"/>
      <c r="U36" s="21"/>
      <c r="V36" s="21"/>
    </row>
    <row r="37" spans="8:22" ht="15" customHeight="1">
      <c r="H37" s="18"/>
      <c r="I37" s="18"/>
      <c r="J37" s="21"/>
      <c r="K37" s="21"/>
      <c r="L37" s="21"/>
      <c r="M37" s="21"/>
      <c r="N37" s="21"/>
      <c r="O37" s="21"/>
      <c r="P37" s="21"/>
      <c r="Q37" s="21"/>
      <c r="R37" s="21"/>
      <c r="S37" s="21"/>
      <c r="T37" s="21"/>
      <c r="U37" s="21"/>
      <c r="V37" s="21"/>
    </row>
    <row r="38" spans="8:22" ht="12.75">
      <c r="H38" s="18"/>
      <c r="J38" s="21"/>
      <c r="K38" s="21"/>
      <c r="L38" s="21"/>
      <c r="M38" s="21"/>
      <c r="N38" s="21"/>
      <c r="O38" s="21"/>
      <c r="P38" s="21"/>
      <c r="Q38" s="21"/>
      <c r="R38" s="21"/>
      <c r="S38" s="21"/>
      <c r="T38" s="21"/>
      <c r="U38" s="21"/>
      <c r="V38" s="21"/>
    </row>
    <row r="39" spans="7:22" ht="12.75">
      <c r="G39" s="34"/>
      <c r="H39" s="18"/>
      <c r="J39" s="21"/>
      <c r="K39" s="21"/>
      <c r="L39" s="21"/>
      <c r="M39" s="21"/>
      <c r="N39" s="21"/>
      <c r="O39" s="21"/>
      <c r="P39" s="21"/>
      <c r="Q39" s="21"/>
      <c r="R39" s="21"/>
      <c r="S39" s="21"/>
      <c r="T39" s="21"/>
      <c r="U39" s="21"/>
      <c r="V39" s="21"/>
    </row>
    <row r="40" spans="2:22" ht="12.75">
      <c r="B40" s="21"/>
      <c r="C40" s="21"/>
      <c r="D40" s="21"/>
      <c r="E40" s="21"/>
      <c r="F40" s="21"/>
      <c r="G40" s="21"/>
      <c r="H40" s="21"/>
      <c r="I40" s="21"/>
      <c r="J40" s="21"/>
      <c r="K40" s="21"/>
      <c r="L40" s="21"/>
      <c r="M40" s="21"/>
      <c r="N40" s="21"/>
      <c r="O40" s="21"/>
      <c r="P40" s="21"/>
      <c r="Q40" s="21"/>
      <c r="R40" s="21"/>
      <c r="S40" s="21"/>
      <c r="T40" s="21"/>
      <c r="U40" s="21"/>
      <c r="V40" s="21"/>
    </row>
    <row r="41" spans="2:22" ht="12.75">
      <c r="B41" s="21"/>
      <c r="C41" s="21"/>
      <c r="D41" s="21"/>
      <c r="E41" s="21"/>
      <c r="F41" s="21"/>
      <c r="G41" s="21"/>
      <c r="H41" s="21"/>
      <c r="I41" s="21"/>
      <c r="J41" s="21"/>
      <c r="K41" s="21"/>
      <c r="L41" s="21"/>
      <c r="M41" s="21"/>
      <c r="N41" s="21"/>
      <c r="O41" s="21"/>
      <c r="P41" s="21"/>
      <c r="Q41" s="21"/>
      <c r="R41" s="21"/>
      <c r="S41" s="21"/>
      <c r="T41" s="21"/>
      <c r="U41" s="21"/>
      <c r="V41" s="21"/>
    </row>
    <row r="42" spans="2:22" ht="12.75">
      <c r="B42" s="21"/>
      <c r="C42" s="21"/>
      <c r="D42" s="21"/>
      <c r="E42" s="21"/>
      <c r="F42" s="21"/>
      <c r="G42" s="21"/>
      <c r="H42" s="21"/>
      <c r="I42" s="21"/>
      <c r="J42" s="21"/>
      <c r="K42" s="21"/>
      <c r="L42" s="21"/>
      <c r="M42" s="21"/>
      <c r="N42" s="21"/>
      <c r="O42" s="21"/>
      <c r="P42" s="21"/>
      <c r="Q42" s="21"/>
      <c r="R42" s="21"/>
      <c r="S42" s="21"/>
      <c r="T42" s="21"/>
      <c r="U42" s="21"/>
      <c r="V42" s="21"/>
    </row>
  </sheetData>
  <sheetProtection sheet="1" objects="1" scenarios="1"/>
  <mergeCells count="8">
    <mergeCell ref="B14:C14"/>
    <mergeCell ref="B2:F2"/>
    <mergeCell ref="B3:F3"/>
    <mergeCell ref="B1:F1"/>
    <mergeCell ref="J14:K14"/>
    <mergeCell ref="J1:M1"/>
    <mergeCell ref="J2:M2"/>
    <mergeCell ref="J3:M3"/>
  </mergeCells>
  <printOptions/>
  <pageMargins left="0.22" right="0.22" top="0.89" bottom="0.25" header="0.5" footer="0.5"/>
  <pageSetup horizontalDpi="300" verticalDpi="300" orientation="portrait" scale="110"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Q35"/>
  <sheetViews>
    <sheetView zoomScale="78" zoomScaleNormal="78" workbookViewId="0" topLeftCell="A16">
      <pane ySplit="4" topLeftCell="BM20" activePane="bottomLeft" state="frozen"/>
      <selection pane="topLeft" activeCell="A16" sqref="A16"/>
      <selection pane="bottomLeft" activeCell="D20" sqref="D20"/>
    </sheetView>
  </sheetViews>
  <sheetFormatPr defaultColWidth="9.140625" defaultRowHeight="12.75"/>
  <cols>
    <col min="1" max="1" width="1.28515625" style="1" customWidth="1"/>
    <col min="2" max="2" width="12.28125" style="1" customWidth="1"/>
    <col min="3" max="3" width="18.8515625" style="1" customWidth="1"/>
    <col min="4" max="4" width="19.140625" style="1" customWidth="1"/>
    <col min="5" max="5" width="19.00390625" style="1" customWidth="1"/>
    <col min="6" max="6" width="50.00390625" style="1" customWidth="1"/>
    <col min="7" max="7" width="2.140625" style="1" customWidth="1"/>
    <col min="8" max="13" width="9.140625" style="1" customWidth="1"/>
    <col min="14" max="14" width="14.57421875" style="1" customWidth="1"/>
    <col min="15" max="15" width="17.57421875" style="1" customWidth="1"/>
    <col min="16" max="16" width="19.57421875" style="1" customWidth="1"/>
    <col min="17" max="17" width="18.140625" style="1" customWidth="1"/>
    <col min="18" max="16384" width="9.140625" style="1" customWidth="1"/>
  </cols>
  <sheetData>
    <row r="1" spans="2:17" ht="18">
      <c r="B1" s="398"/>
      <c r="C1" s="398"/>
      <c r="D1" s="398"/>
      <c r="E1" s="398"/>
      <c r="N1" s="398" t="s">
        <v>80</v>
      </c>
      <c r="O1" s="398"/>
      <c r="P1" s="398"/>
      <c r="Q1" s="398"/>
    </row>
    <row r="2" spans="2:17" ht="15">
      <c r="B2" s="399"/>
      <c r="C2" s="399"/>
      <c r="D2" s="399"/>
      <c r="E2" s="399"/>
      <c r="N2" s="399" t="s">
        <v>79</v>
      </c>
      <c r="O2" s="399"/>
      <c r="P2" s="399"/>
      <c r="Q2" s="399"/>
    </row>
    <row r="3" spans="2:17" ht="12.75">
      <c r="B3" s="400"/>
      <c r="C3" s="402"/>
      <c r="D3" s="402"/>
      <c r="E3" s="402"/>
      <c r="N3" s="400">
        <f ca="1">TODAY()</f>
        <v>38285</v>
      </c>
      <c r="O3" s="402"/>
      <c r="P3" s="402"/>
      <c r="Q3" s="402"/>
    </row>
    <row r="4" ht="12.75"/>
    <row r="5" ht="12.75"/>
    <row r="6" ht="12.75"/>
    <row r="7" ht="12.75">
      <c r="N7" s="1" t="s">
        <v>37</v>
      </c>
    </row>
    <row r="8" ht="12.75"/>
    <row r="9" ht="12.75"/>
    <row r="10" spans="3:16" ht="12.75">
      <c r="C10" s="7"/>
      <c r="D10" s="7"/>
      <c r="N10" s="1" t="s">
        <v>38</v>
      </c>
      <c r="O10" s="238">
        <f>'Current HOPE VI Bud Info'!$G$5</f>
        <v>0</v>
      </c>
      <c r="P10" s="7"/>
    </row>
    <row r="11" ht="12.75"/>
    <row r="12" ht="12.75"/>
    <row r="13" ht="12.75">
      <c r="N13" s="1" t="s">
        <v>39</v>
      </c>
    </row>
    <row r="14" spans="2:17" ht="12.75">
      <c r="B14" s="401"/>
      <c r="C14" s="401"/>
      <c r="D14" s="74"/>
      <c r="E14" s="7"/>
      <c r="N14" s="401" t="s">
        <v>40</v>
      </c>
      <c r="O14" s="401"/>
      <c r="P14" s="237">
        <f>'Current HOPE VI Bud Info'!C2</f>
        <v>0</v>
      </c>
      <c r="Q14" s="7"/>
    </row>
    <row r="15" spans="15:16" ht="12.75">
      <c r="O15" s="1" t="s">
        <v>94</v>
      </c>
      <c r="P15" s="144">
        <f>'Current HOPE VI Bud Info'!G3</f>
        <v>0</v>
      </c>
    </row>
    <row r="16" ht="21.75" customHeight="1">
      <c r="O16" s="137"/>
    </row>
    <row r="17" ht="21.75" customHeight="1">
      <c r="C17" s="70"/>
    </row>
    <row r="18" ht="18.75" customHeight="1" thickBot="1"/>
    <row r="19" spans="2:17" ht="31.5" customHeight="1" thickBot="1">
      <c r="B19" s="105" t="s">
        <v>41</v>
      </c>
      <c r="C19" s="103" t="s">
        <v>50</v>
      </c>
      <c r="D19" s="103" t="s">
        <v>125</v>
      </c>
      <c r="E19" s="104" t="s">
        <v>51</v>
      </c>
      <c r="F19" s="109" t="s">
        <v>52</v>
      </c>
      <c r="N19" s="129" t="s">
        <v>41</v>
      </c>
      <c r="O19" s="129" t="s">
        <v>50</v>
      </c>
      <c r="P19" s="129" t="s">
        <v>43</v>
      </c>
      <c r="Q19" s="129" t="s">
        <v>51</v>
      </c>
    </row>
    <row r="20" spans="2:17" s="2" customFormat="1" ht="18.75" customHeight="1" thickBot="1">
      <c r="B20" s="71">
        <v>1408</v>
      </c>
      <c r="C20" s="233">
        <f>'Current HOPE VI Bud Info'!F7</f>
        <v>0</v>
      </c>
      <c r="D20" s="375"/>
      <c r="E20" s="179">
        <f>D20+C20</f>
        <v>0</v>
      </c>
      <c r="F20" s="234">
        <f>IF(D20="","",IF(E20&lt;0,"Must be At Leaset Zero Dollars",IF(E20&gt;'Current HOPE VI Bud Info'!G7,"Spread Increase IS Needed!","NOT Needed.")))</f>
      </c>
      <c r="N20" s="131">
        <f aca="true" t="shared" si="0" ref="N20:N31">B20</f>
        <v>1408</v>
      </c>
      <c r="O20" s="130">
        <f aca="true" t="shared" si="1" ref="O20:O31">C20</f>
        <v>0</v>
      </c>
      <c r="P20" s="130">
        <f aca="true" t="shared" si="2" ref="P20:P31">D20</f>
        <v>0</v>
      </c>
      <c r="Q20" s="130">
        <f aca="true" t="shared" si="3" ref="Q20:Q31">E20</f>
        <v>0</v>
      </c>
    </row>
    <row r="21" spans="2:17" s="2" customFormat="1" ht="18.75" customHeight="1" thickBot="1">
      <c r="B21" s="72">
        <v>1410</v>
      </c>
      <c r="C21" s="233">
        <f>'Current HOPE VI Bud Info'!F8</f>
        <v>0</v>
      </c>
      <c r="D21" s="375"/>
      <c r="E21" s="179">
        <f aca="true" t="shared" si="4" ref="E21:E30">D21+C21</f>
        <v>0</v>
      </c>
      <c r="F21" s="234">
        <f>IF(D21="","",IF(E21&lt;0,"Must be At Leaset Zero Dollars",IF(E21&gt;'Current HOPE VI Bud Info'!G8,"Spread Increase IS Needed!","NOT Needed.")))</f>
      </c>
      <c r="N21" s="131">
        <f t="shared" si="0"/>
        <v>1410</v>
      </c>
      <c r="O21" s="130">
        <f t="shared" si="1"/>
        <v>0</v>
      </c>
      <c r="P21" s="130">
        <f t="shared" si="2"/>
        <v>0</v>
      </c>
      <c r="Q21" s="130">
        <f t="shared" si="3"/>
        <v>0</v>
      </c>
    </row>
    <row r="22" spans="2:17" s="2" customFormat="1" ht="18.75" customHeight="1" thickBot="1">
      <c r="B22" s="72">
        <v>1430</v>
      </c>
      <c r="C22" s="233">
        <f>'Current HOPE VI Bud Info'!F9</f>
        <v>0</v>
      </c>
      <c r="D22" s="375"/>
      <c r="E22" s="179">
        <f t="shared" si="4"/>
        <v>0</v>
      </c>
      <c r="F22" s="234">
        <f>IF(D22="","",IF(E22&lt;0,"Must be At Leaset Zero Dollars",IF(E22&gt;'Current HOPE VI Bud Info'!G9,"Spread Increase IS Needed!","NOT Needed.")))</f>
      </c>
      <c r="N22" s="131">
        <f t="shared" si="0"/>
        <v>1430</v>
      </c>
      <c r="O22" s="130">
        <f t="shared" si="1"/>
        <v>0</v>
      </c>
      <c r="P22" s="130">
        <f t="shared" si="2"/>
        <v>0</v>
      </c>
      <c r="Q22" s="130">
        <f t="shared" si="3"/>
        <v>0</v>
      </c>
    </row>
    <row r="23" spans="2:17" s="2" customFormat="1" ht="18.75" customHeight="1" thickBot="1">
      <c r="B23" s="72">
        <v>1440</v>
      </c>
      <c r="C23" s="233">
        <f>'Current HOPE VI Bud Info'!F10</f>
        <v>0</v>
      </c>
      <c r="D23" s="375"/>
      <c r="E23" s="179">
        <f t="shared" si="4"/>
        <v>0</v>
      </c>
      <c r="F23" s="234">
        <f>IF(D23="","",IF(E23&lt;0,"Must be At Leaset Zero Dollars",IF(E23&gt;'Current HOPE VI Bud Info'!G10,"Spread Increase IS Needed!","NOT Needed.")))</f>
      </c>
      <c r="N23" s="131">
        <f t="shared" si="0"/>
        <v>1440</v>
      </c>
      <c r="O23" s="130">
        <f t="shared" si="1"/>
        <v>0</v>
      </c>
      <c r="P23" s="130">
        <f t="shared" si="2"/>
        <v>0</v>
      </c>
      <c r="Q23" s="130">
        <f t="shared" si="3"/>
        <v>0</v>
      </c>
    </row>
    <row r="24" spans="2:17" s="2" customFormat="1" ht="18.75" customHeight="1" thickBot="1">
      <c r="B24" s="72">
        <v>1450</v>
      </c>
      <c r="C24" s="233">
        <f>'Current HOPE VI Bud Info'!F11</f>
        <v>0</v>
      </c>
      <c r="D24" s="375"/>
      <c r="E24" s="179">
        <f t="shared" si="4"/>
        <v>0</v>
      </c>
      <c r="F24" s="234">
        <f>IF(D24="","",IF(E24&lt;0,"Must be At Leaset Zero Dollars",IF(E24&gt;'Current HOPE VI Bud Info'!G11,"Spread Increase IS Needed!","NOT Needed.")))</f>
      </c>
      <c r="N24" s="131">
        <f t="shared" si="0"/>
        <v>1450</v>
      </c>
      <c r="O24" s="130">
        <f t="shared" si="1"/>
        <v>0</v>
      </c>
      <c r="P24" s="130">
        <f t="shared" si="2"/>
        <v>0</v>
      </c>
      <c r="Q24" s="130">
        <f t="shared" si="3"/>
        <v>0</v>
      </c>
    </row>
    <row r="25" spans="2:17" s="2" customFormat="1" ht="18.75" customHeight="1" thickBot="1">
      <c r="B25" s="72">
        <v>1460</v>
      </c>
      <c r="C25" s="233">
        <f>'Current HOPE VI Bud Info'!F12</f>
        <v>0</v>
      </c>
      <c r="D25" s="375"/>
      <c r="E25" s="179">
        <f t="shared" si="4"/>
        <v>0</v>
      </c>
      <c r="F25" s="234">
        <f>IF(D25="","",IF(E25&lt;0,"Must be At Leaset Zero Dollars",IF(E25&gt;'Current HOPE VI Bud Info'!G12,"Spread Increase IS Needed!","NOT Needed.")))</f>
      </c>
      <c r="N25" s="131">
        <f t="shared" si="0"/>
        <v>1460</v>
      </c>
      <c r="O25" s="130">
        <f t="shared" si="1"/>
        <v>0</v>
      </c>
      <c r="P25" s="130">
        <f t="shared" si="2"/>
        <v>0</v>
      </c>
      <c r="Q25" s="130">
        <f t="shared" si="3"/>
        <v>0</v>
      </c>
    </row>
    <row r="26" spans="2:17" s="2" customFormat="1" ht="18.75" customHeight="1" thickBot="1">
      <c r="B26" s="72">
        <v>1465</v>
      </c>
      <c r="C26" s="233">
        <f>'Current HOPE VI Bud Info'!F13</f>
        <v>0</v>
      </c>
      <c r="D26" s="375"/>
      <c r="E26" s="179">
        <f t="shared" si="4"/>
        <v>0</v>
      </c>
      <c r="F26" s="234">
        <f>IF(D26="","",IF(E26&lt;0,"Must be At Leaset Zero Dollars",IF(E26&gt;'Current HOPE VI Bud Info'!G13,"Spread Increase IS Needed!","NOT Needed.")))</f>
      </c>
      <c r="N26" s="131">
        <f t="shared" si="0"/>
        <v>1465</v>
      </c>
      <c r="O26" s="130">
        <f t="shared" si="1"/>
        <v>0</v>
      </c>
      <c r="P26" s="130">
        <f t="shared" si="2"/>
        <v>0</v>
      </c>
      <c r="Q26" s="130">
        <f t="shared" si="3"/>
        <v>0</v>
      </c>
    </row>
    <row r="27" spans="2:17" s="2" customFormat="1" ht="18.75" customHeight="1" thickBot="1">
      <c r="B27" s="72">
        <v>1470</v>
      </c>
      <c r="C27" s="233">
        <f>'Current HOPE VI Bud Info'!F14</f>
        <v>0</v>
      </c>
      <c r="D27" s="375"/>
      <c r="E27" s="179">
        <f t="shared" si="4"/>
        <v>0</v>
      </c>
      <c r="F27" s="234">
        <f>IF(D27="","",IF(E27&lt;0,"Must be At Leaset Zero Dollars",IF(E27&gt;'Current HOPE VI Bud Info'!G14,"Spread Increase IS Needed!","NOT Needed.")))</f>
      </c>
      <c r="N27" s="131">
        <f t="shared" si="0"/>
        <v>1470</v>
      </c>
      <c r="O27" s="130">
        <f t="shared" si="1"/>
        <v>0</v>
      </c>
      <c r="P27" s="130">
        <f t="shared" si="2"/>
        <v>0</v>
      </c>
      <c r="Q27" s="130">
        <f t="shared" si="3"/>
        <v>0</v>
      </c>
    </row>
    <row r="28" spans="2:17" s="2" customFormat="1" ht="18.75" customHeight="1" thickBot="1">
      <c r="B28" s="72">
        <v>1475</v>
      </c>
      <c r="C28" s="233">
        <f>'Current HOPE VI Bud Info'!F15</f>
        <v>0</v>
      </c>
      <c r="D28" s="375"/>
      <c r="E28" s="179">
        <f t="shared" si="4"/>
        <v>0</v>
      </c>
      <c r="F28" s="234">
        <f>IF(D28="","",IF(E28&lt;0,"Must be At Leaset Zero Dollars",IF(E28&gt;'Current HOPE VI Bud Info'!G15,"Spread Increase IS Needed!","NOT Needed.")))</f>
      </c>
      <c r="N28" s="131">
        <f t="shared" si="0"/>
        <v>1475</v>
      </c>
      <c r="O28" s="130">
        <f t="shared" si="1"/>
        <v>0</v>
      </c>
      <c r="P28" s="130">
        <f t="shared" si="2"/>
        <v>0</v>
      </c>
      <c r="Q28" s="130">
        <f t="shared" si="3"/>
        <v>0</v>
      </c>
    </row>
    <row r="29" spans="2:17" s="2" customFormat="1" ht="18.75" customHeight="1" thickBot="1">
      <c r="B29" s="72">
        <v>1485</v>
      </c>
      <c r="C29" s="233">
        <f>'Current HOPE VI Bud Info'!F16</f>
        <v>0</v>
      </c>
      <c r="D29" s="375"/>
      <c r="E29" s="179">
        <f t="shared" si="4"/>
        <v>0</v>
      </c>
      <c r="F29" s="234">
        <f>IF(D29="","",IF(E29&lt;0,"Must be At Leaset Zero Dollars",IF(E29&gt;'Current HOPE VI Bud Info'!G16,"Spread Increase IS Needed!","NOT Needed.")))</f>
      </c>
      <c r="N29" s="131">
        <f t="shared" si="0"/>
        <v>1485</v>
      </c>
      <c r="O29" s="130">
        <f t="shared" si="1"/>
        <v>0</v>
      </c>
      <c r="P29" s="130">
        <f t="shared" si="2"/>
        <v>0</v>
      </c>
      <c r="Q29" s="130">
        <f t="shared" si="3"/>
        <v>0</v>
      </c>
    </row>
    <row r="30" spans="2:17" s="2" customFormat="1" ht="18.75" customHeight="1" thickBot="1">
      <c r="B30" s="73">
        <v>1495</v>
      </c>
      <c r="C30" s="233">
        <f>'Current HOPE VI Bud Info'!F17</f>
        <v>0</v>
      </c>
      <c r="D30" s="375"/>
      <c r="E30" s="179">
        <f t="shared" si="4"/>
        <v>0</v>
      </c>
      <c r="F30" s="234">
        <f>IF(D30="","",IF(E30&lt;0,"Must be At Leaset Zero Dollars",IF(E30&gt;'Current HOPE VI Bud Info'!G17,"Spread Increase IS Needed!","NOT Needed.")))</f>
      </c>
      <c r="N30" s="131">
        <f t="shared" si="0"/>
        <v>1495</v>
      </c>
      <c r="O30" s="130">
        <f t="shared" si="1"/>
        <v>0</v>
      </c>
      <c r="P30" s="130">
        <f t="shared" si="2"/>
        <v>0</v>
      </c>
      <c r="Q30" s="130">
        <f t="shared" si="3"/>
        <v>0</v>
      </c>
    </row>
    <row r="31" spans="2:17" s="2" customFormat="1" ht="33.75" customHeight="1" thickBot="1" thickTop="1">
      <c r="B31" s="5" t="s">
        <v>45</v>
      </c>
      <c r="C31" s="145">
        <f>SUM(C20:C30)</f>
        <v>0</v>
      </c>
      <c r="D31" s="376">
        <f>SUM(D20:D30)</f>
        <v>0</v>
      </c>
      <c r="E31" s="146">
        <f>SUM(E20:E30)</f>
        <v>0</v>
      </c>
      <c r="F31" s="234">
        <f>IF(D31=0,"",IF(D31=0,"OK","Net Change in Expenditures Must Be Zero"))</f>
      </c>
      <c r="N31" s="131" t="str">
        <f t="shared" si="0"/>
        <v>BLI Totals</v>
      </c>
      <c r="O31" s="130">
        <f t="shared" si="1"/>
        <v>0</v>
      </c>
      <c r="P31" s="130">
        <f t="shared" si="2"/>
        <v>0</v>
      </c>
      <c r="Q31" s="130">
        <f t="shared" si="3"/>
        <v>0</v>
      </c>
    </row>
    <row r="32" ht="13.5" customHeight="1"/>
    <row r="34" spans="14:17" ht="12.75">
      <c r="N34" s="1" t="s">
        <v>91</v>
      </c>
      <c r="O34" s="140"/>
      <c r="P34" s="140"/>
      <c r="Q34" s="140"/>
    </row>
    <row r="35" ht="12.75">
      <c r="O35" s="1" t="s">
        <v>92</v>
      </c>
    </row>
  </sheetData>
  <sheetProtection sheet="1" objects="1" scenarios="1"/>
  <mergeCells count="8">
    <mergeCell ref="N14:O14"/>
    <mergeCell ref="B1:E1"/>
    <mergeCell ref="B2:E2"/>
    <mergeCell ref="B3:E3"/>
    <mergeCell ref="B14:C14"/>
    <mergeCell ref="N1:Q1"/>
    <mergeCell ref="N2:Q2"/>
    <mergeCell ref="N3:Q3"/>
  </mergeCells>
  <printOptions/>
  <pageMargins left="1.47" right="0.52" top="0.8" bottom="1" header="0.33" footer="0.5"/>
  <pageSetup fitToHeight="1" fitToWidth="1" horizontalDpi="600" verticalDpi="600" orientation="portrait" scale="91"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2:O45"/>
  <sheetViews>
    <sheetView zoomScale="65" zoomScaleNormal="65" workbookViewId="0" topLeftCell="A13">
      <pane ySplit="5" topLeftCell="BM18" activePane="bottomLeft" state="frozen"/>
      <selection pane="topLeft" activeCell="A13" sqref="A13"/>
      <selection pane="bottomLeft" activeCell="E18" sqref="E18"/>
    </sheetView>
  </sheetViews>
  <sheetFormatPr defaultColWidth="9.140625" defaultRowHeight="12.75"/>
  <cols>
    <col min="1" max="1" width="0.9921875" style="1" customWidth="1"/>
    <col min="2" max="2" width="7.140625" style="1" customWidth="1"/>
    <col min="3" max="6" width="20.00390625" style="1" customWidth="1"/>
    <col min="7" max="7" width="77.28125" style="1" customWidth="1"/>
    <col min="8" max="8" width="18.421875" style="1" customWidth="1"/>
    <col min="9" max="10" width="9.140625" style="1" customWidth="1"/>
    <col min="11" max="11" width="13.7109375" style="1" customWidth="1"/>
    <col min="12" max="13" width="21.140625" style="1" customWidth="1"/>
    <col min="14" max="14" width="21.28125" style="1" customWidth="1"/>
    <col min="15" max="15" width="22.28125" style="1" customWidth="1"/>
    <col min="16" max="16384" width="9.140625" style="1" customWidth="1"/>
  </cols>
  <sheetData>
    <row r="1" ht="12.75"/>
    <row r="2" ht="12.75">
      <c r="K2" s="1" t="s">
        <v>37</v>
      </c>
    </row>
    <row r="3" ht="12.75"/>
    <row r="4" ht="12.75"/>
    <row r="5" spans="11:15" ht="12.75">
      <c r="K5" s="1" t="s">
        <v>38</v>
      </c>
      <c r="L5" s="238">
        <f>'Current HOPE VI Bud Info'!G5</f>
        <v>0</v>
      </c>
      <c r="M5" s="7"/>
      <c r="N5" s="7"/>
      <c r="O5" s="7"/>
    </row>
    <row r="6" spans="12:15" ht="12.75">
      <c r="L6" s="7"/>
      <c r="M6" s="7"/>
      <c r="N6" s="7"/>
      <c r="O6" s="7"/>
    </row>
    <row r="7" spans="12:15" ht="12.75">
      <c r="L7" s="120" t="s">
        <v>46</v>
      </c>
      <c r="M7" s="237">
        <f>'Current HOPE VI Bud Info'!C2</f>
        <v>0</v>
      </c>
      <c r="O7" s="7"/>
    </row>
    <row r="8" spans="12:15" ht="12.75">
      <c r="L8" s="119" t="s">
        <v>94</v>
      </c>
      <c r="M8" s="144">
        <f>'Current HOPE VI Bud Info'!G3</f>
        <v>0</v>
      </c>
      <c r="O8" s="7"/>
    </row>
    <row r="9" spans="11:14" ht="12.75">
      <c r="K9" s="6"/>
      <c r="M9" s="7"/>
      <c r="N9" s="7"/>
    </row>
    <row r="10" spans="3:14" ht="18">
      <c r="C10" s="75"/>
      <c r="D10" s="7"/>
      <c r="E10" s="7"/>
      <c r="F10" s="7"/>
      <c r="K10" s="138" t="s">
        <v>47</v>
      </c>
      <c r="L10" s="139"/>
      <c r="M10" s="139"/>
      <c r="N10" s="139"/>
    </row>
    <row r="11" spans="3:6" ht="12.75">
      <c r="C11" s="7"/>
      <c r="D11" s="7"/>
      <c r="E11" s="7"/>
      <c r="F11" s="7"/>
    </row>
    <row r="12" spans="3:6" ht="12.75">
      <c r="C12" s="7"/>
      <c r="D12" s="7"/>
      <c r="E12" s="7"/>
      <c r="F12" s="7"/>
    </row>
    <row r="13" spans="2:6" ht="12.75">
      <c r="B13" s="120"/>
      <c r="C13" s="120"/>
      <c r="D13" s="120"/>
      <c r="E13" s="74"/>
      <c r="F13" s="7"/>
    </row>
    <row r="14" spans="2:5" ht="12.75">
      <c r="B14" s="6"/>
      <c r="D14" s="7"/>
      <c r="E14" s="7"/>
    </row>
    <row r="15" ht="18">
      <c r="B15" s="97"/>
    </row>
    <row r="16" ht="13.5" thickBot="1"/>
    <row r="17" spans="2:15" ht="50.25" customHeight="1" thickBot="1">
      <c r="B17" s="102" t="s">
        <v>41</v>
      </c>
      <c r="C17" s="99" t="s">
        <v>108</v>
      </c>
      <c r="D17" s="99" t="s">
        <v>42</v>
      </c>
      <c r="E17" s="100" t="s">
        <v>126</v>
      </c>
      <c r="F17" s="101" t="s">
        <v>44</v>
      </c>
      <c r="G17" s="96" t="s">
        <v>112</v>
      </c>
      <c r="K17" s="132" t="s">
        <v>41</v>
      </c>
      <c r="L17" s="133" t="s">
        <v>82</v>
      </c>
      <c r="M17" s="133" t="s">
        <v>42</v>
      </c>
      <c r="N17" s="133" t="s">
        <v>81</v>
      </c>
      <c r="O17" s="133" t="s">
        <v>44</v>
      </c>
    </row>
    <row r="18" spans="2:15" ht="21.75" customHeight="1" thickBot="1" thickTop="1">
      <c r="B18" s="3">
        <v>1408</v>
      </c>
      <c r="C18" s="200">
        <f>'Req Chng Overall HOPE VI Bud'!F18</f>
        <v>0</v>
      </c>
      <c r="D18" s="201">
        <f>'Current HOPE VI Bud Info'!G7</f>
        <v>0</v>
      </c>
      <c r="E18" s="383"/>
      <c r="F18" s="202">
        <f>D18+E18</f>
        <v>0</v>
      </c>
      <c r="G18" s="189">
        <f>IF(F18&lt;'Req Chng Disb Fnds Realignment'!E20,"Your Spread does not cover your Disbursements! Spread Increase Needed!",(IF(F18&gt;C18,"  Your BLI Budget Does NOT Cover Your Spread! Budget Update Needed.","")))</f>
      </c>
      <c r="K18" s="134">
        <f aca="true" t="shared" si="0" ref="K18:K30">B18</f>
        <v>1408</v>
      </c>
      <c r="L18" s="135">
        <f aca="true" t="shared" si="1" ref="L18:L30">C18</f>
        <v>0</v>
      </c>
      <c r="M18" s="135">
        <f aca="true" t="shared" si="2" ref="M18:M30">D18</f>
        <v>0</v>
      </c>
      <c r="N18" s="135">
        <f aca="true" t="shared" si="3" ref="N18:N30">E18</f>
        <v>0</v>
      </c>
      <c r="O18" s="135">
        <f aca="true" t="shared" si="4" ref="O18:O30">F18</f>
        <v>0</v>
      </c>
    </row>
    <row r="19" spans="2:15" ht="21.75" customHeight="1" thickBot="1" thickTop="1">
      <c r="B19" s="3">
        <v>1410</v>
      </c>
      <c r="C19" s="200">
        <f>'Req Chng Overall HOPE VI Bud'!F19</f>
        <v>0</v>
      </c>
      <c r="D19" s="201">
        <f>'Current HOPE VI Bud Info'!G8</f>
        <v>0</v>
      </c>
      <c r="E19" s="383"/>
      <c r="F19" s="202">
        <f aca="true" t="shared" si="5" ref="F19:F28">D19+E19</f>
        <v>0</v>
      </c>
      <c r="G19" s="189">
        <f>IF(F19&lt;'Req Chng Disb Fnds Realignment'!E21,"Your Spread does not cover your Disbursements! Spread Increase Needed!",(IF(F19&gt;C19,"  Your BLI Budget Does NOT Cover Your Spread! Budget Update Needed.","")))</f>
      </c>
      <c r="K19" s="134">
        <f t="shared" si="0"/>
        <v>1410</v>
      </c>
      <c r="L19" s="135">
        <f t="shared" si="1"/>
        <v>0</v>
      </c>
      <c r="M19" s="135">
        <f t="shared" si="2"/>
        <v>0</v>
      </c>
      <c r="N19" s="135">
        <f t="shared" si="3"/>
        <v>0</v>
      </c>
      <c r="O19" s="135">
        <f t="shared" si="4"/>
        <v>0</v>
      </c>
    </row>
    <row r="20" spans="2:15" ht="21.75" customHeight="1" thickBot="1" thickTop="1">
      <c r="B20" s="3">
        <v>1430</v>
      </c>
      <c r="C20" s="200">
        <f>'Req Chng Overall HOPE VI Bud'!F20</f>
        <v>0</v>
      </c>
      <c r="D20" s="201">
        <f>'Current HOPE VI Bud Info'!G9</f>
        <v>0</v>
      </c>
      <c r="E20" s="383"/>
      <c r="F20" s="202">
        <f t="shared" si="5"/>
        <v>0</v>
      </c>
      <c r="G20" s="189">
        <f>IF(F20&lt;'Req Chng Disb Fnds Realignment'!E22,"Your Spread does not cover your Disbursements! Spread Increase Needed!",(IF(F20&gt;C20,"  Your BLI Budget Does NOT Cover Your Spread! Budget Update Needed.","")))</f>
      </c>
      <c r="K20" s="134">
        <f t="shared" si="0"/>
        <v>1430</v>
      </c>
      <c r="L20" s="135">
        <f t="shared" si="1"/>
        <v>0</v>
      </c>
      <c r="M20" s="135">
        <f t="shared" si="2"/>
        <v>0</v>
      </c>
      <c r="N20" s="135">
        <f t="shared" si="3"/>
        <v>0</v>
      </c>
      <c r="O20" s="135">
        <f t="shared" si="4"/>
        <v>0</v>
      </c>
    </row>
    <row r="21" spans="2:15" ht="21.75" customHeight="1" thickBot="1" thickTop="1">
      <c r="B21" s="3">
        <v>1440</v>
      </c>
      <c r="C21" s="200">
        <f>'Req Chng Overall HOPE VI Bud'!F21</f>
        <v>0</v>
      </c>
      <c r="D21" s="201">
        <f>'Current HOPE VI Bud Info'!G10</f>
        <v>0</v>
      </c>
      <c r="E21" s="383"/>
      <c r="F21" s="202">
        <f t="shared" si="5"/>
        <v>0</v>
      </c>
      <c r="G21" s="189">
        <f>IF(F21&lt;'Req Chng Disb Fnds Realignment'!E23,"Your Spread does not cover your Disbursements! Spread Increase Needed!",(IF(F21&gt;C21,"  Your BLI Budget Does NOT Cover Your Spread! Budget Update Needed.","")))</f>
      </c>
      <c r="K21" s="134">
        <f t="shared" si="0"/>
        <v>1440</v>
      </c>
      <c r="L21" s="135">
        <f t="shared" si="1"/>
        <v>0</v>
      </c>
      <c r="M21" s="135">
        <f t="shared" si="2"/>
        <v>0</v>
      </c>
      <c r="N21" s="135">
        <f t="shared" si="3"/>
        <v>0</v>
      </c>
      <c r="O21" s="135">
        <f t="shared" si="4"/>
        <v>0</v>
      </c>
    </row>
    <row r="22" spans="2:15" ht="21.75" customHeight="1" thickBot="1" thickTop="1">
      <c r="B22" s="3">
        <v>1450</v>
      </c>
      <c r="C22" s="200">
        <f>'Req Chng Overall HOPE VI Bud'!F22</f>
        <v>0</v>
      </c>
      <c r="D22" s="201">
        <f>'Current HOPE VI Bud Info'!G11</f>
        <v>0</v>
      </c>
      <c r="E22" s="383"/>
      <c r="F22" s="202">
        <f t="shared" si="5"/>
        <v>0</v>
      </c>
      <c r="G22" s="189">
        <f>IF(F22&lt;'Req Chng Disb Fnds Realignment'!E24,"Your Spread does not cover your Disbursements! Spread Increase Needed!",(IF(F22&gt;C22,"  Your BLI Budget Does NOT Cover Your Spread! Budget Update Needed.","")))</f>
      </c>
      <c r="K22" s="134">
        <f t="shared" si="0"/>
        <v>1450</v>
      </c>
      <c r="L22" s="135">
        <f t="shared" si="1"/>
        <v>0</v>
      </c>
      <c r="M22" s="135">
        <f t="shared" si="2"/>
        <v>0</v>
      </c>
      <c r="N22" s="135">
        <f t="shared" si="3"/>
        <v>0</v>
      </c>
      <c r="O22" s="135">
        <f t="shared" si="4"/>
        <v>0</v>
      </c>
    </row>
    <row r="23" spans="2:15" ht="21.75" customHeight="1" thickBot="1" thickTop="1">
      <c r="B23" s="3">
        <v>1460</v>
      </c>
      <c r="C23" s="200">
        <f>'Req Chng Overall HOPE VI Bud'!F23</f>
        <v>0</v>
      </c>
      <c r="D23" s="201">
        <f>'Current HOPE VI Bud Info'!G12</f>
        <v>0</v>
      </c>
      <c r="E23" s="383"/>
      <c r="F23" s="202">
        <f t="shared" si="5"/>
        <v>0</v>
      </c>
      <c r="G23" s="189">
        <f>IF(F23&lt;'Req Chng Disb Fnds Realignment'!E25,"Your Spread does not cover your Disbursements! Spread Increase Needed!",(IF(F23&gt;C23,"  Your BLI Budget Does NOT Cover Your Spread! Budget Update Needed.","")))</f>
      </c>
      <c r="K23" s="134">
        <f t="shared" si="0"/>
        <v>1460</v>
      </c>
      <c r="L23" s="135">
        <f t="shared" si="1"/>
        <v>0</v>
      </c>
      <c r="M23" s="135">
        <f t="shared" si="2"/>
        <v>0</v>
      </c>
      <c r="N23" s="135">
        <f t="shared" si="3"/>
        <v>0</v>
      </c>
      <c r="O23" s="135">
        <f t="shared" si="4"/>
        <v>0</v>
      </c>
    </row>
    <row r="24" spans="2:15" ht="21.75" customHeight="1" thickBot="1" thickTop="1">
      <c r="B24" s="3">
        <v>1465</v>
      </c>
      <c r="C24" s="200">
        <f>'Req Chng Overall HOPE VI Bud'!F24</f>
        <v>0</v>
      </c>
      <c r="D24" s="201">
        <f>'Current HOPE VI Bud Info'!G13</f>
        <v>0</v>
      </c>
      <c r="E24" s="383"/>
      <c r="F24" s="202">
        <f t="shared" si="5"/>
        <v>0</v>
      </c>
      <c r="G24" s="189">
        <f>IF(F24&lt;'Req Chng Disb Fnds Realignment'!E26,"Your Spread does not cover your Disbursements! Spread Increase Needed!",(IF(F24&gt;C24,"  Your BLI Budget Does NOT Cover Your Spread! Budget Update Needed.","")))</f>
      </c>
      <c r="K24" s="134">
        <f t="shared" si="0"/>
        <v>1465</v>
      </c>
      <c r="L24" s="135">
        <f t="shared" si="1"/>
        <v>0</v>
      </c>
      <c r="M24" s="135">
        <f t="shared" si="2"/>
        <v>0</v>
      </c>
      <c r="N24" s="135">
        <f t="shared" si="3"/>
        <v>0</v>
      </c>
      <c r="O24" s="135">
        <f t="shared" si="4"/>
        <v>0</v>
      </c>
    </row>
    <row r="25" spans="2:15" ht="21.75" customHeight="1" thickBot="1" thickTop="1">
      <c r="B25" s="3">
        <v>1470</v>
      </c>
      <c r="C25" s="200">
        <f>'Req Chng Overall HOPE VI Bud'!F25</f>
        <v>0</v>
      </c>
      <c r="D25" s="201">
        <f>'Current HOPE VI Bud Info'!G14</f>
        <v>0</v>
      </c>
      <c r="E25" s="383"/>
      <c r="F25" s="202">
        <f t="shared" si="5"/>
        <v>0</v>
      </c>
      <c r="G25" s="189">
        <f>IF(F25&lt;'Req Chng Disb Fnds Realignment'!E27,"Your Spread does not cover your Disbursements! Spread Increase Needed!",(IF(F25&gt;C25,"  Your BLI Budget Does NOT Cover Your Spread! Budget Update Needed.","")))</f>
      </c>
      <c r="K25" s="134">
        <f t="shared" si="0"/>
        <v>1470</v>
      </c>
      <c r="L25" s="135">
        <f t="shared" si="1"/>
        <v>0</v>
      </c>
      <c r="M25" s="135">
        <f t="shared" si="2"/>
        <v>0</v>
      </c>
      <c r="N25" s="135">
        <f t="shared" si="3"/>
        <v>0</v>
      </c>
      <c r="O25" s="135">
        <f t="shared" si="4"/>
        <v>0</v>
      </c>
    </row>
    <row r="26" spans="2:15" ht="21.75" customHeight="1" thickBot="1" thickTop="1">
      <c r="B26" s="3">
        <v>1475</v>
      </c>
      <c r="C26" s="200">
        <f>'Req Chng Overall HOPE VI Bud'!F26</f>
        <v>0</v>
      </c>
      <c r="D26" s="201">
        <f>'Current HOPE VI Bud Info'!G15</f>
        <v>0</v>
      </c>
      <c r="E26" s="383"/>
      <c r="F26" s="202">
        <f t="shared" si="5"/>
        <v>0</v>
      </c>
      <c r="G26" s="189">
        <f>IF(F26&lt;'Req Chng Disb Fnds Realignment'!E28,"Your Spread does not cover your Disbursements! Spread Increase Needed!",(IF(F26&gt;C26,"  Your BLI Budget Does NOT Cover Your Spread! Budget Update Needed.","")))</f>
      </c>
      <c r="K26" s="134">
        <f t="shared" si="0"/>
        <v>1475</v>
      </c>
      <c r="L26" s="135">
        <f t="shared" si="1"/>
        <v>0</v>
      </c>
      <c r="M26" s="135">
        <f t="shared" si="2"/>
        <v>0</v>
      </c>
      <c r="N26" s="135">
        <f t="shared" si="3"/>
        <v>0</v>
      </c>
      <c r="O26" s="135">
        <f t="shared" si="4"/>
        <v>0</v>
      </c>
    </row>
    <row r="27" spans="2:15" ht="21.75" customHeight="1" thickBot="1" thickTop="1">
      <c r="B27" s="3">
        <v>1485</v>
      </c>
      <c r="C27" s="200">
        <f>'Req Chng Overall HOPE VI Bud'!F27</f>
        <v>0</v>
      </c>
      <c r="D27" s="201">
        <f>'Current HOPE VI Bud Info'!G16</f>
        <v>0</v>
      </c>
      <c r="E27" s="383"/>
      <c r="F27" s="202">
        <f t="shared" si="5"/>
        <v>0</v>
      </c>
      <c r="G27" s="189">
        <f>IF(F27&lt;'Req Chng Disb Fnds Realignment'!E29,"Your Spread does not cover your Disbursements! Spread Increase Needed!",(IF(F27&gt;C27,"  Your BLI Budget Does NOT Cover Your Spread! Budget Update Needed.","")))</f>
      </c>
      <c r="K27" s="134">
        <f t="shared" si="0"/>
        <v>1485</v>
      </c>
      <c r="L27" s="135">
        <f t="shared" si="1"/>
        <v>0</v>
      </c>
      <c r="M27" s="135">
        <f t="shared" si="2"/>
        <v>0</v>
      </c>
      <c r="N27" s="135">
        <f t="shared" si="3"/>
        <v>0</v>
      </c>
      <c r="O27" s="135">
        <f t="shared" si="4"/>
        <v>0</v>
      </c>
    </row>
    <row r="28" spans="2:15" ht="21.75" customHeight="1" thickBot="1" thickTop="1">
      <c r="B28" s="4">
        <v>1495</v>
      </c>
      <c r="C28" s="208">
        <f>'Req Chng Overall HOPE VI Bud'!F28</f>
        <v>0</v>
      </c>
      <c r="D28" s="203">
        <f>'Current HOPE VI Bud Info'!G17</f>
        <v>0</v>
      </c>
      <c r="E28" s="383"/>
      <c r="F28" s="204">
        <f t="shared" si="5"/>
        <v>0</v>
      </c>
      <c r="G28" s="189">
        <f>IF(F28&lt;'Req Chng Disb Fnds Realignment'!E30,"Your Spread does not cover your Disbursements! Spread Increase Needed!",(IF(F28&gt;C28,"  Your BLI Budget Does NOT Cover Your Spread! Budget Update Needed.","")))</f>
      </c>
      <c r="K28" s="134">
        <f t="shared" si="0"/>
        <v>1495</v>
      </c>
      <c r="L28" s="135">
        <f t="shared" si="1"/>
        <v>0</v>
      </c>
      <c r="M28" s="135">
        <f t="shared" si="2"/>
        <v>0</v>
      </c>
      <c r="N28" s="135">
        <f t="shared" si="3"/>
        <v>0</v>
      </c>
      <c r="O28" s="135">
        <f t="shared" si="4"/>
        <v>0</v>
      </c>
    </row>
    <row r="29" spans="2:15" ht="30.75" customHeight="1" thickBot="1" thickTop="1">
      <c r="B29" s="209" t="s">
        <v>45</v>
      </c>
      <c r="C29" s="206">
        <f>SUM(C18:C28)</f>
        <v>0</v>
      </c>
      <c r="D29" s="205">
        <f>SUM(D18:D28)</f>
        <v>0</v>
      </c>
      <c r="E29" s="384">
        <f>SUM(E18:E28)</f>
        <v>0</v>
      </c>
      <c r="F29" s="206">
        <f>SUM(F18:F28)</f>
        <v>0</v>
      </c>
      <c r="K29" s="136" t="str">
        <f t="shared" si="0"/>
        <v>BLI Totals</v>
      </c>
      <c r="L29" s="135">
        <f t="shared" si="1"/>
        <v>0</v>
      </c>
      <c r="M29" s="135">
        <f t="shared" si="2"/>
        <v>0</v>
      </c>
      <c r="N29" s="135">
        <f t="shared" si="3"/>
        <v>0</v>
      </c>
      <c r="O29" s="135">
        <f t="shared" si="4"/>
        <v>0</v>
      </c>
    </row>
    <row r="30" spans="2:15" ht="24" customHeight="1" thickBot="1">
      <c r="B30" s="4" t="s">
        <v>53</v>
      </c>
      <c r="C30" s="207"/>
      <c r="D30" s="208">
        <f>$C29-D29</f>
        <v>0</v>
      </c>
      <c r="E30" s="385">
        <f>-E29</f>
        <v>0</v>
      </c>
      <c r="F30" s="208">
        <f>D30+E30</f>
        <v>0</v>
      </c>
      <c r="K30" s="134" t="str">
        <f t="shared" si="0"/>
        <v>U2000</v>
      </c>
      <c r="L30" s="135">
        <f t="shared" si="1"/>
        <v>0</v>
      </c>
      <c r="M30" s="135">
        <f t="shared" si="2"/>
        <v>0</v>
      </c>
      <c r="N30" s="135">
        <f t="shared" si="3"/>
        <v>0</v>
      </c>
      <c r="O30" s="135">
        <f t="shared" si="4"/>
        <v>0</v>
      </c>
    </row>
    <row r="31" ht="13.5" thickTop="1">
      <c r="C31" s="8"/>
    </row>
    <row r="34" spans="11:14" ht="15">
      <c r="K34" s="373"/>
      <c r="L34" s="373"/>
      <c r="M34" s="7"/>
      <c r="N34" s="7"/>
    </row>
    <row r="35" spans="11:14" ht="15">
      <c r="K35" s="373"/>
      <c r="L35" s="374"/>
      <c r="M35" s="7"/>
      <c r="N35" s="7"/>
    </row>
    <row r="36" spans="11:14" ht="12.75">
      <c r="K36" s="7"/>
      <c r="L36" s="7"/>
      <c r="M36" s="7"/>
      <c r="N36" s="7"/>
    </row>
    <row r="39" ht="12.75">
      <c r="B39" s="1" t="s">
        <v>48</v>
      </c>
    </row>
    <row r="43" ht="12.75">
      <c r="B43" s="1" t="s">
        <v>48</v>
      </c>
    </row>
    <row r="45" ht="12.75">
      <c r="B45" s="1" t="s">
        <v>48</v>
      </c>
    </row>
  </sheetData>
  <sheetProtection sheet="1" objects="1" scenarios="1"/>
  <printOptions/>
  <pageMargins left="1.02" right="0.75" top="1" bottom="1" header="0.5" footer="0.5"/>
  <pageSetup fitToHeight="1" fitToWidth="1" horizontalDpi="600" verticalDpi="600" orientation="portrait" scale="85" r:id="rId4"/>
  <headerFooter alignWithMargins="0">
    <oddHeader>&amp;C&amp;"Arial,Bold"&amp;14LOCCS SPREAD&amp;"Arial,Regular"&amp;10
Request for Change in Grant Spread
&amp;"Arial,Bold"&amp;12&amp;D&amp;"Arial,Regular"&amp;10
</oddHeader>
    <oddFooter>&amp;CPage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M186"/>
  <sheetViews>
    <sheetView zoomScale="65" zoomScaleNormal="65" zoomScaleSheetLayoutView="65" workbookViewId="0" topLeftCell="A5">
      <pane ySplit="3" topLeftCell="BM8" activePane="bottomLeft" state="frozen"/>
      <selection pane="topLeft" activeCell="A5" sqref="A5"/>
      <selection pane="bottomLeft" activeCell="B9" sqref="B9"/>
    </sheetView>
  </sheetViews>
  <sheetFormatPr defaultColWidth="9.140625" defaultRowHeight="12.75"/>
  <cols>
    <col min="1" max="1" width="12.140625" style="1" customWidth="1"/>
    <col min="2" max="2" width="54.7109375" style="89" customWidth="1"/>
    <col min="3" max="3" width="16.421875" style="89" customWidth="1"/>
    <col min="4" max="4" width="16.140625" style="273" customWidth="1"/>
    <col min="5" max="5" width="16.28125" style="274" customWidth="1"/>
    <col min="6" max="6" width="16.28125" style="275" customWidth="1"/>
    <col min="7" max="7" width="17.28125" style="86" customWidth="1"/>
    <col min="8" max="8" width="16.7109375" style="276" customWidth="1"/>
    <col min="9" max="9" width="18.140625" style="1" customWidth="1"/>
    <col min="10" max="16384" width="9.140625" style="1" customWidth="1"/>
  </cols>
  <sheetData>
    <row r="1" spans="4:8" ht="13.5" thickBot="1">
      <c r="D1" s="269"/>
      <c r="E1" s="270"/>
      <c r="F1" s="271"/>
      <c r="G1" s="85"/>
      <c r="H1" s="272"/>
    </row>
    <row r="2" spans="1:8" s="227" customFormat="1" ht="22.5">
      <c r="A2" s="240" t="s">
        <v>110</v>
      </c>
      <c r="B2" s="413" t="str">
        <f>CONCATENATE("PHA:  ",'Current HOPE VI Bud Info'!C3)</f>
        <v>PHA:  </v>
      </c>
      <c r="C2" s="414"/>
      <c r="D2" s="414"/>
      <c r="E2" s="405" t="s">
        <v>117</v>
      </c>
      <c r="F2" s="406"/>
      <c r="G2" s="405" t="s">
        <v>96</v>
      </c>
      <c r="H2" s="406"/>
    </row>
    <row r="3" spans="1:8" s="227" customFormat="1" ht="13.5" thickBot="1">
      <c r="A3" s="241">
        <f>'Current HOPE VI Bud Info'!$G$4</f>
        <v>0</v>
      </c>
      <c r="B3" s="386" t="str">
        <f>CONCATENATE("Development Name:  ",'Current HOPE VI Bud Info'!C4)</f>
        <v>Development Name:  </v>
      </c>
      <c r="C3" s="387"/>
      <c r="D3" s="387"/>
      <c r="E3" s="409">
        <f>'Current HOPE VI Bud Info'!G3</f>
        <v>0</v>
      </c>
      <c r="F3" s="410"/>
      <c r="G3" s="407">
        <f>'Current HOPE VI Bud Info'!$C$2</f>
        <v>0</v>
      </c>
      <c r="H3" s="408"/>
    </row>
    <row r="4" spans="2:3" ht="18">
      <c r="B4" s="87"/>
      <c r="C4" s="87"/>
    </row>
    <row r="5" spans="1:13" s="78" customFormat="1" ht="63.75" customHeight="1">
      <c r="A5" s="261" t="s">
        <v>63</v>
      </c>
      <c r="B5" s="262" t="s">
        <v>64</v>
      </c>
      <c r="C5" s="262" t="s">
        <v>124</v>
      </c>
      <c r="D5" s="242" t="s">
        <v>114</v>
      </c>
      <c r="E5" s="243" t="s">
        <v>113</v>
      </c>
      <c r="F5" s="277" t="s">
        <v>115</v>
      </c>
      <c r="G5" s="244" t="s">
        <v>116</v>
      </c>
      <c r="H5" s="277" t="s">
        <v>119</v>
      </c>
      <c r="I5" s="76"/>
      <c r="J5" s="76"/>
      <c r="K5" s="76"/>
      <c r="L5" s="76"/>
      <c r="M5" s="77"/>
    </row>
    <row r="6" spans="1:8" ht="13.5" thickBot="1">
      <c r="A6" s="245">
        <v>1</v>
      </c>
      <c r="B6" s="246">
        <v>2</v>
      </c>
      <c r="C6" s="246">
        <v>3</v>
      </c>
      <c r="D6" s="278">
        <v>4</v>
      </c>
      <c r="E6" s="279">
        <v>5</v>
      </c>
      <c r="F6" s="279">
        <v>6</v>
      </c>
      <c r="G6" s="280">
        <v>7</v>
      </c>
      <c r="H6" s="279">
        <v>8</v>
      </c>
    </row>
    <row r="7" spans="1:13" ht="13.5" thickBot="1">
      <c r="A7" s="264"/>
      <c r="B7" s="265"/>
      <c r="C7" s="265"/>
      <c r="D7" s="266"/>
      <c r="E7" s="267"/>
      <c r="F7" s="281"/>
      <c r="G7" s="268"/>
      <c r="H7" s="282"/>
      <c r="I7" s="79"/>
      <c r="J7" s="79"/>
      <c r="K7" s="79"/>
      <c r="L7" s="79"/>
      <c r="M7" s="7"/>
    </row>
    <row r="8" spans="1:8" s="7" customFormat="1" ht="13.5" thickBot="1">
      <c r="A8" s="249">
        <v>1408</v>
      </c>
      <c r="B8" s="411" t="s">
        <v>65</v>
      </c>
      <c r="C8" s="412"/>
      <c r="D8" s="412"/>
      <c r="E8" s="412"/>
      <c r="F8" s="283"/>
      <c r="G8" s="263"/>
      <c r="H8" s="284"/>
    </row>
    <row r="9" spans="1:8" ht="14.25" thickBot="1" thickTop="1">
      <c r="A9" s="250"/>
      <c r="B9" s="84"/>
      <c r="C9" s="174"/>
      <c r="D9" s="174"/>
      <c r="E9" s="174"/>
      <c r="F9" s="174"/>
      <c r="G9" s="174"/>
      <c r="H9" s="286">
        <f>G9+F9</f>
        <v>0</v>
      </c>
    </row>
    <row r="10" spans="1:8" ht="14.25" thickBot="1" thickTop="1">
      <c r="A10" s="250"/>
      <c r="B10" s="84"/>
      <c r="C10" s="174"/>
      <c r="D10" s="174"/>
      <c r="E10" s="174"/>
      <c r="F10" s="174"/>
      <c r="G10" s="174"/>
      <c r="H10" s="286">
        <v>0</v>
      </c>
    </row>
    <row r="11" spans="1:8" ht="14.25" thickBot="1" thickTop="1">
      <c r="A11" s="250"/>
      <c r="B11" s="84"/>
      <c r="C11" s="174"/>
      <c r="D11" s="174"/>
      <c r="E11" s="174"/>
      <c r="F11" s="174"/>
      <c r="G11" s="174"/>
      <c r="H11" s="286">
        <f aca="true" t="shared" si="0" ref="H11:H17">G11+F11</f>
        <v>0</v>
      </c>
    </row>
    <row r="12" spans="1:8" ht="14.25" thickBot="1" thickTop="1">
      <c r="A12" s="250"/>
      <c r="B12" s="84"/>
      <c r="C12" s="174"/>
      <c r="D12" s="174"/>
      <c r="E12" s="174"/>
      <c r="F12" s="174"/>
      <c r="G12" s="174"/>
      <c r="H12" s="285">
        <f>G12+F12</f>
        <v>0</v>
      </c>
    </row>
    <row r="13" spans="1:8" ht="14.25" thickBot="1" thickTop="1">
      <c r="A13" s="250"/>
      <c r="B13" s="84"/>
      <c r="C13" s="174"/>
      <c r="D13" s="174"/>
      <c r="E13" s="174"/>
      <c r="F13" s="174"/>
      <c r="G13" s="174"/>
      <c r="H13" s="285">
        <f t="shared" si="0"/>
        <v>0</v>
      </c>
    </row>
    <row r="14" spans="1:9" ht="14.25" thickBot="1" thickTop="1">
      <c r="A14" s="250"/>
      <c r="B14" s="84"/>
      <c r="C14" s="174"/>
      <c r="D14" s="174"/>
      <c r="E14" s="174"/>
      <c r="F14" s="174"/>
      <c r="G14" s="174"/>
      <c r="H14" s="286">
        <f t="shared" si="0"/>
        <v>0</v>
      </c>
      <c r="I14" s="8"/>
    </row>
    <row r="15" spans="1:9" ht="14.25" thickBot="1" thickTop="1">
      <c r="A15" s="250"/>
      <c r="B15" s="84"/>
      <c r="C15" s="174"/>
      <c r="D15" s="174"/>
      <c r="E15" s="174"/>
      <c r="F15" s="174"/>
      <c r="G15" s="174"/>
      <c r="H15" s="285">
        <f t="shared" si="0"/>
        <v>0</v>
      </c>
      <c r="I15" s="8"/>
    </row>
    <row r="16" spans="1:8" s="7" customFormat="1" ht="14.25" thickBot="1" thickTop="1">
      <c r="A16" s="250"/>
      <c r="B16" s="84"/>
      <c r="C16" s="174"/>
      <c r="D16" s="174"/>
      <c r="E16" s="174"/>
      <c r="F16" s="174"/>
      <c r="G16" s="174"/>
      <c r="H16" s="286">
        <f t="shared" si="0"/>
        <v>0</v>
      </c>
    </row>
    <row r="17" spans="1:8" s="7" customFormat="1" ht="14.25" thickBot="1" thickTop="1">
      <c r="A17" s="250"/>
      <c r="B17" s="84"/>
      <c r="C17" s="174"/>
      <c r="D17" s="174"/>
      <c r="E17" s="174"/>
      <c r="F17" s="174"/>
      <c r="G17" s="174"/>
      <c r="H17" s="286">
        <f t="shared" si="0"/>
        <v>0</v>
      </c>
    </row>
    <row r="18" spans="1:8" s="7" customFormat="1" ht="14.25" thickBot="1" thickTop="1">
      <c r="A18" s="388" t="s">
        <v>110</v>
      </c>
      <c r="B18" s="81" t="s">
        <v>95</v>
      </c>
      <c r="C18" s="380"/>
      <c r="D18" s="315">
        <f>SUM(D9:D17)</f>
        <v>0</v>
      </c>
      <c r="E18" s="248">
        <f>SUM(E9:E17)</f>
        <v>0</v>
      </c>
      <c r="F18" s="287"/>
      <c r="G18" s="248">
        <f>SUM(G9:G17)</f>
        <v>0</v>
      </c>
      <c r="H18" s="381"/>
    </row>
    <row r="19" spans="1:8" s="83" customFormat="1" ht="13.5" thickBot="1">
      <c r="A19" s="389"/>
      <c r="B19" s="81"/>
      <c r="C19" s="254"/>
      <c r="D19" s="254"/>
      <c r="E19" s="255"/>
      <c r="F19" s="288"/>
      <c r="G19" s="252"/>
      <c r="H19" s="311" t="str">
        <f>IF(G18=0,"0",G18)</f>
        <v>0</v>
      </c>
    </row>
    <row r="20" spans="1:8" s="7" customFormat="1" ht="13.5" thickBot="1">
      <c r="A20" s="382">
        <f>'Current HOPE VI Bud Info'!$G$4</f>
        <v>0</v>
      </c>
      <c r="B20" s="247" t="s">
        <v>118</v>
      </c>
      <c r="C20" s="253">
        <f>IF(SUM(C9:C17)=D20,D20,"Amount?")</f>
        <v>0</v>
      </c>
      <c r="D20" s="253">
        <f>'Current HOPE VI Bud Info'!E7</f>
        <v>0</v>
      </c>
      <c r="E20" s="253">
        <f>'Current HOPE VI Bud Info'!F7</f>
        <v>0</v>
      </c>
      <c r="F20" s="289">
        <f>IF(SUM(F9:F17)&lt;&gt;G20,"Amounts?",G20)</f>
        <v>0</v>
      </c>
      <c r="G20" s="260">
        <f>'Current HOPE VI Bud Info'!G7</f>
        <v>0</v>
      </c>
      <c r="H20" s="290">
        <f>F20</f>
        <v>0</v>
      </c>
    </row>
    <row r="21" spans="1:8" ht="14.25" thickBot="1" thickTop="1">
      <c r="A21" s="251"/>
      <c r="B21" s="151" t="s">
        <v>111</v>
      </c>
      <c r="C21" s="316"/>
      <c r="D21" s="316">
        <f>IF(D18+D20='Req Chng Overall HOPE VI Bud'!F18,D18+D20,"Check Numbers")</f>
        <v>0</v>
      </c>
      <c r="E21" s="257">
        <f>IF(E18+E20='Req Chng Disb Fnds Realignment'!E20,E18+E20,"Check Numbers")</f>
        <v>0</v>
      </c>
      <c r="F21" s="258"/>
      <c r="G21" s="257">
        <f>IF(G18+G20='Req Chng Auth Expend Spread'!F18,G18+G20,"Check Amounts")</f>
        <v>0</v>
      </c>
      <c r="H21" s="259">
        <f>H19+H20</f>
        <v>0</v>
      </c>
    </row>
    <row r="22" spans="1:8" ht="13.5" thickBot="1">
      <c r="A22" s="251"/>
      <c r="B22" s="231" t="s">
        <v>120</v>
      </c>
      <c r="C22" s="319"/>
      <c r="D22" s="319"/>
      <c r="E22" s="291" t="str">
        <f>IF(E20=0,"%",E21/D21)</f>
        <v>%</v>
      </c>
      <c r="F22" s="304" t="str">
        <f>IF(F20=0,"%",F20/D21)</f>
        <v>%</v>
      </c>
      <c r="G22" s="292" t="str">
        <f>IF(G20=0,"%",G21/D21)</f>
        <v>%</v>
      </c>
      <c r="H22" s="292" t="str">
        <f>IF(H20=0,"%",H21/D21)</f>
        <v>%</v>
      </c>
    </row>
    <row r="23" spans="1:8" ht="13.5" thickBot="1">
      <c r="A23" s="153"/>
      <c r="B23" s="154"/>
      <c r="C23" s="155"/>
      <c r="D23" s="155"/>
      <c r="E23" s="293"/>
      <c r="F23" s="294"/>
      <c r="G23" s="156"/>
      <c r="H23" s="86"/>
    </row>
    <row r="24" spans="1:8" ht="13.5" thickBot="1">
      <c r="A24" s="150">
        <v>1410</v>
      </c>
      <c r="B24" s="152" t="s">
        <v>66</v>
      </c>
      <c r="C24" s="147"/>
      <c r="D24" s="147"/>
      <c r="E24" s="147"/>
      <c r="F24" s="283"/>
      <c r="G24" s="157"/>
      <c r="H24" s="284"/>
    </row>
    <row r="25" spans="1:10" ht="14.25" thickBot="1" thickTop="1">
      <c r="A25" s="148"/>
      <c r="B25" s="84"/>
      <c r="C25" s="174"/>
      <c r="D25" s="174"/>
      <c r="E25" s="174"/>
      <c r="F25" s="174"/>
      <c r="G25" s="174"/>
      <c r="H25" s="285">
        <f>G25+F25</f>
        <v>0</v>
      </c>
      <c r="J25" s="159"/>
    </row>
    <row r="26" spans="1:8" ht="14.25" thickBot="1" thickTop="1">
      <c r="A26" s="148"/>
      <c r="B26" s="84"/>
      <c r="C26" s="174"/>
      <c r="D26" s="174"/>
      <c r="E26" s="174"/>
      <c r="F26" s="174"/>
      <c r="G26" s="174"/>
      <c r="H26" s="286">
        <f>G26+F26</f>
        <v>0</v>
      </c>
    </row>
    <row r="27" spans="1:8" ht="14.25" thickBot="1" thickTop="1">
      <c r="A27" s="148"/>
      <c r="B27" s="84"/>
      <c r="C27" s="174"/>
      <c r="D27" s="174"/>
      <c r="E27" s="174"/>
      <c r="F27" s="174"/>
      <c r="G27" s="174"/>
      <c r="H27" s="285">
        <f aca="true" t="shared" si="1" ref="H27:H33">G27+F27</f>
        <v>0</v>
      </c>
    </row>
    <row r="28" spans="1:8" ht="14.25" thickBot="1" thickTop="1">
      <c r="A28" s="148"/>
      <c r="B28" s="84"/>
      <c r="C28" s="174"/>
      <c r="D28" s="174"/>
      <c r="E28" s="174"/>
      <c r="F28" s="174"/>
      <c r="G28" s="174"/>
      <c r="H28" s="286">
        <f t="shared" si="1"/>
        <v>0</v>
      </c>
    </row>
    <row r="29" spans="1:8" ht="14.25" thickBot="1" thickTop="1">
      <c r="A29" s="148"/>
      <c r="B29" s="84"/>
      <c r="C29" s="174"/>
      <c r="D29" s="174"/>
      <c r="E29" s="174"/>
      <c r="F29" s="174"/>
      <c r="G29" s="174"/>
      <c r="H29" s="285">
        <f t="shared" si="1"/>
        <v>0</v>
      </c>
    </row>
    <row r="30" spans="1:8" ht="14.25" thickBot="1" thickTop="1">
      <c r="A30" s="148"/>
      <c r="B30" s="84"/>
      <c r="C30" s="174"/>
      <c r="D30" s="174"/>
      <c r="E30" s="174"/>
      <c r="F30" s="174"/>
      <c r="G30" s="174"/>
      <c r="H30" s="286">
        <f t="shared" si="1"/>
        <v>0</v>
      </c>
    </row>
    <row r="31" spans="1:8" ht="14.25" thickBot="1" thickTop="1">
      <c r="A31" s="148"/>
      <c r="B31" s="84"/>
      <c r="C31" s="174"/>
      <c r="D31" s="174"/>
      <c r="E31" s="174"/>
      <c r="F31" s="174"/>
      <c r="G31" s="174"/>
      <c r="H31" s="285">
        <f t="shared" si="1"/>
        <v>0</v>
      </c>
    </row>
    <row r="32" spans="1:8" ht="14.25" thickBot="1" thickTop="1">
      <c r="A32" s="148"/>
      <c r="B32" s="84"/>
      <c r="C32" s="174"/>
      <c r="D32" s="174"/>
      <c r="E32" s="174"/>
      <c r="F32" s="174"/>
      <c r="G32" s="174"/>
      <c r="H32" s="286">
        <f t="shared" si="1"/>
        <v>0</v>
      </c>
    </row>
    <row r="33" spans="1:8" s="7" customFormat="1" ht="14.25" thickBot="1" thickTop="1">
      <c r="A33" s="148"/>
      <c r="B33" s="84"/>
      <c r="C33" s="174"/>
      <c r="D33" s="174"/>
      <c r="E33" s="174"/>
      <c r="F33" s="174"/>
      <c r="G33" s="174"/>
      <c r="H33" s="286">
        <f t="shared" si="1"/>
        <v>0</v>
      </c>
    </row>
    <row r="34" spans="1:8" s="7" customFormat="1" ht="14.25" thickBot="1" thickTop="1">
      <c r="A34" s="403" t="s">
        <v>110</v>
      </c>
      <c r="B34" s="81" t="s">
        <v>95</v>
      </c>
      <c r="C34" s="380"/>
      <c r="D34" s="315">
        <f>SUM(D25:D33)</f>
        <v>0</v>
      </c>
      <c r="E34" s="248">
        <f>SUM(E25:E33)</f>
        <v>0</v>
      </c>
      <c r="F34" s="287"/>
      <c r="G34" s="248">
        <f>SUM(G25:G33)</f>
        <v>0</v>
      </c>
      <c r="H34" s="381"/>
    </row>
    <row r="35" spans="1:8" s="83" customFormat="1" ht="13.5" thickBot="1">
      <c r="A35" s="404"/>
      <c r="B35" s="81"/>
      <c r="C35" s="228"/>
      <c r="D35" s="228"/>
      <c r="E35" s="229"/>
      <c r="F35" s="288"/>
      <c r="G35" s="252"/>
      <c r="H35" s="311" t="str">
        <f>IF(G34=0,"0",G34)</f>
        <v>0</v>
      </c>
    </row>
    <row r="36" spans="1:8" s="7" customFormat="1" ht="13.5" thickBot="1">
      <c r="A36" s="305">
        <f>'Current HOPE VI Bud Info'!$G$4</f>
        <v>0</v>
      </c>
      <c r="B36" s="247" t="s">
        <v>118</v>
      </c>
      <c r="C36" s="253">
        <f>IF(SUM(C25:C33)=D36,D36,"Amount?")</f>
        <v>0</v>
      </c>
      <c r="D36" s="175">
        <f>'Current HOPE VI Bud Info'!E8</f>
        <v>0</v>
      </c>
      <c r="E36" s="175">
        <f>'Req Chng Disb Fnds Realignment'!C21</f>
        <v>0</v>
      </c>
      <c r="F36" s="289">
        <f>IF(SUM(F25:F33)&lt;&gt;G36,"Amounts?",G36)</f>
        <v>0</v>
      </c>
      <c r="G36" s="260">
        <f>'Req Chng Auth Expend Spread'!D19</f>
        <v>0</v>
      </c>
      <c r="H36" s="290">
        <f>F36</f>
        <v>0</v>
      </c>
    </row>
    <row r="37" spans="1:8" ht="14.25" thickBot="1" thickTop="1">
      <c r="A37" s="149"/>
      <c r="B37" s="151" t="s">
        <v>111</v>
      </c>
      <c r="C37" s="316"/>
      <c r="D37" s="316">
        <f>IF(D34+D36='Req Chng Overall HOPE VI Bud'!F19,D34+D36,"Check Numbers")</f>
        <v>0</v>
      </c>
      <c r="E37" s="257">
        <f>IF(E34+E36='Req Chng Disb Fnds Realignment'!E21,E34+E36,"Check Numbers")</f>
        <v>0</v>
      </c>
      <c r="F37" s="295"/>
      <c r="G37" s="257">
        <f>IF(G34+G36='Req Chng Auth Expend Spread'!F19,G34+G36,"Check Numbers")</f>
        <v>0</v>
      </c>
      <c r="H37" s="259">
        <f>H35+H36</f>
        <v>0</v>
      </c>
    </row>
    <row r="38" spans="1:8" ht="13.5" thickBot="1">
      <c r="A38" s="251"/>
      <c r="B38" s="231" t="s">
        <v>120</v>
      </c>
      <c r="C38" s="320"/>
      <c r="D38" s="320"/>
      <c r="E38" s="291" t="str">
        <f>IF(E36=0,"%",E37/D37)</f>
        <v>%</v>
      </c>
      <c r="F38" s="304" t="str">
        <f>IF(F36=0,"%",F36/D37)</f>
        <v>%</v>
      </c>
      <c r="G38" s="292" t="str">
        <f>IF(G36=0,"%",G37/D37)</f>
        <v>%</v>
      </c>
      <c r="H38" s="292" t="str">
        <f>IF(H36=0,"%",H37/D37)</f>
        <v>%</v>
      </c>
    </row>
    <row r="39" spans="1:8" ht="13.5" thickBot="1">
      <c r="A39" s="153"/>
      <c r="B39" s="154"/>
      <c r="C39" s="155"/>
      <c r="D39" s="155"/>
      <c r="E39" s="293"/>
      <c r="F39" s="294"/>
      <c r="G39" s="156"/>
      <c r="H39" s="86"/>
    </row>
    <row r="40" spans="1:8" ht="13.5" thickBot="1">
      <c r="A40" s="150">
        <v>1430</v>
      </c>
      <c r="B40" s="152" t="s">
        <v>67</v>
      </c>
      <c r="C40" s="147"/>
      <c r="D40" s="147"/>
      <c r="E40" s="147"/>
      <c r="F40" s="283"/>
      <c r="G40" s="157"/>
      <c r="H40" s="284"/>
    </row>
    <row r="41" spans="1:8" ht="14.25" thickBot="1" thickTop="1">
      <c r="A41" s="148"/>
      <c r="B41" s="84"/>
      <c r="C41" s="174"/>
      <c r="D41" s="174"/>
      <c r="E41" s="174"/>
      <c r="F41" s="174"/>
      <c r="G41" s="174"/>
      <c r="H41" s="285">
        <f aca="true" t="shared" si="2" ref="H41:H49">G41+F41</f>
        <v>0</v>
      </c>
    </row>
    <row r="42" spans="1:8" ht="14.25" thickBot="1" thickTop="1">
      <c r="A42" s="148"/>
      <c r="B42" s="84"/>
      <c r="C42" s="174"/>
      <c r="D42" s="174"/>
      <c r="E42" s="174"/>
      <c r="F42" s="174"/>
      <c r="G42" s="174"/>
      <c r="H42" s="286">
        <f t="shared" si="2"/>
        <v>0</v>
      </c>
    </row>
    <row r="43" spans="1:8" ht="14.25" thickBot="1" thickTop="1">
      <c r="A43" s="148"/>
      <c r="B43" s="84"/>
      <c r="C43" s="174"/>
      <c r="D43" s="174"/>
      <c r="E43" s="174"/>
      <c r="F43" s="174"/>
      <c r="G43" s="174"/>
      <c r="H43" s="285">
        <f t="shared" si="2"/>
        <v>0</v>
      </c>
    </row>
    <row r="44" spans="1:8" ht="14.25" thickBot="1" thickTop="1">
      <c r="A44" s="148"/>
      <c r="B44" s="84"/>
      <c r="C44" s="174"/>
      <c r="D44" s="174"/>
      <c r="E44" s="174"/>
      <c r="F44" s="174"/>
      <c r="G44" s="174"/>
      <c r="H44" s="286">
        <f t="shared" si="2"/>
        <v>0</v>
      </c>
    </row>
    <row r="45" spans="1:8" ht="14.25" thickBot="1" thickTop="1">
      <c r="A45" s="148"/>
      <c r="B45" s="84"/>
      <c r="C45" s="174"/>
      <c r="D45" s="174"/>
      <c r="E45" s="174"/>
      <c r="F45" s="174"/>
      <c r="G45" s="174"/>
      <c r="H45" s="285">
        <f t="shared" si="2"/>
        <v>0</v>
      </c>
    </row>
    <row r="46" spans="1:8" ht="14.25" thickBot="1" thickTop="1">
      <c r="A46" s="148"/>
      <c r="B46" s="84"/>
      <c r="C46" s="174"/>
      <c r="D46" s="174"/>
      <c r="E46" s="174"/>
      <c r="F46" s="174"/>
      <c r="G46" s="174"/>
      <c r="H46" s="286">
        <f t="shared" si="2"/>
        <v>0</v>
      </c>
    </row>
    <row r="47" spans="1:8" ht="14.25" thickBot="1" thickTop="1">
      <c r="A47" s="148"/>
      <c r="B47" s="84"/>
      <c r="C47" s="174"/>
      <c r="D47" s="174"/>
      <c r="E47" s="174"/>
      <c r="F47" s="174"/>
      <c r="G47" s="174"/>
      <c r="H47" s="285">
        <f t="shared" si="2"/>
        <v>0</v>
      </c>
    </row>
    <row r="48" spans="1:8" ht="14.25" thickBot="1" thickTop="1">
      <c r="A48" s="148"/>
      <c r="B48" s="84"/>
      <c r="C48" s="174"/>
      <c r="D48" s="174"/>
      <c r="E48" s="174"/>
      <c r="F48" s="174"/>
      <c r="G48" s="174"/>
      <c r="H48" s="286">
        <f t="shared" si="2"/>
        <v>0</v>
      </c>
    </row>
    <row r="49" spans="1:8" s="7" customFormat="1" ht="14.25" thickBot="1" thickTop="1">
      <c r="A49" s="148"/>
      <c r="B49" s="84"/>
      <c r="C49" s="174"/>
      <c r="D49" s="174"/>
      <c r="E49" s="174"/>
      <c r="F49" s="174"/>
      <c r="G49" s="174"/>
      <c r="H49" s="286">
        <f t="shared" si="2"/>
        <v>0</v>
      </c>
    </row>
    <row r="50" spans="1:8" s="7" customFormat="1" ht="14.25" thickBot="1" thickTop="1">
      <c r="A50" s="403" t="s">
        <v>110</v>
      </c>
      <c r="B50" s="81" t="s">
        <v>95</v>
      </c>
      <c r="C50" s="380"/>
      <c r="D50" s="315">
        <f>SUM(D41:D49)</f>
        <v>0</v>
      </c>
      <c r="E50" s="248">
        <f>SUM(E41:E49)</f>
        <v>0</v>
      </c>
      <c r="F50" s="287"/>
      <c r="G50" s="248">
        <f>SUM(G41:G49)</f>
        <v>0</v>
      </c>
      <c r="H50" s="381"/>
    </row>
    <row r="51" spans="1:8" s="83" customFormat="1" ht="13.5" thickBot="1">
      <c r="A51" s="404"/>
      <c r="B51" s="81"/>
      <c r="C51" s="228"/>
      <c r="D51" s="228"/>
      <c r="E51" s="229"/>
      <c r="F51" s="288"/>
      <c r="G51" s="252"/>
      <c r="H51" s="311" t="str">
        <f>IF(G50=0,"0",G50)</f>
        <v>0</v>
      </c>
    </row>
    <row r="52" spans="1:8" s="7" customFormat="1" ht="13.5" thickBot="1">
      <c r="A52" s="305">
        <f>'Current HOPE VI Bud Info'!$G$4</f>
        <v>0</v>
      </c>
      <c r="B52" s="247" t="s">
        <v>118</v>
      </c>
      <c r="C52" s="253">
        <f>IF(SUM(C41:C49)=D52,D52,"Amount?")</f>
        <v>0</v>
      </c>
      <c r="D52" s="175">
        <f>'Req Chng Overall HOPE VI Bud'!D20</f>
        <v>0</v>
      </c>
      <c r="E52" s="175">
        <f>'Req Chng Disb Fnds Realignment'!C22</f>
        <v>0</v>
      </c>
      <c r="F52" s="289">
        <f>IF(SUM(F41:F49)&lt;&gt;G52,"Amounts?",G52)</f>
        <v>0</v>
      </c>
      <c r="G52" s="260">
        <f>'Req Chng Auth Expend Spread'!D20</f>
        <v>0</v>
      </c>
      <c r="H52" s="290">
        <f>F52</f>
        <v>0</v>
      </c>
    </row>
    <row r="53" spans="1:8" ht="14.25" thickBot="1" thickTop="1">
      <c r="A53" s="149"/>
      <c r="B53" s="151" t="s">
        <v>111</v>
      </c>
      <c r="C53" s="316"/>
      <c r="D53" s="316">
        <f>IF(D50+D52='Req Chng Overall HOPE VI Bud'!F20,D50+D52,"Check Numbers")</f>
        <v>0</v>
      </c>
      <c r="E53" s="257">
        <f>IF(E50+E52='Req Chng Disb Fnds Realignment'!E22,E50+E52,"Check Numbers")</f>
        <v>0</v>
      </c>
      <c r="F53" s="258"/>
      <c r="G53" s="257">
        <f>IF(G50+G52='Req Chng Auth Expend Spread'!F20,G50+G52,"Check Numbers")</f>
        <v>0</v>
      </c>
      <c r="H53" s="259">
        <f>H51+H52</f>
        <v>0</v>
      </c>
    </row>
    <row r="54" spans="1:8" ht="13.5" thickBot="1">
      <c r="A54" s="251"/>
      <c r="B54" s="231" t="s">
        <v>120</v>
      </c>
      <c r="C54" s="320"/>
      <c r="D54" s="320"/>
      <c r="E54" s="291" t="str">
        <f>IF(E52=0,"%",E53/D53)</f>
        <v>%</v>
      </c>
      <c r="F54" s="304" t="str">
        <f>IF(F52=0,"%",F52/D53)</f>
        <v>%</v>
      </c>
      <c r="G54" s="292" t="str">
        <f>IF(G52=0,"%",G53/D53)</f>
        <v>%</v>
      </c>
      <c r="H54" s="292" t="str">
        <f>IF(H52=0,"%",H53/D53)</f>
        <v>%</v>
      </c>
    </row>
    <row r="55" spans="1:8" ht="13.5" thickBot="1">
      <c r="A55" s="153"/>
      <c r="B55" s="154"/>
      <c r="C55" s="155"/>
      <c r="D55" s="155"/>
      <c r="E55" s="293"/>
      <c r="F55" s="294"/>
      <c r="G55" s="156"/>
      <c r="H55" s="86"/>
    </row>
    <row r="56" spans="1:8" ht="13.5" thickBot="1">
      <c r="A56" s="150">
        <v>1440</v>
      </c>
      <c r="B56" s="152" t="s">
        <v>68</v>
      </c>
      <c r="C56" s="147"/>
      <c r="D56" s="147"/>
      <c r="E56" s="147"/>
      <c r="F56" s="283"/>
      <c r="G56" s="157"/>
      <c r="H56" s="284"/>
    </row>
    <row r="57" spans="1:8" ht="14.25" thickBot="1" thickTop="1">
      <c r="A57" s="148"/>
      <c r="B57" s="84"/>
      <c r="C57" s="174"/>
      <c r="D57" s="174"/>
      <c r="E57" s="174"/>
      <c r="F57" s="174"/>
      <c r="G57" s="174"/>
      <c r="H57" s="285">
        <f aca="true" t="shared" si="3" ref="H57:H65">G57+F57</f>
        <v>0</v>
      </c>
    </row>
    <row r="58" spans="1:8" ht="14.25" thickBot="1" thickTop="1">
      <c r="A58" s="148"/>
      <c r="B58" s="84"/>
      <c r="C58" s="174"/>
      <c r="D58" s="174"/>
      <c r="E58" s="174"/>
      <c r="F58" s="174"/>
      <c r="G58" s="174"/>
      <c r="H58" s="286">
        <f t="shared" si="3"/>
        <v>0</v>
      </c>
    </row>
    <row r="59" spans="1:8" ht="14.25" thickBot="1" thickTop="1">
      <c r="A59" s="148"/>
      <c r="B59" s="84"/>
      <c r="C59" s="174"/>
      <c r="D59" s="174"/>
      <c r="E59" s="174"/>
      <c r="F59" s="174"/>
      <c r="G59" s="174"/>
      <c r="H59" s="285">
        <f t="shared" si="3"/>
        <v>0</v>
      </c>
    </row>
    <row r="60" spans="1:8" ht="14.25" thickBot="1" thickTop="1">
      <c r="A60" s="148"/>
      <c r="B60" s="84"/>
      <c r="C60" s="174"/>
      <c r="D60" s="174"/>
      <c r="E60" s="174"/>
      <c r="F60" s="174"/>
      <c r="G60" s="174"/>
      <c r="H60" s="286">
        <f t="shared" si="3"/>
        <v>0</v>
      </c>
    </row>
    <row r="61" spans="1:8" ht="14.25" thickBot="1" thickTop="1">
      <c r="A61" s="148"/>
      <c r="B61" s="84"/>
      <c r="C61" s="174"/>
      <c r="D61" s="174"/>
      <c r="E61" s="174"/>
      <c r="F61" s="174"/>
      <c r="G61" s="174"/>
      <c r="H61" s="285">
        <f t="shared" si="3"/>
        <v>0</v>
      </c>
    </row>
    <row r="62" spans="1:8" ht="14.25" thickBot="1" thickTop="1">
      <c r="A62" s="148"/>
      <c r="B62" s="84"/>
      <c r="C62" s="174"/>
      <c r="D62" s="174"/>
      <c r="E62" s="174"/>
      <c r="F62" s="174"/>
      <c r="G62" s="174"/>
      <c r="H62" s="286">
        <f t="shared" si="3"/>
        <v>0</v>
      </c>
    </row>
    <row r="63" spans="1:8" ht="14.25" thickBot="1" thickTop="1">
      <c r="A63" s="148"/>
      <c r="B63" s="84"/>
      <c r="C63" s="174"/>
      <c r="D63" s="174"/>
      <c r="E63" s="174"/>
      <c r="F63" s="174"/>
      <c r="G63" s="174"/>
      <c r="H63" s="285">
        <f t="shared" si="3"/>
        <v>0</v>
      </c>
    </row>
    <row r="64" spans="1:8" ht="14.25" thickBot="1" thickTop="1">
      <c r="A64" s="148"/>
      <c r="B64" s="84"/>
      <c r="C64" s="174"/>
      <c r="D64" s="174"/>
      <c r="E64" s="174"/>
      <c r="F64" s="174"/>
      <c r="G64" s="174"/>
      <c r="H64" s="286">
        <f t="shared" si="3"/>
        <v>0</v>
      </c>
    </row>
    <row r="65" spans="1:8" s="7" customFormat="1" ht="14.25" thickBot="1" thickTop="1">
      <c r="A65" s="148"/>
      <c r="B65" s="84"/>
      <c r="C65" s="174"/>
      <c r="D65" s="174"/>
      <c r="E65" s="174"/>
      <c r="F65" s="174"/>
      <c r="G65" s="174"/>
      <c r="H65" s="286">
        <f t="shared" si="3"/>
        <v>0</v>
      </c>
    </row>
    <row r="66" spans="1:8" s="7" customFormat="1" ht="14.25" thickBot="1" thickTop="1">
      <c r="A66" s="403" t="s">
        <v>110</v>
      </c>
      <c r="B66" s="81" t="s">
        <v>95</v>
      </c>
      <c r="C66" s="380"/>
      <c r="D66" s="315">
        <f>SUM(D57:D65)</f>
        <v>0</v>
      </c>
      <c r="E66" s="248">
        <f>SUM(E57:E65)</f>
        <v>0</v>
      </c>
      <c r="F66" s="287"/>
      <c r="G66" s="248">
        <f>SUM(G57:G65)</f>
        <v>0</v>
      </c>
      <c r="H66" s="381"/>
    </row>
    <row r="67" spans="1:8" s="83" customFormat="1" ht="13.5" thickBot="1">
      <c r="A67" s="404"/>
      <c r="B67" s="81"/>
      <c r="C67" s="228"/>
      <c r="D67" s="228"/>
      <c r="E67" s="229"/>
      <c r="F67" s="288"/>
      <c r="G67" s="252"/>
      <c r="H67" s="311" t="str">
        <f>IF(G66=0,"0",G66)</f>
        <v>0</v>
      </c>
    </row>
    <row r="68" spans="1:8" s="7" customFormat="1" ht="13.5" thickBot="1">
      <c r="A68" s="305">
        <f>'Current HOPE VI Bud Info'!$G$4</f>
        <v>0</v>
      </c>
      <c r="B68" s="247" t="s">
        <v>118</v>
      </c>
      <c r="C68" s="253">
        <f>IF(SUM(C57:C65)=D68,D68,"Amount?")</f>
        <v>0</v>
      </c>
      <c r="D68" s="175">
        <f>'Req Chng Overall HOPE VI Bud'!D21</f>
        <v>0</v>
      </c>
      <c r="E68" s="175">
        <f>'Req Chng Disb Fnds Realignment'!C23</f>
        <v>0</v>
      </c>
      <c r="F68" s="289">
        <f>IF(SUM(F57:F65)&lt;&gt;G68,"Amounts?",G68)</f>
        <v>0</v>
      </c>
      <c r="G68" s="260">
        <f>'Req Chng Auth Expend Spread'!D21</f>
        <v>0</v>
      </c>
      <c r="H68" s="290">
        <f>F68</f>
        <v>0</v>
      </c>
    </row>
    <row r="69" spans="1:8" ht="14.25" thickBot="1" thickTop="1">
      <c r="A69" s="149"/>
      <c r="B69" s="151" t="s">
        <v>111</v>
      </c>
      <c r="C69" s="316"/>
      <c r="D69" s="316">
        <f>IF(D66+D68='Req Chng Overall HOPE VI Bud'!F21,D66+D68,"Check Numbers")</f>
        <v>0</v>
      </c>
      <c r="E69" s="257">
        <f>IF(E66+E68='Req Chng Disb Fnds Realignment'!E23,E66+E68,"Check Numbers")</f>
        <v>0</v>
      </c>
      <c r="F69" s="258"/>
      <c r="G69" s="257">
        <f>IF(G66+G68='Req Chng Auth Expend Spread'!F21,G66+G68,"Check Numbers")</f>
        <v>0</v>
      </c>
      <c r="H69" s="259">
        <f>H67+H68</f>
        <v>0</v>
      </c>
    </row>
    <row r="70" spans="1:8" ht="13.5" thickBot="1">
      <c r="A70" s="251"/>
      <c r="B70" s="231" t="s">
        <v>120</v>
      </c>
      <c r="C70" s="320"/>
      <c r="D70" s="320"/>
      <c r="E70" s="291" t="str">
        <f>IF(E68=0,"%",E69/D69)</f>
        <v>%</v>
      </c>
      <c r="F70" s="304" t="str">
        <f>IF(F68=0,"%",F68/D69)</f>
        <v>%</v>
      </c>
      <c r="G70" s="292" t="str">
        <f>IF(G68=0,"%",G69/D69)</f>
        <v>%</v>
      </c>
      <c r="H70" s="292" t="str">
        <f>IF(H68=0,"%",H69/D69)</f>
        <v>%</v>
      </c>
    </row>
    <row r="71" spans="1:8" ht="13.5" thickBot="1">
      <c r="A71" s="153"/>
      <c r="B71" s="154"/>
      <c r="C71" s="155"/>
      <c r="D71" s="155"/>
      <c r="E71" s="293"/>
      <c r="F71" s="294"/>
      <c r="G71" s="156"/>
      <c r="H71" s="86"/>
    </row>
    <row r="72" spans="1:8" ht="13.5" thickBot="1">
      <c r="A72" s="150">
        <v>1450</v>
      </c>
      <c r="B72" s="152" t="s">
        <v>69</v>
      </c>
      <c r="C72" s="147"/>
      <c r="D72" s="147"/>
      <c r="E72" s="147"/>
      <c r="F72" s="283"/>
      <c r="G72" s="157"/>
      <c r="H72" s="284"/>
    </row>
    <row r="73" spans="1:8" ht="14.25" thickBot="1" thickTop="1">
      <c r="A73" s="148"/>
      <c r="B73" s="84"/>
      <c r="C73" s="174"/>
      <c r="D73" s="174"/>
      <c r="E73" s="174"/>
      <c r="F73" s="174"/>
      <c r="G73" s="174"/>
      <c r="H73" s="285">
        <f>G73+F73</f>
        <v>0</v>
      </c>
    </row>
    <row r="74" spans="1:8" ht="14.25" thickBot="1" thickTop="1">
      <c r="A74" s="148"/>
      <c r="B74" s="84"/>
      <c r="C74" s="174"/>
      <c r="D74" s="174"/>
      <c r="E74" s="174"/>
      <c r="F74" s="174"/>
      <c r="G74" s="174"/>
      <c r="H74" s="286">
        <f>G74+F74</f>
        <v>0</v>
      </c>
    </row>
    <row r="75" spans="1:8" ht="14.25" thickBot="1" thickTop="1">
      <c r="A75" s="148"/>
      <c r="B75" s="84"/>
      <c r="C75" s="174"/>
      <c r="D75" s="174"/>
      <c r="E75" s="174"/>
      <c r="F75" s="174"/>
      <c r="G75" s="174"/>
      <c r="H75" s="285">
        <f>G75+F75</f>
        <v>0</v>
      </c>
    </row>
    <row r="76" spans="1:8" ht="14.25" thickBot="1" thickTop="1">
      <c r="A76" s="148"/>
      <c r="B76" s="84"/>
      <c r="C76" s="174"/>
      <c r="D76" s="174"/>
      <c r="E76" s="174"/>
      <c r="F76" s="174"/>
      <c r="G76" s="174"/>
      <c r="H76" s="286">
        <f aca="true" t="shared" si="4" ref="H76:H81">G76+F76</f>
        <v>0</v>
      </c>
    </row>
    <row r="77" spans="1:8" ht="14.25" thickBot="1" thickTop="1">
      <c r="A77" s="148"/>
      <c r="B77" s="84"/>
      <c r="C77" s="174"/>
      <c r="D77" s="174"/>
      <c r="E77" s="174"/>
      <c r="F77" s="174"/>
      <c r="G77" s="174"/>
      <c r="H77" s="285">
        <f t="shared" si="4"/>
        <v>0</v>
      </c>
    </row>
    <row r="78" spans="1:8" ht="14.25" thickBot="1" thickTop="1">
      <c r="A78" s="148"/>
      <c r="B78" s="84"/>
      <c r="C78" s="174"/>
      <c r="D78" s="174"/>
      <c r="E78" s="174"/>
      <c r="F78" s="174"/>
      <c r="G78" s="174"/>
      <c r="H78" s="286">
        <f t="shared" si="4"/>
        <v>0</v>
      </c>
    </row>
    <row r="79" spans="1:8" ht="14.25" thickBot="1" thickTop="1">
      <c r="A79" s="148"/>
      <c r="B79" s="84"/>
      <c r="C79" s="174"/>
      <c r="D79" s="174"/>
      <c r="E79" s="174"/>
      <c r="F79" s="174"/>
      <c r="G79" s="174"/>
      <c r="H79" s="285">
        <f t="shared" si="4"/>
        <v>0</v>
      </c>
    </row>
    <row r="80" spans="1:8" ht="14.25" thickBot="1" thickTop="1">
      <c r="A80" s="148"/>
      <c r="B80" s="84"/>
      <c r="C80" s="174"/>
      <c r="D80" s="174"/>
      <c r="E80" s="174"/>
      <c r="F80" s="174"/>
      <c r="G80" s="174"/>
      <c r="H80" s="286">
        <f t="shared" si="4"/>
        <v>0</v>
      </c>
    </row>
    <row r="81" spans="1:8" s="7" customFormat="1" ht="14.25" thickBot="1" thickTop="1">
      <c r="A81" s="148"/>
      <c r="B81" s="84"/>
      <c r="C81" s="174"/>
      <c r="D81" s="174"/>
      <c r="E81" s="174"/>
      <c r="F81" s="174"/>
      <c r="G81" s="174"/>
      <c r="H81" s="286">
        <f t="shared" si="4"/>
        <v>0</v>
      </c>
    </row>
    <row r="82" spans="1:8" s="7" customFormat="1" ht="14.25" thickBot="1" thickTop="1">
      <c r="A82" s="403" t="s">
        <v>110</v>
      </c>
      <c r="B82" s="81" t="s">
        <v>95</v>
      </c>
      <c r="C82" s="380"/>
      <c r="D82" s="315">
        <f>SUM(D73:D81)</f>
        <v>0</v>
      </c>
      <c r="E82" s="248">
        <f>SUM(E73:E81)</f>
        <v>0</v>
      </c>
      <c r="F82" s="287"/>
      <c r="G82" s="248">
        <f>SUM(G73:G81)</f>
        <v>0</v>
      </c>
      <c r="H82" s="381"/>
    </row>
    <row r="83" spans="1:8" s="83" customFormat="1" ht="13.5" thickBot="1">
      <c r="A83" s="404"/>
      <c r="B83" s="81"/>
      <c r="C83" s="228"/>
      <c r="D83" s="228"/>
      <c r="E83" s="229"/>
      <c r="F83" s="288"/>
      <c r="G83" s="252"/>
      <c r="H83" s="311" t="str">
        <f>IF(G82=0,"0",G82)</f>
        <v>0</v>
      </c>
    </row>
    <row r="84" spans="1:8" s="7" customFormat="1" ht="13.5" thickBot="1">
      <c r="A84" s="305">
        <f>'Current HOPE VI Bud Info'!$G$4</f>
        <v>0</v>
      </c>
      <c r="B84" s="247" t="s">
        <v>118</v>
      </c>
      <c r="C84" s="253">
        <f>IF(SUM(C73:C81)=D84,D84,"Amount?")</f>
        <v>0</v>
      </c>
      <c r="D84" s="175">
        <f>'Current HOPE VI Bud Info'!E11</f>
        <v>0</v>
      </c>
      <c r="E84" s="175">
        <f>'Req Chng Disb Fnds Realignment'!C24</f>
        <v>0</v>
      </c>
      <c r="F84" s="289">
        <f>IF(SUM(F73:F81)&lt;&gt;G84,"Amounts?",G84)</f>
        <v>0</v>
      </c>
      <c r="G84" s="260">
        <f>'Req Chng Auth Expend Spread'!D22</f>
        <v>0</v>
      </c>
      <c r="H84" s="290">
        <f>F84</f>
        <v>0</v>
      </c>
    </row>
    <row r="85" spans="1:8" ht="14.25" thickBot="1" thickTop="1">
      <c r="A85" s="149"/>
      <c r="B85" s="151" t="s">
        <v>111</v>
      </c>
      <c r="C85" s="316"/>
      <c r="D85" s="316">
        <f>IF(D82+D84='Req Chng Overall HOPE VI Bud'!F22,D82+D84,"Check Numbers")</f>
        <v>0</v>
      </c>
      <c r="E85" s="257">
        <f>IF(E82+E84='Req Chng Disb Fnds Realignment'!E24,E82+E84,"Check Numbers")</f>
        <v>0</v>
      </c>
      <c r="F85" s="258"/>
      <c r="G85" s="257">
        <f>IF(G82+G84='Req Chng Auth Expend Spread'!F22,G82+G84,"Check Numbers")</f>
        <v>0</v>
      </c>
      <c r="H85" s="259">
        <f>H83+H84</f>
        <v>0</v>
      </c>
    </row>
    <row r="86" spans="1:8" ht="13.5" thickBot="1">
      <c r="A86" s="251"/>
      <c r="B86" s="231" t="s">
        <v>120</v>
      </c>
      <c r="C86" s="320"/>
      <c r="D86" s="320"/>
      <c r="E86" s="291" t="str">
        <f>IF(E84=0,"%",E85/D85)</f>
        <v>%</v>
      </c>
      <c r="F86" s="304" t="str">
        <f>IF(F84=0,"%",F84/D85)</f>
        <v>%</v>
      </c>
      <c r="G86" s="292" t="str">
        <f>IF(G84=0,"%",G85/D85)</f>
        <v>%</v>
      </c>
      <c r="H86" s="292" t="str">
        <f>IF(H84=0,"%",H85/D85)</f>
        <v>%</v>
      </c>
    </row>
    <row r="87" spans="1:8" ht="13.5" thickBot="1">
      <c r="A87" s="153"/>
      <c r="B87" s="154"/>
      <c r="C87" s="155"/>
      <c r="D87" s="155"/>
      <c r="E87" s="293"/>
      <c r="F87" s="294"/>
      <c r="G87" s="156"/>
      <c r="H87" s="86"/>
    </row>
    <row r="88" spans="1:8" ht="13.5" thickBot="1">
      <c r="A88" s="150">
        <v>1460</v>
      </c>
      <c r="B88" s="152" t="s">
        <v>70</v>
      </c>
      <c r="C88" s="147"/>
      <c r="D88" s="147"/>
      <c r="E88" s="147"/>
      <c r="F88" s="283"/>
      <c r="G88" s="157"/>
      <c r="H88" s="284"/>
    </row>
    <row r="89" spans="1:8" ht="14.25" thickBot="1" thickTop="1">
      <c r="A89" s="148"/>
      <c r="B89" s="84"/>
      <c r="C89" s="174"/>
      <c r="D89" s="174"/>
      <c r="E89" s="174"/>
      <c r="F89" s="174"/>
      <c r="G89" s="174"/>
      <c r="H89" s="285">
        <f>G89+F89</f>
        <v>0</v>
      </c>
    </row>
    <row r="90" spans="1:8" ht="14.25" thickBot="1" thickTop="1">
      <c r="A90" s="148"/>
      <c r="B90" s="84"/>
      <c r="C90" s="174"/>
      <c r="D90" s="174"/>
      <c r="E90" s="174"/>
      <c r="F90" s="174"/>
      <c r="G90" s="174"/>
      <c r="H90" s="286">
        <f>G90+F90</f>
        <v>0</v>
      </c>
    </row>
    <row r="91" spans="1:8" ht="14.25" thickBot="1" thickTop="1">
      <c r="A91" s="148"/>
      <c r="B91" s="84"/>
      <c r="C91" s="174"/>
      <c r="D91" s="174"/>
      <c r="E91" s="174"/>
      <c r="F91" s="174"/>
      <c r="G91" s="174"/>
      <c r="H91" s="285">
        <f aca="true" t="shared" si="5" ref="H91:H97">G91+F91</f>
        <v>0</v>
      </c>
    </row>
    <row r="92" spans="1:8" ht="14.25" thickBot="1" thickTop="1">
      <c r="A92" s="148"/>
      <c r="B92" s="84"/>
      <c r="C92" s="174"/>
      <c r="D92" s="174"/>
      <c r="E92" s="174"/>
      <c r="F92" s="174"/>
      <c r="G92" s="174"/>
      <c r="H92" s="286">
        <f t="shared" si="5"/>
        <v>0</v>
      </c>
    </row>
    <row r="93" spans="1:8" ht="14.25" thickBot="1" thickTop="1">
      <c r="A93" s="148"/>
      <c r="B93" s="84"/>
      <c r="C93" s="174"/>
      <c r="D93" s="174"/>
      <c r="E93" s="174"/>
      <c r="F93" s="174"/>
      <c r="G93" s="174"/>
      <c r="H93" s="285">
        <f t="shared" si="5"/>
        <v>0</v>
      </c>
    </row>
    <row r="94" spans="1:8" ht="14.25" thickBot="1" thickTop="1">
      <c r="A94" s="148"/>
      <c r="B94" s="84"/>
      <c r="C94" s="174"/>
      <c r="D94" s="174"/>
      <c r="E94" s="174"/>
      <c r="F94" s="174"/>
      <c r="G94" s="174"/>
      <c r="H94" s="286">
        <f t="shared" si="5"/>
        <v>0</v>
      </c>
    </row>
    <row r="95" spans="1:8" ht="14.25" thickBot="1" thickTop="1">
      <c r="A95" s="148"/>
      <c r="B95" s="84"/>
      <c r="C95" s="174"/>
      <c r="D95" s="174"/>
      <c r="E95" s="174"/>
      <c r="F95" s="174"/>
      <c r="G95" s="174"/>
      <c r="H95" s="285">
        <f t="shared" si="5"/>
        <v>0</v>
      </c>
    </row>
    <row r="96" spans="1:8" ht="14.25" thickBot="1" thickTop="1">
      <c r="A96" s="148"/>
      <c r="B96" s="84"/>
      <c r="C96" s="174"/>
      <c r="D96" s="174"/>
      <c r="E96" s="174"/>
      <c r="F96" s="174"/>
      <c r="G96" s="174"/>
      <c r="H96" s="286">
        <f t="shared" si="5"/>
        <v>0</v>
      </c>
    </row>
    <row r="97" spans="1:8" s="7" customFormat="1" ht="14.25" thickBot="1" thickTop="1">
      <c r="A97" s="148"/>
      <c r="B97" s="84"/>
      <c r="C97" s="174"/>
      <c r="D97" s="174"/>
      <c r="E97" s="174"/>
      <c r="F97" s="174"/>
      <c r="G97" s="174"/>
      <c r="H97" s="286">
        <f t="shared" si="5"/>
        <v>0</v>
      </c>
    </row>
    <row r="98" spans="1:8" s="7" customFormat="1" ht="14.25" thickBot="1" thickTop="1">
      <c r="A98" s="403" t="s">
        <v>110</v>
      </c>
      <c r="B98" s="81" t="s">
        <v>95</v>
      </c>
      <c r="C98" s="380"/>
      <c r="D98" s="315">
        <f>SUM(D89:D97)</f>
        <v>0</v>
      </c>
      <c r="E98" s="248">
        <f>SUM(E89:E97)</f>
        <v>0</v>
      </c>
      <c r="F98" s="287"/>
      <c r="G98" s="248">
        <f>SUM(G89:G97)</f>
        <v>0</v>
      </c>
      <c r="H98" s="381"/>
    </row>
    <row r="99" spans="1:8" s="83" customFormat="1" ht="13.5" thickBot="1">
      <c r="A99" s="404"/>
      <c r="B99" s="81"/>
      <c r="C99" s="228"/>
      <c r="D99" s="228"/>
      <c r="E99" s="229"/>
      <c r="F99" s="288"/>
      <c r="G99" s="252"/>
      <c r="H99" s="311" t="str">
        <f>IF(G98=0,"0",G98)</f>
        <v>0</v>
      </c>
    </row>
    <row r="100" spans="1:8" s="7" customFormat="1" ht="13.5" thickBot="1">
      <c r="A100" s="305">
        <f>'Current HOPE VI Bud Info'!$G$4</f>
        <v>0</v>
      </c>
      <c r="B100" s="247" t="s">
        <v>118</v>
      </c>
      <c r="C100" s="253">
        <f>IF(SUM(C89:C97)=D100,D100,"Amount?")</f>
        <v>0</v>
      </c>
      <c r="D100" s="175">
        <f>'Current HOPE VI Bud Info'!E12</f>
        <v>0</v>
      </c>
      <c r="E100" s="175">
        <f>'Current HOPE VI Bud Info'!F12</f>
        <v>0</v>
      </c>
      <c r="F100" s="289">
        <f>IF(SUM(F89:F97)&lt;&gt;G100,"Amounts?",G100)</f>
        <v>0</v>
      </c>
      <c r="G100" s="260">
        <f>'Current HOPE VI Bud Info'!G12</f>
        <v>0</v>
      </c>
      <c r="H100" s="290">
        <f>F100</f>
        <v>0</v>
      </c>
    </row>
    <row r="101" spans="1:8" ht="14.25" thickBot="1" thickTop="1">
      <c r="A101" s="149"/>
      <c r="B101" s="151" t="s">
        <v>111</v>
      </c>
      <c r="C101" s="316"/>
      <c r="D101" s="316">
        <f>IF(D98+D100='Req Chng Overall HOPE VI Bud'!F23,D98+D100,"Check Numbers")</f>
        <v>0</v>
      </c>
      <c r="E101" s="257">
        <f>IF(E98+E100='Req Chng Disb Fnds Realignment'!E25,E98+E100,"Check Numbers")</f>
        <v>0</v>
      </c>
      <c r="F101" s="258"/>
      <c r="G101" s="257">
        <f>IF(G98+G100='Req Chng Auth Expend Spread'!F23,G98+G100,"Check Numbers")</f>
        <v>0</v>
      </c>
      <c r="H101" s="259">
        <f>H99+H100</f>
        <v>0</v>
      </c>
    </row>
    <row r="102" spans="1:8" ht="13.5" thickBot="1">
      <c r="A102" s="251"/>
      <c r="B102" s="231" t="s">
        <v>120</v>
      </c>
      <c r="C102" s="320"/>
      <c r="D102" s="320"/>
      <c r="E102" s="291" t="str">
        <f>IF(E100=0,"%",E101/D101)</f>
        <v>%</v>
      </c>
      <c r="F102" s="304" t="str">
        <f>IF(F100=0,"%",F100/D101)</f>
        <v>%</v>
      </c>
      <c r="G102" s="292" t="str">
        <f>IF(G100=0,"%",G101/D101)</f>
        <v>%</v>
      </c>
      <c r="H102" s="292" t="str">
        <f>IF(H100=0,"%",H101/D101)</f>
        <v>%</v>
      </c>
    </row>
    <row r="103" spans="1:8" ht="13.5" thickBot="1">
      <c r="A103" s="153"/>
      <c r="B103" s="154"/>
      <c r="C103" s="155"/>
      <c r="D103" s="155"/>
      <c r="E103" s="293"/>
      <c r="F103" s="294"/>
      <c r="G103" s="156"/>
      <c r="H103" s="86"/>
    </row>
    <row r="104" spans="1:8" ht="13.5" thickBot="1">
      <c r="A104" s="150">
        <v>1465</v>
      </c>
      <c r="B104" s="152" t="s">
        <v>71</v>
      </c>
      <c r="C104" s="147"/>
      <c r="D104" s="147"/>
      <c r="E104" s="147"/>
      <c r="F104" s="283"/>
      <c r="G104" s="157"/>
      <c r="H104" s="284"/>
    </row>
    <row r="105" spans="1:8" ht="14.25" thickBot="1" thickTop="1">
      <c r="A105" s="148"/>
      <c r="B105" s="84"/>
      <c r="C105" s="174"/>
      <c r="D105" s="174"/>
      <c r="E105" s="174"/>
      <c r="F105" s="174"/>
      <c r="G105" s="174"/>
      <c r="H105" s="285">
        <f aca="true" t="shared" si="6" ref="H105:H113">G105+F105</f>
        <v>0</v>
      </c>
    </row>
    <row r="106" spans="1:8" ht="14.25" thickBot="1" thickTop="1">
      <c r="A106" s="148"/>
      <c r="B106" s="84"/>
      <c r="C106" s="174"/>
      <c r="D106" s="174"/>
      <c r="E106" s="174"/>
      <c r="F106" s="174"/>
      <c r="G106" s="174"/>
      <c r="H106" s="286">
        <f t="shared" si="6"/>
        <v>0</v>
      </c>
    </row>
    <row r="107" spans="1:8" ht="14.25" thickBot="1" thickTop="1">
      <c r="A107" s="148"/>
      <c r="B107" s="84"/>
      <c r="C107" s="174"/>
      <c r="D107" s="174"/>
      <c r="E107" s="174"/>
      <c r="F107" s="174"/>
      <c r="G107" s="174"/>
      <c r="H107" s="285">
        <f t="shared" si="6"/>
        <v>0</v>
      </c>
    </row>
    <row r="108" spans="1:8" ht="14.25" thickBot="1" thickTop="1">
      <c r="A108" s="148"/>
      <c r="B108" s="84"/>
      <c r="C108" s="174"/>
      <c r="D108" s="174"/>
      <c r="E108" s="174"/>
      <c r="F108" s="174"/>
      <c r="G108" s="174"/>
      <c r="H108" s="285">
        <f t="shared" si="6"/>
        <v>0</v>
      </c>
    </row>
    <row r="109" spans="1:8" ht="14.25" thickBot="1" thickTop="1">
      <c r="A109" s="148"/>
      <c r="B109" s="84"/>
      <c r="C109" s="174"/>
      <c r="D109" s="174"/>
      <c r="E109" s="174"/>
      <c r="F109" s="174"/>
      <c r="G109" s="174"/>
      <c r="H109" s="286">
        <f t="shared" si="6"/>
        <v>0</v>
      </c>
    </row>
    <row r="110" spans="1:8" ht="14.25" thickBot="1" thickTop="1">
      <c r="A110" s="148"/>
      <c r="B110" s="84"/>
      <c r="C110" s="174"/>
      <c r="D110" s="174"/>
      <c r="E110" s="174"/>
      <c r="F110" s="174"/>
      <c r="G110" s="174"/>
      <c r="H110" s="286">
        <f t="shared" si="6"/>
        <v>0</v>
      </c>
    </row>
    <row r="111" spans="1:8" ht="14.25" thickBot="1" thickTop="1">
      <c r="A111" s="148"/>
      <c r="B111" s="84"/>
      <c r="C111" s="174"/>
      <c r="D111" s="174"/>
      <c r="E111" s="174"/>
      <c r="F111" s="174"/>
      <c r="G111" s="174"/>
      <c r="H111" s="285">
        <f t="shared" si="6"/>
        <v>0</v>
      </c>
    </row>
    <row r="112" spans="1:8" ht="14.25" thickBot="1" thickTop="1">
      <c r="A112" s="148"/>
      <c r="B112" s="84"/>
      <c r="C112" s="174"/>
      <c r="D112" s="174"/>
      <c r="E112" s="174"/>
      <c r="F112" s="174"/>
      <c r="G112" s="174"/>
      <c r="H112" s="286">
        <f t="shared" si="6"/>
        <v>0</v>
      </c>
    </row>
    <row r="113" spans="1:8" s="7" customFormat="1" ht="14.25" thickBot="1" thickTop="1">
      <c r="A113" s="148"/>
      <c r="B113" s="84"/>
      <c r="C113" s="174"/>
      <c r="D113" s="174"/>
      <c r="E113" s="174"/>
      <c r="F113" s="174"/>
      <c r="G113" s="174"/>
      <c r="H113" s="286">
        <f t="shared" si="6"/>
        <v>0</v>
      </c>
    </row>
    <row r="114" spans="1:8" s="7" customFormat="1" ht="14.25" thickBot="1" thickTop="1">
      <c r="A114" s="403" t="s">
        <v>110</v>
      </c>
      <c r="B114" s="81" t="s">
        <v>95</v>
      </c>
      <c r="C114" s="380"/>
      <c r="D114" s="315">
        <f>SUM(D105:D113)</f>
        <v>0</v>
      </c>
      <c r="E114" s="248">
        <f>SUM(E105:E113)</f>
        <v>0</v>
      </c>
      <c r="F114" s="287"/>
      <c r="G114" s="248">
        <f>SUM(G105:G113)</f>
        <v>0</v>
      </c>
      <c r="H114" s="381"/>
    </row>
    <row r="115" spans="1:8" s="83" customFormat="1" ht="13.5" thickBot="1">
      <c r="A115" s="404"/>
      <c r="B115" s="81"/>
      <c r="C115" s="228"/>
      <c r="D115" s="228"/>
      <c r="E115" s="229"/>
      <c r="F115" s="288"/>
      <c r="G115" s="252"/>
      <c r="H115" s="311" t="str">
        <f>IF(G114=0,"0",G114)</f>
        <v>0</v>
      </c>
    </row>
    <row r="116" spans="1:8" s="7" customFormat="1" ht="13.5" thickBot="1">
      <c r="A116" s="305">
        <f>'Current HOPE VI Bud Info'!$G$4</f>
        <v>0</v>
      </c>
      <c r="B116" s="247" t="s">
        <v>118</v>
      </c>
      <c r="C116" s="253">
        <f>IF(SUM(C105:C113)=D116,D116,"Amount?")</f>
        <v>0</v>
      </c>
      <c r="D116" s="175">
        <f>'Current HOPE VI Bud Info'!E13</f>
        <v>0</v>
      </c>
      <c r="E116" s="175">
        <f>'Current HOPE VI Bud Info'!F13</f>
        <v>0</v>
      </c>
      <c r="F116" s="289">
        <f>IF(SUM(F105:F113)&lt;&gt;G116,"Amounts?",G116)</f>
        <v>0</v>
      </c>
      <c r="G116" s="260">
        <f>'Current HOPE VI Bud Info'!G13</f>
        <v>0</v>
      </c>
      <c r="H116" s="290">
        <f>F116</f>
        <v>0</v>
      </c>
    </row>
    <row r="117" spans="1:8" ht="14.25" thickBot="1" thickTop="1">
      <c r="A117" s="149"/>
      <c r="B117" s="151" t="s">
        <v>111</v>
      </c>
      <c r="C117" s="316"/>
      <c r="D117" s="316">
        <f>IF(D114+D116='Req Chng Overall HOPE VI Bud'!F24,D114+D116,"Check Numbers")</f>
        <v>0</v>
      </c>
      <c r="E117" s="257">
        <f>IF(E114+E116='Req Chng Disb Fnds Realignment'!E26,E114+E116,"Check Numbers")</f>
        <v>0</v>
      </c>
      <c r="F117" s="258"/>
      <c r="G117" s="257">
        <f>IF(G114+G116='Req Chng Auth Expend Spread'!F24,G114+G116,"Check Numbers")</f>
        <v>0</v>
      </c>
      <c r="H117" s="259">
        <f>H115+H116</f>
        <v>0</v>
      </c>
    </row>
    <row r="118" spans="1:8" ht="13.5" thickBot="1">
      <c r="A118" s="251"/>
      <c r="B118" s="231" t="s">
        <v>120</v>
      </c>
      <c r="C118" s="320"/>
      <c r="D118" s="320"/>
      <c r="E118" s="291" t="str">
        <f>IF(E116=0,"%",E117/D117)</f>
        <v>%</v>
      </c>
      <c r="F118" s="304" t="str">
        <f>IF(F116=0,"%",F116/D117)</f>
        <v>%</v>
      </c>
      <c r="G118" s="292" t="str">
        <f>IF(G116=0,"%",G117/D117)</f>
        <v>%</v>
      </c>
      <c r="H118" s="292" t="str">
        <f>IF(H116=0,"%",H117/D117)</f>
        <v>%</v>
      </c>
    </row>
    <row r="119" spans="1:8" ht="13.5" thickBot="1">
      <c r="A119" s="153"/>
      <c r="B119" s="154"/>
      <c r="C119" s="155"/>
      <c r="D119" s="155"/>
      <c r="E119" s="293"/>
      <c r="F119" s="294"/>
      <c r="G119" s="156"/>
      <c r="H119" s="86"/>
    </row>
    <row r="120" spans="1:8" ht="13.5" thickBot="1">
      <c r="A120" s="150">
        <v>1470</v>
      </c>
      <c r="B120" s="152" t="s">
        <v>72</v>
      </c>
      <c r="C120" s="147"/>
      <c r="D120" s="147"/>
      <c r="E120" s="147"/>
      <c r="F120" s="283"/>
      <c r="G120" s="157"/>
      <c r="H120" s="284"/>
    </row>
    <row r="121" spans="1:8" ht="14.25" thickBot="1" thickTop="1">
      <c r="A121" s="148"/>
      <c r="B121" s="84"/>
      <c r="C121" s="174"/>
      <c r="D121" s="174"/>
      <c r="E121" s="174"/>
      <c r="F121" s="174"/>
      <c r="G121" s="174"/>
      <c r="H121" s="285">
        <f aca="true" t="shared" si="7" ref="H121:H129">G121+F121</f>
        <v>0</v>
      </c>
    </row>
    <row r="122" spans="1:8" ht="14.25" thickBot="1" thickTop="1">
      <c r="A122" s="148"/>
      <c r="B122" s="84"/>
      <c r="C122" s="174"/>
      <c r="D122" s="174"/>
      <c r="E122" s="174"/>
      <c r="F122" s="174"/>
      <c r="G122" s="174"/>
      <c r="H122" s="286">
        <f t="shared" si="7"/>
        <v>0</v>
      </c>
    </row>
    <row r="123" spans="1:8" ht="14.25" thickBot="1" thickTop="1">
      <c r="A123" s="148"/>
      <c r="B123" s="84"/>
      <c r="C123" s="174"/>
      <c r="D123" s="174"/>
      <c r="E123" s="174"/>
      <c r="F123" s="174"/>
      <c r="G123" s="174"/>
      <c r="H123" s="285">
        <f t="shared" si="7"/>
        <v>0</v>
      </c>
    </row>
    <row r="124" spans="1:8" ht="14.25" thickBot="1" thickTop="1">
      <c r="A124" s="148"/>
      <c r="B124" s="84"/>
      <c r="C124" s="174"/>
      <c r="D124" s="174"/>
      <c r="E124" s="174"/>
      <c r="F124" s="174"/>
      <c r="G124" s="174"/>
      <c r="H124" s="285">
        <f t="shared" si="7"/>
        <v>0</v>
      </c>
    </row>
    <row r="125" spans="1:8" ht="14.25" thickBot="1" thickTop="1">
      <c r="A125" s="148"/>
      <c r="B125" s="84"/>
      <c r="C125" s="174"/>
      <c r="D125" s="174"/>
      <c r="E125" s="174"/>
      <c r="F125" s="174"/>
      <c r="G125" s="174"/>
      <c r="H125" s="285">
        <f t="shared" si="7"/>
        <v>0</v>
      </c>
    </row>
    <row r="126" spans="1:8" ht="14.25" thickBot="1" thickTop="1">
      <c r="A126" s="148"/>
      <c r="B126" s="84"/>
      <c r="C126" s="174"/>
      <c r="D126" s="174"/>
      <c r="E126" s="174"/>
      <c r="F126" s="174"/>
      <c r="G126" s="174"/>
      <c r="H126" s="286">
        <f t="shared" si="7"/>
        <v>0</v>
      </c>
    </row>
    <row r="127" spans="1:8" ht="14.25" thickBot="1" thickTop="1">
      <c r="A127" s="148"/>
      <c r="B127" s="84"/>
      <c r="C127" s="174"/>
      <c r="D127" s="174"/>
      <c r="E127" s="174"/>
      <c r="F127" s="174"/>
      <c r="G127" s="174"/>
      <c r="H127" s="285">
        <f t="shared" si="7"/>
        <v>0</v>
      </c>
    </row>
    <row r="128" spans="1:8" ht="14.25" thickBot="1" thickTop="1">
      <c r="A128" s="148"/>
      <c r="B128" s="84"/>
      <c r="C128" s="174"/>
      <c r="D128" s="174"/>
      <c r="E128" s="174"/>
      <c r="F128" s="174"/>
      <c r="G128" s="174"/>
      <c r="H128" s="286">
        <f t="shared" si="7"/>
        <v>0</v>
      </c>
    </row>
    <row r="129" spans="1:8" s="7" customFormat="1" ht="14.25" thickBot="1" thickTop="1">
      <c r="A129" s="148"/>
      <c r="B129" s="84"/>
      <c r="C129" s="174"/>
      <c r="D129" s="174"/>
      <c r="E129" s="174"/>
      <c r="F129" s="174"/>
      <c r="G129" s="174"/>
      <c r="H129" s="286">
        <f t="shared" si="7"/>
        <v>0</v>
      </c>
    </row>
    <row r="130" spans="1:8" s="7" customFormat="1" ht="14.25" thickBot="1" thickTop="1">
      <c r="A130" s="403" t="s">
        <v>110</v>
      </c>
      <c r="B130" s="81" t="s">
        <v>95</v>
      </c>
      <c r="C130" s="380"/>
      <c r="D130" s="315">
        <f>SUM(D121:D129)</f>
        <v>0</v>
      </c>
      <c r="E130" s="248">
        <f>SUM(E121:E129)</f>
        <v>0</v>
      </c>
      <c r="F130" s="287"/>
      <c r="G130" s="248">
        <f>SUM(G121:G129)</f>
        <v>0</v>
      </c>
      <c r="H130" s="381"/>
    </row>
    <row r="131" spans="1:8" s="83" customFormat="1" ht="13.5" thickBot="1">
      <c r="A131" s="404"/>
      <c r="B131" s="81"/>
      <c r="C131" s="228"/>
      <c r="D131" s="228"/>
      <c r="E131" s="229"/>
      <c r="F131" s="288"/>
      <c r="G131" s="252"/>
      <c r="H131" s="311" t="str">
        <f>IF(G130=0,"0",G130)</f>
        <v>0</v>
      </c>
    </row>
    <row r="132" spans="1:8" s="7" customFormat="1" ht="13.5" thickBot="1">
      <c r="A132" s="305">
        <f>'Current HOPE VI Bud Info'!$G$4</f>
        <v>0</v>
      </c>
      <c r="B132" s="247" t="s">
        <v>118</v>
      </c>
      <c r="C132" s="253">
        <f>IF(SUM(C121:C129)=D132,D132,"Amount?")</f>
        <v>0</v>
      </c>
      <c r="D132" s="175">
        <f>'Current HOPE VI Bud Info'!E14</f>
        <v>0</v>
      </c>
      <c r="E132" s="175">
        <f>'Current HOPE VI Bud Info'!F14</f>
        <v>0</v>
      </c>
      <c r="F132" s="289">
        <f>IF(SUM(F121:F129)&lt;&gt;G132,"Amounts?",G132)</f>
        <v>0</v>
      </c>
      <c r="G132" s="260">
        <f>'Current HOPE VI Bud Info'!G14</f>
        <v>0</v>
      </c>
      <c r="H132" s="290">
        <f>F132</f>
        <v>0</v>
      </c>
    </row>
    <row r="133" spans="1:8" ht="14.25" thickBot="1" thickTop="1">
      <c r="A133" s="149"/>
      <c r="B133" s="151" t="s">
        <v>111</v>
      </c>
      <c r="C133" s="316"/>
      <c r="D133" s="316">
        <f>IF(D130+D132='Req Chng Overall HOPE VI Bud'!F25,D130+D132,"Check Numbers")</f>
        <v>0</v>
      </c>
      <c r="E133" s="257">
        <f>IF(E130+E132='Req Chng Disb Fnds Realignment'!E27,E130+E132,"Check Numbers")</f>
        <v>0</v>
      </c>
      <c r="F133" s="258"/>
      <c r="G133" s="257">
        <f>IF(G130+G132='Req Chng Auth Expend Spread'!F25,G130+G132,"Check Numbers")</f>
        <v>0</v>
      </c>
      <c r="H133" s="259">
        <f>H131+H132</f>
        <v>0</v>
      </c>
    </row>
    <row r="134" spans="1:8" ht="13.5" thickBot="1">
      <c r="A134" s="251"/>
      <c r="B134" s="231" t="s">
        <v>120</v>
      </c>
      <c r="C134" s="320"/>
      <c r="D134" s="320"/>
      <c r="E134" s="291" t="str">
        <f>IF(E132=0,"%",E133/D133)</f>
        <v>%</v>
      </c>
      <c r="F134" s="304" t="str">
        <f>IF(F132=0,"%",F132/D133)</f>
        <v>%</v>
      </c>
      <c r="G134" s="292" t="str">
        <f>IF(G132=0,"%",G133/D133)</f>
        <v>%</v>
      </c>
      <c r="H134" s="292" t="str">
        <f>IF(H132=0,"%",H133/D133)</f>
        <v>%</v>
      </c>
    </row>
    <row r="135" spans="1:8" ht="13.5" thickBot="1">
      <c r="A135" s="153"/>
      <c r="B135" s="154"/>
      <c r="C135" s="155"/>
      <c r="D135" s="155"/>
      <c r="E135" s="293"/>
      <c r="F135" s="294"/>
      <c r="G135" s="156"/>
      <c r="H135" s="86"/>
    </row>
    <row r="136" spans="1:8" ht="13.5" thickBot="1">
      <c r="A136" s="150">
        <v>1475</v>
      </c>
      <c r="B136" s="152" t="s">
        <v>73</v>
      </c>
      <c r="C136" s="147"/>
      <c r="D136" s="147"/>
      <c r="E136" s="147"/>
      <c r="F136" s="283"/>
      <c r="G136" s="157"/>
      <c r="H136" s="284"/>
    </row>
    <row r="137" spans="1:8" ht="14.25" thickBot="1" thickTop="1">
      <c r="A137" s="148"/>
      <c r="B137" s="84"/>
      <c r="C137" s="174"/>
      <c r="D137" s="174"/>
      <c r="E137" s="174"/>
      <c r="F137" s="174"/>
      <c r="G137" s="174"/>
      <c r="H137" s="285">
        <f aca="true" t="shared" si="8" ref="H137:H145">G137+F137</f>
        <v>0</v>
      </c>
    </row>
    <row r="138" spans="1:8" ht="14.25" thickBot="1" thickTop="1">
      <c r="A138" s="148"/>
      <c r="B138" s="84"/>
      <c r="C138" s="174"/>
      <c r="D138" s="174"/>
      <c r="E138" s="174"/>
      <c r="F138" s="174"/>
      <c r="G138" s="174"/>
      <c r="H138" s="286">
        <f t="shared" si="8"/>
        <v>0</v>
      </c>
    </row>
    <row r="139" spans="1:8" ht="14.25" thickBot="1" thickTop="1">
      <c r="A139" s="148"/>
      <c r="B139" s="84"/>
      <c r="C139" s="174"/>
      <c r="D139" s="174"/>
      <c r="E139" s="174"/>
      <c r="F139" s="174"/>
      <c r="G139" s="174"/>
      <c r="H139" s="285">
        <f t="shared" si="8"/>
        <v>0</v>
      </c>
    </row>
    <row r="140" spans="1:8" ht="14.25" thickBot="1" thickTop="1">
      <c r="A140" s="148"/>
      <c r="B140" s="84"/>
      <c r="C140" s="174"/>
      <c r="D140" s="174"/>
      <c r="E140" s="174"/>
      <c r="F140" s="174"/>
      <c r="G140" s="174"/>
      <c r="H140" s="286">
        <f t="shared" si="8"/>
        <v>0</v>
      </c>
    </row>
    <row r="141" spans="1:8" ht="14.25" thickBot="1" thickTop="1">
      <c r="A141" s="148"/>
      <c r="B141" s="84"/>
      <c r="C141" s="174"/>
      <c r="D141" s="174"/>
      <c r="E141" s="174"/>
      <c r="F141" s="174"/>
      <c r="G141" s="174"/>
      <c r="H141" s="285">
        <f t="shared" si="8"/>
        <v>0</v>
      </c>
    </row>
    <row r="142" spans="1:8" ht="14.25" thickBot="1" thickTop="1">
      <c r="A142" s="148"/>
      <c r="B142" s="84"/>
      <c r="C142" s="174"/>
      <c r="D142" s="174"/>
      <c r="E142" s="174"/>
      <c r="F142" s="174"/>
      <c r="G142" s="174"/>
      <c r="H142" s="286">
        <f t="shared" si="8"/>
        <v>0</v>
      </c>
    </row>
    <row r="143" spans="1:8" ht="14.25" thickBot="1" thickTop="1">
      <c r="A143" s="148"/>
      <c r="B143" s="84"/>
      <c r="C143" s="174"/>
      <c r="D143" s="174"/>
      <c r="E143" s="174"/>
      <c r="F143" s="174"/>
      <c r="G143" s="174"/>
      <c r="H143" s="285">
        <f t="shared" si="8"/>
        <v>0</v>
      </c>
    </row>
    <row r="144" spans="1:8" ht="14.25" thickBot="1" thickTop="1">
      <c r="A144" s="148"/>
      <c r="B144" s="84"/>
      <c r="C144" s="174"/>
      <c r="D144" s="174"/>
      <c r="E144" s="174"/>
      <c r="F144" s="174"/>
      <c r="G144" s="174"/>
      <c r="H144" s="286">
        <f t="shared" si="8"/>
        <v>0</v>
      </c>
    </row>
    <row r="145" spans="1:8" s="7" customFormat="1" ht="14.25" thickBot="1" thickTop="1">
      <c r="A145" s="148"/>
      <c r="B145" s="84"/>
      <c r="C145" s="174"/>
      <c r="D145" s="174"/>
      <c r="E145" s="174"/>
      <c r="F145" s="174"/>
      <c r="G145" s="174"/>
      <c r="H145" s="286">
        <f t="shared" si="8"/>
        <v>0</v>
      </c>
    </row>
    <row r="146" spans="1:8" s="7" customFormat="1" ht="14.25" thickBot="1" thickTop="1">
      <c r="A146" s="403" t="s">
        <v>110</v>
      </c>
      <c r="B146" s="81" t="s">
        <v>95</v>
      </c>
      <c r="C146" s="380"/>
      <c r="D146" s="315">
        <f>SUM(D137:D145)</f>
        <v>0</v>
      </c>
      <c r="E146" s="248">
        <f>SUM(E137:E145)</f>
        <v>0</v>
      </c>
      <c r="F146" s="287"/>
      <c r="G146" s="248">
        <f>SUM(G137:G145)</f>
        <v>0</v>
      </c>
      <c r="H146" s="381"/>
    </row>
    <row r="147" spans="1:8" s="83" customFormat="1" ht="13.5" thickBot="1">
      <c r="A147" s="404"/>
      <c r="B147" s="81"/>
      <c r="C147" s="228"/>
      <c r="D147" s="228"/>
      <c r="E147" s="229"/>
      <c r="F147" s="288"/>
      <c r="G147" s="252"/>
      <c r="H147" s="311" t="str">
        <f>IF(G146=0,"0",G146)</f>
        <v>0</v>
      </c>
    </row>
    <row r="148" spans="1:8" s="7" customFormat="1" ht="13.5" thickBot="1">
      <c r="A148" s="305">
        <f>'Current HOPE VI Bud Info'!$G$4</f>
        <v>0</v>
      </c>
      <c r="B148" s="247" t="s">
        <v>118</v>
      </c>
      <c r="C148" s="253">
        <f>IF(SUM(C137:C145)=D148,D148,"Amount?")</f>
        <v>0</v>
      </c>
      <c r="D148" s="175">
        <f>'Current HOPE VI Bud Info'!E15</f>
        <v>0</v>
      </c>
      <c r="E148" s="175">
        <f>'Current HOPE VI Bud Info'!F15</f>
        <v>0</v>
      </c>
      <c r="F148" s="289">
        <f>IF(SUM(F137:F145)&lt;&gt;G148,"Amounts?",G148)</f>
        <v>0</v>
      </c>
      <c r="G148" s="260">
        <f>'Current HOPE VI Bud Info'!G15</f>
        <v>0</v>
      </c>
      <c r="H148" s="290">
        <f>F148</f>
        <v>0</v>
      </c>
    </row>
    <row r="149" spans="1:8" ht="14.25" thickBot="1" thickTop="1">
      <c r="A149" s="149"/>
      <c r="B149" s="151" t="s">
        <v>111</v>
      </c>
      <c r="C149" s="316"/>
      <c r="D149" s="316">
        <f>IF(D146+D148='Req Chng Overall HOPE VI Bud'!F26,D146+D148,"Check Numbers")</f>
        <v>0</v>
      </c>
      <c r="E149" s="257">
        <f>IF(E146+E148='Req Chng Disb Fnds Realignment'!E28,E146+E148,"Check Numbers")</f>
        <v>0</v>
      </c>
      <c r="F149" s="258"/>
      <c r="G149" s="257">
        <f>IF(G146+G148='Req Chng Auth Expend Spread'!F26,G146+G148,"Check Numbers")</f>
        <v>0</v>
      </c>
      <c r="H149" s="259">
        <f>H147+H148</f>
        <v>0</v>
      </c>
    </row>
    <row r="150" spans="1:8" ht="13.5" thickBot="1">
      <c r="A150" s="251"/>
      <c r="B150" s="231" t="s">
        <v>120</v>
      </c>
      <c r="C150" s="320"/>
      <c r="D150" s="320"/>
      <c r="E150" s="291" t="str">
        <f>IF(E148=0,"%",E149/D149)</f>
        <v>%</v>
      </c>
      <c r="F150" s="304" t="str">
        <f>IF(F148=0,"%",F148/D149)</f>
        <v>%</v>
      </c>
      <c r="G150" s="292" t="str">
        <f>IF(G148=0,"%",G149/D149)</f>
        <v>%</v>
      </c>
      <c r="H150" s="292" t="str">
        <f>IF(H148=0,"%",H149/D149)</f>
        <v>%</v>
      </c>
    </row>
    <row r="151" spans="1:8" ht="13.5" thickBot="1">
      <c r="A151" s="153"/>
      <c r="B151" s="154"/>
      <c r="C151" s="155"/>
      <c r="D151" s="155"/>
      <c r="E151" s="293"/>
      <c r="F151" s="294"/>
      <c r="G151" s="156"/>
      <c r="H151" s="86"/>
    </row>
    <row r="152" spans="1:8" ht="13.5" thickBot="1">
      <c r="A152" s="150">
        <v>1485</v>
      </c>
      <c r="B152" s="152" t="s">
        <v>74</v>
      </c>
      <c r="C152" s="147"/>
      <c r="D152" s="147"/>
      <c r="E152" s="147"/>
      <c r="F152" s="283"/>
      <c r="G152" s="157"/>
      <c r="H152" s="284"/>
    </row>
    <row r="153" spans="1:8" ht="14.25" thickBot="1" thickTop="1">
      <c r="A153" s="148"/>
      <c r="B153" s="84"/>
      <c r="C153" s="174"/>
      <c r="D153" s="174"/>
      <c r="E153" s="174"/>
      <c r="F153" s="174"/>
      <c r="G153" s="174"/>
      <c r="H153" s="285">
        <f>G153+F153</f>
        <v>0</v>
      </c>
    </row>
    <row r="154" spans="1:8" ht="14.25" thickBot="1" thickTop="1">
      <c r="A154" s="148"/>
      <c r="B154" s="84"/>
      <c r="C154" s="174"/>
      <c r="D154" s="174"/>
      <c r="E154" s="174"/>
      <c r="F154" s="174"/>
      <c r="G154" s="174"/>
      <c r="H154" s="286">
        <f>G154+F154</f>
        <v>0</v>
      </c>
    </row>
    <row r="155" spans="1:8" ht="14.25" thickBot="1" thickTop="1">
      <c r="A155" s="148"/>
      <c r="B155" s="84"/>
      <c r="C155" s="174"/>
      <c r="D155" s="174"/>
      <c r="E155" s="174"/>
      <c r="F155" s="174"/>
      <c r="G155" s="174"/>
      <c r="H155" s="286">
        <f>G155+F155</f>
        <v>0</v>
      </c>
    </row>
    <row r="156" spans="1:8" ht="14.25" thickBot="1" thickTop="1">
      <c r="A156" s="148"/>
      <c r="B156" s="84"/>
      <c r="C156" s="174"/>
      <c r="D156" s="174"/>
      <c r="E156" s="174"/>
      <c r="F156" s="174"/>
      <c r="G156" s="174"/>
      <c r="H156" s="286">
        <f aca="true" t="shared" si="9" ref="H156:H161">G156+F156</f>
        <v>0</v>
      </c>
    </row>
    <row r="157" spans="1:8" ht="14.25" thickBot="1" thickTop="1">
      <c r="A157" s="148"/>
      <c r="B157" s="84"/>
      <c r="C157" s="174"/>
      <c r="D157" s="174"/>
      <c r="E157" s="174"/>
      <c r="F157" s="174"/>
      <c r="G157" s="174"/>
      <c r="H157" s="285">
        <f t="shared" si="9"/>
        <v>0</v>
      </c>
    </row>
    <row r="158" spans="1:8" ht="14.25" thickBot="1" thickTop="1">
      <c r="A158" s="148"/>
      <c r="B158" s="84"/>
      <c r="C158" s="174"/>
      <c r="D158" s="174"/>
      <c r="E158" s="174"/>
      <c r="F158" s="174"/>
      <c r="G158" s="174"/>
      <c r="H158" s="286">
        <f t="shared" si="9"/>
        <v>0</v>
      </c>
    </row>
    <row r="159" spans="1:8" s="7" customFormat="1" ht="14.25" thickBot="1" thickTop="1">
      <c r="A159" s="148"/>
      <c r="B159" s="84"/>
      <c r="C159" s="174"/>
      <c r="D159" s="174"/>
      <c r="E159" s="174"/>
      <c r="F159" s="174"/>
      <c r="G159" s="174"/>
      <c r="H159" s="285">
        <f t="shared" si="9"/>
        <v>0</v>
      </c>
    </row>
    <row r="160" spans="1:8" s="7" customFormat="1" ht="14.25" thickBot="1" thickTop="1">
      <c r="A160" s="148"/>
      <c r="B160" s="84"/>
      <c r="C160" s="174"/>
      <c r="D160" s="174"/>
      <c r="E160" s="174"/>
      <c r="F160" s="174"/>
      <c r="G160" s="174"/>
      <c r="H160" s="286">
        <f t="shared" si="9"/>
        <v>0</v>
      </c>
    </row>
    <row r="161" spans="1:8" s="83" customFormat="1" ht="14.25" thickBot="1" thickTop="1">
      <c r="A161" s="148"/>
      <c r="B161" s="84"/>
      <c r="C161" s="174"/>
      <c r="D161" s="174"/>
      <c r="E161" s="174"/>
      <c r="F161" s="174"/>
      <c r="G161" s="174"/>
      <c r="H161" s="286">
        <f t="shared" si="9"/>
        <v>0</v>
      </c>
    </row>
    <row r="162" spans="1:8" s="7" customFormat="1" ht="14.25" thickBot="1" thickTop="1">
      <c r="A162" s="403" t="s">
        <v>110</v>
      </c>
      <c r="B162" s="81" t="s">
        <v>95</v>
      </c>
      <c r="C162" s="380"/>
      <c r="D162" s="315">
        <f>SUM(D153:D161)</f>
        <v>0</v>
      </c>
      <c r="E162" s="248">
        <f>SUM(E153:E161)</f>
        <v>0</v>
      </c>
      <c r="F162" s="287"/>
      <c r="G162" s="248">
        <f>SUM(G153:G161)</f>
        <v>0</v>
      </c>
      <c r="H162" s="381"/>
    </row>
    <row r="163" spans="1:8" s="83" customFormat="1" ht="13.5" thickBot="1">
      <c r="A163" s="404"/>
      <c r="B163" s="81"/>
      <c r="C163" s="228"/>
      <c r="D163" s="228"/>
      <c r="E163" s="229"/>
      <c r="F163" s="288"/>
      <c r="G163" s="252"/>
      <c r="H163" s="311" t="str">
        <f>IF(G162=0,"0",G162)</f>
        <v>0</v>
      </c>
    </row>
    <row r="164" spans="1:8" s="7" customFormat="1" ht="13.5" thickBot="1">
      <c r="A164" s="305">
        <f>'Current HOPE VI Bud Info'!$G$4</f>
        <v>0</v>
      </c>
      <c r="B164" s="247" t="s">
        <v>118</v>
      </c>
      <c r="C164" s="253">
        <f>IF(SUM(C153:C161)=D164,D164,"Amount?")</f>
        <v>0</v>
      </c>
      <c r="D164" s="175">
        <f>'Current HOPE VI Bud Info'!E16</f>
        <v>0</v>
      </c>
      <c r="E164" s="175">
        <f>'Current HOPE VI Bud Info'!F16</f>
        <v>0</v>
      </c>
      <c r="F164" s="289">
        <f>IF(SUM(F153:F161)&lt;&gt;G164,"Amounts?",G164)</f>
        <v>0</v>
      </c>
      <c r="G164" s="260">
        <f>'Current HOPE VI Bud Info'!G16</f>
        <v>0</v>
      </c>
      <c r="H164" s="290">
        <f>F164</f>
        <v>0</v>
      </c>
    </row>
    <row r="165" spans="1:8" ht="14.25" thickBot="1" thickTop="1">
      <c r="A165" s="230"/>
      <c r="B165" s="151" t="s">
        <v>111</v>
      </c>
      <c r="C165" s="316"/>
      <c r="D165" s="316">
        <f>IF(D162+D164='Req Chng Overall HOPE VI Bud'!F27,D162+D164,"Check Numbers")</f>
        <v>0</v>
      </c>
      <c r="E165" s="296">
        <f>IF(E162+E164='Req Chng Disb Fnds Realignment'!E29,E162+E164,"Check Numbers")</f>
        <v>0</v>
      </c>
      <c r="F165" s="258"/>
      <c r="G165" s="297">
        <f>IF(G162+G164='Req Chng Auth Expend Spread'!F27,G162+G164,"Check Numbers")</f>
        <v>0</v>
      </c>
      <c r="H165" s="259">
        <f>H163+H164</f>
        <v>0</v>
      </c>
    </row>
    <row r="166" spans="1:8" ht="13.5" thickBot="1">
      <c r="A166" s="251"/>
      <c r="B166" s="231" t="s">
        <v>120</v>
      </c>
      <c r="C166" s="320"/>
      <c r="D166" s="320"/>
      <c r="E166" s="291" t="str">
        <f>IF(E164=0,"%",E165/D165)</f>
        <v>%</v>
      </c>
      <c r="F166" s="304" t="str">
        <f>IF(F164=0,"%",F164/D165)</f>
        <v>%</v>
      </c>
      <c r="G166" s="292" t="str">
        <f>IF(G164=0,"%",G165/D165)</f>
        <v>%</v>
      </c>
      <c r="H166" s="292" t="str">
        <f>IF(H164=0,"%",H165/D165)</f>
        <v>%</v>
      </c>
    </row>
    <row r="167" spans="1:8" ht="13.5" thickBot="1">
      <c r="A167" s="153"/>
      <c r="B167" s="154"/>
      <c r="C167" s="155"/>
      <c r="D167" s="155"/>
      <c r="E167" s="293"/>
      <c r="F167" s="294"/>
      <c r="G167" s="156"/>
      <c r="H167" s="86"/>
    </row>
    <row r="168" spans="1:8" ht="13.5" thickBot="1">
      <c r="A168" s="150">
        <v>1495.1</v>
      </c>
      <c r="B168" s="152" t="s">
        <v>75</v>
      </c>
      <c r="C168" s="147"/>
      <c r="D168" s="147"/>
      <c r="E168" s="147"/>
      <c r="F168" s="283"/>
      <c r="G168" s="157"/>
      <c r="H168" s="284"/>
    </row>
    <row r="169" spans="1:8" ht="14.25" thickBot="1" thickTop="1">
      <c r="A169" s="148"/>
      <c r="B169" s="84"/>
      <c r="C169" s="174"/>
      <c r="D169" s="174"/>
      <c r="E169" s="174"/>
      <c r="F169" s="174"/>
      <c r="G169" s="174"/>
      <c r="H169" s="285">
        <f>G169+F169</f>
        <v>0</v>
      </c>
    </row>
    <row r="170" spans="1:10" ht="14.25" thickBot="1" thickTop="1">
      <c r="A170" s="148"/>
      <c r="B170" s="84"/>
      <c r="C170" s="174"/>
      <c r="D170" s="174"/>
      <c r="E170" s="174"/>
      <c r="F170" s="174"/>
      <c r="G170" s="174"/>
      <c r="H170" s="286">
        <f>G170+F170</f>
        <v>0</v>
      </c>
      <c r="I170"/>
      <c r="J170"/>
    </row>
    <row r="171" spans="1:10" ht="14.25" thickBot="1" thickTop="1">
      <c r="A171" s="148"/>
      <c r="B171" s="84"/>
      <c r="C171" s="174"/>
      <c r="D171" s="174"/>
      <c r="E171" s="174"/>
      <c r="F171" s="174"/>
      <c r="G171" s="174"/>
      <c r="H171" s="286">
        <f aca="true" t="shared" si="10" ref="H171:H177">G171+F171</f>
        <v>0</v>
      </c>
      <c r="I171"/>
      <c r="J171"/>
    </row>
    <row r="172" spans="1:8" ht="14.25" thickBot="1" thickTop="1">
      <c r="A172" s="148"/>
      <c r="B172" s="84"/>
      <c r="C172" s="174"/>
      <c r="D172" s="174"/>
      <c r="E172" s="174"/>
      <c r="F172" s="174"/>
      <c r="G172" s="174"/>
      <c r="H172" s="285">
        <f>G172+F172</f>
        <v>0</v>
      </c>
    </row>
    <row r="173" spans="1:8" ht="14.25" thickBot="1" thickTop="1">
      <c r="A173" s="148"/>
      <c r="B173" s="84"/>
      <c r="C173" s="174"/>
      <c r="D173" s="174"/>
      <c r="E173" s="174"/>
      <c r="F173" s="174"/>
      <c r="G173" s="174"/>
      <c r="H173" s="285">
        <f t="shared" si="10"/>
        <v>0</v>
      </c>
    </row>
    <row r="174" spans="1:8" ht="14.25" thickBot="1" thickTop="1">
      <c r="A174" s="148"/>
      <c r="B174" s="84"/>
      <c r="C174" s="174"/>
      <c r="D174" s="174"/>
      <c r="E174" s="174"/>
      <c r="F174" s="174"/>
      <c r="G174" s="174"/>
      <c r="H174" s="286">
        <f t="shared" si="10"/>
        <v>0</v>
      </c>
    </row>
    <row r="175" spans="1:8" ht="14.25" thickBot="1" thickTop="1">
      <c r="A175" s="148"/>
      <c r="B175" s="84"/>
      <c r="C175" s="174"/>
      <c r="D175" s="174"/>
      <c r="E175" s="174"/>
      <c r="F175" s="174"/>
      <c r="G175" s="174"/>
      <c r="H175" s="285">
        <f t="shared" si="10"/>
        <v>0</v>
      </c>
    </row>
    <row r="176" spans="1:8" ht="14.25" thickBot="1" thickTop="1">
      <c r="A176" s="148"/>
      <c r="B176" s="84"/>
      <c r="C176" s="174"/>
      <c r="D176" s="174"/>
      <c r="E176" s="174"/>
      <c r="F176" s="174"/>
      <c r="G176" s="174"/>
      <c r="H176" s="286">
        <f t="shared" si="10"/>
        <v>0</v>
      </c>
    </row>
    <row r="177" spans="1:8" s="7" customFormat="1" ht="14.25" thickBot="1" thickTop="1">
      <c r="A177" s="148"/>
      <c r="B177" s="84"/>
      <c r="C177" s="174"/>
      <c r="D177" s="174"/>
      <c r="E177" s="174"/>
      <c r="F177" s="174"/>
      <c r="G177" s="174"/>
      <c r="H177" s="286">
        <f t="shared" si="10"/>
        <v>0</v>
      </c>
    </row>
    <row r="178" spans="1:8" s="7" customFormat="1" ht="14.25" thickBot="1" thickTop="1">
      <c r="A178" s="403" t="s">
        <v>110</v>
      </c>
      <c r="B178" s="81" t="s">
        <v>95</v>
      </c>
      <c r="C178" s="380"/>
      <c r="D178" s="315">
        <f>SUM(D169:D177)</f>
        <v>0</v>
      </c>
      <c r="E178" s="248">
        <f>SUM(E169:E177)</f>
        <v>0</v>
      </c>
      <c r="F178" s="287"/>
      <c r="G178" s="248">
        <f>SUM(G169:G177)</f>
        <v>0</v>
      </c>
      <c r="H178" s="381"/>
    </row>
    <row r="179" spans="1:8" s="7" customFormat="1" ht="13.5" thickBot="1">
      <c r="A179" s="404"/>
      <c r="B179" s="81"/>
      <c r="C179" s="288"/>
      <c r="D179" s="228"/>
      <c r="E179" s="312"/>
      <c r="F179" s="313"/>
      <c r="G179" s="252"/>
      <c r="H179" s="311" t="str">
        <f>IF(G178=0,"0",G178)</f>
        <v>0</v>
      </c>
    </row>
    <row r="180" spans="1:8" ht="13.5" thickBot="1">
      <c r="A180" s="305">
        <f>'Current HOPE VI Bud Info'!$G$4</f>
        <v>0</v>
      </c>
      <c r="B180" s="247" t="s">
        <v>118</v>
      </c>
      <c r="C180" s="253">
        <f>IF(SUM(C169:C177)=D180,D180,"Amount?")</f>
        <v>0</v>
      </c>
      <c r="D180" s="175">
        <f>'Current HOPE VI Bud Info'!E17</f>
        <v>0</v>
      </c>
      <c r="E180" s="175">
        <f>'Current HOPE VI Bud Info'!F17</f>
        <v>0</v>
      </c>
      <c r="F180" s="289">
        <f>IF(SUM(F169:F177)&lt;&gt;G180,"Amounts?",G180)</f>
        <v>0</v>
      </c>
      <c r="G180" s="260">
        <f>'Current HOPE VI Bud Info'!G17</f>
        <v>0</v>
      </c>
      <c r="H180" s="290">
        <f>F180</f>
        <v>0</v>
      </c>
    </row>
    <row r="181" spans="1:8" ht="14.25" thickBot="1" thickTop="1">
      <c r="A181" s="149"/>
      <c r="B181" s="151" t="s">
        <v>111</v>
      </c>
      <c r="C181" s="318"/>
      <c r="D181" s="316">
        <f>IF(D178+D180='Req Chng Overall HOPE VI Bud'!F28,D178+D180,"Check Numbers")</f>
        <v>0</v>
      </c>
      <c r="E181" s="257">
        <f>IF(E178+E180='Req Chng Disb Fnds Realignment'!E30,E178+E180,"Check Numbers")</f>
        <v>0</v>
      </c>
      <c r="F181" s="258"/>
      <c r="G181" s="257">
        <f>IF(G178+G180='Req Chng Auth Expend Spread'!F28,G178+G180,"Check Numbers")</f>
        <v>0</v>
      </c>
      <c r="H181" s="259">
        <f>H179+H180</f>
        <v>0</v>
      </c>
    </row>
    <row r="182" spans="1:8" ht="13.5" thickBot="1">
      <c r="A182" s="251"/>
      <c r="B182" s="231" t="s">
        <v>120</v>
      </c>
      <c r="C182" s="317"/>
      <c r="D182" s="320"/>
      <c r="E182" s="291" t="str">
        <f>IF(E180=0,"%",E181/D181)</f>
        <v>%</v>
      </c>
      <c r="F182" s="304" t="str">
        <f>IF(F180=0,"%",F180/D181)</f>
        <v>%</v>
      </c>
      <c r="G182" s="292" t="str">
        <f>IF(G180=0,"%",G181/D181)</f>
        <v>%</v>
      </c>
      <c r="H182" s="292" t="str">
        <f>IF(H180=0,"%",H181/D181)</f>
        <v>%</v>
      </c>
    </row>
    <row r="183" spans="1:8" ht="13.5" thickBot="1">
      <c r="A183" s="158"/>
      <c r="B183" s="88"/>
      <c r="C183" s="88"/>
      <c r="D183" s="80"/>
      <c r="E183" s="298"/>
      <c r="F183" s="299"/>
      <c r="G183" s="82"/>
      <c r="H183" s="300"/>
    </row>
    <row r="184" spans="1:8" ht="12.75">
      <c r="A184" s="7"/>
      <c r="B184" s="81" t="s">
        <v>95</v>
      </c>
      <c r="C184" s="81"/>
      <c r="D184" s="301">
        <f>IF(SUM(D178,D162,D146,D130,D114,D98,D82,D66,D50,D34,D18)='Req Chng Overall HOPE VI Bud'!E31,'Req Chng Overall HOPE VI Bud'!E31,"Check Amounts")</f>
        <v>0</v>
      </c>
      <c r="E184" s="301">
        <f>IF(SUM(E178,E162,E146,E130,E114,E98,E82,E66,E50,E34,E18)=0,0,"Check Amounts")</f>
        <v>0</v>
      </c>
      <c r="F184" s="302"/>
      <c r="G184" s="301">
        <f>SUM(G178,G162,G146,G130,G114,G98,G82,G66,G50,G34,G18)</f>
        <v>0</v>
      </c>
      <c r="H184" s="301">
        <f>SUM(H179,H163,H147,H131,H115,H99,H83,H67,H51,H35,H19)</f>
        <v>0</v>
      </c>
    </row>
    <row r="185" spans="2:8" ht="13.5" thickBot="1">
      <c r="B185" s="247" t="s">
        <v>118</v>
      </c>
      <c r="C185" s="314"/>
      <c r="D185" s="176">
        <f>SUM(D180,D164,D148,D132,D116,D100,D84,D68,D52,D36,D20)</f>
        <v>0</v>
      </c>
      <c r="E185" s="176">
        <f>SUM(E180,E164,E148,E132,E116,E100,E84,E68,E52,E36,E20)</f>
        <v>0</v>
      </c>
      <c r="F185" s="176">
        <f>SUM(F180,F164,F148,F132,F116,F100,F84,F68,F52,F36,F20)</f>
        <v>0</v>
      </c>
      <c r="G185" s="260">
        <f>SUM(G180,G164,G148,G132,G116,G100,G84,G68,G52,G36,G20)</f>
        <v>0</v>
      </c>
      <c r="H185" s="176">
        <f>SUM(H180,H164,H148,H132,H116,H100,H84,H68,H52,H36,H20)</f>
        <v>0</v>
      </c>
    </row>
    <row r="186" spans="2:8" ht="14.25" thickBot="1" thickTop="1">
      <c r="B186" s="81" t="s">
        <v>97</v>
      </c>
      <c r="C186" s="81"/>
      <c r="D186" s="256">
        <f>D185+D184</f>
        <v>0</v>
      </c>
      <c r="E186" s="256">
        <f>E185+E184</f>
        <v>0</v>
      </c>
      <c r="F186" s="303"/>
      <c r="G186" s="256">
        <f>G185+G184</f>
        <v>0</v>
      </c>
      <c r="H186" s="256">
        <f>H185+H184</f>
        <v>0</v>
      </c>
    </row>
  </sheetData>
  <sheetProtection sheet="1" objects="1" scenarios="1"/>
  <mergeCells count="18">
    <mergeCell ref="A178:A179"/>
    <mergeCell ref="A162:A163"/>
    <mergeCell ref="A146:A147"/>
    <mergeCell ref="A18:A19"/>
    <mergeCell ref="A34:A35"/>
    <mergeCell ref="A50:A51"/>
    <mergeCell ref="A66:A67"/>
    <mergeCell ref="A82:A83"/>
    <mergeCell ref="A98:A99"/>
    <mergeCell ref="A114:A115"/>
    <mergeCell ref="A130:A131"/>
    <mergeCell ref="G2:H2"/>
    <mergeCell ref="G3:H3"/>
    <mergeCell ref="E2:F2"/>
    <mergeCell ref="E3:F3"/>
    <mergeCell ref="B8:E8"/>
    <mergeCell ref="B2:D2"/>
    <mergeCell ref="B3:D3"/>
  </mergeCells>
  <printOptions horizontalCentered="1"/>
  <pageMargins left="0.25" right="0.25" top="0.74" bottom="0.53" header="0.33" footer="0.33"/>
  <pageSetup fitToHeight="9" fitToWidth="1" horizontalDpi="600" verticalDpi="600" orientation="landscape" paperSize="5" r:id="rId3"/>
  <headerFooter alignWithMargins="0">
    <oddHeader xml:space="preserve">&amp;C&amp;12HOPE VI Budget:  &amp;"Arial,Bold"Part II: Supporting Pages for Revision to
Overall Budget, Expenditure Allocation and/or Authorized Spending Amount </oddHeader>
    <oddFooter>&amp;Cpage &amp;P of &amp;N&amp;R&amp;8form &amp;"Arial,Bold"HUD-52825-A</oddFooter>
  </headerFooter>
  <rowBreaks count="4" manualBreakCount="4">
    <brk id="79" max="7" man="1"/>
    <brk id="102" max="7" man="1"/>
    <brk id="134" max="7" man="1"/>
    <brk id="166" max="7" man="1"/>
  </rowBreaks>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V45"/>
  <sheetViews>
    <sheetView zoomScale="74" zoomScaleNormal="74" workbookViewId="0" topLeftCell="A14">
      <pane ySplit="6" topLeftCell="BM20" activePane="bottomLeft" state="frozen"/>
      <selection pane="topLeft" activeCell="A14" sqref="A14"/>
      <selection pane="bottomLeft" activeCell="F39" sqref="F39"/>
    </sheetView>
  </sheetViews>
  <sheetFormatPr defaultColWidth="9.140625" defaultRowHeight="12.75"/>
  <cols>
    <col min="1" max="1" width="6.00390625" style="1" customWidth="1"/>
    <col min="2" max="2" width="6.57421875" style="1" customWidth="1"/>
    <col min="3" max="3" width="31.57421875" style="1" customWidth="1"/>
    <col min="4" max="7" width="25.28125" style="1" customWidth="1"/>
    <col min="8" max="8" width="17.28125" style="1" customWidth="1"/>
    <col min="9" max="9" width="23.140625" style="1" customWidth="1"/>
    <col min="10" max="16384" width="9.140625" style="1" customWidth="1"/>
  </cols>
  <sheetData>
    <row r="1" spans="1:7" ht="27" customHeight="1">
      <c r="A1" s="36" t="s">
        <v>0</v>
      </c>
      <c r="B1" s="9"/>
      <c r="D1" s="415" t="s">
        <v>54</v>
      </c>
      <c r="E1" s="415"/>
      <c r="F1" s="37"/>
      <c r="G1" s="38" t="s">
        <v>55</v>
      </c>
    </row>
    <row r="2" spans="1:9" ht="15" customHeight="1">
      <c r="A2" s="10" t="s">
        <v>1</v>
      </c>
      <c r="B2" s="9"/>
      <c r="D2" s="416" t="s">
        <v>2</v>
      </c>
      <c r="E2" s="416"/>
      <c r="G2" s="13"/>
      <c r="I2" s="11"/>
    </row>
    <row r="3" spans="2:9" ht="15" customHeight="1">
      <c r="B3" s="12"/>
      <c r="I3" s="7"/>
    </row>
    <row r="4" spans="2:9" ht="9" customHeight="1">
      <c r="B4" s="12"/>
      <c r="D4" s="13"/>
      <c r="I4" s="7"/>
    </row>
    <row r="5" spans="2:9" ht="9" customHeight="1">
      <c r="B5" s="12"/>
      <c r="D5" s="13"/>
      <c r="I5" s="7"/>
    </row>
    <row r="6" spans="1:10" ht="9.75" customHeight="1">
      <c r="A6" s="14" t="s">
        <v>3</v>
      </c>
      <c r="B6" s="15"/>
      <c r="D6" s="13"/>
      <c r="E6" s="14" t="s">
        <v>4</v>
      </c>
      <c r="F6" s="16"/>
      <c r="G6" s="16"/>
      <c r="H6" s="16"/>
      <c r="I6" s="16"/>
      <c r="J6" s="16"/>
    </row>
    <row r="7" spans="1:5" ht="9.75" customHeight="1">
      <c r="A7" s="14" t="s">
        <v>5</v>
      </c>
      <c r="B7" s="15"/>
      <c r="D7" s="13"/>
      <c r="E7" s="17" t="s">
        <v>6</v>
      </c>
    </row>
    <row r="8" spans="1:5" ht="9.75" customHeight="1">
      <c r="A8" s="14" t="s">
        <v>7</v>
      </c>
      <c r="B8" s="15"/>
      <c r="D8" s="13"/>
      <c r="E8" s="17" t="s">
        <v>8</v>
      </c>
    </row>
    <row r="9" spans="1:5" ht="9.75" customHeight="1">
      <c r="A9" s="14" t="s">
        <v>9</v>
      </c>
      <c r="B9" s="15"/>
      <c r="D9" s="13"/>
      <c r="E9" s="17" t="s">
        <v>10</v>
      </c>
    </row>
    <row r="10" spans="1:5" ht="9.75" customHeight="1">
      <c r="A10" s="14" t="s">
        <v>11</v>
      </c>
      <c r="B10" s="15"/>
      <c r="D10" s="13"/>
      <c r="E10" s="17" t="s">
        <v>12</v>
      </c>
    </row>
    <row r="11" spans="1:4" ht="9.75" customHeight="1">
      <c r="A11" s="14" t="s">
        <v>13</v>
      </c>
      <c r="B11" s="15"/>
      <c r="D11" s="13"/>
    </row>
    <row r="12" spans="1:4" ht="12" customHeight="1">
      <c r="A12" s="16"/>
      <c r="B12" s="15"/>
      <c r="D12" s="13"/>
    </row>
    <row r="13" spans="1:4" ht="12" customHeight="1">
      <c r="A13" s="16"/>
      <c r="B13" s="15"/>
      <c r="D13" s="13"/>
    </row>
    <row r="14" spans="1:8" ht="12" customHeight="1" thickBot="1">
      <c r="A14" s="18"/>
      <c r="B14" s="7"/>
      <c r="C14" s="7"/>
      <c r="D14" s="7"/>
      <c r="E14" s="7"/>
      <c r="F14" s="7"/>
      <c r="G14" s="7"/>
      <c r="H14" s="7"/>
    </row>
    <row r="15" spans="1:9" ht="13.5" customHeight="1">
      <c r="A15" s="417" t="s">
        <v>14</v>
      </c>
      <c r="B15" s="418"/>
      <c r="C15" s="113">
        <f>'Current HOPE VI Bud Info'!C3</f>
        <v>0</v>
      </c>
      <c r="D15" s="39"/>
      <c r="E15" s="40" t="s">
        <v>15</v>
      </c>
      <c r="F15" s="239">
        <f>'Current HOPE VI Bud Info'!C2</f>
        <v>0</v>
      </c>
      <c r="G15" s="41"/>
      <c r="H15" s="19"/>
      <c r="I15" s="7"/>
    </row>
    <row r="16" spans="1:9" ht="13.5" customHeight="1">
      <c r="A16" s="419" t="s">
        <v>60</v>
      </c>
      <c r="B16" s="420"/>
      <c r="C16" s="114">
        <f>'Current HOPE VI Bud Info'!C4</f>
        <v>0</v>
      </c>
      <c r="D16" s="42"/>
      <c r="E16" s="43" t="s">
        <v>49</v>
      </c>
      <c r="F16" s="115">
        <f>'Current HOPE VI Bud Info'!G3</f>
        <v>0</v>
      </c>
      <c r="G16" s="44"/>
      <c r="H16" s="19"/>
      <c r="I16" s="7"/>
    </row>
    <row r="17" spans="1:9" ht="13.5" customHeight="1" thickBot="1">
      <c r="A17" s="45"/>
      <c r="B17" s="46"/>
      <c r="C17" s="47"/>
      <c r="D17" s="30"/>
      <c r="E17" s="48"/>
      <c r="F17" s="49"/>
      <c r="G17" s="50"/>
      <c r="H17" s="19"/>
      <c r="I17" s="7"/>
    </row>
    <row r="18" spans="1:9" ht="5.25" customHeight="1" thickBot="1">
      <c r="A18" s="51"/>
      <c r="B18" s="30"/>
      <c r="C18" s="30"/>
      <c r="D18" s="31"/>
      <c r="E18" s="48"/>
      <c r="F18" s="52"/>
      <c r="G18" s="53"/>
      <c r="H18" s="7"/>
      <c r="I18" s="7"/>
    </row>
    <row r="19" spans="1:22" ht="37.5" customHeight="1">
      <c r="A19" s="54" t="s">
        <v>16</v>
      </c>
      <c r="B19" s="55"/>
      <c r="C19" s="56" t="s">
        <v>17</v>
      </c>
      <c r="D19" s="188" t="s">
        <v>106</v>
      </c>
      <c r="E19" s="223" t="s">
        <v>121</v>
      </c>
      <c r="F19" s="57" t="s">
        <v>107</v>
      </c>
      <c r="G19" s="58" t="s">
        <v>122</v>
      </c>
      <c r="H19" s="20"/>
      <c r="I19" s="20"/>
      <c r="J19" s="21"/>
      <c r="K19" s="21"/>
      <c r="L19" s="21"/>
      <c r="M19" s="21"/>
      <c r="N19" s="21"/>
      <c r="O19" s="21"/>
      <c r="P19" s="21"/>
      <c r="Q19" s="21"/>
      <c r="R19" s="21"/>
      <c r="S19" s="21"/>
      <c r="T19" s="21"/>
      <c r="U19" s="21"/>
      <c r="V19" s="21"/>
    </row>
    <row r="20" spans="1:22" ht="21.75" customHeight="1">
      <c r="A20" s="59">
        <v>1</v>
      </c>
      <c r="B20" s="60">
        <v>1408</v>
      </c>
      <c r="C20" s="61" t="s">
        <v>56</v>
      </c>
      <c r="D20" s="221">
        <f>'Req Chng Overall HOPE VI Bud'!F18</f>
        <v>0</v>
      </c>
      <c r="E20" s="225">
        <f>'Current HOPE VI Bud Info'!G7</f>
        <v>0</v>
      </c>
      <c r="F20" s="222">
        <f>'Req Chng Auth Expend Spread'!E18</f>
        <v>0</v>
      </c>
      <c r="G20" s="210">
        <f>'Req Chng Auth Expend Spread'!$F18</f>
        <v>0</v>
      </c>
      <c r="H20" s="18"/>
      <c r="I20" s="210">
        <f>'Req Chng Auth Expend Spread'!$F18</f>
        <v>0</v>
      </c>
      <c r="J20" s="21"/>
      <c r="K20" s="21"/>
      <c r="L20" s="21"/>
      <c r="M20" s="21"/>
      <c r="N20" s="21"/>
      <c r="O20" s="21"/>
      <c r="P20" s="21"/>
      <c r="Q20" s="21"/>
      <c r="R20" s="21"/>
      <c r="S20" s="21"/>
      <c r="T20" s="21"/>
      <c r="U20" s="21"/>
      <c r="V20" s="21"/>
    </row>
    <row r="21" spans="1:22" ht="15.75" customHeight="1">
      <c r="A21" s="59">
        <v>2</v>
      </c>
      <c r="B21" s="23">
        <v>1410</v>
      </c>
      <c r="C21" s="22" t="s">
        <v>18</v>
      </c>
      <c r="D21" s="201">
        <f>'Req Chng Overall HOPE VI Bud'!F19</f>
        <v>0</v>
      </c>
      <c r="E21" s="225">
        <f>'Current HOPE VI Bud Info'!G8</f>
        <v>0</v>
      </c>
      <c r="F21" s="222">
        <f>'Req Chng Auth Expend Spread'!E19</f>
        <v>0</v>
      </c>
      <c r="G21" s="210">
        <f>'Req Chng Auth Expend Spread'!$F19</f>
        <v>0</v>
      </c>
      <c r="H21" s="18"/>
      <c r="I21" s="210">
        <f>'Req Chng Auth Expend Spread'!$F19</f>
        <v>0</v>
      </c>
      <c r="J21" s="21"/>
      <c r="K21" s="21"/>
      <c r="L21" s="21"/>
      <c r="M21" s="21"/>
      <c r="N21" s="21"/>
      <c r="O21" s="21"/>
      <c r="P21" s="21"/>
      <c r="Q21" s="21"/>
      <c r="R21" s="21"/>
      <c r="S21" s="21"/>
      <c r="T21" s="21"/>
      <c r="U21" s="21"/>
      <c r="V21" s="21"/>
    </row>
    <row r="22" spans="1:22" ht="15.75" customHeight="1">
      <c r="A22" s="59">
        <v>3</v>
      </c>
      <c r="B22" s="23">
        <v>1430</v>
      </c>
      <c r="C22" s="22" t="s">
        <v>19</v>
      </c>
      <c r="D22" s="221">
        <f>'Req Chng Overall HOPE VI Bud'!F20</f>
        <v>0</v>
      </c>
      <c r="E22" s="225">
        <f>'Current HOPE VI Bud Info'!G9</f>
        <v>0</v>
      </c>
      <c r="F22" s="222">
        <f>'Req Chng Auth Expend Spread'!E20</f>
        <v>0</v>
      </c>
      <c r="G22" s="210">
        <f>'Req Chng Auth Expend Spread'!$F20</f>
        <v>0</v>
      </c>
      <c r="H22" s="18"/>
      <c r="I22" s="210">
        <f>'Req Chng Auth Expend Spread'!$F20</f>
        <v>0</v>
      </c>
      <c r="J22" s="21"/>
      <c r="K22" s="21"/>
      <c r="L22" s="21"/>
      <c r="M22" s="21"/>
      <c r="N22" s="21"/>
      <c r="O22" s="21"/>
      <c r="P22" s="21"/>
      <c r="Q22" s="21"/>
      <c r="R22" s="21"/>
      <c r="S22" s="21"/>
      <c r="T22" s="21"/>
      <c r="U22" s="21"/>
      <c r="V22" s="21"/>
    </row>
    <row r="23" spans="1:22" ht="15.75" customHeight="1">
      <c r="A23" s="59">
        <v>4</v>
      </c>
      <c r="B23" s="23">
        <v>1440</v>
      </c>
      <c r="C23" s="22" t="s">
        <v>20</v>
      </c>
      <c r="D23" s="201">
        <f>'Req Chng Overall HOPE VI Bud'!F21</f>
        <v>0</v>
      </c>
      <c r="E23" s="225">
        <f>'Current HOPE VI Bud Info'!G10</f>
        <v>0</v>
      </c>
      <c r="F23" s="222">
        <f>'Req Chng Auth Expend Spread'!E21</f>
        <v>0</v>
      </c>
      <c r="G23" s="210">
        <f>'Req Chng Auth Expend Spread'!$F21</f>
        <v>0</v>
      </c>
      <c r="H23" s="18"/>
      <c r="I23" s="210">
        <f>'Req Chng Auth Expend Spread'!$F21</f>
        <v>0</v>
      </c>
      <c r="J23" s="21"/>
      <c r="K23" s="21"/>
      <c r="L23" s="21"/>
      <c r="M23" s="21"/>
      <c r="N23" s="21"/>
      <c r="O23" s="21"/>
      <c r="P23" s="21"/>
      <c r="Q23" s="21"/>
      <c r="R23" s="21"/>
      <c r="S23" s="21"/>
      <c r="T23" s="21"/>
      <c r="U23" s="21"/>
      <c r="V23" s="21"/>
    </row>
    <row r="24" spans="1:22" ht="15.75" customHeight="1">
      <c r="A24" s="59">
        <v>5</v>
      </c>
      <c r="B24" s="23">
        <v>1450</v>
      </c>
      <c r="C24" s="22" t="s">
        <v>21</v>
      </c>
      <c r="D24" s="221">
        <f>'Req Chng Overall HOPE VI Bud'!F22</f>
        <v>0</v>
      </c>
      <c r="E24" s="225">
        <f>'Current HOPE VI Bud Info'!G11</f>
        <v>0</v>
      </c>
      <c r="F24" s="222">
        <f>'Req Chng Auth Expend Spread'!E22</f>
        <v>0</v>
      </c>
      <c r="G24" s="210">
        <f>'Req Chng Auth Expend Spread'!$F22</f>
        <v>0</v>
      </c>
      <c r="H24" s="18"/>
      <c r="I24" s="210">
        <f>'Req Chng Auth Expend Spread'!$F22</f>
        <v>0</v>
      </c>
      <c r="J24" s="21"/>
      <c r="K24" s="21"/>
      <c r="L24" s="21"/>
      <c r="M24" s="21"/>
      <c r="N24" s="21"/>
      <c r="O24" s="21"/>
      <c r="P24" s="21"/>
      <c r="Q24" s="21"/>
      <c r="R24" s="21"/>
      <c r="S24" s="21"/>
      <c r="T24" s="21"/>
      <c r="U24" s="21"/>
      <c r="V24" s="21"/>
    </row>
    <row r="25" spans="1:22" ht="15.75" customHeight="1">
      <c r="A25" s="59">
        <v>6</v>
      </c>
      <c r="B25" s="23">
        <v>1460</v>
      </c>
      <c r="C25" s="22" t="s">
        <v>22</v>
      </c>
      <c r="D25" s="201">
        <f>'Req Chng Overall HOPE VI Bud'!F23</f>
        <v>0</v>
      </c>
      <c r="E25" s="225">
        <f>'Current HOPE VI Bud Info'!G12</f>
        <v>0</v>
      </c>
      <c r="F25" s="222">
        <f>'Req Chng Auth Expend Spread'!E23</f>
        <v>0</v>
      </c>
      <c r="G25" s="210">
        <f>'Req Chng Auth Expend Spread'!$F23</f>
        <v>0</v>
      </c>
      <c r="H25" s="18"/>
      <c r="I25" s="210">
        <f>'Req Chng Auth Expend Spread'!$F23</f>
        <v>0</v>
      </c>
      <c r="J25" s="21"/>
      <c r="K25" s="21"/>
      <c r="L25" s="21"/>
      <c r="M25" s="21"/>
      <c r="N25" s="21"/>
      <c r="O25" s="21"/>
      <c r="P25" s="21"/>
      <c r="Q25" s="21"/>
      <c r="R25" s="21"/>
      <c r="S25" s="21"/>
      <c r="T25" s="21"/>
      <c r="U25" s="21"/>
      <c r="V25" s="21"/>
    </row>
    <row r="26" spans="1:22" ht="15.75" customHeight="1">
      <c r="A26" s="59">
        <v>7</v>
      </c>
      <c r="B26" s="23">
        <v>1465</v>
      </c>
      <c r="C26" s="22" t="s">
        <v>23</v>
      </c>
      <c r="D26" s="221">
        <f>'Req Chng Overall HOPE VI Bud'!F24</f>
        <v>0</v>
      </c>
      <c r="E26" s="225">
        <f>'Current HOPE VI Bud Info'!G13</f>
        <v>0</v>
      </c>
      <c r="F26" s="222">
        <f>'Req Chng Auth Expend Spread'!E24</f>
        <v>0</v>
      </c>
      <c r="G26" s="210">
        <f>'Req Chng Auth Expend Spread'!$F24</f>
        <v>0</v>
      </c>
      <c r="H26" s="18"/>
      <c r="I26" s="210">
        <f>'Req Chng Auth Expend Spread'!$F24</f>
        <v>0</v>
      </c>
      <c r="J26" s="21"/>
      <c r="K26" s="21"/>
      <c r="L26" s="21"/>
      <c r="M26" s="21"/>
      <c r="N26" s="21"/>
      <c r="O26" s="21"/>
      <c r="P26" s="21"/>
      <c r="Q26" s="21"/>
      <c r="R26" s="21"/>
      <c r="S26" s="21"/>
      <c r="T26" s="21"/>
      <c r="U26" s="21"/>
      <c r="V26" s="21"/>
    </row>
    <row r="27" spans="1:22" ht="15.75" customHeight="1">
      <c r="A27" s="59">
        <v>8</v>
      </c>
      <c r="B27" s="23">
        <v>1470</v>
      </c>
      <c r="C27" s="22" t="s">
        <v>24</v>
      </c>
      <c r="D27" s="201">
        <f>'Req Chng Overall HOPE VI Bud'!F25</f>
        <v>0</v>
      </c>
      <c r="E27" s="225">
        <f>'Current HOPE VI Bud Info'!G14</f>
        <v>0</v>
      </c>
      <c r="F27" s="222">
        <f>'Req Chng Auth Expend Spread'!E25</f>
        <v>0</v>
      </c>
      <c r="G27" s="210">
        <f>'Req Chng Auth Expend Spread'!$F25</f>
        <v>0</v>
      </c>
      <c r="H27" s="18"/>
      <c r="I27" s="210">
        <f>'Req Chng Auth Expend Spread'!$F25</f>
        <v>0</v>
      </c>
      <c r="J27" s="21"/>
      <c r="K27" s="21"/>
      <c r="L27" s="21"/>
      <c r="M27" s="21"/>
      <c r="N27" s="21"/>
      <c r="O27" s="21"/>
      <c r="P27" s="21"/>
      <c r="Q27" s="21"/>
      <c r="R27" s="21"/>
      <c r="S27" s="21"/>
      <c r="T27" s="21"/>
      <c r="U27" s="21"/>
      <c r="V27" s="21"/>
    </row>
    <row r="28" spans="1:22" ht="15.75" customHeight="1">
      <c r="A28" s="59">
        <v>9</v>
      </c>
      <c r="B28" s="23">
        <v>1475</v>
      </c>
      <c r="C28" s="22" t="s">
        <v>25</v>
      </c>
      <c r="D28" s="221">
        <f>'Req Chng Overall HOPE VI Bud'!F26</f>
        <v>0</v>
      </c>
      <c r="E28" s="225">
        <f>'Current HOPE VI Bud Info'!G15</f>
        <v>0</v>
      </c>
      <c r="F28" s="222">
        <f>'Req Chng Auth Expend Spread'!E26</f>
        <v>0</v>
      </c>
      <c r="G28" s="210">
        <f>'Req Chng Auth Expend Spread'!$F26</f>
        <v>0</v>
      </c>
      <c r="H28" s="18"/>
      <c r="I28" s="210">
        <f>'Req Chng Auth Expend Spread'!$F26</f>
        <v>0</v>
      </c>
      <c r="J28" s="21"/>
      <c r="K28" s="21"/>
      <c r="L28" s="21"/>
      <c r="M28" s="21"/>
      <c r="N28" s="21"/>
      <c r="O28" s="21"/>
      <c r="P28" s="21"/>
      <c r="Q28" s="21"/>
      <c r="R28" s="21"/>
      <c r="S28" s="21"/>
      <c r="T28" s="21"/>
      <c r="U28" s="21"/>
      <c r="V28" s="21"/>
    </row>
    <row r="29" spans="1:22" ht="15.75" customHeight="1">
      <c r="A29" s="59">
        <v>10</v>
      </c>
      <c r="B29" s="23">
        <v>1485</v>
      </c>
      <c r="C29" s="22" t="s">
        <v>26</v>
      </c>
      <c r="D29" s="201">
        <f>'Req Chng Overall HOPE VI Bud'!F27</f>
        <v>0</v>
      </c>
      <c r="E29" s="225">
        <f>'Current HOPE VI Bud Info'!G16</f>
        <v>0</v>
      </c>
      <c r="F29" s="222">
        <f>'Req Chng Auth Expend Spread'!E27</f>
        <v>0</v>
      </c>
      <c r="G29" s="210">
        <f>'Req Chng Auth Expend Spread'!$F27</f>
        <v>0</v>
      </c>
      <c r="H29" s="18"/>
      <c r="I29" s="210">
        <f>'Req Chng Auth Expend Spread'!$F27</f>
        <v>0</v>
      </c>
      <c r="J29" s="21"/>
      <c r="K29" s="21"/>
      <c r="L29" s="21"/>
      <c r="M29" s="21"/>
      <c r="N29" s="21"/>
      <c r="O29" s="21"/>
      <c r="P29" s="21"/>
      <c r="Q29" s="21"/>
      <c r="R29" s="21"/>
      <c r="S29" s="21"/>
      <c r="T29" s="21"/>
      <c r="U29" s="21"/>
      <c r="V29" s="21"/>
    </row>
    <row r="30" spans="1:22" ht="15.75" customHeight="1" thickBot="1">
      <c r="A30" s="59">
        <v>11</v>
      </c>
      <c r="B30" s="23">
        <v>1495</v>
      </c>
      <c r="C30" s="22" t="s">
        <v>27</v>
      </c>
      <c r="D30" s="221">
        <f>'Req Chng Overall HOPE VI Bud'!F28</f>
        <v>0</v>
      </c>
      <c r="E30" s="226">
        <f>'Current HOPE VI Bud Info'!G17</f>
        <v>0</v>
      </c>
      <c r="F30" s="222">
        <f>'Req Chng Auth Expend Spread'!E28</f>
        <v>0</v>
      </c>
      <c r="G30" s="210">
        <f>'Req Chng Auth Expend Spread'!$F28</f>
        <v>0</v>
      </c>
      <c r="H30" s="18"/>
      <c r="I30" s="210">
        <f>'Req Chng Auth Expend Spread'!$F28</f>
        <v>0</v>
      </c>
      <c r="J30" s="21"/>
      <c r="K30" s="21"/>
      <c r="L30" s="21"/>
      <c r="M30" s="21"/>
      <c r="N30" s="21"/>
      <c r="O30" s="21"/>
      <c r="P30" s="21"/>
      <c r="Q30" s="21"/>
      <c r="R30" s="21"/>
      <c r="S30" s="21"/>
      <c r="T30" s="21"/>
      <c r="U30" s="21"/>
      <c r="V30" s="21"/>
    </row>
    <row r="31" spans="1:22" ht="15.75" customHeight="1" thickTop="1">
      <c r="A31" s="59">
        <v>12</v>
      </c>
      <c r="B31" s="62" t="s">
        <v>61</v>
      </c>
      <c r="C31" s="22"/>
      <c r="D31" s="211"/>
      <c r="E31" s="224">
        <f>SUM(E20:E30)</f>
        <v>0</v>
      </c>
      <c r="F31" s="212">
        <f>IF(SUM(F20:F30)='Req Chng Auth Expend Spread'!E29,SUM(F20:F30),"Check Amounts")</f>
        <v>0</v>
      </c>
      <c r="G31" s="213">
        <f>SUM($I20:$I30)</f>
        <v>0</v>
      </c>
      <c r="H31" s="18"/>
      <c r="I31" s="213">
        <f>SUM($I20:$I30)</f>
        <v>0</v>
      </c>
      <c r="J31" s="21"/>
      <c r="K31" s="21"/>
      <c r="L31" s="21"/>
      <c r="M31" s="21"/>
      <c r="N31" s="21"/>
      <c r="O31" s="21"/>
      <c r="P31" s="21"/>
      <c r="Q31" s="21"/>
      <c r="R31" s="21"/>
      <c r="S31" s="21"/>
      <c r="T31" s="21"/>
      <c r="U31" s="21"/>
      <c r="V31" s="21"/>
    </row>
    <row r="32" spans="1:22" ht="15.75" customHeight="1" thickBot="1">
      <c r="A32" s="59">
        <v>13</v>
      </c>
      <c r="B32" s="63" t="s">
        <v>53</v>
      </c>
      <c r="C32" s="18" t="s">
        <v>57</v>
      </c>
      <c r="D32" s="214"/>
      <c r="E32" s="215">
        <f>D33-E31</f>
        <v>0</v>
      </c>
      <c r="F32" s="216"/>
      <c r="G32" s="217">
        <f>$I33-$I31</f>
        <v>0</v>
      </c>
      <c r="H32" s="18"/>
      <c r="I32" s="217">
        <f>$I33-$I31</f>
        <v>0</v>
      </c>
      <c r="J32" s="21"/>
      <c r="K32" s="21"/>
      <c r="L32" s="21"/>
      <c r="M32" s="21"/>
      <c r="N32" s="21"/>
      <c r="O32" s="21"/>
      <c r="P32" s="21"/>
      <c r="Q32" s="21"/>
      <c r="R32" s="21"/>
      <c r="S32" s="21"/>
      <c r="T32" s="21"/>
      <c r="U32" s="21"/>
      <c r="V32" s="21"/>
    </row>
    <row r="33" spans="1:22" ht="15.75" customHeight="1" thickBot="1" thickTop="1">
      <c r="A33" s="64">
        <v>14</v>
      </c>
      <c r="B33" s="65" t="s">
        <v>62</v>
      </c>
      <c r="C33" s="66"/>
      <c r="D33" s="218">
        <f>IF(SUM(D20:D32)='Current HOPE VI Bud Info'!E20,SUM(D20:D32),"Check Amounts")</f>
        <v>0</v>
      </c>
      <c r="E33" s="219">
        <f>SUM(E31:E32)</f>
        <v>0</v>
      </c>
      <c r="F33" s="199"/>
      <c r="G33" s="220">
        <f>$E33</f>
        <v>0</v>
      </c>
      <c r="H33" s="18"/>
      <c r="I33" s="220">
        <f>$E33</f>
        <v>0</v>
      </c>
      <c r="J33" s="21"/>
      <c r="K33" s="21"/>
      <c r="L33" s="21"/>
      <c r="M33" s="21"/>
      <c r="N33" s="21"/>
      <c r="O33" s="21"/>
      <c r="P33" s="21"/>
      <c r="Q33" s="21"/>
      <c r="R33" s="21"/>
      <c r="S33" s="21"/>
      <c r="T33" s="21"/>
      <c r="U33" s="21"/>
      <c r="V33" s="21"/>
    </row>
    <row r="34" spans="2:22" ht="5.25" customHeight="1">
      <c r="B34" s="26"/>
      <c r="C34" s="18"/>
      <c r="D34" s="67"/>
      <c r="E34" s="18"/>
      <c r="F34" s="18"/>
      <c r="G34" s="18"/>
      <c r="H34" s="18"/>
      <c r="I34" s="18"/>
      <c r="J34" s="21"/>
      <c r="K34" s="21"/>
      <c r="L34" s="21"/>
      <c r="M34" s="21"/>
      <c r="N34" s="21"/>
      <c r="O34" s="21"/>
      <c r="P34" s="21"/>
      <c r="Q34" s="21"/>
      <c r="R34" s="21"/>
      <c r="S34" s="21"/>
      <c r="T34" s="21"/>
      <c r="U34" s="21"/>
      <c r="V34" s="21"/>
    </row>
    <row r="35" spans="1:22" ht="16.5" customHeight="1">
      <c r="A35" s="68" t="s">
        <v>28</v>
      </c>
      <c r="B35" s="26"/>
      <c r="C35" s="18"/>
      <c r="E35" s="27" t="s">
        <v>29</v>
      </c>
      <c r="F35" s="18"/>
      <c r="G35" s="28"/>
      <c r="H35" s="28"/>
      <c r="I35" s="28"/>
      <c r="J35" s="21"/>
      <c r="K35" s="21"/>
      <c r="L35" s="21"/>
      <c r="M35" s="21"/>
      <c r="N35" s="21"/>
      <c r="O35" s="21"/>
      <c r="P35" s="21"/>
      <c r="Q35" s="21"/>
      <c r="R35" s="21"/>
      <c r="S35" s="21"/>
      <c r="T35" s="21"/>
      <c r="U35" s="21"/>
      <c r="V35" s="21"/>
    </row>
    <row r="36" spans="1:22" ht="11.25" customHeight="1">
      <c r="A36" s="20"/>
      <c r="B36" s="26"/>
      <c r="C36" s="18"/>
      <c r="E36" s="27" t="s">
        <v>30</v>
      </c>
      <c r="F36" s="18"/>
      <c r="G36" s="29"/>
      <c r="H36" s="28"/>
      <c r="I36" s="29"/>
      <c r="J36" s="21"/>
      <c r="K36" s="21"/>
      <c r="L36" s="21"/>
      <c r="M36" s="21"/>
      <c r="N36" s="21"/>
      <c r="O36" s="21"/>
      <c r="P36" s="21"/>
      <c r="Q36" s="21"/>
      <c r="R36" s="21"/>
      <c r="S36" s="21"/>
      <c r="T36" s="21"/>
      <c r="U36" s="21"/>
      <c r="V36" s="21"/>
    </row>
    <row r="37" spans="1:22" ht="11.25" customHeight="1">
      <c r="A37" s="20"/>
      <c r="B37" s="26"/>
      <c r="C37" s="18"/>
      <c r="E37" s="27" t="s">
        <v>31</v>
      </c>
      <c r="F37" s="18"/>
      <c r="G37" s="29"/>
      <c r="H37" s="28"/>
      <c r="I37" s="29"/>
      <c r="J37" s="21"/>
      <c r="K37" s="21"/>
      <c r="L37" s="21"/>
      <c r="M37" s="21"/>
      <c r="N37" s="21"/>
      <c r="O37" s="21"/>
      <c r="P37" s="21"/>
      <c r="Q37" s="21"/>
      <c r="R37" s="21"/>
      <c r="S37" s="21"/>
      <c r="T37" s="21"/>
      <c r="U37" s="21"/>
      <c r="V37" s="21"/>
    </row>
    <row r="38" spans="2:22" ht="15" customHeight="1">
      <c r="B38" s="20"/>
      <c r="C38" s="2"/>
      <c r="D38" s="35"/>
      <c r="E38" s="68" t="s">
        <v>32</v>
      </c>
      <c r="F38" s="18"/>
      <c r="G38" s="18"/>
      <c r="H38" s="18"/>
      <c r="I38" s="18"/>
      <c r="J38" s="21"/>
      <c r="K38" s="21"/>
      <c r="L38" s="21"/>
      <c r="M38" s="21"/>
      <c r="N38" s="21"/>
      <c r="O38" s="21"/>
      <c r="P38" s="21"/>
      <c r="Q38" s="21"/>
      <c r="R38" s="21"/>
      <c r="S38" s="21"/>
      <c r="T38" s="21"/>
      <c r="U38" s="21"/>
      <c r="V38" s="21"/>
    </row>
    <row r="39" spans="1:22" ht="25.5" customHeight="1">
      <c r="A39" s="7" t="s">
        <v>33</v>
      </c>
      <c r="B39" s="18"/>
      <c r="C39" s="20" t="s">
        <v>34</v>
      </c>
      <c r="D39" s="178"/>
      <c r="E39" s="177" t="s">
        <v>33</v>
      </c>
      <c r="G39" s="18" t="s">
        <v>35</v>
      </c>
      <c r="H39" s="18"/>
      <c r="I39" s="18"/>
      <c r="J39" s="21"/>
      <c r="K39" s="21"/>
      <c r="L39" s="21"/>
      <c r="M39" s="21"/>
      <c r="N39" s="21"/>
      <c r="O39" s="21"/>
      <c r="P39" s="21"/>
      <c r="Q39" s="21"/>
      <c r="R39" s="21"/>
      <c r="S39" s="21"/>
      <c r="T39" s="21"/>
      <c r="U39" s="21"/>
      <c r="V39" s="21"/>
    </row>
    <row r="40" spans="1:22" ht="15" customHeight="1" thickBot="1">
      <c r="A40" s="30"/>
      <c r="B40" s="31"/>
      <c r="C40" s="31"/>
      <c r="D40" s="32"/>
      <c r="E40" s="31"/>
      <c r="F40" s="31"/>
      <c r="G40" s="30"/>
      <c r="H40" s="18"/>
      <c r="I40" s="18"/>
      <c r="J40" s="21"/>
      <c r="K40" s="21"/>
      <c r="L40" s="21"/>
      <c r="M40" s="21"/>
      <c r="N40" s="21"/>
      <c r="O40" s="21"/>
      <c r="P40" s="21"/>
      <c r="Q40" s="21"/>
      <c r="R40" s="21"/>
      <c r="S40" s="21"/>
      <c r="T40" s="21"/>
      <c r="U40" s="21"/>
      <c r="V40" s="21"/>
    </row>
    <row r="41" spans="1:22" ht="12.75">
      <c r="A41" s="33" t="s">
        <v>36</v>
      </c>
      <c r="B41" s="18"/>
      <c r="C41" s="18"/>
      <c r="D41" s="20" t="s">
        <v>58</v>
      </c>
      <c r="E41" s="18"/>
      <c r="F41" s="18"/>
      <c r="G41" s="34" t="s">
        <v>59</v>
      </c>
      <c r="H41" s="18"/>
      <c r="J41" s="21"/>
      <c r="K41" s="21"/>
      <c r="L41" s="21"/>
      <c r="M41" s="21"/>
      <c r="N41" s="21"/>
      <c r="O41" s="21"/>
      <c r="P41" s="21"/>
      <c r="Q41" s="21"/>
      <c r="R41" s="21"/>
      <c r="S41" s="21"/>
      <c r="T41" s="21"/>
      <c r="U41" s="21"/>
      <c r="V41" s="21"/>
    </row>
    <row r="42" spans="1:22" ht="12.75">
      <c r="A42" s="18"/>
      <c r="B42" s="18"/>
      <c r="C42" s="18"/>
      <c r="D42" s="18"/>
      <c r="E42" s="18"/>
      <c r="F42" s="18"/>
      <c r="G42" s="34"/>
      <c r="H42" s="18"/>
      <c r="J42" s="21"/>
      <c r="K42" s="21"/>
      <c r="L42" s="21"/>
      <c r="M42" s="21"/>
      <c r="N42" s="21"/>
      <c r="O42" s="21"/>
      <c r="P42" s="21"/>
      <c r="Q42" s="21"/>
      <c r="R42" s="21"/>
      <c r="S42" s="21"/>
      <c r="T42" s="21"/>
      <c r="U42" s="21"/>
      <c r="V42" s="21"/>
    </row>
    <row r="43" spans="1:22" ht="12.75">
      <c r="A43" s="21"/>
      <c r="B43" s="21"/>
      <c r="C43" s="21"/>
      <c r="D43" s="21"/>
      <c r="E43" s="21"/>
      <c r="F43" s="21"/>
      <c r="G43" s="21"/>
      <c r="H43" s="21"/>
      <c r="I43" s="21"/>
      <c r="J43" s="21"/>
      <c r="K43" s="21"/>
      <c r="L43" s="21"/>
      <c r="M43" s="21"/>
      <c r="N43" s="21"/>
      <c r="O43" s="21"/>
      <c r="P43" s="21"/>
      <c r="Q43" s="21"/>
      <c r="R43" s="21"/>
      <c r="S43" s="21"/>
      <c r="T43" s="21"/>
      <c r="U43" s="21"/>
      <c r="V43" s="21"/>
    </row>
    <row r="44" spans="1:22" ht="12.75">
      <c r="A44" s="21"/>
      <c r="B44" s="21"/>
      <c r="C44" s="21"/>
      <c r="D44" s="21"/>
      <c r="E44" s="21"/>
      <c r="F44" s="21"/>
      <c r="G44" s="21"/>
      <c r="H44" s="21"/>
      <c r="I44" s="21"/>
      <c r="J44" s="21"/>
      <c r="K44" s="21"/>
      <c r="L44" s="21"/>
      <c r="M44" s="21"/>
      <c r="N44" s="21"/>
      <c r="O44" s="21"/>
      <c r="P44" s="21"/>
      <c r="Q44" s="21"/>
      <c r="R44" s="21"/>
      <c r="S44" s="21"/>
      <c r="T44" s="21"/>
      <c r="U44" s="21"/>
      <c r="V44" s="21"/>
    </row>
    <row r="45" spans="1:22" ht="12.75">
      <c r="A45" s="21"/>
      <c r="B45" s="21"/>
      <c r="C45" s="21"/>
      <c r="D45" s="21"/>
      <c r="E45" s="21"/>
      <c r="F45" s="21"/>
      <c r="G45" s="21"/>
      <c r="H45" s="21"/>
      <c r="I45" s="21"/>
      <c r="J45" s="21"/>
      <c r="K45" s="21"/>
      <c r="L45" s="21"/>
      <c r="M45" s="21"/>
      <c r="N45" s="21"/>
      <c r="O45" s="21"/>
      <c r="P45" s="21"/>
      <c r="Q45" s="21"/>
      <c r="R45" s="21"/>
      <c r="S45" s="21"/>
      <c r="T45" s="21"/>
      <c r="U45" s="21"/>
      <c r="V45" s="21"/>
    </row>
  </sheetData>
  <sheetProtection sheet="1" objects="1" scenarios="1"/>
  <mergeCells count="4">
    <mergeCell ref="D1:E1"/>
    <mergeCell ref="D2:E2"/>
    <mergeCell ref="A15:B15"/>
    <mergeCell ref="A16:B16"/>
  </mergeCells>
  <printOptions/>
  <pageMargins left="0.22" right="0.22" top="0.25" bottom="0.25" header="0.5" footer="0.5"/>
  <pageSetup fitToHeight="1" fitToWidth="1" horizontalDpi="300" verticalDpi="300" orientation="landscape" scale="92" r:id="rId2"/>
  <legacy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L29"/>
  <sheetViews>
    <sheetView workbookViewId="0" topLeftCell="A1">
      <selection activeCell="C13" sqref="C13"/>
    </sheetView>
  </sheetViews>
  <sheetFormatPr defaultColWidth="9.140625" defaultRowHeight="12.75"/>
  <cols>
    <col min="1" max="1" width="9.140625" style="332" customWidth="1"/>
    <col min="2" max="4" width="11.8515625" style="324" customWidth="1"/>
    <col min="5" max="5" width="8.8515625" style="332" customWidth="1"/>
    <col min="6" max="8" width="14.57421875" style="326" customWidth="1"/>
    <col min="9" max="9" width="8.7109375" style="332" customWidth="1"/>
    <col min="10" max="12" width="12.140625" style="324" customWidth="1"/>
  </cols>
  <sheetData>
    <row r="1" spans="1:6" ht="15">
      <c r="A1" s="372" t="s">
        <v>37</v>
      </c>
      <c r="B1" s="369"/>
      <c r="C1" s="369"/>
      <c r="D1" s="369"/>
      <c r="E1" s="137"/>
      <c r="F1" s="325"/>
    </row>
    <row r="2" spans="1:6" ht="15">
      <c r="A2" s="372"/>
      <c r="B2" s="369"/>
      <c r="C2" s="369"/>
      <c r="D2" s="369"/>
      <c r="E2" s="137"/>
      <c r="F2" s="325"/>
    </row>
    <row r="3" spans="1:6" ht="15">
      <c r="A3" s="372"/>
      <c r="B3" s="369"/>
      <c r="C3" s="369"/>
      <c r="D3" s="369"/>
      <c r="E3" s="137"/>
      <c r="F3" s="325"/>
    </row>
    <row r="4" spans="1:6" ht="15">
      <c r="A4" s="372" t="s">
        <v>38</v>
      </c>
      <c r="B4" s="430">
        <f>'Current HOPE VI Bud Info'!G5</f>
        <v>0</v>
      </c>
      <c r="C4" s="430"/>
      <c r="D4" s="430"/>
      <c r="E4" s="238"/>
      <c r="F4" s="327"/>
    </row>
    <row r="5" spans="1:6" ht="15">
      <c r="A5" s="372"/>
      <c r="B5" s="370"/>
      <c r="C5" s="370"/>
      <c r="D5" s="370"/>
      <c r="E5" s="238"/>
      <c r="F5" s="327"/>
    </row>
    <row r="6" spans="1:6" ht="15.75">
      <c r="A6" s="432" t="s">
        <v>132</v>
      </c>
      <c r="B6" s="432"/>
      <c r="C6" s="432"/>
      <c r="D6" s="431">
        <f>'Current HOPE VI Bud Info'!C2</f>
        <v>0</v>
      </c>
      <c r="E6" s="431"/>
      <c r="F6" s="431"/>
    </row>
    <row r="7" spans="1:6" ht="15.75">
      <c r="A7" s="433" t="s">
        <v>94</v>
      </c>
      <c r="B7" s="433"/>
      <c r="C7" s="433"/>
      <c r="D7" s="371">
        <f>'Current HOPE VI Bud Info'!G3</f>
        <v>0</v>
      </c>
      <c r="E7" s="137"/>
      <c r="F7" s="327"/>
    </row>
    <row r="8" spans="1:6" ht="12.75">
      <c r="A8" s="6"/>
      <c r="B8" s="321"/>
      <c r="C8" s="322"/>
      <c r="D8" s="322"/>
      <c r="E8" s="238"/>
      <c r="F8" s="325"/>
    </row>
    <row r="9" spans="1:6" ht="18">
      <c r="A9" s="366" t="s">
        <v>130</v>
      </c>
      <c r="B9" s="323"/>
      <c r="C9" s="323"/>
      <c r="D9" s="323"/>
      <c r="E9" s="331"/>
      <c r="F9" s="325"/>
    </row>
    <row r="10" spans="1:6" ht="13.5" thickBot="1">
      <c r="A10" s="137"/>
      <c r="B10" s="321"/>
      <c r="C10" s="321"/>
      <c r="D10" s="321"/>
      <c r="E10" s="137"/>
      <c r="F10" s="325"/>
    </row>
    <row r="11" spans="1:12" ht="12.75">
      <c r="A11" s="137"/>
      <c r="B11" s="421" t="s">
        <v>127</v>
      </c>
      <c r="C11" s="422"/>
      <c r="D11" s="423"/>
      <c r="E11" s="137"/>
      <c r="F11" s="424" t="s">
        <v>128</v>
      </c>
      <c r="G11" s="425"/>
      <c r="H11" s="426"/>
      <c r="J11" s="427" t="s">
        <v>129</v>
      </c>
      <c r="K11" s="428"/>
      <c r="L11" s="429"/>
    </row>
    <row r="12" spans="1:12" s="336" customFormat="1" ht="53.25" customHeight="1">
      <c r="A12" s="345" t="s">
        <v>41</v>
      </c>
      <c r="B12" s="359" t="str">
        <f>'Current HOPE VI Bud Info'!E6</f>
        <v>Current Overall
HOPE VI Budget 
for All Project Phases</v>
      </c>
      <c r="C12" s="333" t="s">
        <v>133</v>
      </c>
      <c r="D12" s="360" t="str">
        <f>'Req Chng Overall HOPE VI Bud'!F17</f>
        <v>New, Updated Overall
HOPE VI Budget
(all Phases)</v>
      </c>
      <c r="E12" s="357" t="s">
        <v>41</v>
      </c>
      <c r="F12" s="349" t="str">
        <f>'Req Chng Disb Fnds Realignment'!C19</f>
        <v>Current LOCCS
Expenditures</v>
      </c>
      <c r="G12" s="334" t="str">
        <f>'Req Chng Disb Fnds Realignment'!D19</f>
        <v>Increase / Decrease</v>
      </c>
      <c r="H12" s="350" t="str">
        <f>'Req Chng Disb Fnds Realignment'!E19</f>
        <v>Revised LOCCS
Expenditures</v>
      </c>
      <c r="I12" s="347" t="s">
        <v>41</v>
      </c>
      <c r="J12" s="338" t="str">
        <f>'Req Chng Auth Expend Spread'!D17</f>
        <v>Current Spread</v>
      </c>
      <c r="K12" s="335" t="str">
        <f>'Req Chng Auth Expend Spread'!E17</f>
        <v>Increase / Decrease
in Spread</v>
      </c>
      <c r="L12" s="339" t="str">
        <f>'Req Chng Auth Expend Spread'!F17</f>
        <v>Revised Spread</v>
      </c>
    </row>
    <row r="13" spans="1:12" ht="12.75">
      <c r="A13" s="346">
        <v>1408</v>
      </c>
      <c r="B13" s="361">
        <f>'Current HOPE VI Bud Info'!E7</f>
        <v>0</v>
      </c>
      <c r="C13" s="328">
        <f>'Req Chng Overall HOPE VI Bud'!E18</f>
        <v>0</v>
      </c>
      <c r="D13" s="362">
        <f>'Req Chng Overall HOPE VI Bud'!F18</f>
        <v>0</v>
      </c>
      <c r="E13" s="358">
        <v>1408</v>
      </c>
      <c r="F13" s="351">
        <f>'Req Chng Disb Fnds Realignment'!C20</f>
        <v>0</v>
      </c>
      <c r="G13" s="329">
        <f>'Req Chng Disb Fnds Realignment'!D20</f>
        <v>0</v>
      </c>
      <c r="H13" s="352">
        <f>'Req Chng Disb Fnds Realignment'!E20</f>
        <v>0</v>
      </c>
      <c r="I13" s="348">
        <v>1408</v>
      </c>
      <c r="J13" s="340">
        <f>'Req Chng Auth Expend Spread'!D18</f>
        <v>0</v>
      </c>
      <c r="K13" s="330">
        <f>'Req Chng Auth Expend Spread'!E18</f>
        <v>0</v>
      </c>
      <c r="L13" s="341">
        <f>'Req Chng Auth Expend Spread'!F18</f>
        <v>0</v>
      </c>
    </row>
    <row r="14" spans="1:12" ht="12.75">
      <c r="A14" s="346">
        <v>1410</v>
      </c>
      <c r="B14" s="361">
        <f>'Current HOPE VI Bud Info'!E8</f>
        <v>0</v>
      </c>
      <c r="C14" s="328">
        <f>'Req Chng Overall HOPE VI Bud'!E19</f>
        <v>0</v>
      </c>
      <c r="D14" s="362">
        <f>'Req Chng Overall HOPE VI Bud'!F19</f>
        <v>0</v>
      </c>
      <c r="E14" s="358">
        <v>1410</v>
      </c>
      <c r="F14" s="351">
        <f>'Req Chng Disb Fnds Realignment'!C21</f>
        <v>0</v>
      </c>
      <c r="G14" s="329">
        <f>'Req Chng Disb Fnds Realignment'!D21</f>
        <v>0</v>
      </c>
      <c r="H14" s="352">
        <f>'Req Chng Disb Fnds Realignment'!E21</f>
        <v>0</v>
      </c>
      <c r="I14" s="348">
        <v>1410</v>
      </c>
      <c r="J14" s="340">
        <f>'Req Chng Auth Expend Spread'!D19</f>
        <v>0</v>
      </c>
      <c r="K14" s="330">
        <f>'Req Chng Auth Expend Spread'!E19</f>
        <v>0</v>
      </c>
      <c r="L14" s="341">
        <f>'Req Chng Auth Expend Spread'!F19</f>
        <v>0</v>
      </c>
    </row>
    <row r="15" spans="1:12" ht="12.75">
      <c r="A15" s="337">
        <v>1430</v>
      </c>
      <c r="B15" s="340">
        <f>'Current HOPE VI Bud Info'!E9</f>
        <v>0</v>
      </c>
      <c r="C15" s="330">
        <f>'Req Chng Overall HOPE VI Bud'!E20</f>
        <v>0</v>
      </c>
      <c r="D15" s="341">
        <f>'Req Chng Overall HOPE VI Bud'!F20</f>
        <v>0</v>
      </c>
      <c r="E15" s="348">
        <v>1430</v>
      </c>
      <c r="F15" s="353">
        <f>'Req Chng Disb Fnds Realignment'!C22</f>
        <v>0</v>
      </c>
      <c r="G15" s="329">
        <f>'Req Chng Disb Fnds Realignment'!D22</f>
        <v>0</v>
      </c>
      <c r="H15" s="352">
        <f>'Req Chng Disb Fnds Realignment'!E22</f>
        <v>0</v>
      </c>
      <c r="I15" s="348">
        <v>1430</v>
      </c>
      <c r="J15" s="340">
        <f>'Req Chng Auth Expend Spread'!D20</f>
        <v>0</v>
      </c>
      <c r="K15" s="330">
        <f>'Req Chng Auth Expend Spread'!E20</f>
        <v>0</v>
      </c>
      <c r="L15" s="341">
        <f>'Req Chng Auth Expend Spread'!F20</f>
        <v>0</v>
      </c>
    </row>
    <row r="16" spans="1:12" ht="12.75">
      <c r="A16" s="337">
        <v>1440</v>
      </c>
      <c r="B16" s="340">
        <f>'Current HOPE VI Bud Info'!E10</f>
        <v>0</v>
      </c>
      <c r="C16" s="330">
        <f>'Req Chng Overall HOPE VI Bud'!E21</f>
        <v>0</v>
      </c>
      <c r="D16" s="341">
        <f>'Req Chng Overall HOPE VI Bud'!F21</f>
        <v>0</v>
      </c>
      <c r="E16" s="348">
        <v>1440</v>
      </c>
      <c r="F16" s="353">
        <f>'Req Chng Disb Fnds Realignment'!C23</f>
        <v>0</v>
      </c>
      <c r="G16" s="329">
        <f>'Req Chng Disb Fnds Realignment'!D23</f>
        <v>0</v>
      </c>
      <c r="H16" s="352">
        <f>'Req Chng Disb Fnds Realignment'!E23</f>
        <v>0</v>
      </c>
      <c r="I16" s="348">
        <v>1440</v>
      </c>
      <c r="J16" s="340">
        <f>'Req Chng Auth Expend Spread'!D21</f>
        <v>0</v>
      </c>
      <c r="K16" s="330">
        <f>'Req Chng Auth Expend Spread'!E21</f>
        <v>0</v>
      </c>
      <c r="L16" s="341">
        <f>'Req Chng Auth Expend Spread'!F21</f>
        <v>0</v>
      </c>
    </row>
    <row r="17" spans="1:12" ht="12.75">
      <c r="A17" s="337">
        <v>1450</v>
      </c>
      <c r="B17" s="340">
        <f>'Current HOPE VI Bud Info'!E11</f>
        <v>0</v>
      </c>
      <c r="C17" s="330">
        <f>'Req Chng Overall HOPE VI Bud'!E22</f>
        <v>0</v>
      </c>
      <c r="D17" s="341">
        <f>'Req Chng Overall HOPE VI Bud'!F22</f>
        <v>0</v>
      </c>
      <c r="E17" s="348">
        <v>1450</v>
      </c>
      <c r="F17" s="353">
        <f>'Req Chng Disb Fnds Realignment'!C24</f>
        <v>0</v>
      </c>
      <c r="G17" s="329">
        <f>'Req Chng Disb Fnds Realignment'!D24</f>
        <v>0</v>
      </c>
      <c r="H17" s="352">
        <f>'Req Chng Disb Fnds Realignment'!E24</f>
        <v>0</v>
      </c>
      <c r="I17" s="348">
        <v>1450</v>
      </c>
      <c r="J17" s="340">
        <f>'Req Chng Auth Expend Spread'!D22</f>
        <v>0</v>
      </c>
      <c r="K17" s="330">
        <f>'Req Chng Auth Expend Spread'!E22</f>
        <v>0</v>
      </c>
      <c r="L17" s="341">
        <f>'Req Chng Auth Expend Spread'!F22</f>
        <v>0</v>
      </c>
    </row>
    <row r="18" spans="1:12" ht="12.75">
      <c r="A18" s="337">
        <v>1460</v>
      </c>
      <c r="B18" s="340">
        <f>'Current HOPE VI Bud Info'!E12</f>
        <v>0</v>
      </c>
      <c r="C18" s="330">
        <f>'Req Chng Overall HOPE VI Bud'!E23</f>
        <v>0</v>
      </c>
      <c r="D18" s="341">
        <f>'Req Chng Overall HOPE VI Bud'!F23</f>
        <v>0</v>
      </c>
      <c r="E18" s="348">
        <v>1460</v>
      </c>
      <c r="F18" s="353">
        <f>'Req Chng Disb Fnds Realignment'!C25</f>
        <v>0</v>
      </c>
      <c r="G18" s="329">
        <f>'Req Chng Disb Fnds Realignment'!D25</f>
        <v>0</v>
      </c>
      <c r="H18" s="352">
        <f>'Req Chng Disb Fnds Realignment'!E25</f>
        <v>0</v>
      </c>
      <c r="I18" s="348">
        <v>1460</v>
      </c>
      <c r="J18" s="340">
        <f>'Req Chng Auth Expend Spread'!D23</f>
        <v>0</v>
      </c>
      <c r="K18" s="330">
        <f>'Req Chng Auth Expend Spread'!E23</f>
        <v>0</v>
      </c>
      <c r="L18" s="341">
        <f>'Req Chng Auth Expend Spread'!F23</f>
        <v>0</v>
      </c>
    </row>
    <row r="19" spans="1:12" ht="12.75">
      <c r="A19" s="337">
        <v>1465</v>
      </c>
      <c r="B19" s="340">
        <f>'Current HOPE VI Bud Info'!E13</f>
        <v>0</v>
      </c>
      <c r="C19" s="330">
        <f>'Req Chng Overall HOPE VI Bud'!E24</f>
        <v>0</v>
      </c>
      <c r="D19" s="341">
        <f>'Req Chng Overall HOPE VI Bud'!F24</f>
        <v>0</v>
      </c>
      <c r="E19" s="348">
        <v>1465</v>
      </c>
      <c r="F19" s="353">
        <f>'Req Chng Disb Fnds Realignment'!C26</f>
        <v>0</v>
      </c>
      <c r="G19" s="329">
        <f>'Req Chng Disb Fnds Realignment'!D26</f>
        <v>0</v>
      </c>
      <c r="H19" s="352">
        <f>'Req Chng Disb Fnds Realignment'!E26</f>
        <v>0</v>
      </c>
      <c r="I19" s="348">
        <v>1465</v>
      </c>
      <c r="J19" s="340">
        <f>'Req Chng Auth Expend Spread'!D24</f>
        <v>0</v>
      </c>
      <c r="K19" s="330">
        <f>'Req Chng Auth Expend Spread'!E24</f>
        <v>0</v>
      </c>
      <c r="L19" s="341">
        <f>'Req Chng Auth Expend Spread'!F24</f>
        <v>0</v>
      </c>
    </row>
    <row r="20" spans="1:12" ht="12.75">
      <c r="A20" s="337">
        <v>1470</v>
      </c>
      <c r="B20" s="340">
        <f>'Current HOPE VI Bud Info'!E14</f>
        <v>0</v>
      </c>
      <c r="C20" s="330">
        <f>'Req Chng Overall HOPE VI Bud'!E25</f>
        <v>0</v>
      </c>
      <c r="D20" s="341">
        <f>'Req Chng Overall HOPE VI Bud'!F25</f>
        <v>0</v>
      </c>
      <c r="E20" s="348">
        <v>1470</v>
      </c>
      <c r="F20" s="353">
        <f>'Req Chng Disb Fnds Realignment'!C27</f>
        <v>0</v>
      </c>
      <c r="G20" s="329">
        <f>'Req Chng Disb Fnds Realignment'!D27</f>
        <v>0</v>
      </c>
      <c r="H20" s="352">
        <f>'Req Chng Disb Fnds Realignment'!E27</f>
        <v>0</v>
      </c>
      <c r="I20" s="348">
        <v>1470</v>
      </c>
      <c r="J20" s="340">
        <f>'Req Chng Auth Expend Spread'!D25</f>
        <v>0</v>
      </c>
      <c r="K20" s="330">
        <f>'Req Chng Auth Expend Spread'!E25</f>
        <v>0</v>
      </c>
      <c r="L20" s="341">
        <f>'Req Chng Auth Expend Spread'!F25</f>
        <v>0</v>
      </c>
    </row>
    <row r="21" spans="1:12" ht="12.75">
      <c r="A21" s="337">
        <v>1475</v>
      </c>
      <c r="B21" s="340">
        <f>'Current HOPE VI Bud Info'!E15</f>
        <v>0</v>
      </c>
      <c r="C21" s="330">
        <f>'Req Chng Overall HOPE VI Bud'!E26</f>
        <v>0</v>
      </c>
      <c r="D21" s="341">
        <f>'Req Chng Overall HOPE VI Bud'!F26</f>
        <v>0</v>
      </c>
      <c r="E21" s="348">
        <v>1475</v>
      </c>
      <c r="F21" s="353">
        <f>'Req Chng Disb Fnds Realignment'!C28</f>
        <v>0</v>
      </c>
      <c r="G21" s="329">
        <f>'Req Chng Disb Fnds Realignment'!D28</f>
        <v>0</v>
      </c>
      <c r="H21" s="352">
        <f>'Req Chng Disb Fnds Realignment'!E28</f>
        <v>0</v>
      </c>
      <c r="I21" s="348">
        <v>1475</v>
      </c>
      <c r="J21" s="340">
        <f>'Req Chng Auth Expend Spread'!D26</f>
        <v>0</v>
      </c>
      <c r="K21" s="330">
        <f>'Req Chng Auth Expend Spread'!E26</f>
        <v>0</v>
      </c>
      <c r="L21" s="341">
        <f>'Req Chng Auth Expend Spread'!F26</f>
        <v>0</v>
      </c>
    </row>
    <row r="22" spans="1:12" ht="12.75">
      <c r="A22" s="337">
        <v>1485</v>
      </c>
      <c r="B22" s="340">
        <f>'Current HOPE VI Bud Info'!E16</f>
        <v>0</v>
      </c>
      <c r="C22" s="330">
        <f>'Req Chng Overall HOPE VI Bud'!E27</f>
        <v>0</v>
      </c>
      <c r="D22" s="341">
        <f>'Req Chng Overall HOPE VI Bud'!F27</f>
        <v>0</v>
      </c>
      <c r="E22" s="348">
        <v>1485</v>
      </c>
      <c r="F22" s="353">
        <f>'Req Chng Disb Fnds Realignment'!C29</f>
        <v>0</v>
      </c>
      <c r="G22" s="329">
        <f>'Req Chng Disb Fnds Realignment'!D29</f>
        <v>0</v>
      </c>
      <c r="H22" s="352">
        <f>'Req Chng Disb Fnds Realignment'!E29</f>
        <v>0</v>
      </c>
      <c r="I22" s="348">
        <v>1485</v>
      </c>
      <c r="J22" s="340">
        <f>'Req Chng Auth Expend Spread'!D27</f>
        <v>0</v>
      </c>
      <c r="K22" s="330">
        <f>'Req Chng Auth Expend Spread'!E27</f>
        <v>0</v>
      </c>
      <c r="L22" s="341">
        <f>'Req Chng Auth Expend Spread'!F27</f>
        <v>0</v>
      </c>
    </row>
    <row r="23" spans="1:12" ht="12.75">
      <c r="A23" s="337">
        <v>1495</v>
      </c>
      <c r="B23" s="340">
        <f>'Current HOPE VI Bud Info'!E17</f>
        <v>0</v>
      </c>
      <c r="C23" s="330">
        <f>'Req Chng Overall HOPE VI Bud'!E28</f>
        <v>0</v>
      </c>
      <c r="D23" s="341">
        <f>'Req Chng Overall HOPE VI Bud'!F28</f>
        <v>0</v>
      </c>
      <c r="E23" s="348">
        <v>1495</v>
      </c>
      <c r="F23" s="353">
        <f>'Req Chng Disb Fnds Realignment'!C30</f>
        <v>0</v>
      </c>
      <c r="G23" s="329">
        <f>'Req Chng Disb Fnds Realignment'!D30</f>
        <v>0</v>
      </c>
      <c r="H23" s="352">
        <f>'Req Chng Disb Fnds Realignment'!E30</f>
        <v>0</v>
      </c>
      <c r="I23" s="348">
        <v>1495</v>
      </c>
      <c r="J23" s="340">
        <f>'Req Chng Auth Expend Spread'!D28</f>
        <v>0</v>
      </c>
      <c r="K23" s="330">
        <f>'Req Chng Auth Expend Spread'!E28</f>
        <v>0</v>
      </c>
      <c r="L23" s="341">
        <f>'Req Chng Auth Expend Spread'!F28</f>
        <v>0</v>
      </c>
    </row>
    <row r="24" spans="1:12" ht="12.75">
      <c r="A24" s="337" t="s">
        <v>45</v>
      </c>
      <c r="B24" s="340">
        <f>SUM(B13:B23)</f>
        <v>0</v>
      </c>
      <c r="C24" s="330">
        <f>SUM(C13:C23)</f>
        <v>0</v>
      </c>
      <c r="D24" s="341">
        <f>SUM(D13:D23)</f>
        <v>0</v>
      </c>
      <c r="E24" s="348" t="s">
        <v>45</v>
      </c>
      <c r="F24" s="353">
        <f>'Req Chng Disb Fnds Realignment'!C31</f>
        <v>0</v>
      </c>
      <c r="G24" s="329">
        <f>'Req Chng Disb Fnds Realignment'!D31</f>
        <v>0</v>
      </c>
      <c r="H24" s="352">
        <f>'Req Chng Disb Fnds Realignment'!E31</f>
        <v>0</v>
      </c>
      <c r="I24" s="348" t="s">
        <v>45</v>
      </c>
      <c r="J24" s="340">
        <f>'Req Chng Auth Expend Spread'!D29</f>
        <v>0</v>
      </c>
      <c r="K24" s="330">
        <f>'Req Chng Auth Expend Spread'!E29</f>
        <v>0</v>
      </c>
      <c r="L24" s="341">
        <f>'Req Chng Auth Expend Spread'!F29</f>
        <v>0</v>
      </c>
    </row>
    <row r="25" spans="1:12" ht="13.5" thickBot="1">
      <c r="A25" s="337" t="s">
        <v>53</v>
      </c>
      <c r="B25" s="363"/>
      <c r="C25" s="364"/>
      <c r="D25" s="365"/>
      <c r="E25" s="348" t="s">
        <v>53</v>
      </c>
      <c r="F25" s="354"/>
      <c r="G25" s="355"/>
      <c r="H25" s="356"/>
      <c r="I25" s="348" t="s">
        <v>53</v>
      </c>
      <c r="J25" s="342">
        <f>'Req Chng Auth Expend Spread'!D30</f>
        <v>0</v>
      </c>
      <c r="K25" s="343">
        <f>'Req Chng Auth Expend Spread'!E30</f>
        <v>0</v>
      </c>
      <c r="L25" s="344">
        <f>'Req Chng Auth Expend Spread'!F30</f>
        <v>0</v>
      </c>
    </row>
    <row r="28" spans="2:5" ht="13.5" thickBot="1">
      <c r="B28" s="367"/>
      <c r="C28" s="367"/>
      <c r="D28" s="367"/>
      <c r="E28" s="368"/>
    </row>
    <row r="29" ht="12.75">
      <c r="B29" s="324" t="s">
        <v>131</v>
      </c>
    </row>
  </sheetData>
  <sheetProtection sheet="1" objects="1" scenarios="1"/>
  <mergeCells count="7">
    <mergeCell ref="B11:D11"/>
    <mergeCell ref="F11:H11"/>
    <mergeCell ref="J11:L11"/>
    <mergeCell ref="B4:D4"/>
    <mergeCell ref="D6:F6"/>
    <mergeCell ref="A6:C6"/>
    <mergeCell ref="A7:C7"/>
  </mergeCells>
  <printOptions/>
  <pageMargins left="0.39" right="0.4" top="1" bottom="1" header="0.5" footer="0.5"/>
  <pageSetup fitToHeight="1" fitToWidth="1" horizontalDpi="600" verticalDpi="600" orientation="landscape" scale="91" r:id="rId2"/>
  <headerFooter alignWithMargins="0">
    <oddHeader>&amp;C&amp;"Arial,Bold"&amp;14LOCCS Change Form&amp;R&amp;D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HOPE VI Budget Revision</dc:title>
  <dc:subject/>
  <dc:creator>Lar Gnessin</dc:creator>
  <cp:keywords/>
  <dc:description/>
  <cp:lastModifiedBy>Dennis Vearrier</cp:lastModifiedBy>
  <cp:lastPrinted>2004-02-12T17:05:41Z</cp:lastPrinted>
  <dcterms:created xsi:type="dcterms:W3CDTF">1998-04-07T16:49:32Z</dcterms:created>
  <dcterms:modified xsi:type="dcterms:W3CDTF">2004-10-25T15:00:35Z</dcterms:modified>
  <cp:category/>
  <cp:version/>
  <cp:contentType/>
  <cp:contentStatus/>
</cp:coreProperties>
</file>