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7440" windowHeight="4824" activeTab="8"/>
  </bookViews>
  <sheets>
    <sheet name="ECAR" sheetId="1" r:id="rId1"/>
    <sheet name="FRCC" sheetId="2" r:id="rId2"/>
    <sheet name="MAAC" sheetId="3" r:id="rId3"/>
    <sheet name="MAIN" sheetId="4" r:id="rId4"/>
    <sheet name="MRO" sheetId="5" r:id="rId5"/>
    <sheet name="NPCC-NE" sheetId="6" r:id="rId6"/>
    <sheet name="NPCC-NY" sheetId="7" r:id="rId7"/>
    <sheet name="SERC" sheetId="8" r:id="rId8"/>
    <sheet name="SPP" sheetId="9" r:id="rId9"/>
    <sheet name="ERCOT" sheetId="10" r:id="rId10"/>
    <sheet name="WECC" sheetId="11" r:id="rId11"/>
  </sheets>
  <definedNames/>
  <calcPr fullCalcOnLoad="1"/>
</workbook>
</file>

<file path=xl/sharedStrings.xml><?xml version="1.0" encoding="utf-8"?>
<sst xmlns="http://schemas.openxmlformats.org/spreadsheetml/2006/main" count="747" uniqueCount="95">
  <si>
    <t>Region</t>
  </si>
  <si>
    <t>Subregion</t>
  </si>
  <si>
    <t>Country</t>
  </si>
  <si>
    <t>SUMMER</t>
  </si>
  <si>
    <t>Actual</t>
  </si>
  <si>
    <t>Projected</t>
  </si>
  <si>
    <t>Line#</t>
  </si>
  <si>
    <t>Category</t>
  </si>
  <si>
    <t>Notes</t>
  </si>
  <si>
    <t>01</t>
  </si>
  <si>
    <t>Internal Demand</t>
  </si>
  <si>
    <t>02</t>
  </si>
  <si>
    <t>Standby Demand</t>
  </si>
  <si>
    <t>03</t>
  </si>
  <si>
    <t>Total Internal Demand (01+02)</t>
  </si>
  <si>
    <t>04</t>
  </si>
  <si>
    <t>Direct Control Load Management</t>
  </si>
  <si>
    <t>05</t>
  </si>
  <si>
    <t>Interruptible Demand</t>
  </si>
  <si>
    <t>06</t>
  </si>
  <si>
    <t>Net Internal Demand (03-04-05)</t>
  </si>
  <si>
    <t>07</t>
  </si>
  <si>
    <t>Total Net Operable Capacity</t>
  </si>
  <si>
    <t>07a</t>
  </si>
  <si>
    <t>Uncommitted Capacity</t>
  </si>
  <si>
    <t>07b1</t>
  </si>
  <si>
    <t>Reliability Derating Unit Spec. Subtotal</t>
  </si>
  <si>
    <t>07b2</t>
  </si>
  <si>
    <t>Reliability Derating Group Subtotal</t>
  </si>
  <si>
    <t>07c</t>
  </si>
  <si>
    <t>Other Generation</t>
  </si>
  <si>
    <t>07d</t>
  </si>
  <si>
    <t>Subtotal Committed Capacity (7-7a-7b1-7b2-7c)</t>
  </si>
  <si>
    <t>08</t>
  </si>
  <si>
    <t>Generator Capacity, &lt;1MW (8a+8b)</t>
  </si>
  <si>
    <t>08a</t>
  </si>
  <si>
    <t xml:space="preserve">  Distributed Generator Capacity &lt; 1 MW</t>
  </si>
  <si>
    <t>08b</t>
  </si>
  <si>
    <t xml:space="preserve">  Other Capacity &lt; 1 MW</t>
  </si>
  <si>
    <t>09</t>
  </si>
  <si>
    <t>Total Net Generator Capacity (7d+8)</t>
  </si>
  <si>
    <t>9b</t>
  </si>
  <si>
    <t xml:space="preserve">  Distributed Generator Capacity &gt;= 1 MW</t>
  </si>
  <si>
    <t>10</t>
  </si>
  <si>
    <t>Capacity Purchases - Total</t>
  </si>
  <si>
    <t>10a</t>
  </si>
  <si>
    <t xml:space="preserve">  Full Responsibility Purchases</t>
  </si>
  <si>
    <t>11</t>
  </si>
  <si>
    <t>Capacity Sales - Total</t>
  </si>
  <si>
    <t>11a</t>
  </si>
  <si>
    <t xml:space="preserve">  Full Responsibility Sales</t>
  </si>
  <si>
    <t>12</t>
  </si>
  <si>
    <t>Net Capacity Resources (9+10-11)</t>
  </si>
  <si>
    <t>These fields are not due until June 1, 2005 and are only required for the actual year.</t>
  </si>
  <si>
    <t xml:space="preserve">If you will file 7, 7b1, 7b2, &amp; 7c at a later date, report lines 7a &amp; 7d as independent values (i.e. disregard form calculations) for the actual year. </t>
  </si>
  <si>
    <t>Report lines 7a &amp; 7d as independent values (i.e. disregard form calculations) for the projected years.</t>
  </si>
  <si>
    <t>To the extent that some of the existing and/or planned uncommitted capacity might become committed in future years, reduce the uncommitted projection accordingly.</t>
  </si>
  <si>
    <t>Otherwise continue to report that capacity as uncommitted.</t>
  </si>
  <si>
    <t>The After-the-Fact data collection is only capable of determining net sales or purchases.</t>
  </si>
  <si>
    <t xml:space="preserve"> </t>
  </si>
  <si>
    <t>U.S., Canadian, and Mexican systems, and subregions of NPCC, SERC, SPP, and WECC summarized separately.</t>
  </si>
  <si>
    <t>Should correspond to peak hour demands reported in EIA-411 report, Item 1, line 07 (summer).</t>
  </si>
  <si>
    <t>These values will be available with the June 1st update.</t>
  </si>
  <si>
    <t>SERC</t>
  </si>
  <si>
    <t/>
  </si>
  <si>
    <t>U</t>
  </si>
  <si>
    <t>ECAR</t>
  </si>
  <si>
    <t>ERCOT</t>
  </si>
  <si>
    <t>FRCC</t>
  </si>
  <si>
    <t>MAAC</t>
  </si>
  <si>
    <t>MAIN</t>
  </si>
  <si>
    <t>MRO</t>
  </si>
  <si>
    <t>NPCC</t>
  </si>
  <si>
    <t>NE</t>
  </si>
  <si>
    <t>NY</t>
  </si>
  <si>
    <t>SPP</t>
  </si>
  <si>
    <t>WECC</t>
  </si>
  <si>
    <t>(Megawatts)</t>
  </si>
  <si>
    <t xml:space="preserve">Summer (Part A.) Historical and Projected Demand and Capacity, Calendar Year 2004 </t>
  </si>
  <si>
    <t>Form EIA-411 for 2005</t>
  </si>
  <si>
    <t>Next Update: October 2007</t>
  </si>
  <si>
    <r>
      <t>Table 5</t>
    </r>
    <r>
      <rPr>
        <b/>
        <i/>
        <sz val="10"/>
        <rFont val="Courier New"/>
        <family val="3"/>
      </rPr>
      <t>b.</t>
    </r>
    <r>
      <rPr>
        <b/>
        <sz val="10"/>
        <rFont val="Courier New"/>
        <family val="3"/>
      </rPr>
      <t xml:space="preserve"> Summer (MAAC)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</si>
  <si>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a</t>
    </r>
    <r>
      <rPr>
        <b/>
        <sz val="10"/>
        <rFont val="Courier New"/>
        <family val="3"/>
      </rPr>
      <t xml:space="preserve">. Summer (FRCC)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</si>
  <si>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c</t>
    </r>
    <r>
      <rPr>
        <b/>
        <sz val="10"/>
        <rFont val="Courier New"/>
        <family val="3"/>
      </rPr>
      <t xml:space="preserve">. Summer (MAIN)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</si>
  <si>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d</t>
    </r>
    <r>
      <rPr>
        <b/>
        <sz val="10"/>
        <rFont val="Courier New"/>
        <family val="3"/>
      </rPr>
      <t xml:space="preserve">. Summer (MRO)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</si>
  <si>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e</t>
    </r>
    <r>
      <rPr>
        <b/>
        <sz val="10"/>
        <rFont val="Courier New"/>
        <family val="3"/>
      </rPr>
      <t xml:space="preserve">. Summer (NPCC_NE)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</si>
  <si>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f</t>
    </r>
    <r>
      <rPr>
        <b/>
        <sz val="10"/>
        <rFont val="Courier New"/>
        <family val="3"/>
      </rPr>
      <t xml:space="preserve">. Summer (NPCC_NY)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</si>
  <si>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g</t>
    </r>
    <r>
      <rPr>
        <b/>
        <sz val="10"/>
        <rFont val="Courier New"/>
        <family val="3"/>
      </rPr>
      <t xml:space="preserve">. Summer (SERC)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</si>
  <si>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h</t>
    </r>
    <r>
      <rPr>
        <b/>
        <sz val="10"/>
        <rFont val="Courier New"/>
        <family val="3"/>
      </rPr>
      <t xml:space="preserve">. Summer (SPP)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</si>
  <si>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i</t>
    </r>
    <r>
      <rPr>
        <b/>
        <sz val="10"/>
        <rFont val="Courier New"/>
        <family val="3"/>
      </rPr>
      <t xml:space="preserve">. Summer (ERCOT)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</si>
  <si>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j</t>
    </r>
    <r>
      <rPr>
        <b/>
        <sz val="10"/>
        <rFont val="Courier New"/>
        <family val="3"/>
      </rPr>
      <t xml:space="preserve">. Summer (WECC) Historical and Projected Demand and Capacity, Calendar Year 2004 </t>
    </r>
  </si>
  <si>
    <t>Released: September 26, 2007</t>
  </si>
  <si>
    <t xml:space="preserve">To the extent that some of the existing and/or planned uncommitted capacity might become committed in future years, reduce the uncommitted projection </t>
  </si>
  <si>
    <t>accordingly.  Otherwise continue to report that capacity as uncommitted.</t>
  </si>
  <si>
    <t>Released: February 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</si>
</sst>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5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i/>
      <sz val="10"/>
      <color indexed="17"/>
      <name val="Courier New"/>
      <family val="3"/>
    </font>
    <font>
      <sz val="10"/>
      <color indexed="12"/>
      <name val="Courier New"/>
      <family val="3"/>
    </font>
    <font>
      <b/>
      <sz val="10"/>
      <color indexed="10"/>
      <name val="Courier New"/>
      <family val="3"/>
    </font>
    <font>
      <b/>
      <i/>
      <sz val="10"/>
      <name val="Courier New"/>
      <family val="3"/>
    </font>
    <font>
      <sz val="10"/>
      <color indexed="8"/>
      <name val="Courier New"/>
      <family val="3"/>
    </font>
    <font>
      <b/>
      <sz val="10"/>
      <color indexed="12"/>
      <name val="Courier New"/>
      <family val="3"/>
    </font>
    <font>
      <sz val="10"/>
      <color indexed="22"/>
      <name val="Courier New"/>
      <family val="3"/>
    </font>
    <font>
      <sz val="8"/>
      <name val="Arial"/>
      <family val="0"/>
    </font>
    <font>
      <sz val="10"/>
      <color indexed="10"/>
      <name val="Courier New"/>
      <family val="3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2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0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 indent="1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>
      <alignment/>
    </xf>
    <xf numFmtId="0" fontId="2" fillId="0" borderId="1" xfId="2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12" fillId="0" borderId="1" xfId="0" applyNumberFormat="1" applyFont="1" applyFill="1" applyBorder="1" applyAlignment="1" applyProtection="1">
      <alignment/>
      <protection locked="0"/>
    </xf>
    <xf numFmtId="1" fontId="12" fillId="2" borderId="1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left" indent="1"/>
    </xf>
    <xf numFmtId="2" fontId="4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11-LTRA_2005Collection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9" width="9.140625" style="2" customWidth="1"/>
  </cols>
  <sheetData>
    <row r="1" spans="1:3" ht="13.5">
      <c r="A1" s="5" t="s">
        <v>59</v>
      </c>
      <c r="B1" s="75" t="s">
        <v>79</v>
      </c>
      <c r="C1" s="76"/>
    </row>
    <row r="2" spans="2:3" ht="13.5">
      <c r="B2" s="75" t="s">
        <v>91</v>
      </c>
      <c r="C2" s="76"/>
    </row>
    <row r="3" spans="2:3" ht="13.5">
      <c r="B3" s="75" t="s">
        <v>80</v>
      </c>
      <c r="C3" s="76"/>
    </row>
    <row r="4" ht="13.5">
      <c r="A4" s="1" t="s">
        <v>78</v>
      </c>
    </row>
    <row r="5" ht="13.5">
      <c r="A5" s="19" t="s">
        <v>77</v>
      </c>
    </row>
    <row r="6" spans="1:3" ht="13.5">
      <c r="A6" s="69"/>
      <c r="B6" s="70"/>
      <c r="C6" s="2" t="s">
        <v>59</v>
      </c>
    </row>
    <row r="7" spans="1:2" ht="13.5">
      <c r="A7" s="6" t="s">
        <v>0</v>
      </c>
      <c r="B7" s="7" t="s">
        <v>66</v>
      </c>
    </row>
    <row r="8" spans="1:2" ht="13.5">
      <c r="A8" s="6" t="s">
        <v>1</v>
      </c>
      <c r="B8" s="7" t="s">
        <v>64</v>
      </c>
    </row>
    <row r="9" spans="1:2" ht="13.5">
      <c r="A9" s="6" t="s">
        <v>2</v>
      </c>
      <c r="B9" s="7" t="s">
        <v>65</v>
      </c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9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</row>
    <row r="14" spans="1:15" ht="13.5">
      <c r="A14" s="20" t="s">
        <v>9</v>
      </c>
      <c r="B14" s="10" t="s">
        <v>10</v>
      </c>
      <c r="C14" s="11"/>
      <c r="D14" s="21"/>
      <c r="E14" s="22">
        <v>95300</v>
      </c>
      <c r="F14" s="23">
        <v>103679</v>
      </c>
      <c r="G14" s="24">
        <v>106753</v>
      </c>
      <c r="H14" s="24">
        <v>108749</v>
      </c>
      <c r="I14" s="24">
        <v>110942</v>
      </c>
      <c r="J14" s="24">
        <v>112867</v>
      </c>
      <c r="K14" s="24">
        <v>114598</v>
      </c>
      <c r="L14" s="24">
        <v>116432</v>
      </c>
      <c r="M14" s="24">
        <v>118241</v>
      </c>
      <c r="N14" s="25">
        <v>119880</v>
      </c>
      <c r="O14" s="25">
        <v>121783</v>
      </c>
    </row>
    <row r="15" spans="1:15" ht="13.5">
      <c r="A15" s="20" t="s">
        <v>11</v>
      </c>
      <c r="B15" s="10" t="s">
        <v>12</v>
      </c>
      <c r="C15" s="11"/>
      <c r="D15" s="21"/>
      <c r="E15" s="22"/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3.5">
      <c r="A16" s="20" t="s">
        <v>13</v>
      </c>
      <c r="B16" s="26" t="s">
        <v>14</v>
      </c>
      <c r="C16" s="11"/>
      <c r="D16" s="21"/>
      <c r="E16" s="27">
        <f aca="true" t="shared" si="0" ref="E16:O16">E14+E15</f>
        <v>95300</v>
      </c>
      <c r="F16" s="27">
        <f t="shared" si="0"/>
        <v>103679</v>
      </c>
      <c r="G16" s="27">
        <f t="shared" si="0"/>
        <v>106753</v>
      </c>
      <c r="H16" s="27">
        <f t="shared" si="0"/>
        <v>108749</v>
      </c>
      <c r="I16" s="27">
        <f t="shared" si="0"/>
        <v>110942</v>
      </c>
      <c r="J16" s="27">
        <f t="shared" si="0"/>
        <v>112867</v>
      </c>
      <c r="K16" s="27">
        <f t="shared" si="0"/>
        <v>114598</v>
      </c>
      <c r="L16" s="27">
        <f t="shared" si="0"/>
        <v>116432</v>
      </c>
      <c r="M16" s="27">
        <f t="shared" si="0"/>
        <v>118241</v>
      </c>
      <c r="N16" s="27">
        <f t="shared" si="0"/>
        <v>119880</v>
      </c>
      <c r="O16" s="27">
        <f t="shared" si="0"/>
        <v>121783</v>
      </c>
    </row>
    <row r="17" spans="1:15" ht="13.5">
      <c r="A17" s="20" t="s">
        <v>15</v>
      </c>
      <c r="B17" s="10" t="s">
        <v>16</v>
      </c>
      <c r="C17" s="11"/>
      <c r="D17" s="21"/>
      <c r="E17" s="22"/>
      <c r="F17" s="22">
        <v>198</v>
      </c>
      <c r="G17" s="22">
        <v>229</v>
      </c>
      <c r="H17" s="22">
        <v>261</v>
      </c>
      <c r="I17" s="22">
        <v>288</v>
      </c>
      <c r="J17" s="22">
        <v>305</v>
      </c>
      <c r="K17" s="22">
        <v>321</v>
      </c>
      <c r="L17" s="22">
        <v>336</v>
      </c>
      <c r="M17" s="22">
        <v>340</v>
      </c>
      <c r="N17" s="22">
        <v>340</v>
      </c>
      <c r="O17" s="22">
        <v>340</v>
      </c>
    </row>
    <row r="18" spans="1:15" ht="13.5">
      <c r="A18" s="20" t="s">
        <v>17</v>
      </c>
      <c r="B18" s="10" t="s">
        <v>18</v>
      </c>
      <c r="C18" s="11"/>
      <c r="D18" s="21"/>
      <c r="E18" s="22"/>
      <c r="F18" s="22">
        <v>2310</v>
      </c>
      <c r="G18" s="22">
        <v>2294</v>
      </c>
      <c r="H18" s="22">
        <v>2238</v>
      </c>
      <c r="I18" s="22">
        <v>2231</v>
      </c>
      <c r="J18" s="22">
        <v>2215</v>
      </c>
      <c r="K18" s="22">
        <v>2154</v>
      </c>
      <c r="L18" s="22">
        <v>2059</v>
      </c>
      <c r="M18" s="22">
        <v>2063</v>
      </c>
      <c r="N18" s="22">
        <v>2067</v>
      </c>
      <c r="O18" s="22">
        <v>2071</v>
      </c>
    </row>
    <row r="19" spans="1:15" ht="13.5">
      <c r="A19" s="20" t="s">
        <v>19</v>
      </c>
      <c r="B19" s="26" t="s">
        <v>20</v>
      </c>
      <c r="C19" s="11"/>
      <c r="D19" s="21"/>
      <c r="E19" s="27">
        <f>E16-E17-E18</f>
        <v>95300</v>
      </c>
      <c r="F19" s="27">
        <f aca="true" t="shared" si="1" ref="F19:O19">F16-F17-F18</f>
        <v>101171</v>
      </c>
      <c r="G19" s="27">
        <f t="shared" si="1"/>
        <v>104230</v>
      </c>
      <c r="H19" s="27">
        <f t="shared" si="1"/>
        <v>106250</v>
      </c>
      <c r="I19" s="27">
        <f t="shared" si="1"/>
        <v>108423</v>
      </c>
      <c r="J19" s="27">
        <f t="shared" si="1"/>
        <v>110347</v>
      </c>
      <c r="K19" s="27">
        <f t="shared" si="1"/>
        <v>112123</v>
      </c>
      <c r="L19" s="27">
        <f t="shared" si="1"/>
        <v>114037</v>
      </c>
      <c r="M19" s="27">
        <f t="shared" si="1"/>
        <v>115838</v>
      </c>
      <c r="N19" s="27">
        <f t="shared" si="1"/>
        <v>117473</v>
      </c>
      <c r="O19" s="27">
        <f t="shared" si="1"/>
        <v>119372</v>
      </c>
    </row>
    <row r="20" spans="1:15" ht="13.5">
      <c r="A20" s="20" t="s">
        <v>21</v>
      </c>
      <c r="B20" s="10" t="s">
        <v>22</v>
      </c>
      <c r="C20" s="11"/>
      <c r="D20" s="21" t="s">
        <v>59</v>
      </c>
      <c r="E20" s="22">
        <v>129636</v>
      </c>
      <c r="F20" s="66"/>
      <c r="G20" s="66"/>
      <c r="H20" s="66"/>
      <c r="I20" s="66"/>
      <c r="J20" s="66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21">
        <v>2</v>
      </c>
      <c r="E21" s="22"/>
      <c r="F21" s="22">
        <v>0</v>
      </c>
      <c r="G21" s="22">
        <v>780</v>
      </c>
      <c r="H21" s="22">
        <v>2014</v>
      </c>
      <c r="I21" s="22">
        <v>2555</v>
      </c>
      <c r="J21" s="22">
        <v>2555</v>
      </c>
      <c r="K21" s="22">
        <v>3287</v>
      </c>
      <c r="L21" s="22">
        <v>3287</v>
      </c>
      <c r="M21" s="22">
        <v>3287</v>
      </c>
      <c r="N21" s="22">
        <v>3287</v>
      </c>
      <c r="O21" s="22">
        <v>3287</v>
      </c>
    </row>
    <row r="22" spans="1:15" ht="13.5">
      <c r="A22" s="20" t="s">
        <v>25</v>
      </c>
      <c r="B22" s="9" t="s">
        <v>26</v>
      </c>
      <c r="C22" s="11"/>
      <c r="D22" s="21">
        <v>1</v>
      </c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21">
        <v>1</v>
      </c>
      <c r="E23" s="22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21">
        <v>1</v>
      </c>
      <c r="E24" s="22">
        <v>3187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0">
        <v>2</v>
      </c>
      <c r="E25" s="27">
        <v>126449</v>
      </c>
      <c r="F25" s="22">
        <v>126943</v>
      </c>
      <c r="G25" s="22">
        <v>126943</v>
      </c>
      <c r="H25" s="22">
        <v>126943</v>
      </c>
      <c r="I25" s="22">
        <v>126943</v>
      </c>
      <c r="J25" s="22">
        <v>126943</v>
      </c>
      <c r="K25" s="22">
        <v>126943</v>
      </c>
      <c r="L25" s="22">
        <v>126943</v>
      </c>
      <c r="M25" s="22">
        <v>126943</v>
      </c>
      <c r="N25" s="22">
        <v>126943</v>
      </c>
      <c r="O25" s="22">
        <v>126943</v>
      </c>
    </row>
    <row r="26" spans="1:15" ht="13.5">
      <c r="A26" s="20" t="s">
        <v>33</v>
      </c>
      <c r="B26" s="26" t="s">
        <v>34</v>
      </c>
      <c r="C26" s="11"/>
      <c r="D26" s="21"/>
      <c r="E26" s="27">
        <f>E27+E28</f>
        <v>0</v>
      </c>
      <c r="F26" s="27">
        <v>0</v>
      </c>
      <c r="G26" s="27">
        <f aca="true" t="shared" si="2" ref="G26:O26">G27+G28</f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</row>
    <row r="27" spans="1:15" ht="13.5">
      <c r="A27" s="20" t="s">
        <v>35</v>
      </c>
      <c r="B27" s="10" t="s">
        <v>36</v>
      </c>
      <c r="C27" s="1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0" t="s">
        <v>37</v>
      </c>
      <c r="B28" s="10" t="s">
        <v>38</v>
      </c>
      <c r="C28" s="1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0" t="s">
        <v>39</v>
      </c>
      <c r="B29" s="26" t="s">
        <v>40</v>
      </c>
      <c r="C29" s="11"/>
      <c r="D29" s="21"/>
      <c r="E29" s="27">
        <f>E25+E26</f>
        <v>126449</v>
      </c>
      <c r="F29" s="27">
        <f aca="true" t="shared" si="3" ref="F29:O29">F25+F26</f>
        <v>126943</v>
      </c>
      <c r="G29" s="27">
        <f t="shared" si="3"/>
        <v>126943</v>
      </c>
      <c r="H29" s="27">
        <f t="shared" si="3"/>
        <v>126943</v>
      </c>
      <c r="I29" s="27">
        <f t="shared" si="3"/>
        <v>126943</v>
      </c>
      <c r="J29" s="27">
        <f t="shared" si="3"/>
        <v>126943</v>
      </c>
      <c r="K29" s="27">
        <f t="shared" si="3"/>
        <v>126943</v>
      </c>
      <c r="L29" s="27">
        <f t="shared" si="3"/>
        <v>126943</v>
      </c>
      <c r="M29" s="27">
        <f t="shared" si="3"/>
        <v>126943</v>
      </c>
      <c r="N29" s="27">
        <f t="shared" si="3"/>
        <v>126943</v>
      </c>
      <c r="O29" s="27">
        <f t="shared" si="3"/>
        <v>126943</v>
      </c>
    </row>
    <row r="30" spans="1:15" ht="13.5">
      <c r="A30" s="20" t="s">
        <v>41</v>
      </c>
      <c r="B30" s="10" t="s">
        <v>42</v>
      </c>
      <c r="C30" s="29"/>
      <c r="D30" s="31"/>
      <c r="E30" s="22"/>
      <c r="F30" s="22">
        <v>0</v>
      </c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0" t="s">
        <v>43</v>
      </c>
      <c r="B31" s="10" t="s">
        <v>44</v>
      </c>
      <c r="C31" s="11"/>
      <c r="D31" s="21">
        <v>3</v>
      </c>
      <c r="E31" s="22">
        <v>1470</v>
      </c>
      <c r="F31" s="22">
        <v>3419</v>
      </c>
      <c r="G31" s="22">
        <v>1445</v>
      </c>
      <c r="H31" s="22">
        <v>1445</v>
      </c>
      <c r="I31" s="22">
        <v>1445</v>
      </c>
      <c r="J31" s="22">
        <v>1445</v>
      </c>
      <c r="K31" s="22">
        <v>1445</v>
      </c>
      <c r="L31" s="22">
        <v>1445</v>
      </c>
      <c r="M31" s="22">
        <v>1445</v>
      </c>
      <c r="N31" s="22">
        <v>1445</v>
      </c>
      <c r="O31" s="22">
        <v>1445</v>
      </c>
    </row>
    <row r="32" spans="1:15" ht="13.5">
      <c r="A32" s="20" t="s">
        <v>45</v>
      </c>
      <c r="B32" s="10" t="s">
        <v>46</v>
      </c>
      <c r="C32" s="1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0" t="s">
        <v>47</v>
      </c>
      <c r="B33" s="10" t="s">
        <v>48</v>
      </c>
      <c r="C33" s="11"/>
      <c r="D33" s="21">
        <v>3</v>
      </c>
      <c r="E33" s="22">
        <v>0</v>
      </c>
      <c r="F33" s="22">
        <v>1662</v>
      </c>
      <c r="G33" s="22">
        <v>62</v>
      </c>
      <c r="H33" s="22">
        <v>62</v>
      </c>
      <c r="I33" s="22">
        <v>62</v>
      </c>
      <c r="J33" s="22">
        <v>62</v>
      </c>
      <c r="K33" s="22">
        <v>62</v>
      </c>
      <c r="L33" s="22">
        <v>62</v>
      </c>
      <c r="M33" s="22">
        <v>62</v>
      </c>
      <c r="N33" s="22">
        <v>62</v>
      </c>
      <c r="O33" s="22">
        <v>62</v>
      </c>
    </row>
    <row r="34" spans="1:15" ht="13.5">
      <c r="A34" s="20" t="s">
        <v>49</v>
      </c>
      <c r="B34" s="10" t="s">
        <v>50</v>
      </c>
      <c r="C34" s="1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0" t="s">
        <v>51</v>
      </c>
      <c r="B35" s="26" t="s">
        <v>52</v>
      </c>
      <c r="C35" s="11"/>
      <c r="D35" s="21"/>
      <c r="E35" s="27">
        <f>E29+E31-E33</f>
        <v>127919</v>
      </c>
      <c r="F35" s="27">
        <f aca="true" t="shared" si="4" ref="F35:O35">F29+F31-F33</f>
        <v>128700</v>
      </c>
      <c r="G35" s="27">
        <f t="shared" si="4"/>
        <v>128326</v>
      </c>
      <c r="H35" s="27">
        <f t="shared" si="4"/>
        <v>128326</v>
      </c>
      <c r="I35" s="27">
        <f t="shared" si="4"/>
        <v>128326</v>
      </c>
      <c r="J35" s="27">
        <f t="shared" si="4"/>
        <v>128326</v>
      </c>
      <c r="K35" s="27">
        <f t="shared" si="4"/>
        <v>128326</v>
      </c>
      <c r="L35" s="27">
        <f t="shared" si="4"/>
        <v>128326</v>
      </c>
      <c r="M35" s="27">
        <f t="shared" si="4"/>
        <v>128326</v>
      </c>
      <c r="N35" s="27">
        <f t="shared" si="4"/>
        <v>128326</v>
      </c>
      <c r="O35" s="27">
        <f t="shared" si="4"/>
        <v>128326</v>
      </c>
    </row>
    <row r="36" spans="1:19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21">
        <v>3</v>
      </c>
      <c r="B44" s="11" t="s">
        <v>58</v>
      </c>
      <c r="C44" s="11"/>
      <c r="D44" s="12"/>
    </row>
    <row r="45" spans="1:4" ht="13.5">
      <c r="A45" s="36"/>
      <c r="B45" s="11"/>
      <c r="D45" s="12"/>
    </row>
    <row r="46" spans="1:4" ht="13.5">
      <c r="A46" s="36"/>
      <c r="B46" s="11"/>
      <c r="C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6" width="9.140625" style="2" customWidth="1"/>
  </cols>
  <sheetData>
    <row r="1" spans="2:19" ht="13.5">
      <c r="B1" s="75" t="s">
        <v>79</v>
      </c>
      <c r="C1" s="76"/>
      <c r="Q1" s="2"/>
      <c r="R1" s="2"/>
      <c r="S1" s="2"/>
    </row>
    <row r="2" spans="2:19" ht="13.5">
      <c r="B2" s="75" t="s">
        <v>91</v>
      </c>
      <c r="C2" s="76"/>
      <c r="Q2" s="2"/>
      <c r="R2" s="2"/>
      <c r="S2" s="2"/>
    </row>
    <row r="3" spans="2:19" ht="13.5">
      <c r="B3" s="75" t="s">
        <v>80</v>
      </c>
      <c r="C3" s="76"/>
      <c r="Q3" s="2"/>
      <c r="R3" s="2"/>
      <c r="S3" s="2"/>
    </row>
    <row r="4" spans="1:19" ht="13.5">
      <c r="A4" s="1" t="s">
        <v>89</v>
      </c>
      <c r="Q4" s="2"/>
      <c r="R4" s="2"/>
      <c r="S4" s="2"/>
    </row>
    <row r="5" spans="1:19" ht="13.5">
      <c r="A5" s="19" t="s">
        <v>77</v>
      </c>
      <c r="Q5" s="2"/>
      <c r="R5" s="2"/>
      <c r="S5" s="2"/>
    </row>
    <row r="6" spans="1:2" ht="13.5">
      <c r="A6" s="69"/>
      <c r="B6" s="70"/>
    </row>
    <row r="7" spans="1:7" ht="13.5">
      <c r="A7" s="6" t="s">
        <v>0</v>
      </c>
      <c r="B7" s="7" t="s">
        <v>67</v>
      </c>
      <c r="C7" s="73"/>
      <c r="G7" s="37"/>
    </row>
    <row r="8" spans="1:8" ht="13.5">
      <c r="A8" s="6" t="s">
        <v>1</v>
      </c>
      <c r="B8" s="7" t="s">
        <v>64</v>
      </c>
      <c r="C8" s="73"/>
      <c r="E8" s="38"/>
      <c r="H8" s="37"/>
    </row>
    <row r="9" spans="1:8" ht="13.5">
      <c r="A9" s="6" t="s">
        <v>2</v>
      </c>
      <c r="B9" s="7" t="s">
        <v>65</v>
      </c>
      <c r="C9" s="73"/>
      <c r="E9" s="38"/>
      <c r="H9" s="37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6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</row>
    <row r="14" spans="1:15" ht="13.5">
      <c r="A14" s="20" t="s">
        <v>9</v>
      </c>
      <c r="B14" s="10" t="s">
        <v>10</v>
      </c>
      <c r="C14" s="11"/>
      <c r="D14" s="12"/>
      <c r="E14" s="22">
        <v>58531</v>
      </c>
      <c r="F14" s="22">
        <v>60475</v>
      </c>
      <c r="G14" s="22">
        <v>62148</v>
      </c>
      <c r="H14" s="22">
        <v>63132</v>
      </c>
      <c r="I14" s="22">
        <v>64245</v>
      </c>
      <c r="J14" s="22">
        <v>65097</v>
      </c>
      <c r="K14" s="22">
        <v>66201</v>
      </c>
      <c r="L14" s="22">
        <v>67351</v>
      </c>
      <c r="M14" s="22">
        <v>69053</v>
      </c>
      <c r="N14" s="22">
        <v>70214</v>
      </c>
      <c r="O14" s="22">
        <v>71113</v>
      </c>
    </row>
    <row r="15" spans="1:15" ht="13.5">
      <c r="A15" s="20" t="s">
        <v>11</v>
      </c>
      <c r="B15" s="10" t="s">
        <v>12</v>
      </c>
      <c r="C15" s="11"/>
      <c r="D15" s="12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58531</v>
      </c>
      <c r="F16" s="27">
        <f aca="true" t="shared" si="0" ref="F16:O16">F14+F15</f>
        <v>60475</v>
      </c>
      <c r="G16" s="27">
        <f t="shared" si="0"/>
        <v>62148</v>
      </c>
      <c r="H16" s="27">
        <f t="shared" si="0"/>
        <v>63132</v>
      </c>
      <c r="I16" s="27">
        <f t="shared" si="0"/>
        <v>64245</v>
      </c>
      <c r="J16" s="27">
        <f t="shared" si="0"/>
        <v>65097</v>
      </c>
      <c r="K16" s="27">
        <f t="shared" si="0"/>
        <v>66201</v>
      </c>
      <c r="L16" s="27">
        <f t="shared" si="0"/>
        <v>67351</v>
      </c>
      <c r="M16" s="27">
        <f t="shared" si="0"/>
        <v>69053</v>
      </c>
      <c r="N16" s="27">
        <f t="shared" si="0"/>
        <v>70214</v>
      </c>
      <c r="O16" s="27">
        <f t="shared" si="0"/>
        <v>71113</v>
      </c>
    </row>
    <row r="17" spans="1:15" ht="13.5">
      <c r="A17" s="20" t="s">
        <v>15</v>
      </c>
      <c r="B17" s="10" t="s">
        <v>16</v>
      </c>
      <c r="C17" s="11"/>
      <c r="D17" s="12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5" ht="13.5">
      <c r="A18" s="20" t="s">
        <v>17</v>
      </c>
      <c r="B18" s="10" t="s">
        <v>18</v>
      </c>
      <c r="C18" s="11"/>
      <c r="D18" s="12"/>
      <c r="E18" s="22">
        <v>0</v>
      </c>
      <c r="F18" s="22">
        <v>1150</v>
      </c>
      <c r="G18" s="22">
        <v>1150</v>
      </c>
      <c r="H18" s="22">
        <v>1150</v>
      </c>
      <c r="I18" s="22">
        <v>1150</v>
      </c>
      <c r="J18" s="22">
        <v>1150</v>
      </c>
      <c r="K18" s="22">
        <v>1150</v>
      </c>
      <c r="L18" s="22">
        <v>1150</v>
      </c>
      <c r="M18" s="22">
        <v>1150</v>
      </c>
      <c r="N18" s="22">
        <v>1150</v>
      </c>
      <c r="O18" s="22">
        <v>1150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58531</v>
      </c>
      <c r="F19" s="27">
        <f aca="true" t="shared" si="1" ref="F19:O19">F16-F17-F18</f>
        <v>59325</v>
      </c>
      <c r="G19" s="27">
        <f t="shared" si="1"/>
        <v>60998</v>
      </c>
      <c r="H19" s="27">
        <f t="shared" si="1"/>
        <v>61982</v>
      </c>
      <c r="I19" s="27">
        <f t="shared" si="1"/>
        <v>63095</v>
      </c>
      <c r="J19" s="27">
        <f t="shared" si="1"/>
        <v>63947</v>
      </c>
      <c r="K19" s="27">
        <f t="shared" si="1"/>
        <v>65051</v>
      </c>
      <c r="L19" s="27">
        <f t="shared" si="1"/>
        <v>66201</v>
      </c>
      <c r="M19" s="27">
        <f t="shared" si="1"/>
        <v>67903</v>
      </c>
      <c r="N19" s="27">
        <f t="shared" si="1"/>
        <v>69064</v>
      </c>
      <c r="O19" s="27">
        <f t="shared" si="1"/>
        <v>69963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39">
        <v>78547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39"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39">
        <v>1081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39">
        <v>3881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40">
        <f>E20-E21-E22-E23-E24</f>
        <v>73585</v>
      </c>
      <c r="F25" s="41">
        <v>69377</v>
      </c>
      <c r="G25" s="41">
        <v>69284</v>
      </c>
      <c r="H25" s="41">
        <v>70271</v>
      </c>
      <c r="I25" s="41">
        <v>72460</v>
      </c>
      <c r="J25" s="41">
        <v>72482</v>
      </c>
      <c r="K25" s="41">
        <v>72457</v>
      </c>
      <c r="L25" s="41">
        <v>72957</v>
      </c>
      <c r="M25" s="41">
        <v>72957</v>
      </c>
      <c r="N25" s="41">
        <v>72957</v>
      </c>
      <c r="O25" s="41">
        <v>72957</v>
      </c>
    </row>
    <row r="26" spans="1:15" ht="13.5">
      <c r="A26" s="20" t="s">
        <v>33</v>
      </c>
      <c r="B26" s="26" t="s">
        <v>34</v>
      </c>
      <c r="C26" s="11"/>
      <c r="D26" s="12"/>
      <c r="E26" s="40">
        <f>E27+E28</f>
        <v>3</v>
      </c>
      <c r="F26" s="42">
        <f aca="true" t="shared" si="2" ref="F26:O26">F27+F28</f>
        <v>3</v>
      </c>
      <c r="G26" s="42">
        <f t="shared" si="2"/>
        <v>3</v>
      </c>
      <c r="H26" s="42">
        <f t="shared" si="2"/>
        <v>3</v>
      </c>
      <c r="I26" s="42">
        <f t="shared" si="2"/>
        <v>3</v>
      </c>
      <c r="J26" s="42">
        <f t="shared" si="2"/>
        <v>3</v>
      </c>
      <c r="K26" s="42">
        <f t="shared" si="2"/>
        <v>3</v>
      </c>
      <c r="L26" s="42">
        <f t="shared" si="2"/>
        <v>3</v>
      </c>
      <c r="M26" s="42">
        <f t="shared" si="2"/>
        <v>3</v>
      </c>
      <c r="N26" s="42">
        <f t="shared" si="2"/>
        <v>3</v>
      </c>
      <c r="O26" s="42">
        <f t="shared" si="2"/>
        <v>3</v>
      </c>
    </row>
    <row r="27" spans="1:15" ht="13.5">
      <c r="A27" s="20" t="s">
        <v>35</v>
      </c>
      <c r="B27" s="10" t="s">
        <v>36</v>
      </c>
      <c r="C27" s="11"/>
      <c r="D27" s="12"/>
      <c r="E27" s="39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</row>
    <row r="28" spans="1:15" ht="13.5">
      <c r="A28" s="20" t="s">
        <v>37</v>
      </c>
      <c r="B28" s="10" t="s">
        <v>38</v>
      </c>
      <c r="C28" s="11"/>
      <c r="D28" s="12"/>
      <c r="E28" s="39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5" ht="13.5">
      <c r="A29" s="20" t="s">
        <v>39</v>
      </c>
      <c r="B29" s="26" t="s">
        <v>40</v>
      </c>
      <c r="C29" s="11"/>
      <c r="D29" s="12"/>
      <c r="E29" s="40">
        <f>E25+E26</f>
        <v>73588</v>
      </c>
      <c r="F29" s="42">
        <f aca="true" t="shared" si="3" ref="F29:O29">F25+F26</f>
        <v>69380</v>
      </c>
      <c r="G29" s="42">
        <f t="shared" si="3"/>
        <v>69287</v>
      </c>
      <c r="H29" s="42">
        <f t="shared" si="3"/>
        <v>70274</v>
      </c>
      <c r="I29" s="42">
        <f t="shared" si="3"/>
        <v>72463</v>
      </c>
      <c r="J29" s="42">
        <f t="shared" si="3"/>
        <v>72485</v>
      </c>
      <c r="K29" s="42">
        <f t="shared" si="3"/>
        <v>72460</v>
      </c>
      <c r="L29" s="42">
        <f t="shared" si="3"/>
        <v>72960</v>
      </c>
      <c r="M29" s="42">
        <f t="shared" si="3"/>
        <v>72960</v>
      </c>
      <c r="N29" s="42">
        <f t="shared" si="3"/>
        <v>72960</v>
      </c>
      <c r="O29" s="42">
        <f t="shared" si="3"/>
        <v>72960</v>
      </c>
    </row>
    <row r="30" spans="1:15" ht="13.5">
      <c r="A30" s="20" t="s">
        <v>41</v>
      </c>
      <c r="B30" s="10" t="s">
        <v>42</v>
      </c>
      <c r="C30" s="29"/>
      <c r="D30" s="43"/>
      <c r="E30" s="39">
        <v>91</v>
      </c>
      <c r="F30" s="41">
        <v>91</v>
      </c>
      <c r="G30" s="41">
        <v>91</v>
      </c>
      <c r="H30" s="41">
        <v>91</v>
      </c>
      <c r="I30" s="41">
        <v>91</v>
      </c>
      <c r="J30" s="41">
        <v>91</v>
      </c>
      <c r="K30" s="41">
        <v>91</v>
      </c>
      <c r="L30" s="41">
        <v>91</v>
      </c>
      <c r="M30" s="41">
        <v>91</v>
      </c>
      <c r="N30" s="41">
        <v>91</v>
      </c>
      <c r="O30" s="41">
        <v>91</v>
      </c>
    </row>
    <row r="31" spans="1:15" ht="13.5">
      <c r="A31" s="20" t="s">
        <v>43</v>
      </c>
      <c r="B31" s="10" t="s">
        <v>44</v>
      </c>
      <c r="C31" s="11"/>
      <c r="D31" s="12"/>
      <c r="E31" s="39">
        <v>262</v>
      </c>
      <c r="F31" s="44">
        <v>118</v>
      </c>
      <c r="G31" s="44">
        <v>120</v>
      </c>
      <c r="H31" s="44">
        <v>122</v>
      </c>
      <c r="I31" s="44">
        <v>124</v>
      </c>
      <c r="J31" s="44">
        <v>126</v>
      </c>
      <c r="K31" s="44">
        <v>128</v>
      </c>
      <c r="L31" s="44">
        <v>130</v>
      </c>
      <c r="M31" s="44">
        <v>132</v>
      </c>
      <c r="N31" s="44">
        <v>134</v>
      </c>
      <c r="O31" s="44">
        <v>136</v>
      </c>
    </row>
    <row r="32" spans="1:15" ht="13.5">
      <c r="A32" s="20" t="s">
        <v>45</v>
      </c>
      <c r="B32" s="10" t="s">
        <v>46</v>
      </c>
      <c r="C32" s="11"/>
      <c r="D32" s="12"/>
      <c r="E32" s="39">
        <v>262</v>
      </c>
      <c r="F32" s="44">
        <v>118</v>
      </c>
      <c r="G32" s="44">
        <v>120</v>
      </c>
      <c r="H32" s="44">
        <v>122</v>
      </c>
      <c r="I32" s="44">
        <v>124</v>
      </c>
      <c r="J32" s="44">
        <v>126</v>
      </c>
      <c r="K32" s="44">
        <v>128</v>
      </c>
      <c r="L32" s="44">
        <v>130</v>
      </c>
      <c r="M32" s="44">
        <v>132</v>
      </c>
      <c r="N32" s="44">
        <v>134</v>
      </c>
      <c r="O32" s="44">
        <v>136</v>
      </c>
    </row>
    <row r="33" spans="1:15" ht="13.5">
      <c r="A33" s="20" t="s">
        <v>47</v>
      </c>
      <c r="B33" s="10" t="s">
        <v>48</v>
      </c>
      <c r="C33" s="11"/>
      <c r="D33" s="12"/>
      <c r="E33" s="39">
        <v>0</v>
      </c>
      <c r="F33" s="41">
        <v>189</v>
      </c>
      <c r="G33" s="41">
        <v>189</v>
      </c>
      <c r="H33" s="41">
        <v>189</v>
      </c>
      <c r="I33" s="41">
        <v>189</v>
      </c>
      <c r="J33" s="41">
        <v>189</v>
      </c>
      <c r="K33" s="41">
        <v>189</v>
      </c>
      <c r="L33" s="41">
        <v>189</v>
      </c>
      <c r="M33" s="41">
        <v>189</v>
      </c>
      <c r="N33" s="41">
        <v>189</v>
      </c>
      <c r="O33" s="41">
        <v>189</v>
      </c>
    </row>
    <row r="34" spans="1:15" ht="13.5">
      <c r="A34" s="20" t="s">
        <v>49</v>
      </c>
      <c r="B34" s="10" t="s">
        <v>50</v>
      </c>
      <c r="C34" s="11"/>
      <c r="D34" s="12"/>
      <c r="E34" s="39">
        <v>0</v>
      </c>
      <c r="F34" s="41">
        <v>189</v>
      </c>
      <c r="G34" s="41">
        <v>189</v>
      </c>
      <c r="H34" s="41">
        <v>189</v>
      </c>
      <c r="I34" s="41">
        <v>189</v>
      </c>
      <c r="J34" s="41">
        <v>189</v>
      </c>
      <c r="K34" s="41">
        <v>189</v>
      </c>
      <c r="L34" s="41">
        <v>189</v>
      </c>
      <c r="M34" s="41">
        <v>189</v>
      </c>
      <c r="N34" s="41">
        <v>189</v>
      </c>
      <c r="O34" s="41">
        <v>189</v>
      </c>
    </row>
    <row r="35" spans="1:15" ht="13.5">
      <c r="A35" s="20" t="s">
        <v>51</v>
      </c>
      <c r="B35" s="26" t="s">
        <v>52</v>
      </c>
      <c r="C35" s="11"/>
      <c r="D35" s="12"/>
      <c r="E35" s="40">
        <f>E29+E31-E33</f>
        <v>73850</v>
      </c>
      <c r="F35" s="42">
        <f aca="true" t="shared" si="4" ref="F35:O35">F29+F31-F33</f>
        <v>69309</v>
      </c>
      <c r="G35" s="42">
        <f t="shared" si="4"/>
        <v>69218</v>
      </c>
      <c r="H35" s="42">
        <f t="shared" si="4"/>
        <v>70207</v>
      </c>
      <c r="I35" s="42">
        <f t="shared" si="4"/>
        <v>72398</v>
      </c>
      <c r="J35" s="42">
        <f t="shared" si="4"/>
        <v>72422</v>
      </c>
      <c r="K35" s="42">
        <f t="shared" si="4"/>
        <v>72399</v>
      </c>
      <c r="L35" s="42">
        <f t="shared" si="4"/>
        <v>72901</v>
      </c>
      <c r="M35" s="42">
        <f t="shared" si="4"/>
        <v>72903</v>
      </c>
      <c r="N35" s="42">
        <f t="shared" si="4"/>
        <v>72905</v>
      </c>
      <c r="O35" s="42">
        <f t="shared" si="4"/>
        <v>72907</v>
      </c>
    </row>
    <row r="36" spans="1:16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20" width="9.140625" style="2" customWidth="1"/>
  </cols>
  <sheetData>
    <row r="1" spans="2:20" ht="13.5">
      <c r="B1" s="75" t="s">
        <v>79</v>
      </c>
      <c r="C1" s="76"/>
      <c r="T1"/>
    </row>
    <row r="2" spans="2:20" ht="13.5">
      <c r="B2" s="75" t="s">
        <v>91</v>
      </c>
      <c r="C2" s="76"/>
      <c r="T2"/>
    </row>
    <row r="3" spans="2:20" ht="13.5">
      <c r="B3" s="75" t="s">
        <v>80</v>
      </c>
      <c r="C3" s="76"/>
      <c r="T3"/>
    </row>
    <row r="4" spans="1:20" ht="13.5">
      <c r="A4" s="1" t="s">
        <v>90</v>
      </c>
      <c r="T4"/>
    </row>
    <row r="5" spans="1:20" ht="13.5">
      <c r="A5" s="19" t="s">
        <v>77</v>
      </c>
      <c r="T5"/>
    </row>
    <row r="6" spans="1:3" ht="13.5">
      <c r="A6" s="69"/>
      <c r="B6" s="70"/>
      <c r="C6" s="2" t="s">
        <v>59</v>
      </c>
    </row>
    <row r="7" spans="1:3" ht="13.5">
      <c r="A7" s="6" t="s">
        <v>0</v>
      </c>
      <c r="B7" s="7" t="s">
        <v>76</v>
      </c>
      <c r="C7" s="73"/>
    </row>
    <row r="8" spans="1:3" ht="13.5">
      <c r="A8" s="6" t="s">
        <v>1</v>
      </c>
      <c r="B8" s="7" t="s">
        <v>59</v>
      </c>
      <c r="C8" s="73"/>
    </row>
    <row r="9" spans="1:3" ht="13.5">
      <c r="A9" s="6" t="s">
        <v>2</v>
      </c>
      <c r="B9" s="7" t="s">
        <v>65</v>
      </c>
      <c r="C9" s="73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20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  <c r="T13" s="19"/>
    </row>
    <row r="14" spans="1:15" ht="13.5">
      <c r="A14" s="20" t="s">
        <v>9</v>
      </c>
      <c r="B14" s="10" t="s">
        <v>10</v>
      </c>
      <c r="C14" s="11"/>
      <c r="D14" s="12"/>
      <c r="E14" s="22">
        <v>123136</v>
      </c>
      <c r="F14" s="22">
        <v>127935</v>
      </c>
      <c r="G14" s="22">
        <v>131128</v>
      </c>
      <c r="H14" s="22">
        <v>134784</v>
      </c>
      <c r="I14" s="22">
        <v>138117</v>
      </c>
      <c r="J14" s="22">
        <v>141518</v>
      </c>
      <c r="K14" s="22">
        <v>144887</v>
      </c>
      <c r="L14" s="22">
        <v>148302</v>
      </c>
      <c r="M14" s="22">
        <v>151583</v>
      </c>
      <c r="N14" s="22">
        <v>155137</v>
      </c>
      <c r="O14" s="22">
        <v>158698</v>
      </c>
    </row>
    <row r="15" spans="1:15" ht="13.5">
      <c r="A15" s="20" t="s">
        <v>11</v>
      </c>
      <c r="B15" s="10" t="s">
        <v>12</v>
      </c>
      <c r="C15" s="11"/>
      <c r="D15" s="12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123136</v>
      </c>
      <c r="F16" s="27">
        <v>127935</v>
      </c>
      <c r="G16" s="27">
        <v>131128</v>
      </c>
      <c r="H16" s="27">
        <v>134784</v>
      </c>
      <c r="I16" s="27">
        <v>138117</v>
      </c>
      <c r="J16" s="27">
        <v>141518</v>
      </c>
      <c r="K16" s="27">
        <v>144887</v>
      </c>
      <c r="L16" s="27">
        <v>148302</v>
      </c>
      <c r="M16" s="27">
        <v>151583</v>
      </c>
      <c r="N16" s="27">
        <v>155137</v>
      </c>
      <c r="O16" s="27">
        <v>158698</v>
      </c>
    </row>
    <row r="17" spans="1:15" ht="13.5">
      <c r="A17" s="20" t="s">
        <v>15</v>
      </c>
      <c r="B17" s="10" t="s">
        <v>16</v>
      </c>
      <c r="C17" s="11"/>
      <c r="D17" s="12"/>
      <c r="E17" s="22">
        <v>167</v>
      </c>
      <c r="F17" s="22">
        <v>514</v>
      </c>
      <c r="G17" s="22">
        <v>526</v>
      </c>
      <c r="H17" s="22">
        <v>538</v>
      </c>
      <c r="I17" s="22">
        <v>548</v>
      </c>
      <c r="J17" s="22">
        <v>549</v>
      </c>
      <c r="K17" s="22">
        <v>548</v>
      </c>
      <c r="L17" s="22">
        <v>548</v>
      </c>
      <c r="M17" s="22">
        <v>548</v>
      </c>
      <c r="N17" s="22">
        <v>549</v>
      </c>
      <c r="O17" s="22">
        <v>549</v>
      </c>
    </row>
    <row r="18" spans="1:15" ht="13.5">
      <c r="A18" s="20" t="s">
        <v>17</v>
      </c>
      <c r="B18" s="10" t="s">
        <v>18</v>
      </c>
      <c r="C18" s="11"/>
      <c r="D18" s="12"/>
      <c r="E18" s="22">
        <v>1764</v>
      </c>
      <c r="F18" s="22">
        <v>1946</v>
      </c>
      <c r="G18" s="22">
        <v>1910</v>
      </c>
      <c r="H18" s="22">
        <v>1912</v>
      </c>
      <c r="I18" s="22">
        <v>1914</v>
      </c>
      <c r="J18" s="22">
        <v>1922</v>
      </c>
      <c r="K18" s="22">
        <v>1922</v>
      </c>
      <c r="L18" s="22">
        <v>1923</v>
      </c>
      <c r="M18" s="22">
        <v>1924</v>
      </c>
      <c r="N18" s="22">
        <v>1925</v>
      </c>
      <c r="O18" s="22">
        <v>1926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121205</v>
      </c>
      <c r="F19" s="27">
        <v>125475</v>
      </c>
      <c r="G19" s="27">
        <v>128692</v>
      </c>
      <c r="H19" s="27">
        <v>132334</v>
      </c>
      <c r="I19" s="27">
        <v>135655</v>
      </c>
      <c r="J19" s="27">
        <v>139047</v>
      </c>
      <c r="K19" s="27">
        <v>142417</v>
      </c>
      <c r="L19" s="27">
        <v>145831</v>
      </c>
      <c r="M19" s="27">
        <v>149111</v>
      </c>
      <c r="N19" s="27">
        <v>152663</v>
      </c>
      <c r="O19" s="27">
        <v>156223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22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22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2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27">
        <v>154804</v>
      </c>
      <c r="F25" s="22">
        <v>160893</v>
      </c>
      <c r="G25" s="22">
        <v>166596</v>
      </c>
      <c r="H25" s="22">
        <v>170807</v>
      </c>
      <c r="I25" s="22">
        <v>175929</v>
      </c>
      <c r="J25" s="22">
        <v>177263</v>
      </c>
      <c r="K25" s="22">
        <v>179099</v>
      </c>
      <c r="L25" s="22">
        <v>179807</v>
      </c>
      <c r="M25" s="22">
        <v>179855</v>
      </c>
      <c r="N25" s="22">
        <v>180200</v>
      </c>
      <c r="O25" s="22">
        <v>180929</v>
      </c>
    </row>
    <row r="26" spans="1:15" ht="13.5">
      <c r="A26" s="20" t="s">
        <v>33</v>
      </c>
      <c r="B26" s="26" t="s">
        <v>34</v>
      </c>
      <c r="C26" s="11"/>
      <c r="D26" s="12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ht="13.5">
      <c r="A27" s="20" t="s">
        <v>35</v>
      </c>
      <c r="B27" s="10" t="s">
        <v>36</v>
      </c>
      <c r="C27" s="11"/>
      <c r="D27" s="1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1:15" ht="13.5">
      <c r="A28" s="20" t="s">
        <v>37</v>
      </c>
      <c r="B28" s="10" t="s">
        <v>38</v>
      </c>
      <c r="C28" s="11"/>
      <c r="D28" s="1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ht="13.5">
      <c r="A29" s="20" t="s">
        <v>39</v>
      </c>
      <c r="B29" s="26" t="s">
        <v>40</v>
      </c>
      <c r="C29" s="11"/>
      <c r="D29" s="12"/>
      <c r="E29" s="27">
        <v>154804</v>
      </c>
      <c r="F29" s="27">
        <v>160893</v>
      </c>
      <c r="G29" s="27">
        <v>166596</v>
      </c>
      <c r="H29" s="27">
        <v>170807</v>
      </c>
      <c r="I29" s="27">
        <v>175929</v>
      </c>
      <c r="J29" s="27">
        <v>177263</v>
      </c>
      <c r="K29" s="27">
        <v>179099</v>
      </c>
      <c r="L29" s="27">
        <v>179807</v>
      </c>
      <c r="M29" s="27">
        <v>179855</v>
      </c>
      <c r="N29" s="27">
        <v>180200</v>
      </c>
      <c r="O29" s="27">
        <v>180929</v>
      </c>
    </row>
    <row r="30" spans="1:15" ht="13.5">
      <c r="A30" s="20" t="s">
        <v>41</v>
      </c>
      <c r="B30" s="10" t="s">
        <v>42</v>
      </c>
      <c r="C30" s="29"/>
      <c r="D30" s="43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3.5">
      <c r="A31" s="20" t="s">
        <v>43</v>
      </c>
      <c r="B31" s="10" t="s">
        <v>44</v>
      </c>
      <c r="C31" s="11"/>
      <c r="D31" s="12"/>
      <c r="E31" s="22">
        <v>855</v>
      </c>
      <c r="F31" s="22">
        <v>656</v>
      </c>
      <c r="G31" s="22">
        <f>676-105</f>
        <v>571</v>
      </c>
      <c r="H31" s="22">
        <f>678-105</f>
        <v>573</v>
      </c>
      <c r="I31" s="22">
        <f>676-105</f>
        <v>571</v>
      </c>
      <c r="J31" s="22">
        <f>672-105</f>
        <v>567</v>
      </c>
      <c r="K31" s="22">
        <f>681-105</f>
        <v>576</v>
      </c>
      <c r="L31" s="22">
        <f>539-105</f>
        <v>434</v>
      </c>
      <c r="M31" s="22">
        <f>546-105</f>
        <v>441</v>
      </c>
      <c r="N31" s="22">
        <f>552-105</f>
        <v>447</v>
      </c>
      <c r="O31" s="22">
        <f>611-105</f>
        <v>506</v>
      </c>
    </row>
    <row r="32" spans="1:15" ht="13.5">
      <c r="A32" s="20" t="s">
        <v>45</v>
      </c>
      <c r="B32" s="10" t="s">
        <v>46</v>
      </c>
      <c r="C32" s="11"/>
      <c r="D32" s="12"/>
      <c r="E32" s="22">
        <v>855</v>
      </c>
      <c r="F32" s="22">
        <v>656</v>
      </c>
      <c r="G32" s="22">
        <f>676-105</f>
        <v>571</v>
      </c>
      <c r="H32" s="22">
        <f>678-105</f>
        <v>573</v>
      </c>
      <c r="I32" s="22">
        <f>676-105</f>
        <v>571</v>
      </c>
      <c r="J32" s="22">
        <f>672-105</f>
        <v>567</v>
      </c>
      <c r="K32" s="22">
        <f>681-105</f>
        <v>576</v>
      </c>
      <c r="L32" s="22">
        <f>539-105</f>
        <v>434</v>
      </c>
      <c r="M32" s="22">
        <f>546-105</f>
        <v>441</v>
      </c>
      <c r="N32" s="22">
        <f>552-105</f>
        <v>447</v>
      </c>
      <c r="O32" s="22">
        <f>611-105</f>
        <v>506</v>
      </c>
    </row>
    <row r="33" spans="1:15" ht="13.5">
      <c r="A33" s="20" t="s">
        <v>47</v>
      </c>
      <c r="B33" s="10" t="s">
        <v>48</v>
      </c>
      <c r="C33" s="11"/>
      <c r="D33" s="12"/>
      <c r="E33" s="22">
        <v>204</v>
      </c>
      <c r="F33" s="22">
        <v>221</v>
      </c>
      <c r="G33" s="22">
        <v>221</v>
      </c>
      <c r="H33" s="22">
        <v>221</v>
      </c>
      <c r="I33" s="22">
        <v>195</v>
      </c>
      <c r="J33" s="22">
        <v>195</v>
      </c>
      <c r="K33" s="22">
        <v>195</v>
      </c>
      <c r="L33" s="22">
        <v>195</v>
      </c>
      <c r="M33" s="22">
        <v>195</v>
      </c>
      <c r="N33" s="22">
        <v>195</v>
      </c>
      <c r="O33" s="22">
        <v>195</v>
      </c>
    </row>
    <row r="34" spans="1:15" ht="13.5">
      <c r="A34" s="20" t="s">
        <v>49</v>
      </c>
      <c r="B34" s="10" t="s">
        <v>50</v>
      </c>
      <c r="C34" s="11"/>
      <c r="D34" s="12"/>
      <c r="E34" s="22">
        <v>204</v>
      </c>
      <c r="F34" s="22">
        <v>221</v>
      </c>
      <c r="G34" s="22">
        <v>221</v>
      </c>
      <c r="H34" s="22">
        <v>221</v>
      </c>
      <c r="I34" s="22">
        <v>195</v>
      </c>
      <c r="J34" s="22">
        <v>195</v>
      </c>
      <c r="K34" s="22">
        <v>195</v>
      </c>
      <c r="L34" s="22">
        <v>195</v>
      </c>
      <c r="M34" s="22">
        <v>195</v>
      </c>
      <c r="N34" s="22">
        <v>195</v>
      </c>
      <c r="O34" s="22">
        <v>195</v>
      </c>
    </row>
    <row r="35" spans="1:15" ht="13.5">
      <c r="A35" s="20" t="s">
        <v>51</v>
      </c>
      <c r="B35" s="26" t="s">
        <v>52</v>
      </c>
      <c r="C35" s="11"/>
      <c r="D35" s="12"/>
      <c r="E35" s="27">
        <v>155455</v>
      </c>
      <c r="F35" s="27">
        <v>161328</v>
      </c>
      <c r="G35" s="27">
        <f>167051-105</f>
        <v>166946</v>
      </c>
      <c r="H35" s="27">
        <f>171264-105</f>
        <v>171159</v>
      </c>
      <c r="I35" s="27">
        <f>176410-105</f>
        <v>176305</v>
      </c>
      <c r="J35" s="27">
        <f>177740-105</f>
        <v>177635</v>
      </c>
      <c r="K35" s="27">
        <f>179585-105</f>
        <v>179480</v>
      </c>
      <c r="L35" s="27">
        <f>180151-105</f>
        <v>180046</v>
      </c>
      <c r="M35" s="27">
        <f>180206-105</f>
        <v>180101</v>
      </c>
      <c r="N35" s="27">
        <f>180557-105</f>
        <v>180452</v>
      </c>
      <c r="O35" s="27">
        <f>181345-105</f>
        <v>181240</v>
      </c>
    </row>
    <row r="36" spans="1:20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  <c r="T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9" width="9.140625" style="2" customWidth="1"/>
  </cols>
  <sheetData>
    <row r="1" spans="2:3" ht="13.5">
      <c r="B1" s="75" t="s">
        <v>79</v>
      </c>
      <c r="C1" s="76"/>
    </row>
    <row r="2" spans="2:3" ht="13.5">
      <c r="B2" s="75" t="s">
        <v>91</v>
      </c>
      <c r="C2" s="76"/>
    </row>
    <row r="3" spans="2:3" ht="13.5">
      <c r="B3" s="75" t="s">
        <v>80</v>
      </c>
      <c r="C3" s="76"/>
    </row>
    <row r="4" ht="13.5">
      <c r="A4" s="1" t="s">
        <v>82</v>
      </c>
    </row>
    <row r="5" ht="13.5">
      <c r="A5" s="19" t="s">
        <v>77</v>
      </c>
    </row>
    <row r="6" spans="1:2" ht="13.5">
      <c r="A6" s="69"/>
      <c r="B6" s="70"/>
    </row>
    <row r="7" spans="1:3" ht="13.5">
      <c r="A7" s="6" t="s">
        <v>0</v>
      </c>
      <c r="B7" s="7" t="s">
        <v>68</v>
      </c>
      <c r="C7" s="2" t="s">
        <v>59</v>
      </c>
    </row>
    <row r="8" spans="1:2" ht="13.5">
      <c r="A8" s="6" t="s">
        <v>1</v>
      </c>
      <c r="B8" s="7" t="s">
        <v>64</v>
      </c>
    </row>
    <row r="9" spans="1:2" ht="13.5">
      <c r="A9" s="6" t="s">
        <v>2</v>
      </c>
      <c r="B9" s="7" t="s">
        <v>65</v>
      </c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9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</row>
    <row r="14" spans="1:15" ht="13.5">
      <c r="A14" s="20" t="s">
        <v>9</v>
      </c>
      <c r="B14" s="10" t="s">
        <v>10</v>
      </c>
      <c r="C14" s="11"/>
      <c r="D14" s="12"/>
      <c r="E14" s="45">
        <v>42383</v>
      </c>
      <c r="F14" s="45">
        <v>43495</v>
      </c>
      <c r="G14" s="45">
        <v>44680</v>
      </c>
      <c r="H14" s="45">
        <v>45962</v>
      </c>
      <c r="I14" s="45">
        <v>47108</v>
      </c>
      <c r="J14" s="45">
        <v>48344</v>
      </c>
      <c r="K14" s="45">
        <v>49556</v>
      </c>
      <c r="L14" s="45">
        <v>50796</v>
      </c>
      <c r="M14" s="45">
        <v>52055</v>
      </c>
      <c r="N14" s="45">
        <v>53270</v>
      </c>
      <c r="O14" s="45">
        <v>54524</v>
      </c>
    </row>
    <row r="15" spans="1:15" ht="13.5">
      <c r="A15" s="20" t="s">
        <v>11</v>
      </c>
      <c r="B15" s="10" t="s">
        <v>12</v>
      </c>
      <c r="C15" s="11"/>
      <c r="D15" s="12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42383</v>
      </c>
      <c r="F16" s="27">
        <f aca="true" t="shared" si="0" ref="F16:O16">F14+F15</f>
        <v>43495</v>
      </c>
      <c r="G16" s="27">
        <f t="shared" si="0"/>
        <v>44680</v>
      </c>
      <c r="H16" s="27">
        <f t="shared" si="0"/>
        <v>45962</v>
      </c>
      <c r="I16" s="27">
        <f t="shared" si="0"/>
        <v>47108</v>
      </c>
      <c r="J16" s="27">
        <f t="shared" si="0"/>
        <v>48344</v>
      </c>
      <c r="K16" s="27">
        <f t="shared" si="0"/>
        <v>49556</v>
      </c>
      <c r="L16" s="27">
        <f t="shared" si="0"/>
        <v>50796</v>
      </c>
      <c r="M16" s="27">
        <f t="shared" si="0"/>
        <v>52055</v>
      </c>
      <c r="N16" s="27">
        <f t="shared" si="0"/>
        <v>53270</v>
      </c>
      <c r="O16" s="27">
        <f t="shared" si="0"/>
        <v>54524</v>
      </c>
    </row>
    <row r="17" spans="1:15" ht="13.5">
      <c r="A17" s="20" t="s">
        <v>15</v>
      </c>
      <c r="B17" s="10" t="s">
        <v>16</v>
      </c>
      <c r="C17" s="11"/>
      <c r="D17" s="12"/>
      <c r="E17" s="45">
        <v>79</v>
      </c>
      <c r="F17" s="45">
        <v>1902</v>
      </c>
      <c r="G17" s="45">
        <v>1892</v>
      </c>
      <c r="H17" s="45">
        <v>1890</v>
      </c>
      <c r="I17" s="45">
        <v>1893</v>
      </c>
      <c r="J17" s="45">
        <v>1902</v>
      </c>
      <c r="K17" s="45">
        <v>1912</v>
      </c>
      <c r="L17" s="45">
        <v>1928</v>
      </c>
      <c r="M17" s="45">
        <v>1946</v>
      </c>
      <c r="N17" s="45">
        <v>1966</v>
      </c>
      <c r="O17" s="45">
        <v>1992</v>
      </c>
    </row>
    <row r="18" spans="1:15" ht="13.5">
      <c r="A18" s="20" t="s">
        <v>17</v>
      </c>
      <c r="B18" s="10" t="s">
        <v>18</v>
      </c>
      <c r="C18" s="11"/>
      <c r="D18" s="12"/>
      <c r="E18" s="45">
        <v>61</v>
      </c>
      <c r="F18" s="45">
        <v>1088</v>
      </c>
      <c r="G18" s="45">
        <v>854</v>
      </c>
      <c r="H18" s="45">
        <v>853</v>
      </c>
      <c r="I18" s="45">
        <v>851</v>
      </c>
      <c r="J18" s="45">
        <v>852</v>
      </c>
      <c r="K18" s="45">
        <v>841</v>
      </c>
      <c r="L18" s="45">
        <v>847</v>
      </c>
      <c r="M18" s="45">
        <v>851</v>
      </c>
      <c r="N18" s="45">
        <v>855</v>
      </c>
      <c r="O18" s="45">
        <v>859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42243</v>
      </c>
      <c r="F19" s="27">
        <f aca="true" t="shared" si="1" ref="F19:O19">F16-F17-F18</f>
        <v>40505</v>
      </c>
      <c r="G19" s="27">
        <f t="shared" si="1"/>
        <v>41934</v>
      </c>
      <c r="H19" s="27">
        <f t="shared" si="1"/>
        <v>43219</v>
      </c>
      <c r="I19" s="27">
        <f t="shared" si="1"/>
        <v>44364</v>
      </c>
      <c r="J19" s="27">
        <f t="shared" si="1"/>
        <v>45590</v>
      </c>
      <c r="K19" s="27">
        <f t="shared" si="1"/>
        <v>46803</v>
      </c>
      <c r="L19" s="27">
        <f t="shared" si="1"/>
        <v>48021</v>
      </c>
      <c r="M19" s="27">
        <f t="shared" si="1"/>
        <v>49258</v>
      </c>
      <c r="N19" s="27">
        <f t="shared" si="1"/>
        <v>50449</v>
      </c>
      <c r="O19" s="27">
        <f t="shared" si="1"/>
        <v>51673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45">
        <v>46987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45">
        <v>2082</v>
      </c>
      <c r="F21" s="45">
        <v>2082</v>
      </c>
      <c r="G21" s="45">
        <v>2082</v>
      </c>
      <c r="H21" s="45">
        <v>2082</v>
      </c>
      <c r="I21" s="45">
        <v>2082</v>
      </c>
      <c r="J21" s="45">
        <v>2082</v>
      </c>
      <c r="K21" s="45">
        <v>2082</v>
      </c>
      <c r="L21" s="45">
        <v>2082</v>
      </c>
      <c r="M21" s="45">
        <v>2082</v>
      </c>
      <c r="N21" s="45">
        <v>2082</v>
      </c>
      <c r="O21" s="45">
        <v>2082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45"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45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45"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45">
        <v>46987</v>
      </c>
      <c r="F25" s="45">
        <v>48917</v>
      </c>
      <c r="G25" s="45">
        <v>49554</v>
      </c>
      <c r="H25" s="45">
        <v>50232</v>
      </c>
      <c r="I25" s="45">
        <v>51357</v>
      </c>
      <c r="J25" s="45">
        <v>52697</v>
      </c>
      <c r="K25" s="45">
        <v>54559</v>
      </c>
      <c r="L25" s="45">
        <v>56098</v>
      </c>
      <c r="M25" s="45">
        <v>58561</v>
      </c>
      <c r="N25" s="45">
        <v>60672</v>
      </c>
      <c r="O25" s="45">
        <v>61640</v>
      </c>
    </row>
    <row r="26" spans="1:15" ht="13.5">
      <c r="A26" s="20" t="s">
        <v>33</v>
      </c>
      <c r="B26" s="26" t="s">
        <v>34</v>
      </c>
      <c r="C26" s="11"/>
      <c r="D26" s="12"/>
      <c r="E26" s="27">
        <f>E27+E28</f>
        <v>0</v>
      </c>
      <c r="F26" s="27">
        <f aca="true" t="shared" si="2" ref="F26:O26">F27+F28</f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</row>
    <row r="27" spans="1:15" ht="13.5">
      <c r="A27" s="20" t="s">
        <v>35</v>
      </c>
      <c r="B27" s="10" t="s">
        <v>36</v>
      </c>
      <c r="C27" s="11"/>
      <c r="D27" s="12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ht="13.5">
      <c r="A28" s="20" t="s">
        <v>37</v>
      </c>
      <c r="B28" s="10" t="s">
        <v>38</v>
      </c>
      <c r="C28" s="11"/>
      <c r="D28" s="12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</row>
    <row r="29" spans="1:15" ht="13.5">
      <c r="A29" s="20" t="s">
        <v>39</v>
      </c>
      <c r="B29" s="26" t="s">
        <v>40</v>
      </c>
      <c r="C29" s="11"/>
      <c r="D29" s="12"/>
      <c r="E29" s="27">
        <f>E25+E26</f>
        <v>46987</v>
      </c>
      <c r="F29" s="27">
        <f aca="true" t="shared" si="3" ref="F29:O29">F25+F26</f>
        <v>48917</v>
      </c>
      <c r="G29" s="27">
        <f t="shared" si="3"/>
        <v>49554</v>
      </c>
      <c r="H29" s="27">
        <f t="shared" si="3"/>
        <v>50232</v>
      </c>
      <c r="I29" s="27">
        <f t="shared" si="3"/>
        <v>51357</v>
      </c>
      <c r="J29" s="27">
        <f t="shared" si="3"/>
        <v>52697</v>
      </c>
      <c r="K29" s="27">
        <f t="shared" si="3"/>
        <v>54559</v>
      </c>
      <c r="L29" s="27">
        <f t="shared" si="3"/>
        <v>56098</v>
      </c>
      <c r="M29" s="27">
        <f t="shared" si="3"/>
        <v>58561</v>
      </c>
      <c r="N29" s="27">
        <f t="shared" si="3"/>
        <v>60672</v>
      </c>
      <c r="O29" s="27">
        <f t="shared" si="3"/>
        <v>61640</v>
      </c>
    </row>
    <row r="30" spans="1:15" ht="13.5">
      <c r="A30" s="20" t="s">
        <v>41</v>
      </c>
      <c r="B30" s="10" t="s">
        <v>42</v>
      </c>
      <c r="C30" s="29"/>
      <c r="D30" s="43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 ht="13.5">
      <c r="A31" s="20" t="s">
        <v>43</v>
      </c>
      <c r="B31" s="10" t="s">
        <v>44</v>
      </c>
      <c r="C31" s="11"/>
      <c r="D31" s="12"/>
      <c r="E31" s="45">
        <v>1592</v>
      </c>
      <c r="F31" s="45">
        <v>1577</v>
      </c>
      <c r="G31" s="45">
        <v>1552</v>
      </c>
      <c r="H31" s="45">
        <v>1552</v>
      </c>
      <c r="I31" s="45">
        <v>1552</v>
      </c>
      <c r="J31" s="45">
        <v>1552</v>
      </c>
      <c r="K31" s="45">
        <v>1355</v>
      </c>
      <c r="L31" s="45">
        <v>1355</v>
      </c>
      <c r="M31" s="45">
        <v>1355</v>
      </c>
      <c r="N31" s="45">
        <v>1355</v>
      </c>
      <c r="O31" s="45">
        <v>1355</v>
      </c>
    </row>
    <row r="32" spans="1:15" ht="13.5">
      <c r="A32" s="20" t="s">
        <v>45</v>
      </c>
      <c r="B32" s="10" t="s">
        <v>46</v>
      </c>
      <c r="C32" s="11"/>
      <c r="D32" s="12"/>
      <c r="E32" s="45">
        <v>1592</v>
      </c>
      <c r="F32" s="45">
        <v>1577</v>
      </c>
      <c r="G32" s="45">
        <v>1552</v>
      </c>
      <c r="H32" s="45">
        <v>1552</v>
      </c>
      <c r="I32" s="45">
        <v>1552</v>
      </c>
      <c r="J32" s="45">
        <v>1552</v>
      </c>
      <c r="K32" s="45">
        <v>1355</v>
      </c>
      <c r="L32" s="45">
        <v>1355</v>
      </c>
      <c r="M32" s="45">
        <v>1355</v>
      </c>
      <c r="N32" s="45">
        <v>1355</v>
      </c>
      <c r="O32" s="45">
        <v>1355</v>
      </c>
    </row>
    <row r="33" spans="1:15" ht="13.5">
      <c r="A33" s="20" t="s">
        <v>47</v>
      </c>
      <c r="B33" s="10" t="s">
        <v>48</v>
      </c>
      <c r="C33" s="11"/>
      <c r="D33" s="12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</row>
    <row r="34" spans="1:15" ht="13.5">
      <c r="A34" s="20" t="s">
        <v>49</v>
      </c>
      <c r="B34" s="10" t="s">
        <v>50</v>
      </c>
      <c r="C34" s="11"/>
      <c r="D34" s="12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</row>
    <row r="35" spans="1:15" ht="13.5">
      <c r="A35" s="20" t="s">
        <v>51</v>
      </c>
      <c r="B35" s="26" t="s">
        <v>52</v>
      </c>
      <c r="C35" s="11"/>
      <c r="D35" s="12"/>
      <c r="E35" s="27">
        <f>E29+E31-E33</f>
        <v>48579</v>
      </c>
      <c r="F35" s="27">
        <f aca="true" t="shared" si="4" ref="F35:O35">F29+F31-F33</f>
        <v>50494</v>
      </c>
      <c r="G35" s="27">
        <f t="shared" si="4"/>
        <v>51106</v>
      </c>
      <c r="H35" s="27">
        <f t="shared" si="4"/>
        <v>51784</v>
      </c>
      <c r="I35" s="27">
        <f t="shared" si="4"/>
        <v>52909</v>
      </c>
      <c r="J35" s="27">
        <f t="shared" si="4"/>
        <v>54249</v>
      </c>
      <c r="K35" s="27">
        <f t="shared" si="4"/>
        <v>55914</v>
      </c>
      <c r="L35" s="27">
        <f t="shared" si="4"/>
        <v>57453</v>
      </c>
      <c r="M35" s="27">
        <f t="shared" si="4"/>
        <v>59916</v>
      </c>
      <c r="N35" s="27">
        <f t="shared" si="4"/>
        <v>62027</v>
      </c>
      <c r="O35" s="27">
        <f t="shared" si="4"/>
        <v>62995</v>
      </c>
    </row>
    <row r="36" spans="1:19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8" width="9.140625" style="2" customWidth="1"/>
  </cols>
  <sheetData>
    <row r="1" spans="2:19" ht="13.5">
      <c r="B1" s="75" t="s">
        <v>79</v>
      </c>
      <c r="C1" s="76"/>
      <c r="S1" s="2"/>
    </row>
    <row r="2" spans="2:19" ht="13.5">
      <c r="B2" s="75" t="s">
        <v>91</v>
      </c>
      <c r="C2" s="76"/>
      <c r="S2" s="2"/>
    </row>
    <row r="3" spans="2:19" ht="13.5">
      <c r="B3" s="75" t="s">
        <v>80</v>
      </c>
      <c r="C3" s="76"/>
      <c r="S3" s="2"/>
    </row>
    <row r="4" spans="1:19" ht="13.5">
      <c r="A4" s="1" t="s">
        <v>81</v>
      </c>
      <c r="S4" s="2"/>
    </row>
    <row r="5" spans="1:19" ht="13.5">
      <c r="A5" s="19" t="s">
        <v>77</v>
      </c>
      <c r="S5" s="2"/>
    </row>
    <row r="6" spans="1:2" ht="13.5">
      <c r="A6" s="69"/>
      <c r="B6" s="70"/>
    </row>
    <row r="7" spans="1:3" ht="13.5">
      <c r="A7" s="6" t="s">
        <v>0</v>
      </c>
      <c r="B7" s="7" t="s">
        <v>69</v>
      </c>
      <c r="C7" s="73"/>
    </row>
    <row r="8" spans="1:3" ht="13.5">
      <c r="A8" s="6" t="s">
        <v>1</v>
      </c>
      <c r="B8" s="7" t="s">
        <v>64</v>
      </c>
      <c r="C8" s="73"/>
    </row>
    <row r="9" spans="1:3" ht="13.5">
      <c r="A9" s="6" t="s">
        <v>2</v>
      </c>
      <c r="B9" s="7" t="s">
        <v>65</v>
      </c>
      <c r="C9" s="73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8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</row>
    <row r="14" spans="1:15" ht="13.5">
      <c r="A14" s="20" t="s">
        <v>9</v>
      </c>
      <c r="B14" s="10" t="s">
        <v>10</v>
      </c>
      <c r="C14" s="11"/>
      <c r="D14" s="12"/>
      <c r="E14" s="22">
        <v>52049</v>
      </c>
      <c r="F14" s="22">
        <v>57630</v>
      </c>
      <c r="G14" s="22">
        <v>58784</v>
      </c>
      <c r="H14" s="22">
        <v>59909</v>
      </c>
      <c r="I14" s="22">
        <v>61025</v>
      </c>
      <c r="J14" s="22">
        <v>62136</v>
      </c>
      <c r="K14" s="22">
        <v>63244</v>
      </c>
      <c r="L14" s="22">
        <v>64368</v>
      </c>
      <c r="M14" s="22">
        <v>65496</v>
      </c>
      <c r="N14" s="22">
        <v>66619</v>
      </c>
      <c r="O14" s="22">
        <v>67751</v>
      </c>
    </row>
    <row r="15" spans="1:15" ht="13.5">
      <c r="A15" s="20" t="s">
        <v>11</v>
      </c>
      <c r="B15" s="10" t="s">
        <v>12</v>
      </c>
      <c r="C15" s="11"/>
      <c r="D15" s="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52049</v>
      </c>
      <c r="F16" s="27">
        <f aca="true" t="shared" si="0" ref="F16:O16">F14+F15</f>
        <v>57630</v>
      </c>
      <c r="G16" s="27">
        <f t="shared" si="0"/>
        <v>58784</v>
      </c>
      <c r="H16" s="27">
        <f t="shared" si="0"/>
        <v>59909</v>
      </c>
      <c r="I16" s="27">
        <f t="shared" si="0"/>
        <v>61025</v>
      </c>
      <c r="J16" s="27">
        <f t="shared" si="0"/>
        <v>62136</v>
      </c>
      <c r="K16" s="27">
        <f t="shared" si="0"/>
        <v>63244</v>
      </c>
      <c r="L16" s="27">
        <f t="shared" si="0"/>
        <v>64368</v>
      </c>
      <c r="M16" s="27">
        <f t="shared" si="0"/>
        <v>65496</v>
      </c>
      <c r="N16" s="27">
        <f t="shared" si="0"/>
        <v>66619</v>
      </c>
      <c r="O16" s="27">
        <f t="shared" si="0"/>
        <v>67751</v>
      </c>
    </row>
    <row r="17" spans="1:15" ht="13.5">
      <c r="A17" s="20" t="s">
        <v>15</v>
      </c>
      <c r="B17" s="10" t="s">
        <v>16</v>
      </c>
      <c r="C17" s="11"/>
      <c r="D17" s="12"/>
      <c r="E17" s="22">
        <v>0</v>
      </c>
      <c r="F17" s="22">
        <v>429</v>
      </c>
      <c r="G17" s="22">
        <v>429</v>
      </c>
      <c r="H17" s="22">
        <v>429</v>
      </c>
      <c r="I17" s="22">
        <v>429</v>
      </c>
      <c r="J17" s="22">
        <v>429</v>
      </c>
      <c r="K17" s="22">
        <v>429</v>
      </c>
      <c r="L17" s="22">
        <v>429</v>
      </c>
      <c r="M17" s="22">
        <v>429</v>
      </c>
      <c r="N17" s="22">
        <v>429</v>
      </c>
      <c r="O17" s="22">
        <v>429</v>
      </c>
    </row>
    <row r="18" spans="1:15" ht="13.5">
      <c r="A18" s="20" t="s">
        <v>17</v>
      </c>
      <c r="B18" s="10" t="s">
        <v>18</v>
      </c>
      <c r="C18" s="11"/>
      <c r="D18" s="12"/>
      <c r="E18" s="22">
        <v>0</v>
      </c>
      <c r="F18" s="22">
        <v>384</v>
      </c>
      <c r="G18" s="22">
        <v>374</v>
      </c>
      <c r="H18" s="22">
        <v>364</v>
      </c>
      <c r="I18" s="22">
        <v>364</v>
      </c>
      <c r="J18" s="22">
        <v>364</v>
      </c>
      <c r="K18" s="22">
        <v>364</v>
      </c>
      <c r="L18" s="22">
        <v>364</v>
      </c>
      <c r="M18" s="22">
        <v>364</v>
      </c>
      <c r="N18" s="22">
        <v>364</v>
      </c>
      <c r="O18" s="22">
        <v>364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52049</v>
      </c>
      <c r="F19" s="27">
        <f aca="true" t="shared" si="1" ref="F19:O19">F16-F17-F18</f>
        <v>56817</v>
      </c>
      <c r="G19" s="27">
        <f t="shared" si="1"/>
        <v>57981</v>
      </c>
      <c r="H19" s="27">
        <f t="shared" si="1"/>
        <v>59116</v>
      </c>
      <c r="I19" s="27">
        <f t="shared" si="1"/>
        <v>60232</v>
      </c>
      <c r="J19" s="27">
        <f t="shared" si="1"/>
        <v>61343</v>
      </c>
      <c r="K19" s="27">
        <f t="shared" si="1"/>
        <v>62451</v>
      </c>
      <c r="L19" s="27">
        <f t="shared" si="1"/>
        <v>63575</v>
      </c>
      <c r="M19" s="27">
        <f t="shared" si="1"/>
        <v>64703</v>
      </c>
      <c r="N19" s="27">
        <f t="shared" si="1"/>
        <v>65826</v>
      </c>
      <c r="O19" s="27">
        <f t="shared" si="1"/>
        <v>66958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>
        <v>70007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22">
        <v>2610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22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22">
        <v>395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42">
        <f>E20-E21-E22-E23-E24</f>
        <v>67002</v>
      </c>
      <c r="F25" s="22">
        <v>67812</v>
      </c>
      <c r="G25" s="22">
        <v>69817</v>
      </c>
      <c r="H25" s="22">
        <v>69168</v>
      </c>
      <c r="I25" s="22">
        <v>71761</v>
      </c>
      <c r="J25" s="22">
        <v>71761</v>
      </c>
      <c r="K25" s="22">
        <v>71761</v>
      </c>
      <c r="L25" s="22">
        <v>71761</v>
      </c>
      <c r="M25" s="22">
        <v>71761</v>
      </c>
      <c r="N25" s="22">
        <v>71761</v>
      </c>
      <c r="O25" s="22">
        <v>71761</v>
      </c>
    </row>
    <row r="26" spans="1:15" ht="13.5">
      <c r="A26" s="20" t="s">
        <v>33</v>
      </c>
      <c r="B26" s="26" t="s">
        <v>34</v>
      </c>
      <c r="C26" s="11"/>
      <c r="D26" s="12"/>
      <c r="E26" s="27">
        <f>E27+E28</f>
        <v>0</v>
      </c>
      <c r="F26" s="27">
        <f aca="true" t="shared" si="2" ref="F26:O26">F27+F28</f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</row>
    <row r="27" spans="1:15" ht="13.5">
      <c r="A27" s="20" t="s">
        <v>35</v>
      </c>
      <c r="B27" s="10" t="s">
        <v>36</v>
      </c>
      <c r="C27" s="11"/>
      <c r="D27" s="1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0" t="s">
        <v>37</v>
      </c>
      <c r="B28" s="10" t="s">
        <v>38</v>
      </c>
      <c r="C28" s="11"/>
      <c r="D28" s="1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0" t="s">
        <v>39</v>
      </c>
      <c r="B29" s="26" t="s">
        <v>40</v>
      </c>
      <c r="C29" s="11"/>
      <c r="D29" s="12"/>
      <c r="E29" s="27">
        <f>E25+E26</f>
        <v>67002</v>
      </c>
      <c r="F29" s="27">
        <f aca="true" t="shared" si="3" ref="F29:O29">F25+F26</f>
        <v>67812</v>
      </c>
      <c r="G29" s="27">
        <f t="shared" si="3"/>
        <v>69817</v>
      </c>
      <c r="H29" s="27">
        <f t="shared" si="3"/>
        <v>69168</v>
      </c>
      <c r="I29" s="27">
        <f t="shared" si="3"/>
        <v>71761</v>
      </c>
      <c r="J29" s="27">
        <f t="shared" si="3"/>
        <v>71761</v>
      </c>
      <c r="K29" s="27">
        <f t="shared" si="3"/>
        <v>71761</v>
      </c>
      <c r="L29" s="27">
        <f t="shared" si="3"/>
        <v>71761</v>
      </c>
      <c r="M29" s="27">
        <f t="shared" si="3"/>
        <v>71761</v>
      </c>
      <c r="N29" s="27">
        <f t="shared" si="3"/>
        <v>71761</v>
      </c>
      <c r="O29" s="27">
        <f t="shared" si="3"/>
        <v>71761</v>
      </c>
    </row>
    <row r="30" spans="1:15" ht="13.5">
      <c r="A30" s="20" t="s">
        <v>41</v>
      </c>
      <c r="B30" s="10" t="s">
        <v>42</v>
      </c>
      <c r="C30" s="29"/>
      <c r="D30" s="4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0" t="s">
        <v>43</v>
      </c>
      <c r="B31" s="10" t="s">
        <v>44</v>
      </c>
      <c r="C31" s="11"/>
      <c r="D31" s="12"/>
      <c r="E31" s="22">
        <v>495</v>
      </c>
      <c r="F31" s="22">
        <v>488</v>
      </c>
      <c r="G31" s="22">
        <v>38</v>
      </c>
      <c r="H31" s="22">
        <v>38</v>
      </c>
      <c r="I31" s="22">
        <v>38</v>
      </c>
      <c r="J31" s="22">
        <v>38</v>
      </c>
      <c r="K31" s="22">
        <v>38</v>
      </c>
      <c r="L31" s="22">
        <v>38</v>
      </c>
      <c r="M31" s="22">
        <v>38</v>
      </c>
      <c r="N31" s="22">
        <v>38</v>
      </c>
      <c r="O31" s="22">
        <v>38</v>
      </c>
    </row>
    <row r="32" spans="1:15" ht="13.5">
      <c r="A32" s="20" t="s">
        <v>45</v>
      </c>
      <c r="B32" s="10" t="s">
        <v>46</v>
      </c>
      <c r="C32" s="11"/>
      <c r="D32" s="1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0" t="s">
        <v>47</v>
      </c>
      <c r="B33" s="10" t="s">
        <v>48</v>
      </c>
      <c r="C33" s="11"/>
      <c r="D33" s="12"/>
      <c r="E33" s="22">
        <v>1330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13.5">
      <c r="A34" s="20" t="s">
        <v>49</v>
      </c>
      <c r="B34" s="10" t="s">
        <v>50</v>
      </c>
      <c r="C34" s="11"/>
      <c r="D34" s="1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0" t="s">
        <v>51</v>
      </c>
      <c r="B35" s="26" t="s">
        <v>52</v>
      </c>
      <c r="C35" s="11"/>
      <c r="D35" s="12"/>
      <c r="E35" s="27">
        <f>E29+E31-E33</f>
        <v>66167</v>
      </c>
      <c r="F35" s="27">
        <f aca="true" t="shared" si="4" ref="F35:O35">F29+F31-F33</f>
        <v>68300</v>
      </c>
      <c r="G35" s="27">
        <f t="shared" si="4"/>
        <v>69855</v>
      </c>
      <c r="H35" s="27">
        <f t="shared" si="4"/>
        <v>69206</v>
      </c>
      <c r="I35" s="27">
        <f t="shared" si="4"/>
        <v>71799</v>
      </c>
      <c r="J35" s="27">
        <f t="shared" si="4"/>
        <v>71799</v>
      </c>
      <c r="K35" s="27">
        <f t="shared" si="4"/>
        <v>71799</v>
      </c>
      <c r="L35" s="27">
        <f t="shared" si="4"/>
        <v>71799</v>
      </c>
      <c r="M35" s="27">
        <f t="shared" si="4"/>
        <v>71799</v>
      </c>
      <c r="N35" s="27">
        <f t="shared" si="4"/>
        <v>71799</v>
      </c>
      <c r="O35" s="27">
        <f t="shared" si="4"/>
        <v>71799</v>
      </c>
    </row>
    <row r="36" spans="1:18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</row>
    <row r="37" spans="1:15" ht="13.5">
      <c r="A37" s="21"/>
      <c r="D37" s="12"/>
      <c r="O37" s="4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7" width="9.140625" style="2" customWidth="1"/>
  </cols>
  <sheetData>
    <row r="1" spans="2:19" ht="13.5">
      <c r="B1" s="75" t="s">
        <v>79</v>
      </c>
      <c r="C1" s="76"/>
      <c r="R1" s="2"/>
      <c r="S1" s="2"/>
    </row>
    <row r="2" spans="2:19" ht="13.5">
      <c r="B2" s="75" t="s">
        <v>91</v>
      </c>
      <c r="C2" s="76"/>
      <c r="R2" s="2"/>
      <c r="S2" s="2"/>
    </row>
    <row r="3" spans="2:19" ht="13.5">
      <c r="B3" s="75" t="s">
        <v>80</v>
      </c>
      <c r="C3" s="76"/>
      <c r="R3" s="2"/>
      <c r="S3" s="2"/>
    </row>
    <row r="4" spans="1:19" ht="13.5">
      <c r="A4" s="1" t="s">
        <v>83</v>
      </c>
      <c r="R4" s="2"/>
      <c r="S4" s="2"/>
    </row>
    <row r="5" spans="1:19" ht="13.5">
      <c r="A5" s="19" t="s">
        <v>77</v>
      </c>
      <c r="R5" s="2"/>
      <c r="S5" s="2"/>
    </row>
    <row r="6" spans="1:2" ht="13.5">
      <c r="A6" s="69"/>
      <c r="B6" s="70"/>
    </row>
    <row r="7" spans="1:3" ht="13.5">
      <c r="A7" s="6" t="s">
        <v>0</v>
      </c>
      <c r="B7" s="7" t="s">
        <v>70</v>
      </c>
      <c r="C7" s="73"/>
    </row>
    <row r="8" spans="1:3" ht="13.5">
      <c r="A8" s="6" t="s">
        <v>1</v>
      </c>
      <c r="B8" s="7" t="s">
        <v>64</v>
      </c>
      <c r="C8" s="73"/>
    </row>
    <row r="9" spans="1:3" ht="13.5">
      <c r="A9" s="6" t="s">
        <v>2</v>
      </c>
      <c r="B9" s="7" t="s">
        <v>65</v>
      </c>
      <c r="C9" s="73"/>
    </row>
    <row r="10" spans="3:5" ht="13.5">
      <c r="C10" s="2" t="s">
        <v>59</v>
      </c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7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</row>
    <row r="14" spans="1:15" ht="13.5">
      <c r="A14" s="20" t="s">
        <v>9</v>
      </c>
      <c r="B14" s="10" t="s">
        <v>10</v>
      </c>
      <c r="C14" s="11"/>
      <c r="D14" s="12"/>
      <c r="E14" s="22">
        <v>53438</v>
      </c>
      <c r="F14" s="22">
        <v>59153</v>
      </c>
      <c r="G14" s="22">
        <v>60183</v>
      </c>
      <c r="H14" s="22">
        <v>61517</v>
      </c>
      <c r="I14" s="22">
        <v>62607</v>
      </c>
      <c r="J14" s="22">
        <v>63644</v>
      </c>
      <c r="K14" s="22">
        <v>64640</v>
      </c>
      <c r="L14" s="22">
        <v>65643</v>
      </c>
      <c r="M14" s="22">
        <v>66670</v>
      </c>
      <c r="N14" s="22">
        <v>67619</v>
      </c>
      <c r="O14" s="22">
        <v>68631</v>
      </c>
    </row>
    <row r="15" spans="1:15" ht="13.5">
      <c r="A15" s="20" t="s">
        <v>11</v>
      </c>
      <c r="B15" s="10" t="s">
        <v>12</v>
      </c>
      <c r="C15" s="11"/>
      <c r="D15" s="12"/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</row>
    <row r="16" spans="1:15" ht="13.5">
      <c r="A16" s="20" t="s">
        <v>13</v>
      </c>
      <c r="B16" s="26" t="s">
        <v>14</v>
      </c>
      <c r="C16" s="11"/>
      <c r="D16" s="12"/>
      <c r="E16" s="27">
        <v>53439</v>
      </c>
      <c r="F16" s="27">
        <v>59154</v>
      </c>
      <c r="G16" s="27">
        <v>60184</v>
      </c>
      <c r="H16" s="27">
        <v>61518</v>
      </c>
      <c r="I16" s="27">
        <v>62608</v>
      </c>
      <c r="J16" s="27">
        <v>63645</v>
      </c>
      <c r="K16" s="27">
        <v>64641</v>
      </c>
      <c r="L16" s="27">
        <v>65644</v>
      </c>
      <c r="M16" s="27">
        <v>66671</v>
      </c>
      <c r="N16" s="27">
        <v>67620</v>
      </c>
      <c r="O16" s="27">
        <v>68632</v>
      </c>
    </row>
    <row r="17" spans="1:15" ht="13.5">
      <c r="A17" s="20" t="s">
        <v>15</v>
      </c>
      <c r="B17" s="10" t="s">
        <v>16</v>
      </c>
      <c r="C17" s="11"/>
      <c r="D17" s="12"/>
      <c r="E17" s="22">
        <v>779</v>
      </c>
      <c r="F17" s="22">
        <v>831</v>
      </c>
      <c r="G17" s="22">
        <v>832</v>
      </c>
      <c r="H17" s="22">
        <v>836</v>
      </c>
      <c r="I17" s="22">
        <v>839</v>
      </c>
      <c r="J17" s="22">
        <v>842</v>
      </c>
      <c r="K17" s="22">
        <v>845</v>
      </c>
      <c r="L17" s="22">
        <v>848</v>
      </c>
      <c r="M17" s="22">
        <v>851</v>
      </c>
      <c r="N17" s="22">
        <v>856</v>
      </c>
      <c r="O17" s="22">
        <v>859</v>
      </c>
    </row>
    <row r="18" spans="1:15" ht="13.5">
      <c r="A18" s="20" t="s">
        <v>17</v>
      </c>
      <c r="B18" s="10" t="s">
        <v>18</v>
      </c>
      <c r="C18" s="11"/>
      <c r="D18" s="12"/>
      <c r="E18" s="22">
        <v>2161</v>
      </c>
      <c r="F18" s="22">
        <v>2598</v>
      </c>
      <c r="G18" s="22">
        <v>2621</v>
      </c>
      <c r="H18" s="22">
        <v>2630</v>
      </c>
      <c r="I18" s="22">
        <v>2632</v>
      </c>
      <c r="J18" s="22">
        <v>2634</v>
      </c>
      <c r="K18" s="22">
        <v>2634</v>
      </c>
      <c r="L18" s="22">
        <v>2635</v>
      </c>
      <c r="M18" s="22">
        <v>2637</v>
      </c>
      <c r="N18" s="22">
        <v>2638</v>
      </c>
      <c r="O18" s="22">
        <v>2639</v>
      </c>
    </row>
    <row r="19" spans="1:15" ht="13.5">
      <c r="A19" s="20" t="s">
        <v>19</v>
      </c>
      <c r="B19" s="26" t="s">
        <v>20</v>
      </c>
      <c r="C19" s="11"/>
      <c r="D19" s="12"/>
      <c r="E19" s="27">
        <v>50499</v>
      </c>
      <c r="F19" s="27">
        <v>55725</v>
      </c>
      <c r="G19" s="27">
        <v>56731</v>
      </c>
      <c r="H19" s="27">
        <v>58052</v>
      </c>
      <c r="I19" s="27">
        <v>59137</v>
      </c>
      <c r="J19" s="27">
        <v>60169</v>
      </c>
      <c r="K19" s="27">
        <v>61162</v>
      </c>
      <c r="L19" s="27">
        <v>62161</v>
      </c>
      <c r="M19" s="27">
        <v>63183</v>
      </c>
      <c r="N19" s="27">
        <v>64126</v>
      </c>
      <c r="O19" s="27">
        <v>65134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>
        <v>72065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22">
        <v>3661</v>
      </c>
      <c r="F21" s="22">
        <v>2121</v>
      </c>
      <c r="G21" s="22">
        <v>2130</v>
      </c>
      <c r="H21" s="22">
        <v>2090</v>
      </c>
      <c r="I21" s="22">
        <v>2060</v>
      </c>
      <c r="J21" s="22">
        <v>3480</v>
      </c>
      <c r="K21" s="22">
        <v>3437</v>
      </c>
      <c r="L21" s="22">
        <v>3380</v>
      </c>
      <c r="M21" s="22">
        <v>3323</v>
      </c>
      <c r="N21" s="22">
        <v>3286</v>
      </c>
      <c r="O21" s="22">
        <v>3286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22">
        <v>239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22">
        <v>33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22">
        <v>2398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27">
        <v>65734</v>
      </c>
      <c r="F25" s="22">
        <v>65567</v>
      </c>
      <c r="G25" s="22">
        <v>65800</v>
      </c>
      <c r="H25" s="22">
        <v>66017</v>
      </c>
      <c r="I25" s="22">
        <v>67260</v>
      </c>
      <c r="J25" s="22">
        <v>67956</v>
      </c>
      <c r="K25" s="22">
        <v>69139</v>
      </c>
      <c r="L25" s="22">
        <v>69507</v>
      </c>
      <c r="M25" s="22">
        <v>69858</v>
      </c>
      <c r="N25" s="22">
        <v>69992</v>
      </c>
      <c r="O25" s="22">
        <v>69992</v>
      </c>
    </row>
    <row r="26" spans="1:15" ht="13.5">
      <c r="A26" s="20" t="s">
        <v>33</v>
      </c>
      <c r="B26" s="26" t="s">
        <v>34</v>
      </c>
      <c r="C26" s="11"/>
      <c r="D26" s="12"/>
      <c r="E26" s="27">
        <v>112</v>
      </c>
      <c r="F26" s="27">
        <v>112</v>
      </c>
      <c r="G26" s="27">
        <v>112</v>
      </c>
      <c r="H26" s="27">
        <v>112</v>
      </c>
      <c r="I26" s="27">
        <v>113</v>
      </c>
      <c r="J26" s="27">
        <v>113</v>
      </c>
      <c r="K26" s="27">
        <v>113</v>
      </c>
      <c r="L26" s="27">
        <v>113</v>
      </c>
      <c r="M26" s="27">
        <v>113</v>
      </c>
      <c r="N26" s="27">
        <v>113</v>
      </c>
      <c r="O26" s="27">
        <v>113</v>
      </c>
    </row>
    <row r="27" spans="1:15" ht="13.5">
      <c r="A27" s="20" t="s">
        <v>35</v>
      </c>
      <c r="B27" s="10" t="s">
        <v>36</v>
      </c>
      <c r="C27" s="11"/>
      <c r="D27" s="12"/>
      <c r="E27" s="22">
        <v>104</v>
      </c>
      <c r="F27" s="22">
        <v>104</v>
      </c>
      <c r="G27" s="22">
        <v>104</v>
      </c>
      <c r="H27" s="22">
        <v>104</v>
      </c>
      <c r="I27" s="22">
        <v>104</v>
      </c>
      <c r="J27" s="22">
        <v>104</v>
      </c>
      <c r="K27" s="22">
        <v>104</v>
      </c>
      <c r="L27" s="22">
        <v>104</v>
      </c>
      <c r="M27" s="22">
        <v>104</v>
      </c>
      <c r="N27" s="22">
        <v>104</v>
      </c>
      <c r="O27" s="22">
        <v>104</v>
      </c>
    </row>
    <row r="28" spans="1:15" ht="13.5">
      <c r="A28" s="20" t="s">
        <v>37</v>
      </c>
      <c r="B28" s="10" t="s">
        <v>38</v>
      </c>
      <c r="C28" s="11"/>
      <c r="D28" s="12"/>
      <c r="E28" s="22">
        <v>8</v>
      </c>
      <c r="F28" s="22">
        <v>8</v>
      </c>
      <c r="G28" s="22">
        <v>8</v>
      </c>
      <c r="H28" s="22">
        <v>8</v>
      </c>
      <c r="I28" s="22">
        <v>9</v>
      </c>
      <c r="J28" s="22">
        <v>9</v>
      </c>
      <c r="K28" s="22">
        <v>9</v>
      </c>
      <c r="L28" s="22">
        <v>9</v>
      </c>
      <c r="M28" s="22">
        <v>9</v>
      </c>
      <c r="N28" s="22">
        <v>9</v>
      </c>
      <c r="O28" s="22">
        <v>9</v>
      </c>
    </row>
    <row r="29" spans="1:15" ht="13.5">
      <c r="A29" s="20" t="s">
        <v>39</v>
      </c>
      <c r="B29" s="26" t="s">
        <v>40</v>
      </c>
      <c r="C29" s="11"/>
      <c r="D29" s="12"/>
      <c r="E29" s="27">
        <v>65846</v>
      </c>
      <c r="F29" s="27">
        <v>65679</v>
      </c>
      <c r="G29" s="27">
        <v>65912</v>
      </c>
      <c r="H29" s="27">
        <v>66129</v>
      </c>
      <c r="I29" s="27">
        <v>67373</v>
      </c>
      <c r="J29" s="27">
        <v>68069</v>
      </c>
      <c r="K29" s="27">
        <v>69252</v>
      </c>
      <c r="L29" s="27">
        <v>69620</v>
      </c>
      <c r="M29" s="27">
        <v>69971</v>
      </c>
      <c r="N29" s="27">
        <v>70105</v>
      </c>
      <c r="O29" s="27">
        <v>70105</v>
      </c>
    </row>
    <row r="30" spans="1:15" ht="13.5">
      <c r="A30" s="20" t="s">
        <v>41</v>
      </c>
      <c r="B30" s="10" t="s">
        <v>42</v>
      </c>
      <c r="C30" s="29"/>
      <c r="D30" s="43"/>
      <c r="E30" s="22">
        <v>360</v>
      </c>
      <c r="F30" s="22">
        <v>360</v>
      </c>
      <c r="G30" s="22">
        <v>360</v>
      </c>
      <c r="H30" s="22">
        <v>360</v>
      </c>
      <c r="I30" s="22">
        <v>360</v>
      </c>
      <c r="J30" s="22">
        <v>360</v>
      </c>
      <c r="K30" s="22">
        <v>360</v>
      </c>
      <c r="L30" s="22">
        <v>360</v>
      </c>
      <c r="M30" s="22">
        <v>360</v>
      </c>
      <c r="N30" s="22">
        <v>360</v>
      </c>
      <c r="O30" s="22">
        <v>360</v>
      </c>
    </row>
    <row r="31" spans="1:15" ht="13.5">
      <c r="A31" s="20" t="s">
        <v>43</v>
      </c>
      <c r="B31" s="10" t="s">
        <v>44</v>
      </c>
      <c r="C31" s="11"/>
      <c r="D31" s="12"/>
      <c r="E31" s="22">
        <v>2080</v>
      </c>
      <c r="F31" s="22">
        <v>1876</v>
      </c>
      <c r="G31" s="22">
        <v>2279</v>
      </c>
      <c r="H31" s="22">
        <v>2460</v>
      </c>
      <c r="I31" s="22">
        <v>2540</v>
      </c>
      <c r="J31" s="22">
        <v>2867</v>
      </c>
      <c r="K31" s="22">
        <v>2963</v>
      </c>
      <c r="L31" s="22">
        <v>3242</v>
      </c>
      <c r="M31" s="22">
        <v>3705</v>
      </c>
      <c r="N31" s="22">
        <v>4794</v>
      </c>
      <c r="O31" s="22">
        <v>4530</v>
      </c>
    </row>
    <row r="32" spans="1:15" ht="13.5">
      <c r="A32" s="20" t="s">
        <v>45</v>
      </c>
      <c r="B32" s="10" t="s">
        <v>46</v>
      </c>
      <c r="C32" s="11"/>
      <c r="D32" s="12"/>
      <c r="E32" s="22">
        <v>188</v>
      </c>
      <c r="F32" s="22">
        <v>216</v>
      </c>
      <c r="G32" s="22">
        <v>216</v>
      </c>
      <c r="H32" s="22">
        <v>216</v>
      </c>
      <c r="I32" s="22">
        <v>141</v>
      </c>
      <c r="J32" s="22">
        <v>141</v>
      </c>
      <c r="K32" s="22">
        <v>233</v>
      </c>
      <c r="L32" s="22">
        <v>233</v>
      </c>
      <c r="M32" s="22">
        <v>233</v>
      </c>
      <c r="N32" s="22">
        <v>233</v>
      </c>
      <c r="O32" s="22">
        <v>233</v>
      </c>
    </row>
    <row r="33" spans="1:15" ht="13.5">
      <c r="A33" s="20" t="s">
        <v>47</v>
      </c>
      <c r="B33" s="10" t="s">
        <v>48</v>
      </c>
      <c r="C33" s="11"/>
      <c r="D33" s="12"/>
      <c r="E33" s="22">
        <v>2249</v>
      </c>
      <c r="F33" s="22">
        <v>1485</v>
      </c>
      <c r="G33" s="22">
        <v>1462</v>
      </c>
      <c r="H33" s="22">
        <v>1470</v>
      </c>
      <c r="I33" s="22">
        <v>1623</v>
      </c>
      <c r="J33" s="22">
        <v>1969</v>
      </c>
      <c r="K33" s="22">
        <v>1977</v>
      </c>
      <c r="L33" s="22">
        <v>1984</v>
      </c>
      <c r="M33" s="22">
        <v>1992</v>
      </c>
      <c r="N33" s="22">
        <v>1999</v>
      </c>
      <c r="O33" s="22">
        <v>2007</v>
      </c>
    </row>
    <row r="34" spans="1:15" ht="13.5">
      <c r="A34" s="20" t="s">
        <v>49</v>
      </c>
      <c r="B34" s="10" t="s">
        <v>50</v>
      </c>
      <c r="C34" s="11"/>
      <c r="D34" s="12"/>
      <c r="E34" s="22">
        <v>273</v>
      </c>
      <c r="F34" s="22">
        <v>275</v>
      </c>
      <c r="G34" s="22">
        <v>277</v>
      </c>
      <c r="H34" s="22">
        <v>285</v>
      </c>
      <c r="I34" s="22">
        <v>282</v>
      </c>
      <c r="J34" s="22">
        <v>284</v>
      </c>
      <c r="K34" s="22">
        <v>287</v>
      </c>
      <c r="L34" s="22">
        <v>289</v>
      </c>
      <c r="M34" s="22">
        <v>292</v>
      </c>
      <c r="N34" s="22">
        <v>294</v>
      </c>
      <c r="O34" s="22">
        <v>297</v>
      </c>
    </row>
    <row r="35" spans="1:15" ht="13.5">
      <c r="A35" s="20" t="s">
        <v>51</v>
      </c>
      <c r="B35" s="26" t="s">
        <v>52</v>
      </c>
      <c r="C35" s="11"/>
      <c r="D35" s="12"/>
      <c r="E35" s="27">
        <v>65677</v>
      </c>
      <c r="F35" s="27">
        <v>66070</v>
      </c>
      <c r="G35" s="27">
        <v>66729</v>
      </c>
      <c r="H35" s="27">
        <v>67119</v>
      </c>
      <c r="I35" s="27">
        <v>68290</v>
      </c>
      <c r="J35" s="27">
        <v>68967</v>
      </c>
      <c r="K35" s="27">
        <v>70238</v>
      </c>
      <c r="L35" s="27">
        <v>70878</v>
      </c>
      <c r="M35" s="27">
        <v>71684</v>
      </c>
      <c r="N35" s="27">
        <v>72900</v>
      </c>
      <c r="O35" s="27">
        <v>72628</v>
      </c>
    </row>
    <row r="36" spans="1:17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39" width="9.140625" style="2" customWidth="1"/>
  </cols>
  <sheetData>
    <row r="1" spans="2:39" ht="13.5">
      <c r="B1" s="75" t="s">
        <v>79</v>
      </c>
      <c r="C1" s="7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2:39" ht="13.5">
      <c r="B2" s="75" t="s">
        <v>91</v>
      </c>
      <c r="C2" s="7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2:39" ht="13.5">
      <c r="B3" s="75" t="s">
        <v>80</v>
      </c>
      <c r="C3" s="7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13.5">
      <c r="A4" s="1" t="s">
        <v>84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3.5">
      <c r="A5" s="19" t="s">
        <v>77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2" ht="13.5">
      <c r="A6" s="69"/>
      <c r="B6" s="70"/>
    </row>
    <row r="7" spans="1:3" ht="13.5">
      <c r="A7" s="6" t="s">
        <v>0</v>
      </c>
      <c r="B7" s="7" t="s">
        <v>71</v>
      </c>
      <c r="C7" s="73"/>
    </row>
    <row r="8" spans="1:3" ht="13.5">
      <c r="A8" s="6" t="s">
        <v>1</v>
      </c>
      <c r="B8" s="7" t="s">
        <v>59</v>
      </c>
      <c r="C8" s="73"/>
    </row>
    <row r="9" spans="1:3" ht="13.5">
      <c r="A9" s="6" t="s">
        <v>2</v>
      </c>
      <c r="B9" s="7" t="s">
        <v>65</v>
      </c>
      <c r="C9" s="73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39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15" ht="13.5">
      <c r="A14" s="20" t="s">
        <v>9</v>
      </c>
      <c r="B14" s="10" t="s">
        <v>10</v>
      </c>
      <c r="C14" s="11"/>
      <c r="D14" s="12"/>
      <c r="E14" s="22">
        <v>29351</v>
      </c>
      <c r="F14" s="22">
        <v>30134</v>
      </c>
      <c r="G14" s="22">
        <v>30712</v>
      </c>
      <c r="H14" s="22">
        <v>31288</v>
      </c>
      <c r="I14" s="22">
        <v>31939</v>
      </c>
      <c r="J14" s="22">
        <v>32492</v>
      </c>
      <c r="K14" s="22">
        <v>33070</v>
      </c>
      <c r="L14" s="22">
        <v>33722</v>
      </c>
      <c r="M14" s="22">
        <v>34385</v>
      </c>
      <c r="N14" s="22">
        <v>34946</v>
      </c>
      <c r="O14" s="22">
        <v>35557</v>
      </c>
    </row>
    <row r="15" spans="1:15" ht="13.5">
      <c r="A15" s="20" t="s">
        <v>11</v>
      </c>
      <c r="B15" s="10" t="s">
        <v>12</v>
      </c>
      <c r="C15" s="11"/>
      <c r="D15" s="12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3.5">
      <c r="A16" s="20" t="s">
        <v>13</v>
      </c>
      <c r="B16" s="26" t="s">
        <v>14</v>
      </c>
      <c r="C16" s="11"/>
      <c r="D16" s="12"/>
      <c r="E16" s="27">
        <f aca="true" t="shared" si="0" ref="E16:O16">E14+E15</f>
        <v>29351</v>
      </c>
      <c r="F16" s="27">
        <f t="shared" si="0"/>
        <v>30134</v>
      </c>
      <c r="G16" s="27">
        <f t="shared" si="0"/>
        <v>30712</v>
      </c>
      <c r="H16" s="27">
        <f t="shared" si="0"/>
        <v>31288</v>
      </c>
      <c r="I16" s="27">
        <f t="shared" si="0"/>
        <v>31939</v>
      </c>
      <c r="J16" s="27">
        <f t="shared" si="0"/>
        <v>32492</v>
      </c>
      <c r="K16" s="27">
        <f t="shared" si="0"/>
        <v>33070</v>
      </c>
      <c r="L16" s="27">
        <f t="shared" si="0"/>
        <v>33722</v>
      </c>
      <c r="M16" s="27">
        <f t="shared" si="0"/>
        <v>34385</v>
      </c>
      <c r="N16" s="27">
        <f t="shared" si="0"/>
        <v>34946</v>
      </c>
      <c r="O16" s="27">
        <f t="shared" si="0"/>
        <v>35557</v>
      </c>
    </row>
    <row r="17" spans="1:15" ht="13.5">
      <c r="A17" s="20" t="s">
        <v>15</v>
      </c>
      <c r="B17" s="10" t="s">
        <v>16</v>
      </c>
      <c r="C17" s="11"/>
      <c r="D17" s="12"/>
      <c r="E17" s="22">
        <v>74</v>
      </c>
      <c r="F17" s="22">
        <v>78</v>
      </c>
      <c r="G17" s="22">
        <v>79</v>
      </c>
      <c r="H17" s="22">
        <v>80</v>
      </c>
      <c r="I17" s="22">
        <v>81</v>
      </c>
      <c r="J17" s="22">
        <v>82</v>
      </c>
      <c r="K17" s="22">
        <v>83</v>
      </c>
      <c r="L17" s="22">
        <v>84</v>
      </c>
      <c r="M17" s="22">
        <v>85</v>
      </c>
      <c r="N17" s="22">
        <v>85</v>
      </c>
      <c r="O17" s="22">
        <v>86</v>
      </c>
    </row>
    <row r="18" spans="1:15" ht="13.5">
      <c r="A18" s="20" t="s">
        <v>17</v>
      </c>
      <c r="B18" s="10" t="s">
        <v>18</v>
      </c>
      <c r="C18" s="11"/>
      <c r="D18" s="12"/>
      <c r="E18" s="22">
        <v>183</v>
      </c>
      <c r="F18" s="22">
        <v>191</v>
      </c>
      <c r="G18" s="22">
        <v>191</v>
      </c>
      <c r="H18" s="22">
        <v>191</v>
      </c>
      <c r="I18" s="22">
        <v>191</v>
      </c>
      <c r="J18" s="22">
        <v>191</v>
      </c>
      <c r="K18" s="22">
        <v>191</v>
      </c>
      <c r="L18" s="22">
        <v>191</v>
      </c>
      <c r="M18" s="22">
        <v>191</v>
      </c>
      <c r="N18" s="22">
        <v>191</v>
      </c>
      <c r="O18" s="22">
        <v>191</v>
      </c>
    </row>
    <row r="19" spans="1:15" ht="13.5">
      <c r="A19" s="20" t="s">
        <v>19</v>
      </c>
      <c r="B19" s="26" t="s">
        <v>20</v>
      </c>
      <c r="C19" s="11"/>
      <c r="D19" s="12"/>
      <c r="E19" s="27">
        <f aca="true" t="shared" si="1" ref="E19:O19">E16-E17-E18</f>
        <v>29094</v>
      </c>
      <c r="F19" s="27">
        <f t="shared" si="1"/>
        <v>29865</v>
      </c>
      <c r="G19" s="27">
        <f t="shared" si="1"/>
        <v>30442</v>
      </c>
      <c r="H19" s="27">
        <f t="shared" si="1"/>
        <v>31017</v>
      </c>
      <c r="I19" s="27">
        <f t="shared" si="1"/>
        <v>31667</v>
      </c>
      <c r="J19" s="27">
        <f t="shared" si="1"/>
        <v>32219</v>
      </c>
      <c r="K19" s="27">
        <f t="shared" si="1"/>
        <v>32796</v>
      </c>
      <c r="L19" s="27">
        <f t="shared" si="1"/>
        <v>33447</v>
      </c>
      <c r="M19" s="27">
        <f t="shared" si="1"/>
        <v>34109</v>
      </c>
      <c r="N19" s="27">
        <f t="shared" si="1"/>
        <v>34670</v>
      </c>
      <c r="O19" s="27">
        <f t="shared" si="1"/>
        <v>35280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>
        <v>35960</v>
      </c>
      <c r="F20" s="67">
        <v>33967</v>
      </c>
      <c r="G20" s="67">
        <v>34130</v>
      </c>
      <c r="H20" s="67">
        <v>34959</v>
      </c>
      <c r="I20" s="67">
        <v>35342</v>
      </c>
      <c r="J20" s="67">
        <v>36066</v>
      </c>
      <c r="K20" s="67">
        <v>36067</v>
      </c>
      <c r="L20" s="67">
        <v>36095</v>
      </c>
      <c r="M20" s="67">
        <v>36145</v>
      </c>
      <c r="N20" s="67">
        <v>36090</v>
      </c>
      <c r="O20" s="67">
        <v>36090</v>
      </c>
    </row>
    <row r="21" spans="1:15" ht="13.5">
      <c r="A21" s="20" t="s">
        <v>23</v>
      </c>
      <c r="B21" s="9" t="s">
        <v>24</v>
      </c>
      <c r="C21" s="11"/>
      <c r="D21" s="12">
        <v>2</v>
      </c>
      <c r="E21" s="22">
        <v>0</v>
      </c>
      <c r="F21" s="22">
        <v>0</v>
      </c>
      <c r="G21" s="22">
        <v>0</v>
      </c>
      <c r="H21" s="22">
        <v>75</v>
      </c>
      <c r="I21" s="22">
        <v>75</v>
      </c>
      <c r="J21" s="22">
        <v>75</v>
      </c>
      <c r="K21" s="22">
        <v>75</v>
      </c>
      <c r="L21" s="22">
        <v>107</v>
      </c>
      <c r="M21" s="22">
        <v>107</v>
      </c>
      <c r="N21" s="22">
        <v>107</v>
      </c>
      <c r="O21" s="22">
        <v>107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22">
        <v>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3.5">
      <c r="A23" s="20" t="s">
        <v>27</v>
      </c>
      <c r="B23" s="9" t="s">
        <v>28</v>
      </c>
      <c r="C23" s="11"/>
      <c r="D23" s="12">
        <v>1</v>
      </c>
      <c r="E23" s="22">
        <v>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3.5">
      <c r="A24" s="20" t="s">
        <v>29</v>
      </c>
      <c r="B24" s="9" t="s">
        <v>30</v>
      </c>
      <c r="C24" s="11"/>
      <c r="D24" s="12">
        <v>1</v>
      </c>
      <c r="E24" s="22">
        <v>3590</v>
      </c>
      <c r="F24" s="66">
        <v>619</v>
      </c>
      <c r="G24" s="66">
        <v>619</v>
      </c>
      <c r="H24" s="66">
        <v>544</v>
      </c>
      <c r="I24" s="66">
        <v>544</v>
      </c>
      <c r="J24" s="66">
        <v>544</v>
      </c>
      <c r="K24" s="66">
        <v>544</v>
      </c>
      <c r="L24" s="66">
        <v>512</v>
      </c>
      <c r="M24" s="66">
        <v>512</v>
      </c>
      <c r="N24" s="66">
        <v>512</v>
      </c>
      <c r="O24" s="66">
        <v>512</v>
      </c>
    </row>
    <row r="25" spans="1:15" ht="13.5">
      <c r="A25" s="20" t="s">
        <v>31</v>
      </c>
      <c r="B25" s="29" t="s">
        <v>32</v>
      </c>
      <c r="C25" s="11"/>
      <c r="D25" s="3">
        <v>2</v>
      </c>
      <c r="E25" s="27">
        <f>E20-E21-E22-E23-E24</f>
        <v>32370</v>
      </c>
      <c r="F25" s="27">
        <f aca="true" t="shared" si="2" ref="F25:O25">F20-F21-F22-F23-F24</f>
        <v>33348</v>
      </c>
      <c r="G25" s="27">
        <f t="shared" si="2"/>
        <v>33511</v>
      </c>
      <c r="H25" s="27">
        <f t="shared" si="2"/>
        <v>34340</v>
      </c>
      <c r="I25" s="27">
        <f t="shared" si="2"/>
        <v>34723</v>
      </c>
      <c r="J25" s="27">
        <f t="shared" si="2"/>
        <v>35447</v>
      </c>
      <c r="K25" s="27">
        <f t="shared" si="2"/>
        <v>35448</v>
      </c>
      <c r="L25" s="27">
        <f t="shared" si="2"/>
        <v>35476</v>
      </c>
      <c r="M25" s="27">
        <f t="shared" si="2"/>
        <v>35526</v>
      </c>
      <c r="N25" s="27">
        <f t="shared" si="2"/>
        <v>35471</v>
      </c>
      <c r="O25" s="27">
        <f t="shared" si="2"/>
        <v>35471</v>
      </c>
    </row>
    <row r="26" spans="1:15" ht="13.5">
      <c r="A26" s="20" t="s">
        <v>33</v>
      </c>
      <c r="B26" s="26" t="s">
        <v>34</v>
      </c>
      <c r="C26" s="11"/>
      <c r="D26" s="12"/>
      <c r="E26" s="27">
        <f aca="true" t="shared" si="3" ref="E26:O26">E27+E28</f>
        <v>51</v>
      </c>
      <c r="F26" s="27">
        <f t="shared" si="3"/>
        <v>51</v>
      </c>
      <c r="G26" s="27">
        <f t="shared" si="3"/>
        <v>51</v>
      </c>
      <c r="H26" s="27">
        <f t="shared" si="3"/>
        <v>51</v>
      </c>
      <c r="I26" s="27">
        <f t="shared" si="3"/>
        <v>51</v>
      </c>
      <c r="J26" s="27">
        <f t="shared" si="3"/>
        <v>51</v>
      </c>
      <c r="K26" s="27">
        <f t="shared" si="3"/>
        <v>51</v>
      </c>
      <c r="L26" s="27">
        <f t="shared" si="3"/>
        <v>51</v>
      </c>
      <c r="M26" s="27">
        <f t="shared" si="3"/>
        <v>50</v>
      </c>
      <c r="N26" s="27">
        <f t="shared" si="3"/>
        <v>50</v>
      </c>
      <c r="O26" s="27">
        <f t="shared" si="3"/>
        <v>50</v>
      </c>
    </row>
    <row r="27" spans="1:15" ht="13.5">
      <c r="A27" s="20" t="s">
        <v>35</v>
      </c>
      <c r="B27" s="10" t="s">
        <v>36</v>
      </c>
      <c r="C27" s="11"/>
      <c r="D27" s="12"/>
      <c r="E27" s="22">
        <v>6</v>
      </c>
      <c r="F27" s="22">
        <v>6</v>
      </c>
      <c r="G27" s="22">
        <v>6</v>
      </c>
      <c r="H27" s="22">
        <v>6</v>
      </c>
      <c r="I27" s="22">
        <v>6</v>
      </c>
      <c r="J27" s="22">
        <v>6</v>
      </c>
      <c r="K27" s="22">
        <v>6</v>
      </c>
      <c r="L27" s="22">
        <v>6</v>
      </c>
      <c r="M27" s="22">
        <v>6</v>
      </c>
      <c r="N27" s="22">
        <v>6</v>
      </c>
      <c r="O27" s="22">
        <v>6</v>
      </c>
    </row>
    <row r="28" spans="1:15" ht="13.5">
      <c r="A28" s="20" t="s">
        <v>37</v>
      </c>
      <c r="B28" s="10" t="s">
        <v>38</v>
      </c>
      <c r="C28" s="11"/>
      <c r="D28" s="12"/>
      <c r="E28" s="22">
        <v>45</v>
      </c>
      <c r="F28" s="22">
        <v>45</v>
      </c>
      <c r="G28" s="22">
        <v>45</v>
      </c>
      <c r="H28" s="22">
        <v>45</v>
      </c>
      <c r="I28" s="22">
        <v>45</v>
      </c>
      <c r="J28" s="22">
        <v>45</v>
      </c>
      <c r="K28" s="22">
        <v>45</v>
      </c>
      <c r="L28" s="22">
        <v>45</v>
      </c>
      <c r="M28" s="22">
        <v>44</v>
      </c>
      <c r="N28" s="22">
        <v>44</v>
      </c>
      <c r="O28" s="22">
        <v>44</v>
      </c>
    </row>
    <row r="29" spans="1:15" ht="13.5">
      <c r="A29" s="20" t="s">
        <v>39</v>
      </c>
      <c r="B29" s="26" t="s">
        <v>40</v>
      </c>
      <c r="C29" s="11"/>
      <c r="D29" s="12"/>
      <c r="E29" s="27">
        <f aca="true" t="shared" si="4" ref="E29:O29">E25+E26</f>
        <v>32421</v>
      </c>
      <c r="F29" s="27">
        <f t="shared" si="4"/>
        <v>33399</v>
      </c>
      <c r="G29" s="27">
        <f t="shared" si="4"/>
        <v>33562</v>
      </c>
      <c r="H29" s="27">
        <f t="shared" si="4"/>
        <v>34391</v>
      </c>
      <c r="I29" s="27">
        <f t="shared" si="4"/>
        <v>34774</v>
      </c>
      <c r="J29" s="27">
        <f t="shared" si="4"/>
        <v>35498</v>
      </c>
      <c r="K29" s="27">
        <f t="shared" si="4"/>
        <v>35499</v>
      </c>
      <c r="L29" s="27">
        <f t="shared" si="4"/>
        <v>35527</v>
      </c>
      <c r="M29" s="27">
        <f t="shared" si="4"/>
        <v>35576</v>
      </c>
      <c r="N29" s="27">
        <f t="shared" si="4"/>
        <v>35521</v>
      </c>
      <c r="O29" s="27">
        <f t="shared" si="4"/>
        <v>35521</v>
      </c>
    </row>
    <row r="30" spans="1:15" ht="13.5">
      <c r="A30" s="20" t="s">
        <v>41</v>
      </c>
      <c r="B30" s="10" t="s">
        <v>42</v>
      </c>
      <c r="C30" s="29"/>
      <c r="D30" s="43"/>
      <c r="E30" s="22">
        <v>19</v>
      </c>
      <c r="F30" s="22">
        <v>18</v>
      </c>
      <c r="G30" s="22">
        <v>21</v>
      </c>
      <c r="H30" s="22">
        <v>21</v>
      </c>
      <c r="I30" s="22">
        <v>21</v>
      </c>
      <c r="J30" s="22">
        <v>21</v>
      </c>
      <c r="K30" s="22">
        <v>21</v>
      </c>
      <c r="L30" s="22">
        <v>21</v>
      </c>
      <c r="M30" s="22">
        <v>21</v>
      </c>
      <c r="N30" s="22">
        <v>21</v>
      </c>
      <c r="O30" s="22">
        <v>21</v>
      </c>
    </row>
    <row r="31" spans="1:15" ht="13.5">
      <c r="A31" s="20" t="s">
        <v>43</v>
      </c>
      <c r="B31" s="10" t="s">
        <v>44</v>
      </c>
      <c r="C31" s="11"/>
      <c r="D31" s="12"/>
      <c r="E31" s="22">
        <v>4584</v>
      </c>
      <c r="F31" s="22">
        <v>3286</v>
      </c>
      <c r="G31" s="22">
        <v>3403</v>
      </c>
      <c r="H31" s="22">
        <v>3189</v>
      </c>
      <c r="I31" s="22">
        <v>3170</v>
      </c>
      <c r="J31" s="22">
        <v>3085</v>
      </c>
      <c r="K31" s="22">
        <v>3046</v>
      </c>
      <c r="L31" s="22">
        <v>3018</v>
      </c>
      <c r="M31" s="22">
        <v>3001</v>
      </c>
      <c r="N31" s="22">
        <v>3012</v>
      </c>
      <c r="O31" s="22">
        <v>3022</v>
      </c>
    </row>
    <row r="32" spans="1:15" ht="13.5">
      <c r="A32" s="20" t="s">
        <v>45</v>
      </c>
      <c r="B32" s="10" t="s">
        <v>46</v>
      </c>
      <c r="C32" s="11"/>
      <c r="D32" s="12"/>
      <c r="E32" s="22">
        <v>1765</v>
      </c>
      <c r="F32" s="22">
        <v>1714</v>
      </c>
      <c r="G32" s="22">
        <v>1707</v>
      </c>
      <c r="H32" s="22">
        <v>1688</v>
      </c>
      <c r="I32" s="22">
        <v>1684</v>
      </c>
      <c r="J32" s="22">
        <v>1679</v>
      </c>
      <c r="K32" s="22">
        <v>1691</v>
      </c>
      <c r="L32" s="22">
        <v>1703</v>
      </c>
      <c r="M32" s="22">
        <v>1716</v>
      </c>
      <c r="N32" s="22">
        <v>1727</v>
      </c>
      <c r="O32" s="22">
        <v>1737</v>
      </c>
    </row>
    <row r="33" spans="1:15" ht="13.5">
      <c r="A33" s="20" t="s">
        <v>47</v>
      </c>
      <c r="B33" s="10" t="s">
        <v>48</v>
      </c>
      <c r="C33" s="11"/>
      <c r="D33" s="12"/>
      <c r="E33" s="22">
        <v>1175</v>
      </c>
      <c r="F33" s="22">
        <v>1052</v>
      </c>
      <c r="G33" s="22">
        <v>1000</v>
      </c>
      <c r="H33" s="22">
        <v>920</v>
      </c>
      <c r="I33" s="22">
        <v>845</v>
      </c>
      <c r="J33" s="22">
        <v>934</v>
      </c>
      <c r="K33" s="22">
        <v>934</v>
      </c>
      <c r="L33" s="22">
        <v>834</v>
      </c>
      <c r="M33" s="22">
        <v>834</v>
      </c>
      <c r="N33" s="22">
        <v>834</v>
      </c>
      <c r="O33" s="22">
        <v>759</v>
      </c>
    </row>
    <row r="34" spans="1:15" ht="13.5">
      <c r="A34" s="20" t="s">
        <v>49</v>
      </c>
      <c r="B34" s="10" t="s">
        <v>50</v>
      </c>
      <c r="C34" s="11"/>
      <c r="D34" s="12"/>
      <c r="E34" s="22">
        <v>614</v>
      </c>
      <c r="F34" s="22">
        <v>556</v>
      </c>
      <c r="G34" s="22">
        <v>556</v>
      </c>
      <c r="H34" s="22">
        <v>556</v>
      </c>
      <c r="I34" s="22">
        <v>481</v>
      </c>
      <c r="J34" s="22">
        <v>481</v>
      </c>
      <c r="K34" s="22">
        <v>481</v>
      </c>
      <c r="L34" s="22">
        <v>481</v>
      </c>
      <c r="M34" s="22">
        <v>481</v>
      </c>
      <c r="N34" s="22">
        <v>481</v>
      </c>
      <c r="O34" s="22">
        <v>481</v>
      </c>
    </row>
    <row r="35" spans="1:15" ht="13.5">
      <c r="A35" s="20" t="s">
        <v>51</v>
      </c>
      <c r="B35" s="26" t="s">
        <v>52</v>
      </c>
      <c r="C35" s="11"/>
      <c r="D35" s="12"/>
      <c r="E35" s="27">
        <f aca="true" t="shared" si="5" ref="E35:O35">E29+E31-E33</f>
        <v>35830</v>
      </c>
      <c r="F35" s="27">
        <f t="shared" si="5"/>
        <v>35633</v>
      </c>
      <c r="G35" s="27">
        <f t="shared" si="5"/>
        <v>35965</v>
      </c>
      <c r="H35" s="27">
        <f t="shared" si="5"/>
        <v>36660</v>
      </c>
      <c r="I35" s="27">
        <f t="shared" si="5"/>
        <v>37099</v>
      </c>
      <c r="J35" s="27">
        <f t="shared" si="5"/>
        <v>37649</v>
      </c>
      <c r="K35" s="27">
        <f t="shared" si="5"/>
        <v>37611</v>
      </c>
      <c r="L35" s="27">
        <f t="shared" si="5"/>
        <v>37711</v>
      </c>
      <c r="M35" s="27">
        <f t="shared" si="5"/>
        <v>37743</v>
      </c>
      <c r="N35" s="27">
        <f t="shared" si="5"/>
        <v>37699</v>
      </c>
      <c r="O35" s="27">
        <f t="shared" si="5"/>
        <v>37784</v>
      </c>
    </row>
    <row r="36" spans="1:39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15" ht="13.5">
      <c r="A37" s="21"/>
      <c r="D37" s="12"/>
      <c r="O37" s="4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7" width="9.140625" style="2" customWidth="1"/>
  </cols>
  <sheetData>
    <row r="1" spans="2:19" ht="13.5">
      <c r="B1" s="75" t="s">
        <v>79</v>
      </c>
      <c r="C1" s="76"/>
      <c r="R1" s="2"/>
      <c r="S1" s="2"/>
    </row>
    <row r="2" spans="2:19" ht="13.5">
      <c r="B2" s="75" t="s">
        <v>91</v>
      </c>
      <c r="C2" s="76"/>
      <c r="R2" s="2"/>
      <c r="S2" s="2"/>
    </row>
    <row r="3" spans="2:19" ht="13.5">
      <c r="B3" s="75" t="s">
        <v>80</v>
      </c>
      <c r="C3" s="76"/>
      <c r="R3" s="2"/>
      <c r="S3" s="2"/>
    </row>
    <row r="4" spans="1:19" ht="13.5">
      <c r="A4" s="1" t="s">
        <v>85</v>
      </c>
      <c r="R4" s="2"/>
      <c r="S4" s="2"/>
    </row>
    <row r="5" spans="1:19" ht="13.5">
      <c r="A5" s="19" t="s">
        <v>77</v>
      </c>
      <c r="R5" s="2"/>
      <c r="S5" s="2"/>
    </row>
    <row r="6" spans="1:2" ht="13.5">
      <c r="A6" s="69"/>
      <c r="B6" s="70"/>
    </row>
    <row r="7" spans="1:3" ht="13.5">
      <c r="A7" s="6" t="s">
        <v>0</v>
      </c>
      <c r="B7" s="7" t="s">
        <v>72</v>
      </c>
      <c r="C7" s="73"/>
    </row>
    <row r="8" spans="1:3" ht="13.5">
      <c r="A8" s="6" t="s">
        <v>1</v>
      </c>
      <c r="B8" s="7" t="s">
        <v>73</v>
      </c>
      <c r="C8" s="73"/>
    </row>
    <row r="9" spans="1:3" ht="13.5">
      <c r="A9" s="6" t="s">
        <v>2</v>
      </c>
      <c r="B9" s="7" t="s">
        <v>65</v>
      </c>
      <c r="C9" s="73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7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</row>
    <row r="14" spans="1:15" ht="13.5">
      <c r="A14" s="20" t="s">
        <v>9</v>
      </c>
      <c r="B14" s="10" t="s">
        <v>10</v>
      </c>
      <c r="C14" s="11"/>
      <c r="D14" s="12">
        <v>3</v>
      </c>
      <c r="E14" s="22">
        <v>24116</v>
      </c>
      <c r="F14" s="22">
        <v>26355</v>
      </c>
      <c r="G14" s="22">
        <v>26970</v>
      </c>
      <c r="H14" s="22">
        <v>27350</v>
      </c>
      <c r="I14" s="22">
        <v>27750</v>
      </c>
      <c r="J14" s="22">
        <v>28145</v>
      </c>
      <c r="K14" s="22">
        <v>28565</v>
      </c>
      <c r="L14" s="22">
        <v>29050</v>
      </c>
      <c r="M14" s="22">
        <v>29500</v>
      </c>
      <c r="N14" s="22">
        <v>29845</v>
      </c>
      <c r="O14" s="22">
        <v>30180</v>
      </c>
    </row>
    <row r="15" spans="1:15" ht="13.5">
      <c r="A15" s="20" t="s">
        <v>11</v>
      </c>
      <c r="B15" s="10" t="s">
        <v>12</v>
      </c>
      <c r="C15" s="11"/>
      <c r="D15" s="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0" t="s">
        <v>13</v>
      </c>
      <c r="B16" s="26" t="s">
        <v>14</v>
      </c>
      <c r="C16" s="11"/>
      <c r="D16" s="12">
        <v>3</v>
      </c>
      <c r="E16" s="27">
        <f>E14+E15</f>
        <v>24116</v>
      </c>
      <c r="F16" s="27">
        <f aca="true" t="shared" si="0" ref="F16:O16">F14+F15</f>
        <v>26355</v>
      </c>
      <c r="G16" s="27">
        <f t="shared" si="0"/>
        <v>26970</v>
      </c>
      <c r="H16" s="27">
        <f t="shared" si="0"/>
        <v>27350</v>
      </c>
      <c r="I16" s="27">
        <f t="shared" si="0"/>
        <v>27750</v>
      </c>
      <c r="J16" s="27">
        <f t="shared" si="0"/>
        <v>28145</v>
      </c>
      <c r="K16" s="27">
        <f t="shared" si="0"/>
        <v>28565</v>
      </c>
      <c r="L16" s="27">
        <f t="shared" si="0"/>
        <v>29050</v>
      </c>
      <c r="M16" s="27">
        <f t="shared" si="0"/>
        <v>29500</v>
      </c>
      <c r="N16" s="27">
        <f t="shared" si="0"/>
        <v>29845</v>
      </c>
      <c r="O16" s="27">
        <f t="shared" si="0"/>
        <v>30180</v>
      </c>
    </row>
    <row r="17" spans="1:15" ht="13.5">
      <c r="A17" s="20" t="s">
        <v>15</v>
      </c>
      <c r="B17" s="10" t="s">
        <v>16</v>
      </c>
      <c r="C17" s="11"/>
      <c r="D17" s="12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5" ht="13.5">
      <c r="A18" s="20" t="s">
        <v>17</v>
      </c>
      <c r="B18" s="10" t="s">
        <v>18</v>
      </c>
      <c r="C18" s="11"/>
      <c r="D18" s="12"/>
      <c r="E18" s="22">
        <v>317</v>
      </c>
      <c r="F18" s="22">
        <v>317</v>
      </c>
      <c r="G18" s="22">
        <v>317</v>
      </c>
      <c r="H18" s="22">
        <v>317</v>
      </c>
      <c r="I18" s="22">
        <v>317</v>
      </c>
      <c r="J18" s="22">
        <v>317</v>
      </c>
      <c r="K18" s="22">
        <v>317</v>
      </c>
      <c r="L18" s="22">
        <v>317</v>
      </c>
      <c r="M18" s="22">
        <v>317</v>
      </c>
      <c r="N18" s="22">
        <v>317</v>
      </c>
      <c r="O18" s="22">
        <v>317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23799</v>
      </c>
      <c r="F19" s="27">
        <f aca="true" t="shared" si="1" ref="F19:O19">F16-F17-F18</f>
        <v>26038</v>
      </c>
      <c r="G19" s="27">
        <f t="shared" si="1"/>
        <v>26653</v>
      </c>
      <c r="H19" s="27">
        <f t="shared" si="1"/>
        <v>27033</v>
      </c>
      <c r="I19" s="27">
        <f t="shared" si="1"/>
        <v>27433</v>
      </c>
      <c r="J19" s="27">
        <f t="shared" si="1"/>
        <v>27828</v>
      </c>
      <c r="K19" s="27">
        <f t="shared" si="1"/>
        <v>28248</v>
      </c>
      <c r="L19" s="27">
        <f t="shared" si="1"/>
        <v>28733</v>
      </c>
      <c r="M19" s="27">
        <f t="shared" si="1"/>
        <v>29183</v>
      </c>
      <c r="N19" s="27">
        <f t="shared" si="1"/>
        <v>29528</v>
      </c>
      <c r="O19" s="27">
        <f t="shared" si="1"/>
        <v>29863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>
        <v>31095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20" t="s">
        <v>23</v>
      </c>
      <c r="B21" s="9" t="s">
        <v>24</v>
      </c>
      <c r="C21" s="11"/>
      <c r="D21" s="12">
        <v>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0" t="s">
        <v>25</v>
      </c>
      <c r="B22" s="9" t="s">
        <v>26</v>
      </c>
      <c r="C22" s="11"/>
      <c r="D22" s="12">
        <v>1</v>
      </c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22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2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27">
        <v>31064</v>
      </c>
      <c r="F25" s="22">
        <v>30881</v>
      </c>
      <c r="G25" s="22">
        <v>31070</v>
      </c>
      <c r="H25" s="41">
        <v>31714.5</v>
      </c>
      <c r="I25" s="22">
        <v>32250</v>
      </c>
      <c r="J25" s="22">
        <v>32250</v>
      </c>
      <c r="K25" s="22">
        <v>32250</v>
      </c>
      <c r="L25" s="22">
        <v>32250</v>
      </c>
      <c r="M25" s="22">
        <v>32250</v>
      </c>
      <c r="N25" s="22">
        <v>32250</v>
      </c>
      <c r="O25" s="22">
        <v>32250</v>
      </c>
    </row>
    <row r="26" spans="1:15" ht="13.5">
      <c r="A26" s="20" t="s">
        <v>33</v>
      </c>
      <c r="B26" s="26" t="s">
        <v>34</v>
      </c>
      <c r="C26" s="11"/>
      <c r="D26" s="12"/>
      <c r="E26" s="27">
        <f>E27+E28</f>
        <v>31</v>
      </c>
      <c r="F26" s="27">
        <f aca="true" t="shared" si="2" ref="F26:O26">F27+F28</f>
        <v>31</v>
      </c>
      <c r="G26" s="27">
        <f t="shared" si="2"/>
        <v>31</v>
      </c>
      <c r="H26" s="27">
        <f t="shared" si="2"/>
        <v>31</v>
      </c>
      <c r="I26" s="27">
        <f t="shared" si="2"/>
        <v>31</v>
      </c>
      <c r="J26" s="27">
        <f t="shared" si="2"/>
        <v>31</v>
      </c>
      <c r="K26" s="27">
        <f t="shared" si="2"/>
        <v>31</v>
      </c>
      <c r="L26" s="27">
        <f t="shared" si="2"/>
        <v>31</v>
      </c>
      <c r="M26" s="27">
        <f t="shared" si="2"/>
        <v>31</v>
      </c>
      <c r="N26" s="27">
        <f t="shared" si="2"/>
        <v>31</v>
      </c>
      <c r="O26" s="27">
        <f t="shared" si="2"/>
        <v>31</v>
      </c>
    </row>
    <row r="27" spans="1:15" ht="13.5">
      <c r="A27" s="20" t="s">
        <v>35</v>
      </c>
      <c r="B27" s="10" t="s">
        <v>36</v>
      </c>
      <c r="C27" s="11"/>
      <c r="D27" s="12">
        <v>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0" t="s">
        <v>37</v>
      </c>
      <c r="B28" s="10" t="s">
        <v>38</v>
      </c>
      <c r="C28" s="11"/>
      <c r="D28" s="12"/>
      <c r="E28" s="22">
        <v>31</v>
      </c>
      <c r="F28" s="22">
        <v>31</v>
      </c>
      <c r="G28" s="22">
        <v>31</v>
      </c>
      <c r="H28" s="22">
        <v>31</v>
      </c>
      <c r="I28" s="22">
        <v>31</v>
      </c>
      <c r="J28" s="22">
        <v>31</v>
      </c>
      <c r="K28" s="22">
        <v>31</v>
      </c>
      <c r="L28" s="22">
        <v>31</v>
      </c>
      <c r="M28" s="22">
        <v>31</v>
      </c>
      <c r="N28" s="22">
        <v>31</v>
      </c>
      <c r="O28" s="22">
        <v>31</v>
      </c>
    </row>
    <row r="29" spans="1:15" ht="13.5">
      <c r="A29" s="20" t="s">
        <v>39</v>
      </c>
      <c r="B29" s="26" t="s">
        <v>40</v>
      </c>
      <c r="C29" s="11"/>
      <c r="D29" s="12"/>
      <c r="E29" s="27">
        <f>E25+E26</f>
        <v>31095</v>
      </c>
      <c r="F29" s="27">
        <f aca="true" t="shared" si="3" ref="F29:O29">F25+F26</f>
        <v>30912</v>
      </c>
      <c r="G29" s="27">
        <f t="shared" si="3"/>
        <v>31101</v>
      </c>
      <c r="H29" s="42">
        <f t="shared" si="3"/>
        <v>31745.5</v>
      </c>
      <c r="I29" s="27">
        <f t="shared" si="3"/>
        <v>32281</v>
      </c>
      <c r="J29" s="27">
        <f t="shared" si="3"/>
        <v>32281</v>
      </c>
      <c r="K29" s="27">
        <f t="shared" si="3"/>
        <v>32281</v>
      </c>
      <c r="L29" s="27">
        <f t="shared" si="3"/>
        <v>32281</v>
      </c>
      <c r="M29" s="27">
        <f t="shared" si="3"/>
        <v>32281</v>
      </c>
      <c r="N29" s="27">
        <f t="shared" si="3"/>
        <v>32281</v>
      </c>
      <c r="O29" s="27">
        <f t="shared" si="3"/>
        <v>32281</v>
      </c>
    </row>
    <row r="30" spans="1:15" ht="13.5">
      <c r="A30" s="20" t="s">
        <v>41</v>
      </c>
      <c r="B30" s="10" t="s">
        <v>42</v>
      </c>
      <c r="C30" s="29"/>
      <c r="D30" s="12">
        <v>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0" t="s">
        <v>43</v>
      </c>
      <c r="B31" s="10" t="s">
        <v>44</v>
      </c>
      <c r="C31" s="11"/>
      <c r="D31" s="12"/>
      <c r="E31" s="41">
        <v>671.7</v>
      </c>
      <c r="F31" s="41">
        <v>562.6</v>
      </c>
      <c r="G31" s="41">
        <v>462.6</v>
      </c>
      <c r="H31" s="41">
        <v>462.6</v>
      </c>
      <c r="I31" s="41">
        <v>462.6</v>
      </c>
      <c r="J31" s="41">
        <v>462.6</v>
      </c>
      <c r="K31" s="41">
        <v>455.6</v>
      </c>
      <c r="L31" s="41">
        <v>455.6</v>
      </c>
      <c r="M31" s="41">
        <v>455.6</v>
      </c>
      <c r="N31" s="41">
        <v>455.6</v>
      </c>
      <c r="O31" s="41">
        <v>455.6</v>
      </c>
    </row>
    <row r="32" spans="1:15" ht="13.5">
      <c r="A32" s="20" t="s">
        <v>45</v>
      </c>
      <c r="B32" s="10" t="s">
        <v>46</v>
      </c>
      <c r="C32" s="11"/>
      <c r="D32" s="1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0" t="s">
        <v>47</v>
      </c>
      <c r="B33" s="10" t="s">
        <v>48</v>
      </c>
      <c r="C33" s="11"/>
      <c r="D33" s="12"/>
      <c r="E33" s="22">
        <v>623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13.5">
      <c r="A34" s="20" t="s">
        <v>49</v>
      </c>
      <c r="B34" s="10" t="s">
        <v>50</v>
      </c>
      <c r="C34" s="11"/>
      <c r="D34" s="1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0" t="s">
        <v>51</v>
      </c>
      <c r="B35" s="26" t="s">
        <v>52</v>
      </c>
      <c r="C35" s="11"/>
      <c r="D35" s="12"/>
      <c r="E35" s="42">
        <f>E29+E31-E33</f>
        <v>31143.7</v>
      </c>
      <c r="F35" s="42">
        <f aca="true" t="shared" si="4" ref="F35:O35">F29+F31-F33</f>
        <v>31474.6</v>
      </c>
      <c r="G35" s="42">
        <f t="shared" si="4"/>
        <v>31563.6</v>
      </c>
      <c r="H35" s="42">
        <f t="shared" si="4"/>
        <v>32208.1</v>
      </c>
      <c r="I35" s="42">
        <f t="shared" si="4"/>
        <v>32743.6</v>
      </c>
      <c r="J35" s="42">
        <f t="shared" si="4"/>
        <v>32743.6</v>
      </c>
      <c r="K35" s="42">
        <f t="shared" si="4"/>
        <v>32736.6</v>
      </c>
      <c r="L35" s="42">
        <f t="shared" si="4"/>
        <v>32736.6</v>
      </c>
      <c r="M35" s="42">
        <f t="shared" si="4"/>
        <v>32736.6</v>
      </c>
      <c r="N35" s="42">
        <f t="shared" si="4"/>
        <v>32736.6</v>
      </c>
      <c r="O35" s="42">
        <f t="shared" si="4"/>
        <v>32736.6</v>
      </c>
    </row>
    <row r="36" spans="1:17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</row>
    <row r="37" spans="1:15" ht="13.5">
      <c r="A37" s="21"/>
      <c r="D37" s="12"/>
      <c r="E37" s="46">
        <f>+E31-E33</f>
        <v>48.700000000000045</v>
      </c>
      <c r="F37" s="46">
        <f aca="true" t="shared" si="5" ref="F37:O37">+F31-F33</f>
        <v>562.6</v>
      </c>
      <c r="G37" s="46">
        <f t="shared" si="5"/>
        <v>462.6</v>
      </c>
      <c r="H37" s="46">
        <f t="shared" si="5"/>
        <v>462.6</v>
      </c>
      <c r="I37" s="46">
        <f t="shared" si="5"/>
        <v>462.6</v>
      </c>
      <c r="J37" s="46">
        <f t="shared" si="5"/>
        <v>462.6</v>
      </c>
      <c r="K37" s="46">
        <f t="shared" si="5"/>
        <v>455.6</v>
      </c>
      <c r="L37" s="46">
        <f t="shared" si="5"/>
        <v>455.6</v>
      </c>
      <c r="M37" s="46">
        <f t="shared" si="5"/>
        <v>455.6</v>
      </c>
      <c r="N37" s="46">
        <f t="shared" si="5"/>
        <v>455.6</v>
      </c>
      <c r="O37" s="46">
        <f t="shared" si="5"/>
        <v>455.6</v>
      </c>
    </row>
    <row r="38" spans="1:4" ht="13.5">
      <c r="A38" s="21" t="s">
        <v>8</v>
      </c>
      <c r="D38" s="12"/>
    </row>
    <row r="39" spans="1:4" ht="13.5">
      <c r="A39" s="12">
        <v>1</v>
      </c>
      <c r="B39" s="2" t="s">
        <v>53</v>
      </c>
      <c r="D39" s="12"/>
    </row>
    <row r="40" spans="1:4" ht="13.5">
      <c r="A40" s="12">
        <v>2</v>
      </c>
      <c r="B40" s="11" t="s">
        <v>54</v>
      </c>
      <c r="D40" s="12"/>
    </row>
    <row r="41" spans="1:4" ht="13.5">
      <c r="A41" s="12">
        <v>2</v>
      </c>
      <c r="B41" s="11" t="s">
        <v>55</v>
      </c>
      <c r="D41" s="12"/>
    </row>
    <row r="42" spans="1:4" ht="13.5">
      <c r="A42" s="12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12">
        <v>3</v>
      </c>
      <c r="B44" s="11" t="s">
        <v>60</v>
      </c>
      <c r="C44" s="11"/>
      <c r="D44" s="12"/>
    </row>
    <row r="45" spans="1:4" ht="13.5">
      <c r="A45" s="12">
        <v>4</v>
      </c>
      <c r="B45" s="11" t="s">
        <v>61</v>
      </c>
      <c r="D45" s="12"/>
    </row>
    <row r="46" spans="1:4" ht="13.5">
      <c r="A46" s="12">
        <v>5</v>
      </c>
      <c r="B46" s="2" t="s">
        <v>62</v>
      </c>
      <c r="C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13.28125" style="2" customWidth="1"/>
    <col min="3" max="3" width="43.28125" style="2" customWidth="1"/>
    <col min="4" max="4" width="6.28125" style="3" bestFit="1" customWidth="1"/>
    <col min="5" max="14" width="10.28125" style="4" customWidth="1"/>
    <col min="15" max="31" width="9.140625" style="2" customWidth="1"/>
  </cols>
  <sheetData>
    <row r="1" spans="2:31" ht="13.5">
      <c r="B1" s="75" t="s">
        <v>79</v>
      </c>
      <c r="C1" s="76"/>
      <c r="T1"/>
      <c r="U1"/>
      <c r="V1"/>
      <c r="W1"/>
      <c r="X1"/>
      <c r="Y1"/>
      <c r="Z1"/>
      <c r="AA1"/>
      <c r="AB1"/>
      <c r="AC1"/>
      <c r="AD1"/>
      <c r="AE1"/>
    </row>
    <row r="2" spans="2:31" ht="13.5">
      <c r="B2" s="75" t="s">
        <v>91</v>
      </c>
      <c r="C2" s="76"/>
      <c r="T2"/>
      <c r="U2"/>
      <c r="V2"/>
      <c r="W2"/>
      <c r="X2"/>
      <c r="Y2"/>
      <c r="Z2"/>
      <c r="AA2"/>
      <c r="AB2"/>
      <c r="AC2"/>
      <c r="AD2"/>
      <c r="AE2"/>
    </row>
    <row r="3" spans="2:31" ht="13.5">
      <c r="B3" s="75" t="s">
        <v>80</v>
      </c>
      <c r="C3" s="76"/>
      <c r="T3"/>
      <c r="U3"/>
      <c r="V3"/>
      <c r="W3"/>
      <c r="X3"/>
      <c r="Y3"/>
      <c r="Z3"/>
      <c r="AA3"/>
      <c r="AB3"/>
      <c r="AC3"/>
      <c r="AD3"/>
      <c r="AE3"/>
    </row>
    <row r="4" spans="1:31" ht="13.5">
      <c r="A4" s="1" t="s">
        <v>86</v>
      </c>
      <c r="T4"/>
      <c r="U4"/>
      <c r="V4"/>
      <c r="W4"/>
      <c r="X4"/>
      <c r="Y4"/>
      <c r="Z4"/>
      <c r="AA4"/>
      <c r="AB4"/>
      <c r="AC4"/>
      <c r="AD4"/>
      <c r="AE4"/>
    </row>
    <row r="5" spans="1:31" ht="13.5">
      <c r="A5" s="19" t="s">
        <v>77</v>
      </c>
      <c r="T5"/>
      <c r="U5"/>
      <c r="V5"/>
      <c r="W5"/>
      <c r="X5"/>
      <c r="Y5"/>
      <c r="Z5"/>
      <c r="AA5"/>
      <c r="AB5"/>
      <c r="AC5"/>
      <c r="AD5"/>
      <c r="AE5"/>
    </row>
    <row r="6" spans="1:2" ht="13.5">
      <c r="A6" s="69"/>
      <c r="B6" s="70"/>
    </row>
    <row r="7" spans="1:3" ht="13.5">
      <c r="A7" s="6" t="s">
        <v>0</v>
      </c>
      <c r="B7" s="7" t="s">
        <v>72</v>
      </c>
      <c r="C7" s="73"/>
    </row>
    <row r="8" spans="1:3" ht="13.5">
      <c r="A8" s="6" t="s">
        <v>1</v>
      </c>
      <c r="B8" s="7" t="s">
        <v>74</v>
      </c>
      <c r="C8" s="73"/>
    </row>
    <row r="9" spans="1:3" ht="13.5">
      <c r="A9" s="6" t="s">
        <v>2</v>
      </c>
      <c r="B9" s="7" t="s">
        <v>65</v>
      </c>
      <c r="C9" s="73"/>
    </row>
    <row r="10" ht="13.5"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31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15" ht="13.5">
      <c r="A14" s="20" t="s">
        <v>9</v>
      </c>
      <c r="B14" s="10" t="s">
        <v>10</v>
      </c>
      <c r="C14" s="11"/>
      <c r="D14" s="12"/>
      <c r="E14" s="22">
        <v>28433</v>
      </c>
      <c r="F14" s="22">
        <v>31960</v>
      </c>
      <c r="G14" s="22">
        <v>32400</v>
      </c>
      <c r="H14" s="22">
        <v>32840</v>
      </c>
      <c r="I14" s="22">
        <v>33330</v>
      </c>
      <c r="J14" s="22">
        <v>33770</v>
      </c>
      <c r="K14" s="22">
        <v>34200</v>
      </c>
      <c r="L14" s="22">
        <v>34580</v>
      </c>
      <c r="M14" s="22">
        <v>34900</v>
      </c>
      <c r="N14" s="22">
        <v>35180</v>
      </c>
      <c r="O14" s="22">
        <v>35420</v>
      </c>
    </row>
    <row r="15" spans="1:15" ht="13.5">
      <c r="A15" s="20" t="s">
        <v>11</v>
      </c>
      <c r="B15" s="10" t="s">
        <v>12</v>
      </c>
      <c r="C15" s="11"/>
      <c r="D15" s="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28433</v>
      </c>
      <c r="F16" s="27">
        <f aca="true" t="shared" si="0" ref="F16:O16">F14+F15</f>
        <v>31960</v>
      </c>
      <c r="G16" s="27">
        <f t="shared" si="0"/>
        <v>32400</v>
      </c>
      <c r="H16" s="27">
        <f t="shared" si="0"/>
        <v>32840</v>
      </c>
      <c r="I16" s="27">
        <f t="shared" si="0"/>
        <v>33330</v>
      </c>
      <c r="J16" s="27">
        <f t="shared" si="0"/>
        <v>33770</v>
      </c>
      <c r="K16" s="27">
        <f t="shared" si="0"/>
        <v>34200</v>
      </c>
      <c r="L16" s="27">
        <f t="shared" si="0"/>
        <v>34580</v>
      </c>
      <c r="M16" s="27">
        <f t="shared" si="0"/>
        <v>34900</v>
      </c>
      <c r="N16" s="27">
        <f t="shared" si="0"/>
        <v>35180</v>
      </c>
      <c r="O16" s="27">
        <f t="shared" si="0"/>
        <v>35420</v>
      </c>
    </row>
    <row r="17" spans="1:15" ht="13.5">
      <c r="A17" s="20" t="s">
        <v>15</v>
      </c>
      <c r="B17" s="10" t="s">
        <v>16</v>
      </c>
      <c r="C17" s="11"/>
      <c r="D17" s="1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0" t="s">
        <v>17</v>
      </c>
      <c r="B18" s="10" t="s">
        <v>18</v>
      </c>
      <c r="C18" s="11"/>
      <c r="D18" s="12"/>
      <c r="E18" s="22">
        <v>652</v>
      </c>
      <c r="F18" s="22">
        <v>975</v>
      </c>
      <c r="G18" s="22">
        <v>975</v>
      </c>
      <c r="H18" s="22">
        <v>975</v>
      </c>
      <c r="I18" s="22">
        <v>975</v>
      </c>
      <c r="J18" s="22">
        <v>975</v>
      </c>
      <c r="K18" s="22">
        <v>975</v>
      </c>
      <c r="L18" s="22">
        <v>975</v>
      </c>
      <c r="M18" s="22">
        <v>975</v>
      </c>
      <c r="N18" s="22">
        <v>975</v>
      </c>
      <c r="O18" s="22">
        <v>975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27781</v>
      </c>
      <c r="F19" s="27">
        <f aca="true" t="shared" si="1" ref="F19:O19">F16-F17-F18</f>
        <v>30985</v>
      </c>
      <c r="G19" s="27">
        <f t="shared" si="1"/>
        <v>31425</v>
      </c>
      <c r="H19" s="27">
        <f t="shared" si="1"/>
        <v>31865</v>
      </c>
      <c r="I19" s="27">
        <f t="shared" si="1"/>
        <v>32355</v>
      </c>
      <c r="J19" s="27">
        <f t="shared" si="1"/>
        <v>32795</v>
      </c>
      <c r="K19" s="27">
        <f t="shared" si="1"/>
        <v>33225</v>
      </c>
      <c r="L19" s="27">
        <f t="shared" si="1"/>
        <v>33605</v>
      </c>
      <c r="M19" s="27">
        <f t="shared" si="1"/>
        <v>33925</v>
      </c>
      <c r="N19" s="27">
        <f t="shared" si="1"/>
        <v>34205</v>
      </c>
      <c r="O19" s="27">
        <f t="shared" si="1"/>
        <v>34445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22">
        <v>38110.8</v>
      </c>
      <c r="F20" s="47">
        <v>37547.6</v>
      </c>
      <c r="G20" s="47">
        <v>38578.2</v>
      </c>
      <c r="H20" s="47">
        <v>39402.9</v>
      </c>
      <c r="I20" s="47">
        <v>38686.6</v>
      </c>
      <c r="J20" s="47">
        <v>38206.1</v>
      </c>
      <c r="K20" s="47">
        <v>37320.8</v>
      </c>
      <c r="L20" s="47">
        <v>37320.8</v>
      </c>
      <c r="M20" s="47">
        <v>37320.8</v>
      </c>
      <c r="N20" s="47">
        <v>37320.8</v>
      </c>
      <c r="O20" s="47">
        <v>37320.8</v>
      </c>
    </row>
    <row r="21" spans="1:15" ht="13.5">
      <c r="A21" s="20" t="s">
        <v>23</v>
      </c>
      <c r="B21" s="9" t="s">
        <v>24</v>
      </c>
      <c r="C21" s="11"/>
      <c r="D21" s="12">
        <v>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0" t="s">
        <v>25</v>
      </c>
      <c r="B22" s="9" t="s">
        <v>26</v>
      </c>
      <c r="C22" s="11"/>
      <c r="D22" s="12">
        <v>1</v>
      </c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0" t="s">
        <v>27</v>
      </c>
      <c r="B23" s="9" t="s">
        <v>28</v>
      </c>
      <c r="C23" s="11"/>
      <c r="D23" s="12">
        <v>1</v>
      </c>
      <c r="E23" s="22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0" t="s">
        <v>29</v>
      </c>
      <c r="B24" s="9" t="s">
        <v>30</v>
      </c>
      <c r="C24" s="11"/>
      <c r="D24" s="12">
        <v>1</v>
      </c>
      <c r="E24" s="2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0" t="s">
        <v>31</v>
      </c>
      <c r="B25" s="29" t="s">
        <v>32</v>
      </c>
      <c r="C25" s="11"/>
      <c r="D25" s="3">
        <v>2</v>
      </c>
      <c r="E25" s="27">
        <f>E20-E21-E22-E23-E24</f>
        <v>38110.8</v>
      </c>
      <c r="F25" s="27">
        <f aca="true" t="shared" si="2" ref="F25:O25">F20-F21-F22-F23-F24</f>
        <v>37547.6</v>
      </c>
      <c r="G25" s="27">
        <f t="shared" si="2"/>
        <v>38578.2</v>
      </c>
      <c r="H25" s="27">
        <f t="shared" si="2"/>
        <v>39402.9</v>
      </c>
      <c r="I25" s="27">
        <f t="shared" si="2"/>
        <v>38686.6</v>
      </c>
      <c r="J25" s="27">
        <f t="shared" si="2"/>
        <v>38206.1</v>
      </c>
      <c r="K25" s="27">
        <f t="shared" si="2"/>
        <v>37320.8</v>
      </c>
      <c r="L25" s="27">
        <f t="shared" si="2"/>
        <v>37320.8</v>
      </c>
      <c r="M25" s="27">
        <f t="shared" si="2"/>
        <v>37320.8</v>
      </c>
      <c r="N25" s="27">
        <f t="shared" si="2"/>
        <v>37320.8</v>
      </c>
      <c r="O25" s="27">
        <f t="shared" si="2"/>
        <v>37320.8</v>
      </c>
    </row>
    <row r="26" spans="1:15" ht="13.5">
      <c r="A26" s="20" t="s">
        <v>33</v>
      </c>
      <c r="B26" s="26" t="s">
        <v>34</v>
      </c>
      <c r="C26" s="11"/>
      <c r="D26" s="12"/>
      <c r="E26" s="27">
        <f>E27+E28</f>
        <v>0</v>
      </c>
      <c r="F26" s="27">
        <f aca="true" t="shared" si="3" ref="F26:O26">F27+F28</f>
        <v>0</v>
      </c>
      <c r="G26" s="27">
        <f t="shared" si="3"/>
        <v>0</v>
      </c>
      <c r="H26" s="27">
        <f t="shared" si="3"/>
        <v>0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0</v>
      </c>
      <c r="N26" s="27">
        <f t="shared" si="3"/>
        <v>0</v>
      </c>
      <c r="O26" s="27">
        <f t="shared" si="3"/>
        <v>0</v>
      </c>
    </row>
    <row r="27" spans="1:15" ht="13.5">
      <c r="A27" s="20" t="s">
        <v>35</v>
      </c>
      <c r="B27" s="10" t="s">
        <v>36</v>
      </c>
      <c r="C27" s="11"/>
      <c r="D27" s="1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0" t="s">
        <v>37</v>
      </c>
      <c r="B28" s="10" t="s">
        <v>38</v>
      </c>
      <c r="C28" s="11"/>
      <c r="D28" s="1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0" t="s">
        <v>39</v>
      </c>
      <c r="B29" s="26" t="s">
        <v>40</v>
      </c>
      <c r="C29" s="11"/>
      <c r="D29" s="12"/>
      <c r="E29" s="27">
        <f>E25+E26</f>
        <v>38110.8</v>
      </c>
      <c r="F29" s="27">
        <f aca="true" t="shared" si="4" ref="F29:O29">F25+F26</f>
        <v>37547.6</v>
      </c>
      <c r="G29" s="27">
        <f t="shared" si="4"/>
        <v>38578.2</v>
      </c>
      <c r="H29" s="27">
        <f t="shared" si="4"/>
        <v>39402.9</v>
      </c>
      <c r="I29" s="27">
        <f t="shared" si="4"/>
        <v>38686.6</v>
      </c>
      <c r="J29" s="27">
        <f t="shared" si="4"/>
        <v>38206.1</v>
      </c>
      <c r="K29" s="27">
        <f t="shared" si="4"/>
        <v>37320.8</v>
      </c>
      <c r="L29" s="27">
        <f t="shared" si="4"/>
        <v>37320.8</v>
      </c>
      <c r="M29" s="27">
        <f t="shared" si="4"/>
        <v>37320.8</v>
      </c>
      <c r="N29" s="27">
        <f t="shared" si="4"/>
        <v>37320.8</v>
      </c>
      <c r="O29" s="27">
        <f t="shared" si="4"/>
        <v>37320.8</v>
      </c>
    </row>
    <row r="30" spans="1:15" ht="13.5">
      <c r="A30" s="20" t="s">
        <v>41</v>
      </c>
      <c r="B30" s="10" t="s">
        <v>42</v>
      </c>
      <c r="C30" s="29"/>
      <c r="D30" s="4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0" t="s">
        <v>43</v>
      </c>
      <c r="B31" s="10" t="s">
        <v>44</v>
      </c>
      <c r="C31" s="11"/>
      <c r="D31" s="12"/>
      <c r="E31" s="22">
        <v>2583</v>
      </c>
      <c r="F31" s="22">
        <v>80</v>
      </c>
      <c r="G31" s="22">
        <v>80</v>
      </c>
      <c r="H31" s="22">
        <v>80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1:15" ht="13.5">
      <c r="A32" s="20" t="s">
        <v>45</v>
      </c>
      <c r="B32" s="10" t="s">
        <v>46</v>
      </c>
      <c r="C32" s="11"/>
      <c r="D32" s="12"/>
      <c r="E32" s="22">
        <v>2583</v>
      </c>
      <c r="F32" s="22">
        <v>80</v>
      </c>
      <c r="G32" s="22">
        <v>80</v>
      </c>
      <c r="H32" s="22">
        <v>80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1:15" ht="13.5">
      <c r="A33" s="20" t="s">
        <v>47</v>
      </c>
      <c r="B33" s="10" t="s">
        <v>48</v>
      </c>
      <c r="C33" s="11"/>
      <c r="D33" s="12"/>
      <c r="E33" s="22">
        <v>306</v>
      </c>
      <c r="F33" s="22">
        <v>305</v>
      </c>
      <c r="G33" s="22">
        <v>305</v>
      </c>
      <c r="H33" s="22">
        <v>305</v>
      </c>
      <c r="I33" s="22">
        <v>305</v>
      </c>
      <c r="J33" s="22">
        <v>305</v>
      </c>
      <c r="K33" s="22">
        <v>298</v>
      </c>
      <c r="L33" s="22">
        <v>298</v>
      </c>
      <c r="M33" s="22">
        <v>298</v>
      </c>
      <c r="N33" s="22">
        <v>298</v>
      </c>
      <c r="O33" s="22">
        <v>298</v>
      </c>
    </row>
    <row r="34" spans="1:15" ht="13.5">
      <c r="A34" s="20" t="s">
        <v>49</v>
      </c>
      <c r="B34" s="10" t="s">
        <v>50</v>
      </c>
      <c r="C34" s="11"/>
      <c r="D34" s="12"/>
      <c r="E34" s="22">
        <v>306</v>
      </c>
      <c r="F34" s="22">
        <v>305</v>
      </c>
      <c r="G34" s="22">
        <v>305</v>
      </c>
      <c r="H34" s="22">
        <v>305</v>
      </c>
      <c r="I34" s="22">
        <v>305</v>
      </c>
      <c r="J34" s="22">
        <v>305</v>
      </c>
      <c r="K34" s="22">
        <v>298</v>
      </c>
      <c r="L34" s="22">
        <v>298</v>
      </c>
      <c r="M34" s="22">
        <v>298</v>
      </c>
      <c r="N34" s="22">
        <v>298</v>
      </c>
      <c r="O34" s="22">
        <v>298</v>
      </c>
    </row>
    <row r="35" spans="1:15" ht="13.5">
      <c r="A35" s="20" t="s">
        <v>51</v>
      </c>
      <c r="B35" s="26" t="s">
        <v>52</v>
      </c>
      <c r="C35" s="11"/>
      <c r="D35" s="12"/>
      <c r="E35" s="27">
        <f>E29+E31-E33</f>
        <v>40387.8</v>
      </c>
      <c r="F35" s="27">
        <f aca="true" t="shared" si="5" ref="F35:O35">F29+F31-F33</f>
        <v>37322.6</v>
      </c>
      <c r="G35" s="27">
        <f t="shared" si="5"/>
        <v>38353.2</v>
      </c>
      <c r="H35" s="27">
        <f t="shared" si="5"/>
        <v>39177.9</v>
      </c>
      <c r="I35" s="27">
        <f t="shared" si="5"/>
        <v>38381.6</v>
      </c>
      <c r="J35" s="27">
        <f t="shared" si="5"/>
        <v>37901.1</v>
      </c>
      <c r="K35" s="27">
        <f t="shared" si="5"/>
        <v>37022.8</v>
      </c>
      <c r="L35" s="27">
        <f t="shared" si="5"/>
        <v>37022.8</v>
      </c>
      <c r="M35" s="27">
        <f t="shared" si="5"/>
        <v>37022.8</v>
      </c>
      <c r="N35" s="27">
        <f t="shared" si="5"/>
        <v>37022.8</v>
      </c>
      <c r="O35" s="27">
        <f t="shared" si="5"/>
        <v>37022.8</v>
      </c>
    </row>
    <row r="36" spans="1:31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7" ht="13.5">
      <c r="A39" s="21">
        <v>1</v>
      </c>
      <c r="B39" s="48" t="s">
        <v>53</v>
      </c>
      <c r="C39" s="48"/>
      <c r="D39" s="49"/>
      <c r="E39" s="50"/>
      <c r="F39" s="50"/>
      <c r="G39" s="50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15" ht="13.5">
      <c r="A49" s="36"/>
      <c r="B49" s="11"/>
      <c r="C49" s="11"/>
      <c r="D49" s="12"/>
      <c r="O49" s="4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6" width="9.140625" style="2" customWidth="1"/>
  </cols>
  <sheetData>
    <row r="1" spans="2:19" ht="13.5">
      <c r="B1" s="75" t="s">
        <v>79</v>
      </c>
      <c r="C1" s="76"/>
      <c r="Q1" s="2"/>
      <c r="R1" s="2"/>
      <c r="S1" s="2"/>
    </row>
    <row r="2" spans="2:19" ht="13.5">
      <c r="B2" s="75" t="s">
        <v>91</v>
      </c>
      <c r="C2" s="76"/>
      <c r="Q2" s="2"/>
      <c r="R2" s="2"/>
      <c r="S2" s="2"/>
    </row>
    <row r="3" spans="2:19" ht="13.5">
      <c r="B3" s="75" t="s">
        <v>80</v>
      </c>
      <c r="C3" s="76"/>
      <c r="Q3" s="2"/>
      <c r="R3" s="2"/>
      <c r="S3" s="2"/>
    </row>
    <row r="4" spans="1:19" ht="13.5">
      <c r="A4" s="1" t="s">
        <v>87</v>
      </c>
      <c r="Q4" s="2"/>
      <c r="R4" s="2"/>
      <c r="S4" s="2"/>
    </row>
    <row r="5" spans="1:19" ht="13.5">
      <c r="A5" s="19" t="s">
        <v>77</v>
      </c>
      <c r="Q5" s="2"/>
      <c r="R5" s="2"/>
      <c r="S5" s="2"/>
    </row>
    <row r="6" spans="1:2" ht="13.5">
      <c r="A6" s="71"/>
      <c r="B6" s="72"/>
    </row>
    <row r="7" spans="1:3" ht="13.5">
      <c r="A7" s="51" t="s">
        <v>0</v>
      </c>
      <c r="B7" s="13" t="s">
        <v>63</v>
      </c>
      <c r="C7" s="73"/>
    </row>
    <row r="8" spans="1:3" ht="13.5">
      <c r="A8" s="51" t="s">
        <v>1</v>
      </c>
      <c r="B8" s="13" t="s">
        <v>64</v>
      </c>
      <c r="C8" s="73"/>
    </row>
    <row r="9" spans="1:3" ht="13.5">
      <c r="A9" s="51" t="s">
        <v>2</v>
      </c>
      <c r="B9" s="13" t="s">
        <v>65</v>
      </c>
      <c r="C9" s="73"/>
    </row>
    <row r="10" ht="13.5">
      <c r="E10" s="52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6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</row>
    <row r="14" spans="1:15" ht="13.5">
      <c r="A14" s="20" t="s">
        <v>9</v>
      </c>
      <c r="B14" s="10" t="s">
        <v>10</v>
      </c>
      <c r="C14" s="11"/>
      <c r="D14" s="12"/>
      <c r="E14" s="53">
        <v>157615</v>
      </c>
      <c r="F14" s="53">
        <v>165144</v>
      </c>
      <c r="G14" s="53">
        <v>168565</v>
      </c>
      <c r="H14" s="53">
        <v>173410</v>
      </c>
      <c r="I14" s="53">
        <v>176862</v>
      </c>
      <c r="J14" s="53">
        <v>180305</v>
      </c>
      <c r="K14" s="53">
        <v>183647</v>
      </c>
      <c r="L14" s="53">
        <v>187627</v>
      </c>
      <c r="M14" s="53">
        <v>191673</v>
      </c>
      <c r="N14" s="53">
        <v>195942</v>
      </c>
      <c r="O14" s="53">
        <v>199047</v>
      </c>
    </row>
    <row r="15" spans="1:15" ht="13.5">
      <c r="A15" s="20" t="s">
        <v>11</v>
      </c>
      <c r="B15" s="10" t="s">
        <v>12</v>
      </c>
      <c r="C15" s="11"/>
      <c r="D15" s="12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ht="13.5">
      <c r="A16" s="20" t="s">
        <v>13</v>
      </c>
      <c r="B16" s="10" t="s">
        <v>14</v>
      </c>
      <c r="C16" s="11"/>
      <c r="D16" s="12"/>
      <c r="E16" s="54">
        <v>157615</v>
      </c>
      <c r="F16" s="54">
        <v>165144</v>
      </c>
      <c r="G16" s="54">
        <v>168565</v>
      </c>
      <c r="H16" s="54">
        <v>173410</v>
      </c>
      <c r="I16" s="54">
        <v>176862</v>
      </c>
      <c r="J16" s="54">
        <v>180305</v>
      </c>
      <c r="K16" s="54">
        <v>183647</v>
      </c>
      <c r="L16" s="54">
        <v>187627</v>
      </c>
      <c r="M16" s="54">
        <v>191673</v>
      </c>
      <c r="N16" s="54">
        <v>195942</v>
      </c>
      <c r="O16" s="54">
        <v>199047</v>
      </c>
    </row>
    <row r="17" spans="1:15" ht="13.5">
      <c r="A17" s="20" t="s">
        <v>15</v>
      </c>
      <c r="B17" s="10" t="s">
        <v>16</v>
      </c>
      <c r="C17" s="11"/>
      <c r="D17" s="12"/>
      <c r="E17" s="41">
        <v>487</v>
      </c>
      <c r="F17" s="41">
        <v>900</v>
      </c>
      <c r="G17" s="41">
        <v>901</v>
      </c>
      <c r="H17" s="41">
        <v>902</v>
      </c>
      <c r="I17" s="41">
        <v>902</v>
      </c>
      <c r="J17" s="41">
        <v>902</v>
      </c>
      <c r="K17" s="41">
        <v>899</v>
      </c>
      <c r="L17" s="41">
        <v>897</v>
      </c>
      <c r="M17" s="41">
        <v>894</v>
      </c>
      <c r="N17" s="41">
        <v>894</v>
      </c>
      <c r="O17" s="41">
        <v>892</v>
      </c>
    </row>
    <row r="18" spans="1:15" ht="13.5">
      <c r="A18" s="20" t="s">
        <v>17</v>
      </c>
      <c r="B18" s="10" t="s">
        <v>18</v>
      </c>
      <c r="C18" s="11"/>
      <c r="D18" s="12"/>
      <c r="E18" s="41">
        <v>4104</v>
      </c>
      <c r="F18" s="41">
        <v>4145</v>
      </c>
      <c r="G18" s="41">
        <v>4085</v>
      </c>
      <c r="H18" s="41">
        <v>3906</v>
      </c>
      <c r="I18" s="41">
        <v>3902</v>
      </c>
      <c r="J18" s="41">
        <v>3908</v>
      </c>
      <c r="K18" s="41">
        <v>3904</v>
      </c>
      <c r="L18" s="41">
        <v>3915</v>
      </c>
      <c r="M18" s="41">
        <v>3921</v>
      </c>
      <c r="N18" s="41">
        <v>3938</v>
      </c>
      <c r="O18" s="41">
        <v>3954</v>
      </c>
    </row>
    <row r="19" spans="1:15" ht="13.5">
      <c r="A19" s="20" t="s">
        <v>19</v>
      </c>
      <c r="B19" s="10" t="s">
        <v>20</v>
      </c>
      <c r="C19" s="11"/>
      <c r="D19" s="12"/>
      <c r="E19" s="54">
        <v>153024</v>
      </c>
      <c r="F19" s="54">
        <v>160099</v>
      </c>
      <c r="G19" s="54">
        <v>163579</v>
      </c>
      <c r="H19" s="54">
        <v>168602</v>
      </c>
      <c r="I19" s="54">
        <v>172058</v>
      </c>
      <c r="J19" s="54">
        <v>175495</v>
      </c>
      <c r="K19" s="54">
        <v>178844</v>
      </c>
      <c r="L19" s="54">
        <v>182815</v>
      </c>
      <c r="M19" s="54">
        <v>186858</v>
      </c>
      <c r="N19" s="54">
        <v>191110</v>
      </c>
      <c r="O19" s="54">
        <v>194201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41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3.5">
      <c r="A21" s="20" t="s">
        <v>23</v>
      </c>
      <c r="B21" s="9" t="s">
        <v>24</v>
      </c>
      <c r="C21" s="11"/>
      <c r="D21" s="12">
        <v>2</v>
      </c>
      <c r="E21" s="68">
        <v>38574</v>
      </c>
      <c r="F21" s="68">
        <v>42022</v>
      </c>
      <c r="G21" s="68">
        <v>41027</v>
      </c>
      <c r="H21" s="68">
        <v>41740</v>
      </c>
      <c r="I21" s="68">
        <v>42438</v>
      </c>
      <c r="J21" s="68">
        <v>38392</v>
      </c>
      <c r="K21" s="68">
        <v>32993</v>
      </c>
      <c r="L21" s="68">
        <v>33504</v>
      </c>
      <c r="M21" s="68">
        <v>29868</v>
      </c>
      <c r="N21" s="68">
        <v>28083</v>
      </c>
      <c r="O21" s="68">
        <v>26553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41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3.5">
      <c r="A23" s="20" t="s">
        <v>27</v>
      </c>
      <c r="B23" s="9" t="s">
        <v>28</v>
      </c>
      <c r="C23" s="11"/>
      <c r="D23" s="12">
        <v>1</v>
      </c>
      <c r="E23" s="41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3.5">
      <c r="A24" s="20" t="s">
        <v>29</v>
      </c>
      <c r="B24" s="9" t="s">
        <v>30</v>
      </c>
      <c r="C24" s="11"/>
      <c r="D24" s="12">
        <v>1</v>
      </c>
      <c r="E24" s="41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3.5">
      <c r="A25" s="20" t="s">
        <v>31</v>
      </c>
      <c r="B25" s="29" t="s">
        <v>32</v>
      </c>
      <c r="C25" s="11"/>
      <c r="D25" s="3">
        <v>2</v>
      </c>
      <c r="E25" s="56">
        <v>170220.5</v>
      </c>
      <c r="F25" s="56">
        <v>172716.5</v>
      </c>
      <c r="G25" s="56">
        <v>172935.5</v>
      </c>
      <c r="H25" s="56">
        <v>176152.9</v>
      </c>
      <c r="I25" s="56">
        <v>177308.9</v>
      </c>
      <c r="J25" s="56">
        <v>179040.9</v>
      </c>
      <c r="K25" s="56">
        <v>180022.9</v>
      </c>
      <c r="L25" s="56">
        <v>183221.9</v>
      </c>
      <c r="M25" s="56">
        <v>184968.9</v>
      </c>
      <c r="N25" s="56">
        <v>186644.9</v>
      </c>
      <c r="O25" s="56">
        <v>187868.9</v>
      </c>
    </row>
    <row r="26" spans="1:15" ht="13.5">
      <c r="A26" s="20" t="s">
        <v>33</v>
      </c>
      <c r="B26" s="10" t="s">
        <v>34</v>
      </c>
      <c r="C26" s="11"/>
      <c r="D26" s="12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</row>
    <row r="27" spans="1:15" ht="13.5">
      <c r="A27" s="20" t="s">
        <v>35</v>
      </c>
      <c r="B27" s="10" t="s">
        <v>36</v>
      </c>
      <c r="C27" s="11"/>
      <c r="D27" s="12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</row>
    <row r="28" spans="1:15" ht="13.5">
      <c r="A28" s="20" t="s">
        <v>37</v>
      </c>
      <c r="B28" s="10" t="s">
        <v>38</v>
      </c>
      <c r="C28" s="11"/>
      <c r="D28" s="12"/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5" ht="13.5">
      <c r="A29" s="20" t="s">
        <v>39</v>
      </c>
      <c r="B29" s="10" t="s">
        <v>40</v>
      </c>
      <c r="C29" s="11"/>
      <c r="D29" s="12"/>
      <c r="E29" s="54">
        <v>170220.5</v>
      </c>
      <c r="F29" s="54">
        <v>172716.5</v>
      </c>
      <c r="G29" s="54">
        <v>172935.5</v>
      </c>
      <c r="H29" s="54">
        <v>176152.9</v>
      </c>
      <c r="I29" s="54">
        <v>177308.9</v>
      </c>
      <c r="J29" s="54">
        <v>179040.9</v>
      </c>
      <c r="K29" s="54">
        <v>180022.9</v>
      </c>
      <c r="L29" s="54">
        <v>183221.9</v>
      </c>
      <c r="M29" s="54">
        <v>184968.9</v>
      </c>
      <c r="N29" s="54">
        <v>186644.9</v>
      </c>
      <c r="O29" s="54">
        <v>187868.9</v>
      </c>
    </row>
    <row r="30" spans="1:15" ht="13.5">
      <c r="A30" s="20" t="s">
        <v>41</v>
      </c>
      <c r="B30" s="10" t="s">
        <v>42</v>
      </c>
      <c r="C30" s="29"/>
      <c r="D30" s="43"/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5" ht="13.5">
      <c r="A31" s="20" t="s">
        <v>43</v>
      </c>
      <c r="B31" s="10" t="s">
        <v>44</v>
      </c>
      <c r="C31" s="11"/>
      <c r="D31" s="12"/>
      <c r="E31" s="41">
        <v>15080</v>
      </c>
      <c r="F31" s="41">
        <v>13939</v>
      </c>
      <c r="G31" s="41">
        <v>12911</v>
      </c>
      <c r="H31" s="41">
        <v>11632</v>
      </c>
      <c r="I31" s="41">
        <v>12480</v>
      </c>
      <c r="J31" s="41">
        <v>14313</v>
      </c>
      <c r="K31" s="41">
        <v>16774</v>
      </c>
      <c r="L31" s="41">
        <v>17898</v>
      </c>
      <c r="M31" s="41">
        <v>19332</v>
      </c>
      <c r="N31" s="41">
        <v>20707</v>
      </c>
      <c r="O31" s="41">
        <v>22083</v>
      </c>
    </row>
    <row r="32" spans="1:15" ht="13.5">
      <c r="A32" s="20" t="s">
        <v>45</v>
      </c>
      <c r="B32" s="10" t="s">
        <v>46</v>
      </c>
      <c r="C32" s="11"/>
      <c r="D32" s="12"/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3.5">
      <c r="A33" s="20" t="s">
        <v>47</v>
      </c>
      <c r="B33" s="10" t="s">
        <v>48</v>
      </c>
      <c r="C33" s="11"/>
      <c r="D33" s="12"/>
      <c r="E33" s="41">
        <v>2440</v>
      </c>
      <c r="F33" s="41">
        <v>3504</v>
      </c>
      <c r="G33" s="41">
        <v>3278</v>
      </c>
      <c r="H33" s="41">
        <v>3263</v>
      </c>
      <c r="I33" s="41">
        <v>3078</v>
      </c>
      <c r="J33" s="41">
        <v>3079</v>
      </c>
      <c r="K33" s="41">
        <v>2888</v>
      </c>
      <c r="L33" s="41">
        <v>2888</v>
      </c>
      <c r="M33" s="41">
        <v>2889</v>
      </c>
      <c r="N33" s="41">
        <v>2889</v>
      </c>
      <c r="O33" s="41">
        <v>2890</v>
      </c>
    </row>
    <row r="34" spans="1:15" ht="13.5">
      <c r="A34" s="20" t="s">
        <v>49</v>
      </c>
      <c r="B34" s="10" t="s">
        <v>50</v>
      </c>
      <c r="C34" s="11"/>
      <c r="D34" s="12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</row>
    <row r="35" spans="1:15" ht="13.5">
      <c r="A35" s="20" t="s">
        <v>51</v>
      </c>
      <c r="B35" s="10" t="s">
        <v>52</v>
      </c>
      <c r="C35" s="11"/>
      <c r="D35" s="12"/>
      <c r="E35" s="54">
        <v>182860.5</v>
      </c>
      <c r="F35" s="54">
        <v>183151.5</v>
      </c>
      <c r="G35" s="54">
        <v>182568.5</v>
      </c>
      <c r="H35" s="54">
        <v>184521.9</v>
      </c>
      <c r="I35" s="54">
        <v>186710.9</v>
      </c>
      <c r="J35" s="54">
        <v>190274.9</v>
      </c>
      <c r="K35" s="54">
        <v>193908.9</v>
      </c>
      <c r="L35" s="54">
        <v>198231.9</v>
      </c>
      <c r="M35" s="54">
        <v>201411.9</v>
      </c>
      <c r="N35" s="54">
        <v>204462.9</v>
      </c>
      <c r="O35" s="54">
        <v>207061.9</v>
      </c>
    </row>
    <row r="36" spans="1:16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56</v>
      </c>
      <c r="D42" s="12"/>
    </row>
    <row r="43" spans="1:4" ht="13.5">
      <c r="A43" s="36"/>
      <c r="B43" s="11" t="s">
        <v>57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5" width="10.57421875" style="2" bestFit="1" customWidth="1"/>
    <col min="16" max="32" width="9.140625" style="2" customWidth="1"/>
  </cols>
  <sheetData>
    <row r="1" spans="2:32" ht="13.5">
      <c r="B1" s="75" t="s">
        <v>79</v>
      </c>
      <c r="C1" s="76"/>
      <c r="T1"/>
      <c r="U1"/>
      <c r="V1"/>
      <c r="W1"/>
      <c r="X1"/>
      <c r="Y1"/>
      <c r="Z1"/>
      <c r="AA1"/>
      <c r="AB1"/>
      <c r="AC1"/>
      <c r="AD1"/>
      <c r="AE1"/>
      <c r="AF1"/>
    </row>
    <row r="2" spans="2:32" ht="13.5">
      <c r="B2" s="75" t="s">
        <v>94</v>
      </c>
      <c r="C2" s="76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5">
      <c r="B3" s="75" t="s">
        <v>80</v>
      </c>
      <c r="C3" s="76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3.5">
      <c r="A4" s="1" t="s">
        <v>88</v>
      </c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3.5">
      <c r="A5" s="19" t="s">
        <v>77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2" ht="13.5">
      <c r="A6" s="69"/>
      <c r="B6" s="70"/>
    </row>
    <row r="7" spans="1:3" ht="13.5">
      <c r="A7" s="6" t="s">
        <v>0</v>
      </c>
      <c r="B7" s="7" t="s">
        <v>75</v>
      </c>
      <c r="C7" s="73"/>
    </row>
    <row r="8" spans="1:3" ht="13.5">
      <c r="A8" s="6" t="s">
        <v>1</v>
      </c>
      <c r="B8" s="7" t="s">
        <v>64</v>
      </c>
      <c r="C8" s="73"/>
    </row>
    <row r="9" spans="1:3" ht="13.5">
      <c r="A9" s="6" t="s">
        <v>2</v>
      </c>
      <c r="B9" s="7" t="s">
        <v>65</v>
      </c>
      <c r="C9" s="73"/>
    </row>
    <row r="10" spans="1:5" ht="13.5">
      <c r="A10" s="57"/>
      <c r="E10" s="8" t="s">
        <v>3</v>
      </c>
    </row>
    <row r="12" spans="1:15" ht="13.5">
      <c r="A12" s="9"/>
      <c r="B12" s="10"/>
      <c r="C12" s="11"/>
      <c r="D12" s="12"/>
      <c r="E12" s="13" t="s">
        <v>4</v>
      </c>
      <c r="F12" s="74" t="s">
        <v>5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32" ht="13.5">
      <c r="A13" s="14" t="s">
        <v>6</v>
      </c>
      <c r="B13" s="15" t="s">
        <v>7</v>
      </c>
      <c r="C13" s="16"/>
      <c r="D13" s="17" t="s">
        <v>8</v>
      </c>
      <c r="E13" s="18">
        <v>2004</v>
      </c>
      <c r="F13" s="18">
        <v>2005</v>
      </c>
      <c r="G13" s="18">
        <v>2006</v>
      </c>
      <c r="H13" s="18">
        <v>2007</v>
      </c>
      <c r="I13" s="18">
        <v>2008</v>
      </c>
      <c r="J13" s="18">
        <v>2009</v>
      </c>
      <c r="K13" s="18">
        <v>2010</v>
      </c>
      <c r="L13" s="18">
        <v>2011</v>
      </c>
      <c r="M13" s="18">
        <v>2012</v>
      </c>
      <c r="N13" s="18">
        <v>2013</v>
      </c>
      <c r="O13" s="18">
        <v>2014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15" ht="13.5">
      <c r="A14" s="20" t="s">
        <v>9</v>
      </c>
      <c r="B14" s="10" t="s">
        <v>10</v>
      </c>
      <c r="C14" s="11"/>
      <c r="D14" s="12"/>
      <c r="E14" s="22">
        <v>40105.5</v>
      </c>
      <c r="F14" s="22">
        <v>41368.55369795692</v>
      </c>
      <c r="G14" s="22">
        <v>42195.81518758345</v>
      </c>
      <c r="H14" s="22">
        <v>42893.284563205314</v>
      </c>
      <c r="I14" s="22">
        <v>43464.88479217913</v>
      </c>
      <c r="J14" s="22">
        <v>44312.14557168245</v>
      </c>
      <c r="K14" s="22">
        <v>45273.82624053751</v>
      </c>
      <c r="L14" s="22">
        <v>45578.64334369427</v>
      </c>
      <c r="M14" s="22">
        <v>45995.202844018735</v>
      </c>
      <c r="N14" s="22">
        <v>46842.28463182076</v>
      </c>
      <c r="O14" s="22">
        <v>47658.61242493102</v>
      </c>
    </row>
    <row r="15" spans="1:15" ht="13.5">
      <c r="A15" s="20" t="s">
        <v>11</v>
      </c>
      <c r="B15" s="10" t="s">
        <v>12</v>
      </c>
      <c r="C15" s="11"/>
      <c r="D15" s="12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3.5">
      <c r="A16" s="20" t="s">
        <v>13</v>
      </c>
      <c r="B16" s="26" t="s">
        <v>14</v>
      </c>
      <c r="C16" s="11"/>
      <c r="D16" s="12"/>
      <c r="E16" s="27">
        <f>E14+E15</f>
        <v>40105.5</v>
      </c>
      <c r="F16" s="27">
        <f aca="true" t="shared" si="0" ref="F16:O16">F14+F15</f>
        <v>41368.55369795692</v>
      </c>
      <c r="G16" s="27">
        <f t="shared" si="0"/>
        <v>42195.81518758345</v>
      </c>
      <c r="H16" s="27">
        <f t="shared" si="0"/>
        <v>42893.284563205314</v>
      </c>
      <c r="I16" s="27">
        <f t="shared" si="0"/>
        <v>43464.88479217913</v>
      </c>
      <c r="J16" s="27">
        <f t="shared" si="0"/>
        <v>44312.14557168245</v>
      </c>
      <c r="K16" s="27">
        <f t="shared" si="0"/>
        <v>45273.82624053751</v>
      </c>
      <c r="L16" s="27">
        <f t="shared" si="0"/>
        <v>45578.64334369427</v>
      </c>
      <c r="M16" s="27">
        <f t="shared" si="0"/>
        <v>45995.202844018735</v>
      </c>
      <c r="N16" s="27">
        <f t="shared" si="0"/>
        <v>46842.28463182076</v>
      </c>
      <c r="O16" s="27">
        <f t="shared" si="0"/>
        <v>47658.61242493102</v>
      </c>
    </row>
    <row r="17" spans="1:15" ht="13.5">
      <c r="A17" s="20" t="s">
        <v>15</v>
      </c>
      <c r="B17" s="10" t="s">
        <v>16</v>
      </c>
      <c r="C17" s="11"/>
      <c r="D17" s="12"/>
      <c r="E17" s="22">
        <v>13</v>
      </c>
      <c r="F17" s="22">
        <v>32</v>
      </c>
      <c r="G17" s="22">
        <v>36</v>
      </c>
      <c r="H17" s="22">
        <v>40</v>
      </c>
      <c r="I17" s="22">
        <v>48</v>
      </c>
      <c r="J17" s="22">
        <v>60</v>
      </c>
      <c r="K17" s="22">
        <v>61</v>
      </c>
      <c r="L17" s="22">
        <v>61</v>
      </c>
      <c r="M17" s="22">
        <v>61</v>
      </c>
      <c r="N17" s="22">
        <v>61</v>
      </c>
      <c r="O17" s="22">
        <v>61</v>
      </c>
    </row>
    <row r="18" spans="1:15" ht="13.5">
      <c r="A18" s="20" t="s">
        <v>17</v>
      </c>
      <c r="B18" s="10" t="s">
        <v>18</v>
      </c>
      <c r="C18" s="11"/>
      <c r="D18" s="12"/>
      <c r="E18" s="22">
        <v>710</v>
      </c>
      <c r="F18" s="22">
        <v>888</v>
      </c>
      <c r="G18" s="22">
        <v>898</v>
      </c>
      <c r="H18" s="22">
        <v>903</v>
      </c>
      <c r="I18" s="22">
        <v>919</v>
      </c>
      <c r="J18" s="22">
        <v>947</v>
      </c>
      <c r="K18" s="22">
        <v>943</v>
      </c>
      <c r="L18" s="22">
        <v>944</v>
      </c>
      <c r="M18" s="22">
        <v>945</v>
      </c>
      <c r="N18" s="22">
        <v>946</v>
      </c>
      <c r="O18" s="22">
        <v>947</v>
      </c>
    </row>
    <row r="19" spans="1:15" ht="13.5">
      <c r="A19" s="20" t="s">
        <v>19</v>
      </c>
      <c r="B19" s="26" t="s">
        <v>20</v>
      </c>
      <c r="C19" s="11"/>
      <c r="D19" s="12"/>
      <c r="E19" s="27">
        <f>E16-E17-E18</f>
        <v>39382.5</v>
      </c>
      <c r="F19" s="27">
        <f aca="true" t="shared" si="1" ref="F19:O19">F16-F17-F18</f>
        <v>40448.55369795692</v>
      </c>
      <c r="G19" s="27">
        <f t="shared" si="1"/>
        <v>41261.81518758345</v>
      </c>
      <c r="H19" s="27">
        <f t="shared" si="1"/>
        <v>41950.284563205314</v>
      </c>
      <c r="I19" s="27">
        <f t="shared" si="1"/>
        <v>42497.88479217913</v>
      </c>
      <c r="J19" s="27">
        <f t="shared" si="1"/>
        <v>43305.14557168245</v>
      </c>
      <c r="K19" s="27">
        <f t="shared" si="1"/>
        <v>44269.82624053751</v>
      </c>
      <c r="L19" s="27">
        <f t="shared" si="1"/>
        <v>44573.64334369427</v>
      </c>
      <c r="M19" s="27">
        <f t="shared" si="1"/>
        <v>44989.202844018735</v>
      </c>
      <c r="N19" s="27">
        <f t="shared" si="1"/>
        <v>45835.28463182076</v>
      </c>
      <c r="O19" s="27">
        <f t="shared" si="1"/>
        <v>46650.61242493102</v>
      </c>
    </row>
    <row r="20" spans="1:15" ht="13.5">
      <c r="A20" s="20" t="s">
        <v>21</v>
      </c>
      <c r="B20" s="10" t="s">
        <v>22</v>
      </c>
      <c r="C20" s="11"/>
      <c r="D20" s="12">
        <v>1</v>
      </c>
      <c r="E20" s="58">
        <v>54556.5</v>
      </c>
      <c r="F20" s="58">
        <v>54556.5</v>
      </c>
      <c r="G20" s="58">
        <v>54556.5</v>
      </c>
      <c r="H20" s="58">
        <v>54556.5</v>
      </c>
      <c r="I20" s="58">
        <v>54556.5</v>
      </c>
      <c r="J20" s="58">
        <v>54556.5</v>
      </c>
      <c r="K20" s="58">
        <v>54556.5</v>
      </c>
      <c r="L20" s="58">
        <v>54556.5</v>
      </c>
      <c r="M20" s="58">
        <v>54556.5</v>
      </c>
      <c r="N20" s="58">
        <v>54556.5</v>
      </c>
      <c r="O20" s="58">
        <v>54556.5</v>
      </c>
    </row>
    <row r="21" spans="1:15" ht="13.5">
      <c r="A21" s="20" t="s">
        <v>23</v>
      </c>
      <c r="B21" s="9" t="s">
        <v>24</v>
      </c>
      <c r="C21" s="11"/>
      <c r="D21" s="12">
        <v>2</v>
      </c>
      <c r="E21" s="22">
        <v>9271</v>
      </c>
      <c r="F21" s="22">
        <v>9271</v>
      </c>
      <c r="G21" s="22">
        <v>9271</v>
      </c>
      <c r="H21" s="22">
        <v>9271</v>
      </c>
      <c r="I21" s="22">
        <v>9271</v>
      </c>
      <c r="J21" s="22">
        <v>9271</v>
      </c>
      <c r="K21" s="22">
        <v>9271</v>
      </c>
      <c r="L21" s="22">
        <v>9271</v>
      </c>
      <c r="M21" s="22">
        <v>9271</v>
      </c>
      <c r="N21" s="22">
        <v>9271</v>
      </c>
      <c r="O21" s="22">
        <v>9271</v>
      </c>
    </row>
    <row r="22" spans="1:15" ht="13.5">
      <c r="A22" s="20" t="s">
        <v>25</v>
      </c>
      <c r="B22" s="9" t="s">
        <v>26</v>
      </c>
      <c r="C22" s="11"/>
      <c r="D22" s="12">
        <v>1</v>
      </c>
      <c r="E22" s="22">
        <v>42</v>
      </c>
      <c r="F22" s="22">
        <v>42</v>
      </c>
      <c r="G22" s="22">
        <v>42</v>
      </c>
      <c r="H22" s="22">
        <v>42</v>
      </c>
      <c r="I22" s="22">
        <v>42</v>
      </c>
      <c r="J22" s="22">
        <v>42</v>
      </c>
      <c r="K22" s="22">
        <v>42</v>
      </c>
      <c r="L22" s="22">
        <v>42</v>
      </c>
      <c r="M22" s="22">
        <v>42</v>
      </c>
      <c r="N22" s="22">
        <v>42</v>
      </c>
      <c r="O22" s="22">
        <v>42</v>
      </c>
    </row>
    <row r="23" spans="1:15" ht="13.5">
      <c r="A23" s="20" t="s">
        <v>27</v>
      </c>
      <c r="B23" s="9" t="s">
        <v>28</v>
      </c>
      <c r="C23" s="11"/>
      <c r="D23" s="12">
        <v>1</v>
      </c>
      <c r="E23" s="22">
        <v>5</v>
      </c>
      <c r="F23" s="22">
        <v>5</v>
      </c>
      <c r="G23" s="22">
        <v>5</v>
      </c>
      <c r="H23" s="22">
        <v>5</v>
      </c>
      <c r="I23" s="22">
        <v>5</v>
      </c>
      <c r="J23" s="22">
        <v>5</v>
      </c>
      <c r="K23" s="22">
        <v>5</v>
      </c>
      <c r="L23" s="22">
        <v>5</v>
      </c>
      <c r="M23" s="22">
        <v>5</v>
      </c>
      <c r="N23" s="22">
        <v>5</v>
      </c>
      <c r="O23" s="22">
        <v>5</v>
      </c>
    </row>
    <row r="24" spans="1:15" ht="13.5">
      <c r="A24" s="20" t="s">
        <v>29</v>
      </c>
      <c r="B24" s="9" t="s">
        <v>30</v>
      </c>
      <c r="C24" s="11"/>
      <c r="D24" s="1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5" ht="13.5">
      <c r="A25" s="20" t="s">
        <v>31</v>
      </c>
      <c r="B25" s="29" t="s">
        <v>32</v>
      </c>
      <c r="C25" s="11"/>
      <c r="D25" s="3">
        <v>2</v>
      </c>
      <c r="E25" s="59">
        <v>45238.5</v>
      </c>
      <c r="F25" s="59">
        <v>45933.8</v>
      </c>
      <c r="G25" s="59">
        <v>46190.8</v>
      </c>
      <c r="H25" s="59">
        <v>47037.8</v>
      </c>
      <c r="I25" s="59">
        <v>47450.7</v>
      </c>
      <c r="J25" s="59">
        <v>47778.8</v>
      </c>
      <c r="K25" s="59">
        <v>49083.8</v>
      </c>
      <c r="L25" s="59">
        <v>49684.8</v>
      </c>
      <c r="M25" s="59">
        <v>50649.8</v>
      </c>
      <c r="N25" s="59">
        <v>50799.8</v>
      </c>
      <c r="O25" s="59">
        <v>51314.8</v>
      </c>
    </row>
    <row r="26" spans="1:15" ht="13.5">
      <c r="A26" s="20" t="s">
        <v>33</v>
      </c>
      <c r="B26" s="26" t="s">
        <v>34</v>
      </c>
      <c r="C26" s="11"/>
      <c r="D26" s="12"/>
      <c r="E26" s="27">
        <f>E27+E28</f>
        <v>3</v>
      </c>
      <c r="F26" s="27">
        <f aca="true" t="shared" si="2" ref="F26:O26">F27+F28</f>
        <v>3</v>
      </c>
      <c r="G26" s="27">
        <f t="shared" si="2"/>
        <v>3</v>
      </c>
      <c r="H26" s="27">
        <f t="shared" si="2"/>
        <v>3</v>
      </c>
      <c r="I26" s="27">
        <f t="shared" si="2"/>
        <v>3</v>
      </c>
      <c r="J26" s="27">
        <f t="shared" si="2"/>
        <v>3</v>
      </c>
      <c r="K26" s="27">
        <f t="shared" si="2"/>
        <v>3</v>
      </c>
      <c r="L26" s="27">
        <f t="shared" si="2"/>
        <v>3</v>
      </c>
      <c r="M26" s="27">
        <f t="shared" si="2"/>
        <v>3</v>
      </c>
      <c r="N26" s="27">
        <f t="shared" si="2"/>
        <v>3</v>
      </c>
      <c r="O26" s="27">
        <f t="shared" si="2"/>
        <v>3</v>
      </c>
    </row>
    <row r="27" spans="1:15" ht="13.5">
      <c r="A27" s="20" t="s">
        <v>35</v>
      </c>
      <c r="B27" s="10" t="s">
        <v>36</v>
      </c>
      <c r="C27" s="11"/>
      <c r="D27" s="12"/>
      <c r="E27" s="22">
        <v>3</v>
      </c>
      <c r="F27" s="22">
        <v>3</v>
      </c>
      <c r="G27" s="22">
        <v>3</v>
      </c>
      <c r="H27" s="22">
        <v>3</v>
      </c>
      <c r="I27" s="22">
        <v>3</v>
      </c>
      <c r="J27" s="22">
        <v>3</v>
      </c>
      <c r="K27" s="22">
        <v>3</v>
      </c>
      <c r="L27" s="22">
        <v>3</v>
      </c>
      <c r="M27" s="22">
        <v>3</v>
      </c>
      <c r="N27" s="22">
        <v>3</v>
      </c>
      <c r="O27" s="22">
        <v>3</v>
      </c>
    </row>
    <row r="28" spans="1:15" ht="13.5">
      <c r="A28" s="20" t="s">
        <v>37</v>
      </c>
      <c r="B28" s="10" t="s">
        <v>38</v>
      </c>
      <c r="C28" s="11"/>
      <c r="D28" s="1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ht="13.5">
      <c r="A29" s="20" t="s">
        <v>39</v>
      </c>
      <c r="B29" s="26" t="s">
        <v>40</v>
      </c>
      <c r="C29" s="11"/>
      <c r="D29" s="12"/>
      <c r="E29" s="27">
        <f>E25+E26</f>
        <v>45241.5</v>
      </c>
      <c r="F29" s="27">
        <f>F25+F26</f>
        <v>45936.8</v>
      </c>
      <c r="G29" s="27">
        <f aca="true" t="shared" si="3" ref="G29:O29">G25+G26</f>
        <v>46193.8</v>
      </c>
      <c r="H29" s="27">
        <f t="shared" si="3"/>
        <v>47040.8</v>
      </c>
      <c r="I29" s="27">
        <f t="shared" si="3"/>
        <v>47453.7</v>
      </c>
      <c r="J29" s="27">
        <f t="shared" si="3"/>
        <v>47781.8</v>
      </c>
      <c r="K29" s="27">
        <f t="shared" si="3"/>
        <v>49086.8</v>
      </c>
      <c r="L29" s="27">
        <f t="shared" si="3"/>
        <v>49687.8</v>
      </c>
      <c r="M29" s="27">
        <f t="shared" si="3"/>
        <v>50652.8</v>
      </c>
      <c r="N29" s="27">
        <f t="shared" si="3"/>
        <v>50802.8</v>
      </c>
      <c r="O29" s="27">
        <f t="shared" si="3"/>
        <v>51317.8</v>
      </c>
    </row>
    <row r="30" spans="1:15" ht="13.5">
      <c r="A30" s="20" t="s">
        <v>41</v>
      </c>
      <c r="B30" s="10" t="s">
        <v>42</v>
      </c>
      <c r="C30" s="29"/>
      <c r="D30" s="43"/>
      <c r="E30" s="41">
        <v>358.2</v>
      </c>
      <c r="F30" s="41">
        <v>370.3</v>
      </c>
      <c r="G30" s="41">
        <v>375.3</v>
      </c>
      <c r="H30" s="41">
        <v>375.3</v>
      </c>
      <c r="I30" s="41">
        <v>375.3</v>
      </c>
      <c r="J30" s="41">
        <v>375.3</v>
      </c>
      <c r="K30" s="41">
        <v>375.3</v>
      </c>
      <c r="L30" s="41">
        <v>375.3</v>
      </c>
      <c r="M30" s="41">
        <v>375.3</v>
      </c>
      <c r="N30" s="41">
        <v>375.3</v>
      </c>
      <c r="O30" s="41">
        <v>375.3</v>
      </c>
    </row>
    <row r="31" spans="1:15" ht="13.5">
      <c r="A31" s="20" t="s">
        <v>43</v>
      </c>
      <c r="B31" s="10" t="s">
        <v>44</v>
      </c>
      <c r="C31" s="11"/>
      <c r="D31" s="12"/>
      <c r="E31" s="41">
        <v>4958.2</v>
      </c>
      <c r="F31" s="41">
        <v>4318</v>
      </c>
      <c r="G31" s="41">
        <v>4659</v>
      </c>
      <c r="H31" s="41">
        <v>4282</v>
      </c>
      <c r="I31" s="41">
        <v>4264</v>
      </c>
      <c r="J31" s="41">
        <v>4067</v>
      </c>
      <c r="K31" s="41">
        <v>4245</v>
      </c>
      <c r="L31" s="41">
        <v>3999</v>
      </c>
      <c r="M31" s="41">
        <v>4095</v>
      </c>
      <c r="N31" s="41">
        <v>4317</v>
      </c>
      <c r="O31" s="41">
        <v>4228</v>
      </c>
    </row>
    <row r="32" spans="1:15" ht="13.5">
      <c r="A32" s="20" t="s">
        <v>45</v>
      </c>
      <c r="B32" s="10" t="s">
        <v>46</v>
      </c>
      <c r="C32" s="11"/>
      <c r="D32" s="12"/>
      <c r="E32" s="41">
        <v>3152</v>
      </c>
      <c r="F32" s="41">
        <v>2313</v>
      </c>
      <c r="G32" s="41">
        <v>2425</v>
      </c>
      <c r="H32" s="41">
        <v>2397</v>
      </c>
      <c r="I32" s="41">
        <v>2356</v>
      </c>
      <c r="J32" s="41">
        <v>2231</v>
      </c>
      <c r="K32" s="41">
        <v>2263</v>
      </c>
      <c r="L32" s="41">
        <v>2161</v>
      </c>
      <c r="M32" s="41">
        <v>2174</v>
      </c>
      <c r="N32" s="41">
        <v>2136</v>
      </c>
      <c r="O32" s="41">
        <v>1999</v>
      </c>
    </row>
    <row r="33" spans="1:15" ht="13.5">
      <c r="A33" s="20" t="s">
        <v>47</v>
      </c>
      <c r="B33" s="10" t="s">
        <v>48</v>
      </c>
      <c r="C33" s="11"/>
      <c r="D33" s="12"/>
      <c r="E33" s="41">
        <v>2200</v>
      </c>
      <c r="F33" s="41">
        <v>2283</v>
      </c>
      <c r="G33" s="41">
        <v>2143</v>
      </c>
      <c r="H33" s="41">
        <v>2080</v>
      </c>
      <c r="I33" s="41">
        <v>2119</v>
      </c>
      <c r="J33" s="41">
        <v>2082</v>
      </c>
      <c r="K33" s="41">
        <v>2473</v>
      </c>
      <c r="L33" s="41">
        <v>2398</v>
      </c>
      <c r="M33" s="41">
        <v>2730</v>
      </c>
      <c r="N33" s="41">
        <v>2852</v>
      </c>
      <c r="O33" s="41">
        <v>2788</v>
      </c>
    </row>
    <row r="34" spans="1:15" ht="13.5">
      <c r="A34" s="20" t="s">
        <v>49</v>
      </c>
      <c r="B34" s="10" t="s">
        <v>50</v>
      </c>
      <c r="C34" s="11"/>
      <c r="D34" s="12"/>
      <c r="E34" s="41">
        <v>2010</v>
      </c>
      <c r="F34" s="41">
        <v>2093</v>
      </c>
      <c r="G34" s="41">
        <v>1975</v>
      </c>
      <c r="H34" s="41">
        <v>1912</v>
      </c>
      <c r="I34" s="41">
        <v>1914</v>
      </c>
      <c r="J34" s="41">
        <v>1912</v>
      </c>
      <c r="K34" s="41">
        <v>2214</v>
      </c>
      <c r="L34" s="41">
        <v>2201</v>
      </c>
      <c r="M34" s="41">
        <v>2204</v>
      </c>
      <c r="N34" s="41">
        <v>2206</v>
      </c>
      <c r="O34" s="41">
        <v>2209</v>
      </c>
    </row>
    <row r="35" spans="1:32" ht="13.5">
      <c r="A35" s="60" t="s">
        <v>51</v>
      </c>
      <c r="B35" s="61" t="s">
        <v>52</v>
      </c>
      <c r="C35" s="62"/>
      <c r="D35" s="63"/>
      <c r="E35" s="64">
        <f>E29+E31-E33</f>
        <v>47999.7</v>
      </c>
      <c r="F35" s="64">
        <f>F29+(F31-F33)</f>
        <v>47971.8</v>
      </c>
      <c r="G35" s="64">
        <f aca="true" t="shared" si="4" ref="G35:O35">G29+G31-G33</f>
        <v>48709.8</v>
      </c>
      <c r="H35" s="64">
        <f t="shared" si="4"/>
        <v>49242.8</v>
      </c>
      <c r="I35" s="64">
        <f t="shared" si="4"/>
        <v>49598.7</v>
      </c>
      <c r="J35" s="64">
        <f t="shared" si="4"/>
        <v>49766.8</v>
      </c>
      <c r="K35" s="64">
        <f t="shared" si="4"/>
        <v>50858.8</v>
      </c>
      <c r="L35" s="64">
        <f t="shared" si="4"/>
        <v>51288.8</v>
      </c>
      <c r="M35" s="64">
        <f t="shared" si="4"/>
        <v>52017.8</v>
      </c>
      <c r="N35" s="64">
        <f t="shared" si="4"/>
        <v>52267.8</v>
      </c>
      <c r="O35" s="64">
        <f t="shared" si="4"/>
        <v>52757.8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3.5">
      <c r="A36" s="32"/>
      <c r="B36" s="33"/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4" ht="13.5">
      <c r="A37" s="21"/>
      <c r="D37" s="12"/>
    </row>
    <row r="38" spans="1:4" ht="13.5">
      <c r="A38" s="21" t="s">
        <v>8</v>
      </c>
      <c r="D38" s="12"/>
    </row>
    <row r="39" spans="1:4" ht="13.5">
      <c r="A39" s="21">
        <v>1</v>
      </c>
      <c r="B39" s="2" t="s">
        <v>53</v>
      </c>
      <c r="D39" s="12"/>
    </row>
    <row r="40" spans="1:4" ht="13.5">
      <c r="A40" s="21">
        <v>2</v>
      </c>
      <c r="B40" s="11" t="s">
        <v>54</v>
      </c>
      <c r="D40" s="12"/>
    </row>
    <row r="41" spans="1:4" ht="13.5">
      <c r="A41" s="21">
        <v>2</v>
      </c>
      <c r="B41" s="11" t="s">
        <v>55</v>
      </c>
      <c r="D41" s="12"/>
    </row>
    <row r="42" spans="1:4" ht="13.5">
      <c r="A42" s="21">
        <v>2</v>
      </c>
      <c r="B42" s="2" t="s">
        <v>92</v>
      </c>
      <c r="D42" s="12"/>
    </row>
    <row r="43" spans="1:4" ht="13.5">
      <c r="A43" s="36"/>
      <c r="B43" s="11" t="s">
        <v>93</v>
      </c>
      <c r="C43" s="11"/>
      <c r="D43" s="12"/>
    </row>
    <row r="44" spans="1:4" ht="13.5">
      <c r="A44" s="36"/>
      <c r="B44" s="11"/>
      <c r="C44" s="11"/>
      <c r="D44" s="12"/>
    </row>
    <row r="45" spans="1:4" ht="13.5">
      <c r="A45" s="36"/>
      <c r="B45" s="11"/>
      <c r="C45" s="11"/>
      <c r="D45" s="12"/>
    </row>
    <row r="46" spans="1:4" ht="13.5">
      <c r="A46" s="36"/>
      <c r="B46" s="11"/>
      <c r="D46" s="12"/>
    </row>
    <row r="47" spans="1:4" ht="13.5">
      <c r="A47" s="36"/>
      <c r="B47" s="11"/>
      <c r="C47" s="11"/>
      <c r="D47" s="12"/>
    </row>
    <row r="48" spans="1:4" ht="13.5">
      <c r="A48" s="36"/>
      <c r="B48" s="11"/>
      <c r="C48" s="11"/>
      <c r="D48" s="12"/>
    </row>
    <row r="49" spans="1:4" ht="13.5">
      <c r="A49" s="36"/>
      <c r="B49" s="11"/>
      <c r="C49" s="11"/>
      <c r="D49" s="12"/>
    </row>
    <row r="50" spans="1:4" ht="13.5">
      <c r="A50" s="36"/>
      <c r="B50" s="11"/>
      <c r="C50" s="11"/>
      <c r="D50" s="12"/>
    </row>
    <row r="51" spans="1:4" ht="13.5">
      <c r="A51" s="36"/>
      <c r="B51" s="11"/>
      <c r="C51" s="11"/>
      <c r="D51" s="12"/>
    </row>
    <row r="52" spans="1:4" ht="13.5">
      <c r="A52" s="36"/>
      <c r="B52" s="11"/>
      <c r="C52" s="11"/>
      <c r="D52" s="12"/>
    </row>
    <row r="53" spans="1:4" ht="13.5">
      <c r="A53" s="36"/>
      <c r="B53" s="11"/>
      <c r="C53" s="11"/>
      <c r="D53" s="12"/>
    </row>
    <row r="54" spans="1:4" ht="13.5">
      <c r="A54" s="36"/>
      <c r="B54" s="11"/>
      <c r="C54" s="11"/>
      <c r="D54" s="12"/>
    </row>
    <row r="55" spans="1:4" ht="13.5">
      <c r="A55" s="36"/>
      <c r="B55" s="11"/>
      <c r="C55" s="11"/>
      <c r="D55" s="12"/>
    </row>
    <row r="56" spans="1:4" ht="13.5">
      <c r="A56" s="36"/>
      <c r="B56" s="11"/>
      <c r="C56" s="11"/>
      <c r="D56" s="12"/>
    </row>
    <row r="57" spans="1:4" ht="13.5">
      <c r="A57" s="36"/>
      <c r="B57" s="11"/>
      <c r="C57" s="11"/>
      <c r="D57" s="12"/>
    </row>
    <row r="58" spans="1:4" ht="13.5">
      <c r="A58" s="36"/>
      <c r="B58" s="11"/>
      <c r="C58" s="11"/>
      <c r="D58" s="12"/>
    </row>
    <row r="59" spans="1:4" ht="13.5">
      <c r="A59" s="36"/>
      <c r="B59" s="11"/>
      <c r="C59" s="11"/>
      <c r="D59" s="12"/>
    </row>
    <row r="60" spans="1:4" ht="13.5">
      <c r="A60" s="36"/>
      <c r="B60" s="11"/>
      <c r="C60" s="11"/>
      <c r="D60" s="12"/>
    </row>
    <row r="61" spans="1:4" ht="13.5">
      <c r="A61" s="36"/>
      <c r="B61" s="11"/>
      <c r="C61" s="11"/>
      <c r="D61" s="12"/>
    </row>
    <row r="62" spans="1:4" ht="13.5">
      <c r="A62" s="36"/>
      <c r="B62" s="11"/>
      <c r="C62" s="11"/>
      <c r="D62" s="12"/>
    </row>
    <row r="63" spans="1:4" ht="13.5">
      <c r="A63" s="36"/>
      <c r="B63" s="11"/>
      <c r="C63" s="11"/>
      <c r="D63" s="12"/>
    </row>
    <row r="64" spans="1:4" ht="13.5">
      <c r="A64" s="36"/>
      <c r="B64" s="11"/>
      <c r="C64" s="11"/>
      <c r="D64" s="12"/>
    </row>
    <row r="65" spans="1:4" ht="13.5">
      <c r="A65" s="36"/>
      <c r="B65" s="11"/>
      <c r="C65" s="11"/>
      <c r="D65" s="12"/>
    </row>
    <row r="66" spans="1:4" ht="13.5">
      <c r="A66" s="36"/>
      <c r="B66" s="11"/>
      <c r="C66" s="11"/>
      <c r="D66" s="12"/>
    </row>
    <row r="67" spans="1:4" ht="13.5">
      <c r="A67" s="36"/>
      <c r="B67" s="11"/>
      <c r="C67" s="11"/>
      <c r="D67" s="12"/>
    </row>
    <row r="68" spans="1:4" ht="13.5">
      <c r="A68" s="36"/>
      <c r="B68" s="11"/>
      <c r="C68" s="11"/>
      <c r="D68" s="12"/>
    </row>
    <row r="69" spans="1:4" ht="13.5">
      <c r="A69" s="36"/>
      <c r="B69" s="11"/>
      <c r="C69" s="11"/>
      <c r="D69" s="12"/>
    </row>
    <row r="70" spans="1:4" ht="13.5">
      <c r="A70" s="36"/>
      <c r="B70" s="11"/>
      <c r="C70" s="11"/>
      <c r="D70" s="12"/>
    </row>
    <row r="71" spans="1:4" ht="13.5">
      <c r="A71" s="36"/>
      <c r="B71" s="11"/>
      <c r="C71" s="11"/>
      <c r="D71" s="12"/>
    </row>
    <row r="72" spans="1:4" ht="13.5">
      <c r="A72" s="36"/>
      <c r="B72" s="11"/>
      <c r="C72" s="11"/>
      <c r="D72" s="12"/>
    </row>
    <row r="73" spans="1:4" ht="13.5">
      <c r="A73" s="36"/>
      <c r="B73" s="11"/>
      <c r="C73" s="11"/>
      <c r="D73" s="12"/>
    </row>
    <row r="74" spans="1:4" ht="13.5">
      <c r="A74" s="36"/>
      <c r="B74" s="11"/>
      <c r="C74" s="11"/>
      <c r="D74" s="12"/>
    </row>
    <row r="75" spans="1:4" ht="13.5">
      <c r="A75" s="36"/>
      <c r="B75" s="11"/>
      <c r="C75" s="11"/>
      <c r="D75" s="12"/>
    </row>
    <row r="76" spans="1:4" ht="13.5">
      <c r="A76" s="36"/>
      <c r="B76" s="11"/>
      <c r="C76" s="11"/>
      <c r="D76" s="12"/>
    </row>
    <row r="77" spans="1:4" ht="13.5">
      <c r="A77" s="36"/>
      <c r="B77" s="11"/>
      <c r="C77" s="11"/>
      <c r="D77" s="12"/>
    </row>
    <row r="78" spans="1:4" ht="13.5">
      <c r="A78" s="36"/>
      <c r="B78" s="11"/>
      <c r="C78" s="11"/>
      <c r="D78" s="12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cp:lastPrinted>2007-01-17T20:02:53Z</cp:lastPrinted>
  <dcterms:created xsi:type="dcterms:W3CDTF">2006-02-01T20:13:19Z</dcterms:created>
  <dcterms:modified xsi:type="dcterms:W3CDTF">2008-02-07T16:07:22Z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511915947</vt:i4>
  </property>
  <property fmtid="{D5CDD505-2E9C-101B-9397-08002B2CF9AE}" pid="3" name="_EmailSubject">
    <vt:lpwstr>Here is the second sect  - also, you have the table changes for the proposed transmission files - you were going to update those</vt:lpwstr>
  </property>
  <property fmtid="{D5CDD505-2E9C-101B-9397-08002B2CF9AE}" pid="4" name="_AuthorEmail">
    <vt:lpwstr>John.Makens@eia.doe.gov</vt:lpwstr>
  </property>
  <property fmtid="{D5CDD505-2E9C-101B-9397-08002B2CF9AE}" pid="5" name="_AuthorEmailDisplayName">
    <vt:lpwstr>Makens, John</vt:lpwstr>
  </property>
  <property fmtid="{D5CDD505-2E9C-101B-9397-08002B2CF9AE}" pid="6" name="_PreviousAdHocReviewCycleID">
    <vt:i4>1800121672</vt:i4>
  </property>
</Properties>
</file>