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CA RLIS" sheetId="1" r:id="rId1"/>
  </sheets>
  <definedNames/>
  <calcPr fullCalcOnLoad="1"/>
</workbook>
</file>

<file path=xl/sharedStrings.xml><?xml version="1.0" encoding="utf-8"?>
<sst xmlns="http://schemas.openxmlformats.org/spreadsheetml/2006/main" count="557" uniqueCount="92">
  <si>
    <t>LEAs eligible for the Rural and Low-Income School Program</t>
  </si>
  <si>
    <t>ALLOCATION FORMULA:
Each State will receive an amount equal to its share of the total number of students in ADA in all eligible districts nationally.  
States may award the funds competitively, by a formula based on ADA or some other formula that more effectively targets poverty.</t>
  </si>
  <si>
    <t>FISCAL YEAR 2003 SPREADSHEET FOR SMALL, RURAL SCHOOL ACHIEVEMENT PROGRAM AND RURAL LOW-INCOME SCHOOL PROGRAM</t>
  </si>
  <si>
    <t>EMENT PROGRAM AND RURAL LOW' INCOME</t>
  </si>
  <si>
    <t>California public school districts</t>
  </si>
  <si>
    <t>NCES LEA ID</t>
  </si>
  <si>
    <t>State ID</t>
  </si>
  <si>
    <t>District Name</t>
  </si>
  <si>
    <t>Locale codes of schools in the LEA</t>
  </si>
  <si>
    <t>Does each school have a locale code of 7 or 8?</t>
  </si>
  <si>
    <t>Is this a change in the preceding column from the FY2002 REAP</t>
  </si>
  <si>
    <t>Is the LEA defined as rural by the State? (YES/NO/NA)</t>
  </si>
  <si>
    <t>Average Daily Attendance</t>
  </si>
  <si>
    <t>Is county population density less than 10 persons/sq. mile (YES/NO/NA)</t>
  </si>
  <si>
    <t>Is LEA eligible for SRSA Program Grant? (YES/NO)</t>
  </si>
  <si>
    <t>Percentage of children from families below poverty line</t>
  </si>
  <si>
    <t>Does LEA meet low-income poverty requirement? (YES/NO)</t>
  </si>
  <si>
    <t>Does each school in LEA have locale code of 6,7, or 8?</t>
  </si>
  <si>
    <t>Is LEA eligible for Rural and Low-Income School grant? (YES/NO)</t>
  </si>
  <si>
    <t>FY 2002 Title II, Part A allocation amount</t>
  </si>
  <si>
    <t>FY 2002 Title II, Part D formula allocation amount</t>
  </si>
  <si>
    <t>FY 2002 Title IV, Part A allocation amount</t>
  </si>
  <si>
    <t>FY 2002 Title V allocation amount</t>
  </si>
  <si>
    <t>SRSA rural eligible</t>
  </si>
  <si>
    <t>SRSA small eligible</t>
  </si>
  <si>
    <t>should be SRSA rural eligible</t>
  </si>
  <si>
    <t>should be SRSA small eligible</t>
  </si>
  <si>
    <t>Incorrectly identified as SRSA rural eligible</t>
  </si>
  <si>
    <t>Incorrectly identified as SRSA small eligible</t>
  </si>
  <si>
    <t>SRSA eligible</t>
  </si>
  <si>
    <t>State misidentified SRSA eligible</t>
  </si>
  <si>
    <t>State misidentified not eligible</t>
  </si>
  <si>
    <t>RLIS rural eligible</t>
  </si>
  <si>
    <t>RLIS pov. Eligible</t>
  </si>
  <si>
    <t>Initial RLIS eligible</t>
  </si>
  <si>
    <t>SRSA and RLIS eligible</t>
  </si>
  <si>
    <t>RLIS eligible</t>
  </si>
  <si>
    <t>State misidentified RLIS eligible</t>
  </si>
  <si>
    <t>State misidentified not RLIS eligible</t>
  </si>
  <si>
    <t>YES</t>
  </si>
  <si>
    <t>NO</t>
  </si>
  <si>
    <t>NA</t>
  </si>
  <si>
    <t>RIVERDALE JOINT UNIFIED</t>
  </si>
  <si>
    <t>ORLAND JOINT UNIFIED</t>
  </si>
  <si>
    <t>CARUTHERS UNIFIED</t>
  </si>
  <si>
    <t>ARCATA ELEMENTARY</t>
  </si>
  <si>
    <t>ARMONA UNION ELEMENTARY</t>
  </si>
  <si>
    <t>BISHOP UNION ELEMENTARY</t>
  </si>
  <si>
    <t>BONSALL UNION ELEMENTARY</t>
  </si>
  <si>
    <t>BRAWLEY ELEMENTARY</t>
  </si>
  <si>
    <t>BRAWLEY UNION HIGH</t>
  </si>
  <si>
    <t>CALEXICO UNIFIED</t>
  </si>
  <si>
    <t>CALIPATRIA UNIFIED</t>
  </si>
  <si>
    <t>CHATOM UNION ELEMENTARY</t>
  </si>
  <si>
    <t>COLUSA UNIFIED</t>
  </si>
  <si>
    <t>CORCORAN JOINT UNIFIED</t>
  </si>
  <si>
    <t>CORNING UNION ELEMENTARY</t>
  </si>
  <si>
    <t>CORNING UNION HIGH</t>
  </si>
  <si>
    <t>DEL NORTE COUNTY UNIFIED</t>
  </si>
  <si>
    <t>FAIRFAX ELEMENTARY</t>
  </si>
  <si>
    <t>FORTUNA UNION ELEMENTARY</t>
  </si>
  <si>
    <t>GRASS VALLEY ELEMENTARY</t>
  </si>
  <si>
    <t>HEBER ELEMENTARY</t>
  </si>
  <si>
    <t>HICKMAN COMMUNITY CHARTER SCHOO</t>
  </si>
  <si>
    <t>HOLTVILLE UNIFIED</t>
  </si>
  <si>
    <t>KLAMATH-TRINITY JOINT UNIFIED</t>
  </si>
  <si>
    <t>KONOCTI UNIFIED</t>
  </si>
  <si>
    <t>LAKEPORT UNIFIED</t>
  </si>
  <si>
    <t>LEMOORE UNION HIGH</t>
  </si>
  <si>
    <t>MARIPOSA COUNTY UNIFIED</t>
  </si>
  <si>
    <t>MARK TWAIN UNION ELEMENTARY</t>
  </si>
  <si>
    <t>MT. SHASTA UNION ELEMENTARY</t>
  </si>
  <si>
    <t>PIXLEY UNION ELEMENTARY</t>
  </si>
  <si>
    <t>RED BLUFF UNION ELEMENTARY</t>
  </si>
  <si>
    <t>REEF-SUNSET UNIFIED</t>
  </si>
  <si>
    <t>RICHGROVE ELEMENTARY</t>
  </si>
  <si>
    <t>ROMOLAND ELEMENTARY</t>
  </si>
  <si>
    <t>SAN PASQUAL VALLEY UNIFIED</t>
  </si>
  <si>
    <t>SONORA ELEMENTARY</t>
  </si>
  <si>
    <t>SONORA UNION HIGH</t>
  </si>
  <si>
    <t>SOULSBYVILLE ELEMENTARY</t>
  </si>
  <si>
    <t>SOUTHERN HUMBOLDT JOINT UNIFIED</t>
  </si>
  <si>
    <t>STRATHMORE UNION ELEMENTARY</t>
  </si>
  <si>
    <t>UKIAH UNIFIED</t>
  </si>
  <si>
    <t>VINELAND ELEMENTARY</t>
  </si>
  <si>
    <t>WASHINGTON UNION HIGH</t>
  </si>
  <si>
    <t>WHEATLAND UNION HIGH</t>
  </si>
  <si>
    <t>WILLIAMS UNIFIED</t>
  </si>
  <si>
    <t>WILLOWS UNIFIED</t>
  </si>
  <si>
    <t>YREKA UNION ELEMENTARY</t>
  </si>
  <si>
    <t>YREKA UNION HIGH</t>
  </si>
  <si>
    <t>AROMAS/SAN JUAN UNIFIED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</si>
</sst>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&quot;$&quot;#,##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b/>
      <sz val="10"/>
      <name val="Arial"/>
      <family val="2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64" fontId="6" fillId="0" borderId="0" xfId="0" applyNumberFormat="1" applyFont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64" fontId="6" fillId="2" borderId="0" xfId="0" applyNumberFormat="1" applyFont="1" applyFill="1" applyAlignment="1">
      <alignment wrapText="1"/>
    </xf>
    <xf numFmtId="165" fontId="6" fillId="2" borderId="0" xfId="0" applyNumberFormat="1" applyFont="1" applyFill="1" applyAlignment="1">
      <alignment wrapText="1"/>
    </xf>
    <xf numFmtId="0" fontId="6" fillId="2" borderId="0" xfId="0" applyFont="1" applyFill="1" applyAlignment="1">
      <alignment wrapText="1"/>
    </xf>
    <xf numFmtId="0" fontId="6" fillId="2" borderId="1" xfId="0" applyFont="1" applyFill="1" applyBorder="1" applyAlignment="1">
      <alignment horizontal="left" textRotation="75" wrapText="1"/>
    </xf>
    <xf numFmtId="0" fontId="6" fillId="3" borderId="1" xfId="0" applyFont="1" applyFill="1" applyBorder="1" applyAlignment="1">
      <alignment horizontal="left" textRotation="75" wrapText="1"/>
    </xf>
    <xf numFmtId="0" fontId="6" fillId="0" borderId="1" xfId="0" applyFont="1" applyBorder="1" applyAlignment="1" applyProtection="1">
      <alignment horizontal="left" textRotation="75" wrapText="1"/>
      <protection locked="0"/>
    </xf>
    <xf numFmtId="14" fontId="6" fillId="0" borderId="1" xfId="0" applyNumberFormat="1" applyFont="1" applyBorder="1" applyAlignment="1" applyProtection="1">
      <alignment horizontal="left" textRotation="75" wrapText="1"/>
      <protection locked="0"/>
    </xf>
    <xf numFmtId="0" fontId="6" fillId="0" borderId="2" xfId="0" applyFont="1" applyFill="1" applyBorder="1" applyAlignment="1" applyProtection="1">
      <alignment horizontal="left" textRotation="75" wrapText="1"/>
      <protection locked="0"/>
    </xf>
    <xf numFmtId="0" fontId="6" fillId="0" borderId="2" xfId="0" applyFont="1" applyFill="1" applyBorder="1" applyAlignment="1" applyProtection="1">
      <alignment horizontal="right" textRotation="75" wrapText="1"/>
      <protection locked="0"/>
    </xf>
    <xf numFmtId="1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center"/>
      <protection locked="0"/>
    </xf>
    <xf numFmtId="0" fontId="6" fillId="3" borderId="4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49" fontId="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9" fontId="6" fillId="0" borderId="0" xfId="0" applyNumberFormat="1" applyFont="1" applyFill="1" applyAlignment="1">
      <alignment wrapText="1"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61"/>
  <sheetViews>
    <sheetView tabSelected="1" zoomScale="75" zoomScaleNormal="75" workbookViewId="0" topLeftCell="A1">
      <pane ySplit="11" topLeftCell="BM12" activePane="bottomLeft" state="frozen"/>
      <selection pane="topLeft" activeCell="A1" sqref="A1"/>
      <selection pane="bottomLeft" activeCell="C13" sqref="C13"/>
    </sheetView>
  </sheetViews>
  <sheetFormatPr defaultColWidth="9.00390625" defaultRowHeight="12.75"/>
  <cols>
    <col min="1" max="1" width="7.375" style="0" customWidth="1"/>
    <col min="2" max="2" width="8.875" style="0" customWidth="1"/>
    <col min="3" max="3" width="31.25390625" style="0" customWidth="1"/>
    <col min="4" max="8" width="8.625" style="0" hidden="1" customWidth="1"/>
    <col min="9" max="9" width="5.75390625" style="0" customWidth="1"/>
    <col min="10" max="10" width="5.625" style="0" hidden="1" customWidth="1"/>
    <col min="11" max="11" width="5.75390625" style="0" hidden="1" customWidth="1"/>
    <col min="12" max="12" width="5.875" style="0" hidden="1" customWidth="1"/>
    <col min="13" max="13" width="5.25390625" style="0" customWidth="1"/>
    <col min="14" max="14" width="8.125" style="0" hidden="1" customWidth="1"/>
    <col min="15" max="15" width="6.375" style="0" hidden="1" customWidth="1"/>
    <col min="16" max="16" width="6.875" style="0" customWidth="1"/>
    <col min="17" max="17" width="6.125" style="0" customWidth="1"/>
    <col min="18" max="18" width="6.375" style="0" customWidth="1"/>
    <col min="19" max="19" width="6.625" style="0" customWidth="1"/>
    <col min="20" max="20" width="6.25390625" style="0" customWidth="1"/>
    <col min="21" max="21" width="6.125" style="0" customWidth="1"/>
    <col min="22" max="41" width="6.875" style="0" hidden="1" customWidth="1"/>
    <col min="42" max="16384" width="6.875" style="0" customWidth="1"/>
  </cols>
  <sheetData>
    <row r="1" spans="1:31" ht="12.75">
      <c r="A1" s="26" t="s">
        <v>2</v>
      </c>
      <c r="B1" s="26"/>
      <c r="C1" s="26"/>
      <c r="D1" s="26"/>
      <c r="E1" s="26"/>
      <c r="F1" s="26"/>
      <c r="G1" s="26"/>
      <c r="H1" s="26"/>
      <c r="I1" s="26"/>
      <c r="J1" s="26" t="s">
        <v>3</v>
      </c>
      <c r="K1" s="26"/>
      <c r="L1" s="26"/>
      <c r="M1" s="1"/>
      <c r="N1" s="1"/>
      <c r="O1" s="1"/>
      <c r="P1" s="1"/>
      <c r="Q1" s="2"/>
      <c r="R1" s="2"/>
      <c r="S1" s="2"/>
      <c r="T1" s="2"/>
      <c r="U1" s="3"/>
      <c r="V1" s="3"/>
      <c r="W1" s="3"/>
      <c r="X1" s="3"/>
      <c r="Y1" s="3"/>
      <c r="Z1" s="2"/>
      <c r="AA1" s="2"/>
      <c r="AB1" s="2"/>
      <c r="AC1" s="2"/>
      <c r="AD1" s="2"/>
      <c r="AE1" s="3"/>
    </row>
    <row r="2" spans="1:26" ht="12.75">
      <c r="A2" s="26" t="s">
        <v>4</v>
      </c>
      <c r="B2" s="26"/>
      <c r="C2" s="26"/>
      <c r="D2" s="1"/>
      <c r="E2" s="1"/>
      <c r="F2" s="1"/>
      <c r="G2" s="1"/>
      <c r="H2" s="1"/>
      <c r="I2" s="4"/>
      <c r="J2" s="3"/>
      <c r="K2" s="3"/>
      <c r="L2" s="2"/>
      <c r="M2" s="2"/>
      <c r="N2" s="2"/>
      <c r="O2" s="2"/>
      <c r="P2" s="3"/>
      <c r="Q2" s="3"/>
      <c r="R2" s="3"/>
      <c r="S2" s="3"/>
      <c r="T2" s="3"/>
      <c r="U2" s="2"/>
      <c r="V2" s="2"/>
      <c r="W2" s="2"/>
      <c r="X2" s="2"/>
      <c r="Y2" s="2"/>
      <c r="Z2" s="3"/>
    </row>
    <row r="3" spans="1:26" ht="12.75">
      <c r="A3" s="1" t="s">
        <v>0</v>
      </c>
      <c r="B3" s="1"/>
      <c r="C3" s="1"/>
      <c r="D3" s="1"/>
      <c r="E3" s="1"/>
      <c r="F3" s="1"/>
      <c r="G3" s="1"/>
      <c r="H3" s="1"/>
      <c r="I3" s="4"/>
      <c r="J3" s="3"/>
      <c r="K3" s="3"/>
      <c r="L3" s="2"/>
      <c r="M3" s="2"/>
      <c r="N3" s="2"/>
      <c r="O3" s="2"/>
      <c r="P3" s="3"/>
      <c r="Q3" s="3"/>
      <c r="R3" s="3"/>
      <c r="S3" s="3"/>
      <c r="T3" s="3"/>
      <c r="U3" s="2"/>
      <c r="V3" s="2"/>
      <c r="W3" s="2"/>
      <c r="X3" s="2"/>
      <c r="Y3" s="2"/>
      <c r="Z3" s="3"/>
    </row>
    <row r="4" spans="1:26" ht="12.75">
      <c r="A4" s="27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3"/>
      <c r="U4" s="2"/>
      <c r="V4" s="2"/>
      <c r="W4" s="2"/>
      <c r="X4" s="2"/>
      <c r="Y4" s="2"/>
      <c r="Z4" s="3"/>
    </row>
    <row r="5" spans="1:26" ht="12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3"/>
      <c r="U5" s="2"/>
      <c r="V5" s="2"/>
      <c r="W5" s="2"/>
      <c r="X5" s="2"/>
      <c r="Y5" s="2"/>
      <c r="Z5" s="3"/>
    </row>
    <row r="6" spans="1:26" ht="12.7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"/>
      <c r="U6" s="2"/>
      <c r="V6" s="2"/>
      <c r="W6" s="2"/>
      <c r="X6" s="2"/>
      <c r="Y6" s="2"/>
      <c r="Z6" s="3"/>
    </row>
    <row r="7" spans="1:26" ht="12.7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3"/>
      <c r="U7" s="2"/>
      <c r="V7" s="2"/>
      <c r="W7" s="2"/>
      <c r="X7" s="2"/>
      <c r="Y7" s="2"/>
      <c r="Z7" s="3"/>
    </row>
    <row r="8" spans="1:26" ht="12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3"/>
      <c r="U8" s="2"/>
      <c r="V8" s="2"/>
      <c r="W8" s="2"/>
      <c r="X8" s="2"/>
      <c r="Y8" s="2"/>
      <c r="Z8" s="3"/>
    </row>
    <row r="9" spans="1:26" ht="12.75">
      <c r="A9" s="1"/>
      <c r="B9" s="1"/>
      <c r="C9" s="1"/>
      <c r="D9" s="1"/>
      <c r="E9" s="1"/>
      <c r="F9" s="1"/>
      <c r="G9" s="1"/>
      <c r="H9" s="1"/>
      <c r="I9" s="4"/>
      <c r="J9" s="3"/>
      <c r="K9" s="3"/>
      <c r="L9" s="2"/>
      <c r="M9" s="2"/>
      <c r="N9" s="2"/>
      <c r="O9" s="2"/>
      <c r="P9" s="3"/>
      <c r="Q9" s="3"/>
      <c r="R9" s="3"/>
      <c r="S9" s="3"/>
      <c r="T9" s="3"/>
      <c r="U9" s="2"/>
      <c r="V9" s="2"/>
      <c r="W9" s="2"/>
      <c r="X9" s="2"/>
      <c r="Y9" s="2"/>
      <c r="Z9" s="3"/>
    </row>
    <row r="10" spans="1:41" ht="168" customHeight="1">
      <c r="A10" s="5" t="s">
        <v>5</v>
      </c>
      <c r="B10" s="6" t="s">
        <v>6</v>
      </c>
      <c r="C10" s="7" t="s">
        <v>7</v>
      </c>
      <c r="D10" s="7"/>
      <c r="E10" s="7"/>
      <c r="F10" s="7"/>
      <c r="G10" s="7"/>
      <c r="H10" s="7"/>
      <c r="I10" s="8" t="s">
        <v>8</v>
      </c>
      <c r="J10" s="8" t="s">
        <v>9</v>
      </c>
      <c r="K10" s="9" t="s">
        <v>10</v>
      </c>
      <c r="L10" s="10" t="s">
        <v>11</v>
      </c>
      <c r="M10" s="11" t="s">
        <v>12</v>
      </c>
      <c r="N10" s="10" t="s">
        <v>13</v>
      </c>
      <c r="O10" s="10" t="s">
        <v>14</v>
      </c>
      <c r="P10" s="8" t="s">
        <v>15</v>
      </c>
      <c r="Q10" s="8" t="s">
        <v>16</v>
      </c>
      <c r="R10" s="9" t="s">
        <v>10</v>
      </c>
      <c r="S10" s="8" t="s">
        <v>17</v>
      </c>
      <c r="T10" s="9" t="s">
        <v>10</v>
      </c>
      <c r="U10" s="10" t="s">
        <v>18</v>
      </c>
      <c r="V10" s="10" t="s">
        <v>19</v>
      </c>
      <c r="W10" s="10" t="s">
        <v>20</v>
      </c>
      <c r="X10" s="10" t="s">
        <v>21</v>
      </c>
      <c r="Y10" s="10" t="s">
        <v>22</v>
      </c>
      <c r="Z10" s="12" t="s">
        <v>23</v>
      </c>
      <c r="AA10" s="12" t="s">
        <v>24</v>
      </c>
      <c r="AB10" s="12" t="s">
        <v>25</v>
      </c>
      <c r="AC10" s="12" t="s">
        <v>26</v>
      </c>
      <c r="AD10" s="12" t="s">
        <v>27</v>
      </c>
      <c r="AE10" s="12" t="s">
        <v>28</v>
      </c>
      <c r="AF10" s="13" t="s">
        <v>29</v>
      </c>
      <c r="AG10" s="13" t="s">
        <v>30</v>
      </c>
      <c r="AH10" s="13" t="s">
        <v>31</v>
      </c>
      <c r="AI10" s="12" t="s">
        <v>32</v>
      </c>
      <c r="AJ10" s="12" t="s">
        <v>33</v>
      </c>
      <c r="AK10" s="12" t="s">
        <v>34</v>
      </c>
      <c r="AL10" s="12" t="s">
        <v>35</v>
      </c>
      <c r="AM10" s="12" t="s">
        <v>36</v>
      </c>
      <c r="AN10" s="12" t="s">
        <v>37</v>
      </c>
      <c r="AO10" s="12" t="s">
        <v>38</v>
      </c>
    </row>
    <row r="11" spans="1:41" ht="13.5" thickBot="1">
      <c r="A11" s="14">
        <v>1</v>
      </c>
      <c r="B11" s="15">
        <v>2</v>
      </c>
      <c r="C11" s="15">
        <v>3</v>
      </c>
      <c r="D11" s="16"/>
      <c r="E11" s="16"/>
      <c r="F11" s="16"/>
      <c r="G11" s="16"/>
      <c r="H11" s="16"/>
      <c r="I11" s="17">
        <v>4</v>
      </c>
      <c r="J11" s="16">
        <v>5</v>
      </c>
      <c r="K11" s="16">
        <v>6</v>
      </c>
      <c r="L11" s="18">
        <v>7</v>
      </c>
      <c r="M11" s="18">
        <v>8</v>
      </c>
      <c r="N11" s="18">
        <v>9</v>
      </c>
      <c r="O11" s="18">
        <v>10</v>
      </c>
      <c r="P11" s="16">
        <v>11</v>
      </c>
      <c r="Q11" s="16">
        <v>12</v>
      </c>
      <c r="R11" s="19">
        <v>13</v>
      </c>
      <c r="S11" s="16">
        <v>14</v>
      </c>
      <c r="T11" s="19">
        <v>15</v>
      </c>
      <c r="U11" s="18">
        <v>16</v>
      </c>
      <c r="V11" s="18">
        <v>17</v>
      </c>
      <c r="W11" s="18">
        <v>18</v>
      </c>
      <c r="X11" s="18">
        <v>19</v>
      </c>
      <c r="Y11" s="18">
        <v>20</v>
      </c>
      <c r="Z11" s="15"/>
      <c r="AA11" s="20"/>
      <c r="AB11" s="20"/>
      <c r="AC11" s="20"/>
      <c r="AD11" s="20"/>
      <c r="AE11" s="20"/>
      <c r="AF11" s="21"/>
      <c r="AG11" s="21"/>
      <c r="AH11" s="21"/>
      <c r="AI11" s="20"/>
      <c r="AJ11" s="20"/>
      <c r="AK11" s="20"/>
      <c r="AL11" s="20"/>
      <c r="AM11" s="20"/>
      <c r="AN11" s="20"/>
      <c r="AO11" s="20"/>
    </row>
    <row r="12" spans="1:41" s="23" customFormat="1" ht="12.75">
      <c r="A12" s="22">
        <v>603000</v>
      </c>
      <c r="B12" s="23">
        <v>1262679</v>
      </c>
      <c r="C12" s="23" t="s">
        <v>45</v>
      </c>
      <c r="I12" s="23">
        <v>6</v>
      </c>
      <c r="J12" s="23" t="s">
        <v>40</v>
      </c>
      <c r="K12" s="23" t="s">
        <v>40</v>
      </c>
      <c r="M12" s="23">
        <v>801</v>
      </c>
      <c r="N12" s="23" t="s">
        <v>40</v>
      </c>
      <c r="O12" s="23" t="s">
        <v>40</v>
      </c>
      <c r="P12" s="23">
        <v>25.901</v>
      </c>
      <c r="Q12" s="23" t="s">
        <v>39</v>
      </c>
      <c r="R12" s="23" t="s">
        <v>40</v>
      </c>
      <c r="S12" s="23" t="s">
        <v>39</v>
      </c>
      <c r="T12" s="23" t="s">
        <v>40</v>
      </c>
      <c r="U12" s="23" t="s">
        <v>39</v>
      </c>
      <c r="V12" s="23">
        <v>8785</v>
      </c>
      <c r="W12" s="23">
        <v>11267.12</v>
      </c>
      <c r="X12" s="23">
        <v>10427</v>
      </c>
      <c r="Y12" s="23">
        <v>4866</v>
      </c>
      <c r="Z12" s="23">
        <f aca="true" t="shared" si="0" ref="Z12:Z61">IF(OR(J12="YES",L12="YES"),1,0)</f>
        <v>0</v>
      </c>
      <c r="AA12" s="23">
        <f aca="true" t="shared" si="1" ref="AA12:AA61">IF(OR(M12&lt;600,N12="YES"),1,0)</f>
        <v>0</v>
      </c>
      <c r="AB12" s="23">
        <f aca="true" t="shared" si="2" ref="AB12:AB61">IF(AND(OR(J12="YES",L12="YES"),(Z12=0)),"Trouble",0)</f>
        <v>0</v>
      </c>
      <c r="AC12" s="23">
        <f aca="true" t="shared" si="3" ref="AC12:AC61">IF(AND(OR(M12&lt;600,N12="YES"),(AA12=0)),"Trouble",0)</f>
        <v>0</v>
      </c>
      <c r="AD12" s="23">
        <f aca="true" t="shared" si="4" ref="AD12:AD61">IF(AND(AND(J12="NO",L12="NO"),(O12="YES")),"Trouble",0)</f>
        <v>0</v>
      </c>
      <c r="AE12" s="23">
        <f aca="true" t="shared" si="5" ref="AE12:AE61">IF(AND(AND(M12&gt;=600,N12="NO"),(O12="YES")),"Trouble",0)</f>
        <v>0</v>
      </c>
      <c r="AF12" s="24">
        <f aca="true" t="shared" si="6" ref="AF12:AF61">IF(AND(Z12=1,AA12=1),"SRSA",0)</f>
        <v>0</v>
      </c>
      <c r="AG12" s="24">
        <f aca="true" t="shared" si="7" ref="AG12:AG61">IF(AND(AF12=0,O12="YES"),"Trouble",0)</f>
        <v>0</v>
      </c>
      <c r="AH12" s="24">
        <f aca="true" t="shared" si="8" ref="AH12:AH61">IF(AND(AF12="SRSA",O12="NO"),"Trouble",0)</f>
        <v>0</v>
      </c>
      <c r="AI12" s="23">
        <f aca="true" t="shared" si="9" ref="AI12:AI61">IF(S12="YES",1,0)</f>
        <v>1</v>
      </c>
      <c r="AJ12" s="23">
        <f aca="true" t="shared" si="10" ref="AJ12:AJ61">IF(P12&gt;=20,1,0)</f>
        <v>1</v>
      </c>
      <c r="AK12" s="23" t="str">
        <f aca="true" t="shared" si="11" ref="AK12:AK61">IF(AND(AI12=1,AJ12=1),"Initial",0)</f>
        <v>Initial</v>
      </c>
      <c r="AL12" s="23">
        <f aca="true" t="shared" si="12" ref="AL12:AL61">IF(AND(AF12="SRSA",AK12="Initial"),"SRSA",0)</f>
        <v>0</v>
      </c>
      <c r="AM12" s="23" t="str">
        <f aca="true" t="shared" si="13" ref="AM12:AM61">IF(AND(AK12="Initial",AL12=0),"RLIS",0)</f>
        <v>RLIS</v>
      </c>
      <c r="AN12" s="23">
        <f aca="true" t="shared" si="14" ref="AN12:AN61">IF(AND(AM12=0,U12="YES"),"Trouble",0)</f>
        <v>0</v>
      </c>
      <c r="AO12" s="23">
        <f aca="true" t="shared" si="15" ref="AO12:AO61">IF(AND(U12="NO",AM12="RLIS"),"Trouble",0)</f>
        <v>0</v>
      </c>
    </row>
    <row r="13" spans="1:41" s="23" customFormat="1" ht="12.75">
      <c r="A13" s="22">
        <v>603180</v>
      </c>
      <c r="B13" s="23">
        <v>1663875</v>
      </c>
      <c r="C13" s="23" t="s">
        <v>46</v>
      </c>
      <c r="I13" s="23">
        <v>7</v>
      </c>
      <c r="J13" s="23" t="s">
        <v>39</v>
      </c>
      <c r="K13" s="23" t="s">
        <v>40</v>
      </c>
      <c r="L13" s="23" t="s">
        <v>39</v>
      </c>
      <c r="M13" s="23">
        <v>928</v>
      </c>
      <c r="N13" s="23" t="s">
        <v>40</v>
      </c>
      <c r="O13" s="23" t="s">
        <v>40</v>
      </c>
      <c r="P13" s="23">
        <v>31.701</v>
      </c>
      <c r="Q13" s="23" t="s">
        <v>39</v>
      </c>
      <c r="R13" s="23" t="s">
        <v>40</v>
      </c>
      <c r="S13" s="23" t="s">
        <v>39</v>
      </c>
      <c r="T13" s="23" t="s">
        <v>40</v>
      </c>
      <c r="U13" s="23" t="s">
        <v>39</v>
      </c>
      <c r="V13" s="23">
        <v>8023</v>
      </c>
      <c r="W13" s="23">
        <v>6530.53</v>
      </c>
      <c r="X13" s="23">
        <v>8300</v>
      </c>
      <c r="Y13" s="23">
        <v>10442</v>
      </c>
      <c r="Z13" s="23">
        <f t="shared" si="0"/>
        <v>1</v>
      </c>
      <c r="AA13" s="23">
        <f t="shared" si="1"/>
        <v>0</v>
      </c>
      <c r="AB13" s="23">
        <f t="shared" si="2"/>
        <v>0</v>
      </c>
      <c r="AC13" s="23">
        <f t="shared" si="3"/>
        <v>0</v>
      </c>
      <c r="AD13" s="23">
        <f t="shared" si="4"/>
        <v>0</v>
      </c>
      <c r="AE13" s="23">
        <f t="shared" si="5"/>
        <v>0</v>
      </c>
      <c r="AF13" s="24">
        <f t="shared" si="6"/>
        <v>0</v>
      </c>
      <c r="AG13" s="24">
        <f t="shared" si="7"/>
        <v>0</v>
      </c>
      <c r="AH13" s="24">
        <f t="shared" si="8"/>
        <v>0</v>
      </c>
      <c r="AI13" s="23">
        <f t="shared" si="9"/>
        <v>1</v>
      </c>
      <c r="AJ13" s="23">
        <f t="shared" si="10"/>
        <v>1</v>
      </c>
      <c r="AK13" s="23" t="str">
        <f t="shared" si="11"/>
        <v>Initial</v>
      </c>
      <c r="AL13" s="23">
        <f t="shared" si="12"/>
        <v>0</v>
      </c>
      <c r="AM13" s="23" t="str">
        <f t="shared" si="13"/>
        <v>RLIS</v>
      </c>
      <c r="AN13" s="23">
        <f t="shared" si="14"/>
        <v>0</v>
      </c>
      <c r="AO13" s="23">
        <f t="shared" si="15"/>
        <v>0</v>
      </c>
    </row>
    <row r="14" spans="1:41" s="23" customFormat="1" ht="12.75">
      <c r="A14" s="25">
        <v>691136</v>
      </c>
      <c r="B14" s="23">
        <v>3575259</v>
      </c>
      <c r="C14" s="23" t="s">
        <v>91</v>
      </c>
      <c r="I14" s="23">
        <v>7</v>
      </c>
      <c r="J14" s="23" t="s">
        <v>39</v>
      </c>
      <c r="K14" s="23" t="s">
        <v>39</v>
      </c>
      <c r="L14" s="23" t="s">
        <v>39</v>
      </c>
      <c r="M14" s="23">
        <v>1340</v>
      </c>
      <c r="N14" s="23" t="s">
        <v>41</v>
      </c>
      <c r="O14" s="23" t="s">
        <v>40</v>
      </c>
      <c r="P14" s="23">
        <v>34.207</v>
      </c>
      <c r="Q14" s="23" t="s">
        <v>39</v>
      </c>
      <c r="R14" s="23" t="s">
        <v>40</v>
      </c>
      <c r="S14" s="23" t="s">
        <v>39</v>
      </c>
      <c r="T14" s="23" t="s">
        <v>39</v>
      </c>
      <c r="U14" s="23" t="s">
        <v>39</v>
      </c>
      <c r="V14" s="23">
        <v>6521</v>
      </c>
      <c r="W14" s="23">
        <v>6138.5</v>
      </c>
      <c r="X14" s="23">
        <v>8165</v>
      </c>
      <c r="Y14" s="23">
        <v>5131</v>
      </c>
      <c r="Z14" s="23">
        <f t="shared" si="0"/>
        <v>1</v>
      </c>
      <c r="AA14" s="23">
        <f t="shared" si="1"/>
        <v>0</v>
      </c>
      <c r="AB14" s="23">
        <f t="shared" si="2"/>
        <v>0</v>
      </c>
      <c r="AC14" s="23">
        <f t="shared" si="3"/>
        <v>0</v>
      </c>
      <c r="AD14" s="23">
        <f t="shared" si="4"/>
        <v>0</v>
      </c>
      <c r="AE14" s="23">
        <f t="shared" si="5"/>
        <v>0</v>
      </c>
      <c r="AF14" s="24">
        <f t="shared" si="6"/>
        <v>0</v>
      </c>
      <c r="AG14" s="24">
        <f t="shared" si="7"/>
        <v>0</v>
      </c>
      <c r="AH14" s="24">
        <f t="shared" si="8"/>
        <v>0</v>
      </c>
      <c r="AI14" s="23">
        <f t="shared" si="9"/>
        <v>1</v>
      </c>
      <c r="AJ14" s="23">
        <f t="shared" si="10"/>
        <v>1</v>
      </c>
      <c r="AK14" s="23" t="str">
        <f t="shared" si="11"/>
        <v>Initial</v>
      </c>
      <c r="AL14" s="23">
        <f t="shared" si="12"/>
        <v>0</v>
      </c>
      <c r="AM14" s="23" t="str">
        <f t="shared" si="13"/>
        <v>RLIS</v>
      </c>
      <c r="AN14" s="23">
        <f t="shared" si="14"/>
        <v>0</v>
      </c>
      <c r="AO14" s="23">
        <f t="shared" si="15"/>
        <v>0</v>
      </c>
    </row>
    <row r="15" spans="1:41" s="23" customFormat="1" ht="12.75">
      <c r="A15" s="22">
        <v>605130</v>
      </c>
      <c r="B15" s="23">
        <v>1463255</v>
      </c>
      <c r="C15" s="23" t="s">
        <v>47</v>
      </c>
      <c r="I15" s="23">
        <v>6</v>
      </c>
      <c r="J15" s="23" t="s">
        <v>40</v>
      </c>
      <c r="K15" s="23" t="s">
        <v>40</v>
      </c>
      <c r="M15" s="23">
        <v>1423</v>
      </c>
      <c r="N15" s="23" t="s">
        <v>39</v>
      </c>
      <c r="O15" s="23" t="s">
        <v>40</v>
      </c>
      <c r="P15" s="23">
        <v>22.505</v>
      </c>
      <c r="Q15" s="23" t="s">
        <v>39</v>
      </c>
      <c r="R15" s="23" t="s">
        <v>40</v>
      </c>
      <c r="S15" s="23" t="s">
        <v>39</v>
      </c>
      <c r="T15" s="23" t="s">
        <v>40</v>
      </c>
      <c r="U15" s="23" t="s">
        <v>39</v>
      </c>
      <c r="V15" s="23">
        <v>8474</v>
      </c>
      <c r="W15" s="23">
        <v>9809.06</v>
      </c>
      <c r="X15" s="23">
        <v>11084</v>
      </c>
      <c r="Y15" s="23">
        <v>7465</v>
      </c>
      <c r="Z15" s="23">
        <f t="shared" si="0"/>
        <v>0</v>
      </c>
      <c r="AA15" s="23">
        <f t="shared" si="1"/>
        <v>1</v>
      </c>
      <c r="AB15" s="23">
        <f t="shared" si="2"/>
        <v>0</v>
      </c>
      <c r="AC15" s="23">
        <f t="shared" si="3"/>
        <v>0</v>
      </c>
      <c r="AD15" s="23">
        <f t="shared" si="4"/>
        <v>0</v>
      </c>
      <c r="AE15" s="23">
        <f t="shared" si="5"/>
        <v>0</v>
      </c>
      <c r="AF15" s="24">
        <f t="shared" si="6"/>
        <v>0</v>
      </c>
      <c r="AG15" s="24">
        <f t="shared" si="7"/>
        <v>0</v>
      </c>
      <c r="AH15" s="24">
        <f t="shared" si="8"/>
        <v>0</v>
      </c>
      <c r="AI15" s="23">
        <f t="shared" si="9"/>
        <v>1</v>
      </c>
      <c r="AJ15" s="23">
        <f t="shared" si="10"/>
        <v>1</v>
      </c>
      <c r="AK15" s="23" t="str">
        <f t="shared" si="11"/>
        <v>Initial</v>
      </c>
      <c r="AL15" s="23">
        <f t="shared" si="12"/>
        <v>0</v>
      </c>
      <c r="AM15" s="23" t="str">
        <f t="shared" si="13"/>
        <v>RLIS</v>
      </c>
      <c r="AN15" s="23">
        <f t="shared" si="14"/>
        <v>0</v>
      </c>
      <c r="AO15" s="23">
        <f t="shared" si="15"/>
        <v>0</v>
      </c>
    </row>
    <row r="16" spans="1:41" s="23" customFormat="1" ht="12.75">
      <c r="A16" s="22">
        <v>605670</v>
      </c>
      <c r="B16" s="23">
        <v>3767975</v>
      </c>
      <c r="C16" s="23" t="s">
        <v>48</v>
      </c>
      <c r="I16" s="23">
        <v>8</v>
      </c>
      <c r="J16" s="23" t="s">
        <v>39</v>
      </c>
      <c r="K16" s="23" t="s">
        <v>40</v>
      </c>
      <c r="M16" s="23">
        <v>1396</v>
      </c>
      <c r="P16" s="23">
        <v>22.044</v>
      </c>
      <c r="Q16" s="23" t="s">
        <v>39</v>
      </c>
      <c r="R16" s="23" t="s">
        <v>39</v>
      </c>
      <c r="S16" s="23" t="s">
        <v>39</v>
      </c>
      <c r="T16" s="23" t="s">
        <v>40</v>
      </c>
      <c r="U16" s="23" t="s">
        <v>39</v>
      </c>
      <c r="V16" s="23">
        <v>7665</v>
      </c>
      <c r="W16" s="23">
        <v>5911.37</v>
      </c>
      <c r="X16" s="23">
        <v>8790</v>
      </c>
      <c r="Y16" s="23">
        <v>7847</v>
      </c>
      <c r="Z16" s="23">
        <f t="shared" si="0"/>
        <v>1</v>
      </c>
      <c r="AA16" s="23">
        <f t="shared" si="1"/>
        <v>0</v>
      </c>
      <c r="AB16" s="23">
        <f t="shared" si="2"/>
        <v>0</v>
      </c>
      <c r="AC16" s="23">
        <f t="shared" si="3"/>
        <v>0</v>
      </c>
      <c r="AD16" s="23">
        <f t="shared" si="4"/>
        <v>0</v>
      </c>
      <c r="AE16" s="23">
        <f t="shared" si="5"/>
        <v>0</v>
      </c>
      <c r="AF16" s="24">
        <f t="shared" si="6"/>
        <v>0</v>
      </c>
      <c r="AG16" s="24">
        <f t="shared" si="7"/>
        <v>0</v>
      </c>
      <c r="AH16" s="24">
        <f t="shared" si="8"/>
        <v>0</v>
      </c>
      <c r="AI16" s="23">
        <f t="shared" si="9"/>
        <v>1</v>
      </c>
      <c r="AJ16" s="23">
        <f t="shared" si="10"/>
        <v>1</v>
      </c>
      <c r="AK16" s="23" t="str">
        <f t="shared" si="11"/>
        <v>Initial</v>
      </c>
      <c r="AL16" s="23">
        <f t="shared" si="12"/>
        <v>0</v>
      </c>
      <c r="AM16" s="23" t="str">
        <f t="shared" si="13"/>
        <v>RLIS</v>
      </c>
      <c r="AN16" s="23">
        <f t="shared" si="14"/>
        <v>0</v>
      </c>
      <c r="AO16" s="23">
        <f t="shared" si="15"/>
        <v>0</v>
      </c>
    </row>
    <row r="17" spans="1:41" s="23" customFormat="1" ht="12.75">
      <c r="A17" s="22">
        <v>605790</v>
      </c>
      <c r="B17" s="23">
        <v>1363073</v>
      </c>
      <c r="C17" s="23" t="s">
        <v>49</v>
      </c>
      <c r="I17" s="23">
        <v>6</v>
      </c>
      <c r="J17" s="23" t="s">
        <v>40</v>
      </c>
      <c r="K17" s="23" t="s">
        <v>40</v>
      </c>
      <c r="M17" s="23">
        <v>3582</v>
      </c>
      <c r="N17" s="23" t="s">
        <v>40</v>
      </c>
      <c r="O17" s="23" t="s">
        <v>40</v>
      </c>
      <c r="P17" s="23">
        <v>42.699</v>
      </c>
      <c r="Q17" s="23" t="s">
        <v>39</v>
      </c>
      <c r="R17" s="23" t="s">
        <v>40</v>
      </c>
      <c r="S17" s="23" t="s">
        <v>39</v>
      </c>
      <c r="T17" s="23" t="s">
        <v>40</v>
      </c>
      <c r="U17" s="23" t="s">
        <v>39</v>
      </c>
      <c r="V17" s="23">
        <v>35559</v>
      </c>
      <c r="W17" s="23">
        <v>54833.86</v>
      </c>
      <c r="X17" s="23">
        <v>47701</v>
      </c>
      <c r="Y17" s="23">
        <v>36034</v>
      </c>
      <c r="Z17" s="23">
        <f t="shared" si="0"/>
        <v>0</v>
      </c>
      <c r="AA17" s="23">
        <f t="shared" si="1"/>
        <v>0</v>
      </c>
      <c r="AB17" s="23">
        <f t="shared" si="2"/>
        <v>0</v>
      </c>
      <c r="AC17" s="23">
        <f t="shared" si="3"/>
        <v>0</v>
      </c>
      <c r="AD17" s="23">
        <f t="shared" si="4"/>
        <v>0</v>
      </c>
      <c r="AE17" s="23">
        <f t="shared" si="5"/>
        <v>0</v>
      </c>
      <c r="AF17" s="24">
        <f t="shared" si="6"/>
        <v>0</v>
      </c>
      <c r="AG17" s="24">
        <f t="shared" si="7"/>
        <v>0</v>
      </c>
      <c r="AH17" s="24">
        <f t="shared" si="8"/>
        <v>0</v>
      </c>
      <c r="AI17" s="23">
        <f t="shared" si="9"/>
        <v>1</v>
      </c>
      <c r="AJ17" s="23">
        <f t="shared" si="10"/>
        <v>1</v>
      </c>
      <c r="AK17" s="23" t="str">
        <f t="shared" si="11"/>
        <v>Initial</v>
      </c>
      <c r="AL17" s="23">
        <f t="shared" si="12"/>
        <v>0</v>
      </c>
      <c r="AM17" s="23" t="str">
        <f t="shared" si="13"/>
        <v>RLIS</v>
      </c>
      <c r="AN17" s="23">
        <f t="shared" si="14"/>
        <v>0</v>
      </c>
      <c r="AO17" s="23">
        <f t="shared" si="15"/>
        <v>0</v>
      </c>
    </row>
    <row r="18" spans="1:41" s="23" customFormat="1" ht="12.75">
      <c r="A18" s="22">
        <v>605820</v>
      </c>
      <c r="B18" s="23">
        <v>1363081</v>
      </c>
      <c r="C18" s="23" t="s">
        <v>50</v>
      </c>
      <c r="I18" s="23">
        <v>6</v>
      </c>
      <c r="J18" s="23" t="s">
        <v>40</v>
      </c>
      <c r="K18" s="23" t="s">
        <v>40</v>
      </c>
      <c r="M18" s="23">
        <v>1811</v>
      </c>
      <c r="N18" s="23" t="s">
        <v>40</v>
      </c>
      <c r="O18" s="23" t="s">
        <v>40</v>
      </c>
      <c r="P18" s="23">
        <v>33.39</v>
      </c>
      <c r="Q18" s="23" t="s">
        <v>39</v>
      </c>
      <c r="R18" s="23" t="s">
        <v>40</v>
      </c>
      <c r="S18" s="23" t="s">
        <v>39</v>
      </c>
      <c r="T18" s="23" t="s">
        <v>40</v>
      </c>
      <c r="U18" s="23" t="s">
        <v>39</v>
      </c>
      <c r="V18" s="23">
        <v>12582</v>
      </c>
      <c r="W18" s="23">
        <v>16200.87</v>
      </c>
      <c r="X18" s="23">
        <v>15591</v>
      </c>
      <c r="Y18" s="23">
        <v>8881</v>
      </c>
      <c r="Z18" s="23">
        <f t="shared" si="0"/>
        <v>0</v>
      </c>
      <c r="AA18" s="23">
        <f t="shared" si="1"/>
        <v>0</v>
      </c>
      <c r="AB18" s="23">
        <f t="shared" si="2"/>
        <v>0</v>
      </c>
      <c r="AC18" s="23">
        <f t="shared" si="3"/>
        <v>0</v>
      </c>
      <c r="AD18" s="23">
        <f t="shared" si="4"/>
        <v>0</v>
      </c>
      <c r="AE18" s="23">
        <f t="shared" si="5"/>
        <v>0</v>
      </c>
      <c r="AF18" s="24">
        <f t="shared" si="6"/>
        <v>0</v>
      </c>
      <c r="AG18" s="24">
        <f t="shared" si="7"/>
        <v>0</v>
      </c>
      <c r="AH18" s="24">
        <f t="shared" si="8"/>
        <v>0</v>
      </c>
      <c r="AI18" s="23">
        <f t="shared" si="9"/>
        <v>1</v>
      </c>
      <c r="AJ18" s="23">
        <f t="shared" si="10"/>
        <v>1</v>
      </c>
      <c r="AK18" s="23" t="str">
        <f t="shared" si="11"/>
        <v>Initial</v>
      </c>
      <c r="AL18" s="23">
        <f t="shared" si="12"/>
        <v>0</v>
      </c>
      <c r="AM18" s="23" t="str">
        <f t="shared" si="13"/>
        <v>RLIS</v>
      </c>
      <c r="AN18" s="23">
        <f t="shared" si="14"/>
        <v>0</v>
      </c>
      <c r="AO18" s="23">
        <f t="shared" si="15"/>
        <v>0</v>
      </c>
    </row>
    <row r="19" spans="1:41" s="23" customFormat="1" ht="12.75">
      <c r="A19" s="22">
        <v>606900</v>
      </c>
      <c r="B19" s="23">
        <v>1363099</v>
      </c>
      <c r="C19" s="23" t="s">
        <v>51</v>
      </c>
      <c r="I19" s="23">
        <v>6</v>
      </c>
      <c r="J19" s="23" t="s">
        <v>40</v>
      </c>
      <c r="K19" s="23" t="s">
        <v>40</v>
      </c>
      <c r="M19" s="23">
        <v>8330</v>
      </c>
      <c r="N19" s="23" t="s">
        <v>40</v>
      </c>
      <c r="O19" s="23" t="s">
        <v>40</v>
      </c>
      <c r="P19" s="23">
        <v>36.264</v>
      </c>
      <c r="Q19" s="23" t="s">
        <v>39</v>
      </c>
      <c r="R19" s="23" t="s">
        <v>40</v>
      </c>
      <c r="S19" s="23" t="s">
        <v>39</v>
      </c>
      <c r="T19" s="23" t="s">
        <v>40</v>
      </c>
      <c r="U19" s="23" t="s">
        <v>39</v>
      </c>
      <c r="V19" s="23">
        <v>68913</v>
      </c>
      <c r="W19" s="23">
        <v>101100.15</v>
      </c>
      <c r="X19" s="23">
        <v>91226</v>
      </c>
      <c r="Y19" s="23">
        <v>88867</v>
      </c>
      <c r="Z19" s="23">
        <f t="shared" si="0"/>
        <v>0</v>
      </c>
      <c r="AA19" s="23">
        <f t="shared" si="1"/>
        <v>0</v>
      </c>
      <c r="AB19" s="23">
        <f t="shared" si="2"/>
        <v>0</v>
      </c>
      <c r="AC19" s="23">
        <f t="shared" si="3"/>
        <v>0</v>
      </c>
      <c r="AD19" s="23">
        <f t="shared" si="4"/>
        <v>0</v>
      </c>
      <c r="AE19" s="23">
        <f t="shared" si="5"/>
        <v>0</v>
      </c>
      <c r="AF19" s="24">
        <f t="shared" si="6"/>
        <v>0</v>
      </c>
      <c r="AG19" s="24">
        <f t="shared" si="7"/>
        <v>0</v>
      </c>
      <c r="AH19" s="24">
        <f t="shared" si="8"/>
        <v>0</v>
      </c>
      <c r="AI19" s="23">
        <f t="shared" si="9"/>
        <v>1</v>
      </c>
      <c r="AJ19" s="23">
        <f t="shared" si="10"/>
        <v>1</v>
      </c>
      <c r="AK19" s="23" t="str">
        <f t="shared" si="11"/>
        <v>Initial</v>
      </c>
      <c r="AL19" s="23">
        <f t="shared" si="12"/>
        <v>0</v>
      </c>
      <c r="AM19" s="23" t="str">
        <f t="shared" si="13"/>
        <v>RLIS</v>
      </c>
      <c r="AN19" s="23">
        <f t="shared" si="14"/>
        <v>0</v>
      </c>
      <c r="AO19" s="23">
        <f t="shared" si="15"/>
        <v>0</v>
      </c>
    </row>
    <row r="20" spans="1:41" s="23" customFormat="1" ht="12.75">
      <c r="A20" s="22">
        <v>606990</v>
      </c>
      <c r="B20" s="23">
        <v>1363107</v>
      </c>
      <c r="C20" s="23" t="s">
        <v>52</v>
      </c>
      <c r="I20" s="23">
        <v>0</v>
      </c>
      <c r="J20" s="23" t="s">
        <v>40</v>
      </c>
      <c r="K20" s="23" t="s">
        <v>40</v>
      </c>
      <c r="M20" s="23">
        <v>1331</v>
      </c>
      <c r="N20" s="23" t="s">
        <v>40</v>
      </c>
      <c r="O20" s="23" t="s">
        <v>40</v>
      </c>
      <c r="P20" s="23">
        <v>31.943</v>
      </c>
      <c r="Q20" s="23" t="s">
        <v>39</v>
      </c>
      <c r="R20" s="23" t="s">
        <v>40</v>
      </c>
      <c r="S20" s="23" t="s">
        <v>39</v>
      </c>
      <c r="T20" s="23" t="s">
        <v>40</v>
      </c>
      <c r="U20" s="23" t="s">
        <v>39</v>
      </c>
      <c r="V20" s="23">
        <v>12831</v>
      </c>
      <c r="W20" s="23">
        <v>16647.84</v>
      </c>
      <c r="X20" s="23">
        <v>14556</v>
      </c>
      <c r="Y20" s="23">
        <v>11781</v>
      </c>
      <c r="Z20" s="23">
        <f t="shared" si="0"/>
        <v>0</v>
      </c>
      <c r="AA20" s="23">
        <f t="shared" si="1"/>
        <v>0</v>
      </c>
      <c r="AB20" s="23">
        <f t="shared" si="2"/>
        <v>0</v>
      </c>
      <c r="AC20" s="23">
        <f t="shared" si="3"/>
        <v>0</v>
      </c>
      <c r="AD20" s="23">
        <f t="shared" si="4"/>
        <v>0</v>
      </c>
      <c r="AE20" s="23">
        <f t="shared" si="5"/>
        <v>0</v>
      </c>
      <c r="AF20" s="24">
        <f t="shared" si="6"/>
        <v>0</v>
      </c>
      <c r="AG20" s="24">
        <f t="shared" si="7"/>
        <v>0</v>
      </c>
      <c r="AH20" s="24">
        <f t="shared" si="8"/>
        <v>0</v>
      </c>
      <c r="AI20" s="23">
        <f t="shared" si="9"/>
        <v>1</v>
      </c>
      <c r="AJ20" s="23">
        <f t="shared" si="10"/>
        <v>1</v>
      </c>
      <c r="AK20" s="23" t="str">
        <f t="shared" si="11"/>
        <v>Initial</v>
      </c>
      <c r="AL20" s="23">
        <f t="shared" si="12"/>
        <v>0</v>
      </c>
      <c r="AM20" s="23" t="str">
        <f t="shared" si="13"/>
        <v>RLIS</v>
      </c>
      <c r="AN20" s="23">
        <f t="shared" si="14"/>
        <v>0</v>
      </c>
      <c r="AO20" s="23">
        <f t="shared" si="15"/>
        <v>0</v>
      </c>
    </row>
    <row r="21" spans="1:41" s="23" customFormat="1" ht="12.75">
      <c r="A21" s="22">
        <v>600067</v>
      </c>
      <c r="B21" s="23">
        <v>1075598</v>
      </c>
      <c r="C21" s="23" t="s">
        <v>44</v>
      </c>
      <c r="I21" s="23">
        <v>8</v>
      </c>
      <c r="J21" s="23" t="s">
        <v>39</v>
      </c>
      <c r="K21" s="23" t="s">
        <v>40</v>
      </c>
      <c r="L21" s="23" t="s">
        <v>39</v>
      </c>
      <c r="M21" s="23">
        <v>1340</v>
      </c>
      <c r="N21" s="23" t="s">
        <v>40</v>
      </c>
      <c r="O21" s="23" t="s">
        <v>40</v>
      </c>
      <c r="P21" s="23">
        <v>29.081</v>
      </c>
      <c r="Q21" s="23" t="s">
        <v>39</v>
      </c>
      <c r="R21" s="23" t="s">
        <v>40</v>
      </c>
      <c r="S21" s="23" t="s">
        <v>39</v>
      </c>
      <c r="T21" s="23" t="s">
        <v>40</v>
      </c>
      <c r="U21" s="23" t="s">
        <v>39</v>
      </c>
      <c r="V21" s="23">
        <v>10214</v>
      </c>
      <c r="W21" s="23">
        <v>11028.94</v>
      </c>
      <c r="X21" s="23">
        <v>11283</v>
      </c>
      <c r="Y21" s="23">
        <v>13550</v>
      </c>
      <c r="Z21" s="23">
        <f t="shared" si="0"/>
        <v>1</v>
      </c>
      <c r="AA21" s="23">
        <f t="shared" si="1"/>
        <v>0</v>
      </c>
      <c r="AB21" s="23">
        <f t="shared" si="2"/>
        <v>0</v>
      </c>
      <c r="AC21" s="23">
        <f t="shared" si="3"/>
        <v>0</v>
      </c>
      <c r="AD21" s="23">
        <f t="shared" si="4"/>
        <v>0</v>
      </c>
      <c r="AE21" s="23">
        <f t="shared" si="5"/>
        <v>0</v>
      </c>
      <c r="AF21" s="24">
        <f t="shared" si="6"/>
        <v>0</v>
      </c>
      <c r="AG21" s="24">
        <f t="shared" si="7"/>
        <v>0</v>
      </c>
      <c r="AH21" s="24">
        <f t="shared" si="8"/>
        <v>0</v>
      </c>
      <c r="AI21" s="23">
        <f t="shared" si="9"/>
        <v>1</v>
      </c>
      <c r="AJ21" s="23">
        <f t="shared" si="10"/>
        <v>1</v>
      </c>
      <c r="AK21" s="23" t="str">
        <f t="shared" si="11"/>
        <v>Initial</v>
      </c>
      <c r="AL21" s="23">
        <f t="shared" si="12"/>
        <v>0</v>
      </c>
      <c r="AM21" s="23" t="str">
        <f t="shared" si="13"/>
        <v>RLIS</v>
      </c>
      <c r="AN21" s="23">
        <f t="shared" si="14"/>
        <v>0</v>
      </c>
      <c r="AO21" s="23">
        <f t="shared" si="15"/>
        <v>0</v>
      </c>
    </row>
    <row r="22" spans="1:41" s="23" customFormat="1" ht="12.75">
      <c r="A22" s="22">
        <v>608250</v>
      </c>
      <c r="B22" s="23">
        <v>5071050</v>
      </c>
      <c r="C22" s="23" t="s">
        <v>53</v>
      </c>
      <c r="I22" s="23">
        <v>8</v>
      </c>
      <c r="J22" s="23" t="s">
        <v>39</v>
      </c>
      <c r="K22" s="23" t="s">
        <v>40</v>
      </c>
      <c r="L22" s="23" t="s">
        <v>39</v>
      </c>
      <c r="M22" s="23">
        <v>638</v>
      </c>
      <c r="N22" s="23" t="s">
        <v>40</v>
      </c>
      <c r="O22" s="23" t="s">
        <v>40</v>
      </c>
      <c r="P22" s="23">
        <v>24.735</v>
      </c>
      <c r="Q22" s="23" t="s">
        <v>39</v>
      </c>
      <c r="R22" s="23" t="s">
        <v>40</v>
      </c>
      <c r="S22" s="23" t="s">
        <v>39</v>
      </c>
      <c r="T22" s="23" t="s">
        <v>40</v>
      </c>
      <c r="U22" s="23" t="s">
        <v>39</v>
      </c>
      <c r="V22" s="23">
        <v>4899</v>
      </c>
      <c r="W22" s="23">
        <v>6672.74</v>
      </c>
      <c r="X22" s="23">
        <v>6640</v>
      </c>
      <c r="Y22" s="23">
        <v>6657</v>
      </c>
      <c r="Z22" s="23">
        <f t="shared" si="0"/>
        <v>1</v>
      </c>
      <c r="AA22" s="23">
        <f t="shared" si="1"/>
        <v>0</v>
      </c>
      <c r="AB22" s="23">
        <f t="shared" si="2"/>
        <v>0</v>
      </c>
      <c r="AC22" s="23">
        <f t="shared" si="3"/>
        <v>0</v>
      </c>
      <c r="AD22" s="23">
        <f t="shared" si="4"/>
        <v>0</v>
      </c>
      <c r="AE22" s="23">
        <f t="shared" si="5"/>
        <v>0</v>
      </c>
      <c r="AF22" s="24">
        <f t="shared" si="6"/>
        <v>0</v>
      </c>
      <c r="AG22" s="24">
        <f t="shared" si="7"/>
        <v>0</v>
      </c>
      <c r="AH22" s="24">
        <f t="shared" si="8"/>
        <v>0</v>
      </c>
      <c r="AI22" s="23">
        <f t="shared" si="9"/>
        <v>1</v>
      </c>
      <c r="AJ22" s="23">
        <f t="shared" si="10"/>
        <v>1</v>
      </c>
      <c r="AK22" s="23" t="str">
        <f t="shared" si="11"/>
        <v>Initial</v>
      </c>
      <c r="AL22" s="23">
        <f t="shared" si="12"/>
        <v>0</v>
      </c>
      <c r="AM22" s="23" t="str">
        <f t="shared" si="13"/>
        <v>RLIS</v>
      </c>
      <c r="AN22" s="23">
        <f t="shared" si="14"/>
        <v>0</v>
      </c>
      <c r="AO22" s="23">
        <f t="shared" si="15"/>
        <v>0</v>
      </c>
    </row>
    <row r="23" spans="1:41" s="23" customFormat="1" ht="12.75">
      <c r="A23" s="22">
        <v>609570</v>
      </c>
      <c r="B23" s="23">
        <v>661598</v>
      </c>
      <c r="C23" s="23" t="s">
        <v>54</v>
      </c>
      <c r="I23" s="23">
        <v>6</v>
      </c>
      <c r="J23" s="23" t="s">
        <v>40</v>
      </c>
      <c r="K23" s="23" t="s">
        <v>40</v>
      </c>
      <c r="M23" s="23">
        <v>1479</v>
      </c>
      <c r="P23" s="23">
        <v>24.364</v>
      </c>
      <c r="Q23" s="23" t="s">
        <v>39</v>
      </c>
      <c r="R23" s="23" t="s">
        <v>40</v>
      </c>
      <c r="S23" s="23" t="s">
        <v>39</v>
      </c>
      <c r="T23" s="23" t="s">
        <v>39</v>
      </c>
      <c r="U23" s="23" t="s">
        <v>39</v>
      </c>
      <c r="V23" s="23">
        <v>10289</v>
      </c>
      <c r="W23" s="23">
        <v>15782.88</v>
      </c>
      <c r="X23" s="23">
        <v>15335</v>
      </c>
      <c r="Y23" s="23">
        <v>8726</v>
      </c>
      <c r="Z23" s="23">
        <f t="shared" si="0"/>
        <v>0</v>
      </c>
      <c r="AA23" s="23">
        <f t="shared" si="1"/>
        <v>0</v>
      </c>
      <c r="AB23" s="23">
        <f t="shared" si="2"/>
        <v>0</v>
      </c>
      <c r="AC23" s="23">
        <f t="shared" si="3"/>
        <v>0</v>
      </c>
      <c r="AD23" s="23">
        <f t="shared" si="4"/>
        <v>0</v>
      </c>
      <c r="AE23" s="23">
        <f t="shared" si="5"/>
        <v>0</v>
      </c>
      <c r="AF23" s="24">
        <f t="shared" si="6"/>
        <v>0</v>
      </c>
      <c r="AG23" s="24">
        <f t="shared" si="7"/>
        <v>0</v>
      </c>
      <c r="AH23" s="24">
        <f t="shared" si="8"/>
        <v>0</v>
      </c>
      <c r="AI23" s="23">
        <f t="shared" si="9"/>
        <v>1</v>
      </c>
      <c r="AJ23" s="23">
        <f t="shared" si="10"/>
        <v>1</v>
      </c>
      <c r="AK23" s="23" t="str">
        <f t="shared" si="11"/>
        <v>Initial</v>
      </c>
      <c r="AL23" s="23">
        <f t="shared" si="12"/>
        <v>0</v>
      </c>
      <c r="AM23" s="23" t="str">
        <f t="shared" si="13"/>
        <v>RLIS</v>
      </c>
      <c r="AN23" s="23">
        <f t="shared" si="14"/>
        <v>0</v>
      </c>
      <c r="AO23" s="23">
        <f t="shared" si="15"/>
        <v>0</v>
      </c>
    </row>
    <row r="24" spans="1:41" s="23" customFormat="1" ht="12.75">
      <c r="A24" s="22">
        <v>609690</v>
      </c>
      <c r="B24" s="23">
        <v>1663891</v>
      </c>
      <c r="C24" s="23" t="s">
        <v>55</v>
      </c>
      <c r="I24" s="23">
        <v>6</v>
      </c>
      <c r="J24" s="23" t="s">
        <v>40</v>
      </c>
      <c r="K24" s="23" t="s">
        <v>40</v>
      </c>
      <c r="M24" s="23">
        <v>3077</v>
      </c>
      <c r="N24" s="23" t="s">
        <v>40</v>
      </c>
      <c r="O24" s="23" t="s">
        <v>40</v>
      </c>
      <c r="P24" s="23">
        <v>39.91</v>
      </c>
      <c r="Q24" s="23" t="s">
        <v>39</v>
      </c>
      <c r="R24" s="23" t="s">
        <v>40</v>
      </c>
      <c r="S24" s="23" t="s">
        <v>39</v>
      </c>
      <c r="T24" s="23" t="s">
        <v>40</v>
      </c>
      <c r="U24" s="23" t="s">
        <v>39</v>
      </c>
      <c r="V24" s="23">
        <v>29924</v>
      </c>
      <c r="W24" s="23">
        <v>46815.95</v>
      </c>
      <c r="X24" s="23">
        <v>39437</v>
      </c>
      <c r="Y24" s="23">
        <v>30896</v>
      </c>
      <c r="Z24" s="23">
        <f t="shared" si="0"/>
        <v>0</v>
      </c>
      <c r="AA24" s="23">
        <f t="shared" si="1"/>
        <v>0</v>
      </c>
      <c r="AB24" s="23">
        <f t="shared" si="2"/>
        <v>0</v>
      </c>
      <c r="AC24" s="23">
        <f t="shared" si="3"/>
        <v>0</v>
      </c>
      <c r="AD24" s="23">
        <f t="shared" si="4"/>
        <v>0</v>
      </c>
      <c r="AE24" s="23">
        <f t="shared" si="5"/>
        <v>0</v>
      </c>
      <c r="AF24" s="24">
        <f t="shared" si="6"/>
        <v>0</v>
      </c>
      <c r="AG24" s="24">
        <f t="shared" si="7"/>
        <v>0</v>
      </c>
      <c r="AH24" s="24">
        <f t="shared" si="8"/>
        <v>0</v>
      </c>
      <c r="AI24" s="23">
        <f t="shared" si="9"/>
        <v>1</v>
      </c>
      <c r="AJ24" s="23">
        <f t="shared" si="10"/>
        <v>1</v>
      </c>
      <c r="AK24" s="23" t="str">
        <f t="shared" si="11"/>
        <v>Initial</v>
      </c>
      <c r="AL24" s="23">
        <f t="shared" si="12"/>
        <v>0</v>
      </c>
      <c r="AM24" s="23" t="str">
        <f t="shared" si="13"/>
        <v>RLIS</v>
      </c>
      <c r="AN24" s="23">
        <f t="shared" si="14"/>
        <v>0</v>
      </c>
      <c r="AO24" s="23">
        <f t="shared" si="15"/>
        <v>0</v>
      </c>
    </row>
    <row r="25" spans="1:41" s="23" customFormat="1" ht="12.75">
      <c r="A25" s="22">
        <v>609780</v>
      </c>
      <c r="B25" s="23">
        <v>5271498</v>
      </c>
      <c r="C25" s="23" t="s">
        <v>56</v>
      </c>
      <c r="I25" s="23">
        <v>0</v>
      </c>
      <c r="J25" s="23" t="s">
        <v>40</v>
      </c>
      <c r="K25" s="23" t="s">
        <v>40</v>
      </c>
      <c r="M25" s="23">
        <v>1834</v>
      </c>
      <c r="N25" s="23" t="s">
        <v>40</v>
      </c>
      <c r="O25" s="23" t="s">
        <v>40</v>
      </c>
      <c r="P25" s="23">
        <v>31.989</v>
      </c>
      <c r="Q25" s="23" t="s">
        <v>39</v>
      </c>
      <c r="R25" s="23" t="s">
        <v>40</v>
      </c>
      <c r="S25" s="23" t="s">
        <v>39</v>
      </c>
      <c r="T25" s="23" t="s">
        <v>40</v>
      </c>
      <c r="U25" s="23" t="s">
        <v>39</v>
      </c>
      <c r="V25" s="23">
        <v>13806</v>
      </c>
      <c r="W25" s="23">
        <v>13554.44</v>
      </c>
      <c r="X25" s="23">
        <v>14835</v>
      </c>
      <c r="Y25" s="23">
        <v>18383</v>
      </c>
      <c r="Z25" s="23">
        <f t="shared" si="0"/>
        <v>0</v>
      </c>
      <c r="AA25" s="23">
        <f t="shared" si="1"/>
        <v>0</v>
      </c>
      <c r="AB25" s="23">
        <f t="shared" si="2"/>
        <v>0</v>
      </c>
      <c r="AC25" s="23">
        <f t="shared" si="3"/>
        <v>0</v>
      </c>
      <c r="AD25" s="23">
        <f t="shared" si="4"/>
        <v>0</v>
      </c>
      <c r="AE25" s="23">
        <f t="shared" si="5"/>
        <v>0</v>
      </c>
      <c r="AF25" s="24">
        <f t="shared" si="6"/>
        <v>0</v>
      </c>
      <c r="AG25" s="24">
        <f t="shared" si="7"/>
        <v>0</v>
      </c>
      <c r="AH25" s="24">
        <f t="shared" si="8"/>
        <v>0</v>
      </c>
      <c r="AI25" s="23">
        <f t="shared" si="9"/>
        <v>1</v>
      </c>
      <c r="AJ25" s="23">
        <f t="shared" si="10"/>
        <v>1</v>
      </c>
      <c r="AK25" s="23" t="str">
        <f t="shared" si="11"/>
        <v>Initial</v>
      </c>
      <c r="AL25" s="23">
        <f t="shared" si="12"/>
        <v>0</v>
      </c>
      <c r="AM25" s="23" t="str">
        <f t="shared" si="13"/>
        <v>RLIS</v>
      </c>
      <c r="AN25" s="23">
        <f t="shared" si="14"/>
        <v>0</v>
      </c>
      <c r="AO25" s="23">
        <f t="shared" si="15"/>
        <v>0</v>
      </c>
    </row>
    <row r="26" spans="1:41" s="23" customFormat="1" ht="12.75">
      <c r="A26" s="22">
        <v>609810</v>
      </c>
      <c r="B26" s="23">
        <v>5271506</v>
      </c>
      <c r="C26" s="23" t="s">
        <v>57</v>
      </c>
      <c r="I26" s="23">
        <v>6</v>
      </c>
      <c r="J26" s="23" t="s">
        <v>40</v>
      </c>
      <c r="K26" s="23" t="s">
        <v>40</v>
      </c>
      <c r="M26" s="23">
        <v>906</v>
      </c>
      <c r="N26" s="23" t="s">
        <v>40</v>
      </c>
      <c r="O26" s="23" t="s">
        <v>40</v>
      </c>
      <c r="P26" s="23">
        <v>20.226</v>
      </c>
      <c r="Q26" s="23" t="s">
        <v>39</v>
      </c>
      <c r="R26" s="23" t="s">
        <v>40</v>
      </c>
      <c r="S26" s="23" t="s">
        <v>39</v>
      </c>
      <c r="T26" s="23" t="s">
        <v>40</v>
      </c>
      <c r="U26" s="23" t="s">
        <v>39</v>
      </c>
      <c r="V26" s="23">
        <v>5432</v>
      </c>
      <c r="W26" s="23">
        <v>5126.96</v>
      </c>
      <c r="X26" s="23">
        <v>6290</v>
      </c>
      <c r="Y26" s="23">
        <v>3889</v>
      </c>
      <c r="Z26" s="23">
        <f t="shared" si="0"/>
        <v>0</v>
      </c>
      <c r="AA26" s="23">
        <f t="shared" si="1"/>
        <v>0</v>
      </c>
      <c r="AB26" s="23">
        <f t="shared" si="2"/>
        <v>0</v>
      </c>
      <c r="AC26" s="23">
        <f t="shared" si="3"/>
        <v>0</v>
      </c>
      <c r="AD26" s="23">
        <f t="shared" si="4"/>
        <v>0</v>
      </c>
      <c r="AE26" s="23">
        <f t="shared" si="5"/>
        <v>0</v>
      </c>
      <c r="AF26" s="24">
        <f t="shared" si="6"/>
        <v>0</v>
      </c>
      <c r="AG26" s="24">
        <f t="shared" si="7"/>
        <v>0</v>
      </c>
      <c r="AH26" s="24">
        <f t="shared" si="8"/>
        <v>0</v>
      </c>
      <c r="AI26" s="23">
        <f t="shared" si="9"/>
        <v>1</v>
      </c>
      <c r="AJ26" s="23">
        <f t="shared" si="10"/>
        <v>1</v>
      </c>
      <c r="AK26" s="23" t="str">
        <f t="shared" si="11"/>
        <v>Initial</v>
      </c>
      <c r="AL26" s="23">
        <f t="shared" si="12"/>
        <v>0</v>
      </c>
      <c r="AM26" s="23" t="str">
        <f t="shared" si="13"/>
        <v>RLIS</v>
      </c>
      <c r="AN26" s="23">
        <f t="shared" si="14"/>
        <v>0</v>
      </c>
      <c r="AO26" s="23">
        <f t="shared" si="15"/>
        <v>0</v>
      </c>
    </row>
    <row r="27" spans="1:41" s="23" customFormat="1" ht="12.75">
      <c r="A27" s="22">
        <v>610770</v>
      </c>
      <c r="B27" s="23">
        <v>861820</v>
      </c>
      <c r="C27" s="23" t="s">
        <v>58</v>
      </c>
      <c r="I27" s="23">
        <v>0</v>
      </c>
      <c r="J27" s="23" t="s">
        <v>40</v>
      </c>
      <c r="K27" s="23" t="s">
        <v>40</v>
      </c>
      <c r="M27" s="23">
        <v>3949</v>
      </c>
      <c r="N27" s="23" t="s">
        <v>40</v>
      </c>
      <c r="O27" s="23" t="s">
        <v>40</v>
      </c>
      <c r="P27" s="23">
        <v>26.066</v>
      </c>
      <c r="Q27" s="23" t="s">
        <v>39</v>
      </c>
      <c r="R27" s="23" t="s">
        <v>40</v>
      </c>
      <c r="S27" s="23" t="s">
        <v>39</v>
      </c>
      <c r="T27" s="23" t="s">
        <v>40</v>
      </c>
      <c r="U27" s="23" t="s">
        <v>39</v>
      </c>
      <c r="V27" s="23">
        <v>35796</v>
      </c>
      <c r="W27" s="23">
        <v>48356.64</v>
      </c>
      <c r="X27" s="23">
        <v>45760</v>
      </c>
      <c r="Y27" s="23">
        <v>39690</v>
      </c>
      <c r="Z27" s="23">
        <f t="shared" si="0"/>
        <v>0</v>
      </c>
      <c r="AA27" s="23">
        <f t="shared" si="1"/>
        <v>0</v>
      </c>
      <c r="AB27" s="23">
        <f t="shared" si="2"/>
        <v>0</v>
      </c>
      <c r="AC27" s="23">
        <f t="shared" si="3"/>
        <v>0</v>
      </c>
      <c r="AD27" s="23">
        <f t="shared" si="4"/>
        <v>0</v>
      </c>
      <c r="AE27" s="23">
        <f t="shared" si="5"/>
        <v>0</v>
      </c>
      <c r="AF27" s="24">
        <f t="shared" si="6"/>
        <v>0</v>
      </c>
      <c r="AG27" s="24">
        <f t="shared" si="7"/>
        <v>0</v>
      </c>
      <c r="AH27" s="24">
        <f t="shared" si="8"/>
        <v>0</v>
      </c>
      <c r="AI27" s="23">
        <f t="shared" si="9"/>
        <v>1</v>
      </c>
      <c r="AJ27" s="23">
        <f t="shared" si="10"/>
        <v>1</v>
      </c>
      <c r="AK27" s="23" t="str">
        <f t="shared" si="11"/>
        <v>Initial</v>
      </c>
      <c r="AL27" s="23">
        <f t="shared" si="12"/>
        <v>0</v>
      </c>
      <c r="AM27" s="23" t="str">
        <f t="shared" si="13"/>
        <v>RLIS</v>
      </c>
      <c r="AN27" s="23">
        <f t="shared" si="14"/>
        <v>0</v>
      </c>
      <c r="AO27" s="23">
        <f t="shared" si="15"/>
        <v>0</v>
      </c>
    </row>
    <row r="28" spans="1:41" s="23" customFormat="1" ht="12.75">
      <c r="A28" s="22">
        <v>613290</v>
      </c>
      <c r="B28" s="23">
        <v>1563461</v>
      </c>
      <c r="C28" s="23" t="s">
        <v>59</v>
      </c>
      <c r="I28" s="23">
        <v>8</v>
      </c>
      <c r="J28" s="23" t="s">
        <v>39</v>
      </c>
      <c r="K28" s="23" t="s">
        <v>39</v>
      </c>
      <c r="L28" s="23" t="s">
        <v>39</v>
      </c>
      <c r="M28" s="23">
        <v>1312</v>
      </c>
      <c r="N28" s="23" t="s">
        <v>40</v>
      </c>
      <c r="O28" s="23" t="s">
        <v>40</v>
      </c>
      <c r="P28" s="23">
        <v>35.309</v>
      </c>
      <c r="Q28" s="23" t="s">
        <v>39</v>
      </c>
      <c r="R28" s="23" t="s">
        <v>39</v>
      </c>
      <c r="S28" s="23" t="s">
        <v>39</v>
      </c>
      <c r="T28" s="23" t="s">
        <v>39</v>
      </c>
      <c r="U28" s="23" t="s">
        <v>39</v>
      </c>
      <c r="V28" s="23">
        <v>10647</v>
      </c>
      <c r="W28" s="23">
        <v>14813.32</v>
      </c>
      <c r="X28" s="23">
        <v>14149</v>
      </c>
      <c r="Y28" s="23">
        <v>15902</v>
      </c>
      <c r="Z28" s="23">
        <f t="shared" si="0"/>
        <v>1</v>
      </c>
      <c r="AA28" s="23">
        <f t="shared" si="1"/>
        <v>0</v>
      </c>
      <c r="AB28" s="23">
        <f t="shared" si="2"/>
        <v>0</v>
      </c>
      <c r="AC28" s="23">
        <f t="shared" si="3"/>
        <v>0</v>
      </c>
      <c r="AD28" s="23">
        <f t="shared" si="4"/>
        <v>0</v>
      </c>
      <c r="AE28" s="23">
        <f t="shared" si="5"/>
        <v>0</v>
      </c>
      <c r="AF28" s="24">
        <f t="shared" si="6"/>
        <v>0</v>
      </c>
      <c r="AG28" s="24">
        <f t="shared" si="7"/>
        <v>0</v>
      </c>
      <c r="AH28" s="24">
        <f t="shared" si="8"/>
        <v>0</v>
      </c>
      <c r="AI28" s="23">
        <f t="shared" si="9"/>
        <v>1</v>
      </c>
      <c r="AJ28" s="23">
        <f t="shared" si="10"/>
        <v>1</v>
      </c>
      <c r="AK28" s="23" t="str">
        <f t="shared" si="11"/>
        <v>Initial</v>
      </c>
      <c r="AL28" s="23">
        <f t="shared" si="12"/>
        <v>0</v>
      </c>
      <c r="AM28" s="23" t="str">
        <f t="shared" si="13"/>
        <v>RLIS</v>
      </c>
      <c r="AN28" s="23">
        <f t="shared" si="14"/>
        <v>0</v>
      </c>
      <c r="AO28" s="23">
        <f t="shared" si="15"/>
        <v>0</v>
      </c>
    </row>
    <row r="29" spans="1:41" s="23" customFormat="1" ht="12.75">
      <c r="A29" s="22">
        <v>614160</v>
      </c>
      <c r="B29" s="23">
        <v>1262802</v>
      </c>
      <c r="C29" s="23" t="s">
        <v>60</v>
      </c>
      <c r="I29" s="23">
        <v>6</v>
      </c>
      <c r="J29" s="23" t="s">
        <v>40</v>
      </c>
      <c r="K29" s="23" t="s">
        <v>39</v>
      </c>
      <c r="L29" s="23" t="s">
        <v>39</v>
      </c>
      <c r="M29" s="23">
        <v>737</v>
      </c>
      <c r="N29" s="23" t="s">
        <v>40</v>
      </c>
      <c r="O29" s="23" t="s">
        <v>39</v>
      </c>
      <c r="P29" s="23">
        <v>33.371</v>
      </c>
      <c r="Q29" s="23" t="s">
        <v>39</v>
      </c>
      <c r="R29" s="23" t="s">
        <v>39</v>
      </c>
      <c r="S29" s="23" t="s">
        <v>39</v>
      </c>
      <c r="T29" s="23" t="s">
        <v>40</v>
      </c>
      <c r="U29" s="23" t="s">
        <v>39</v>
      </c>
      <c r="V29" s="23">
        <v>4373</v>
      </c>
      <c r="W29" s="23">
        <v>3741.54</v>
      </c>
      <c r="X29" s="23">
        <v>5022</v>
      </c>
      <c r="Y29" s="23">
        <v>4405</v>
      </c>
      <c r="Z29" s="23">
        <f t="shared" si="0"/>
        <v>1</v>
      </c>
      <c r="AA29" s="23">
        <f t="shared" si="1"/>
        <v>0</v>
      </c>
      <c r="AB29" s="23">
        <f t="shared" si="2"/>
        <v>0</v>
      </c>
      <c r="AC29" s="23">
        <f t="shared" si="3"/>
        <v>0</v>
      </c>
      <c r="AD29" s="23">
        <f t="shared" si="4"/>
        <v>0</v>
      </c>
      <c r="AE29" s="23" t="str">
        <f t="shared" si="5"/>
        <v>Trouble</v>
      </c>
      <c r="AF29" s="24">
        <f t="shared" si="6"/>
        <v>0</v>
      </c>
      <c r="AG29" s="24" t="str">
        <f t="shared" si="7"/>
        <v>Trouble</v>
      </c>
      <c r="AH29" s="24">
        <f t="shared" si="8"/>
        <v>0</v>
      </c>
      <c r="AI29" s="23">
        <f t="shared" si="9"/>
        <v>1</v>
      </c>
      <c r="AJ29" s="23">
        <f t="shared" si="10"/>
        <v>1</v>
      </c>
      <c r="AK29" s="23" t="str">
        <f t="shared" si="11"/>
        <v>Initial</v>
      </c>
      <c r="AL29" s="23">
        <f t="shared" si="12"/>
        <v>0</v>
      </c>
      <c r="AM29" s="23" t="str">
        <f t="shared" si="13"/>
        <v>RLIS</v>
      </c>
      <c r="AN29" s="23">
        <f t="shared" si="14"/>
        <v>0</v>
      </c>
      <c r="AO29" s="23">
        <f t="shared" si="15"/>
        <v>0</v>
      </c>
    </row>
    <row r="30" spans="1:41" s="23" customFormat="1" ht="12.75">
      <c r="A30" s="22">
        <v>615780</v>
      </c>
      <c r="B30" s="23">
        <v>2966332</v>
      </c>
      <c r="C30" s="23" t="s">
        <v>61</v>
      </c>
      <c r="I30" s="23">
        <v>0</v>
      </c>
      <c r="J30" s="23" t="s">
        <v>40</v>
      </c>
      <c r="K30" s="23" t="s">
        <v>40</v>
      </c>
      <c r="M30" s="23">
        <v>1658</v>
      </c>
      <c r="P30" s="23">
        <v>22.682</v>
      </c>
      <c r="Q30" s="23" t="s">
        <v>39</v>
      </c>
      <c r="R30" s="23" t="s">
        <v>40</v>
      </c>
      <c r="S30" s="23" t="s">
        <v>39</v>
      </c>
      <c r="T30" s="23" t="s">
        <v>39</v>
      </c>
      <c r="U30" s="23" t="s">
        <v>39</v>
      </c>
      <c r="V30" s="23">
        <v>14678</v>
      </c>
      <c r="W30" s="23">
        <v>17312.91</v>
      </c>
      <c r="X30" s="23">
        <v>18260</v>
      </c>
      <c r="Y30" s="23">
        <v>9891</v>
      </c>
      <c r="Z30" s="23">
        <f t="shared" si="0"/>
        <v>0</v>
      </c>
      <c r="AA30" s="23">
        <f t="shared" si="1"/>
        <v>0</v>
      </c>
      <c r="AB30" s="23">
        <f t="shared" si="2"/>
        <v>0</v>
      </c>
      <c r="AC30" s="23">
        <f t="shared" si="3"/>
        <v>0</v>
      </c>
      <c r="AD30" s="23">
        <f t="shared" si="4"/>
        <v>0</v>
      </c>
      <c r="AE30" s="23">
        <f t="shared" si="5"/>
        <v>0</v>
      </c>
      <c r="AF30" s="24">
        <f t="shared" si="6"/>
        <v>0</v>
      </c>
      <c r="AG30" s="24">
        <f t="shared" si="7"/>
        <v>0</v>
      </c>
      <c r="AH30" s="24">
        <f t="shared" si="8"/>
        <v>0</v>
      </c>
      <c r="AI30" s="23">
        <f t="shared" si="9"/>
        <v>1</v>
      </c>
      <c r="AJ30" s="23">
        <f t="shared" si="10"/>
        <v>1</v>
      </c>
      <c r="AK30" s="23" t="str">
        <f t="shared" si="11"/>
        <v>Initial</v>
      </c>
      <c r="AL30" s="23">
        <f t="shared" si="12"/>
        <v>0</v>
      </c>
      <c r="AM30" s="23" t="str">
        <f t="shared" si="13"/>
        <v>RLIS</v>
      </c>
      <c r="AN30" s="23">
        <f t="shared" si="14"/>
        <v>0</v>
      </c>
      <c r="AO30" s="23">
        <f t="shared" si="15"/>
        <v>0</v>
      </c>
    </row>
    <row r="31" spans="1:41" s="23" customFormat="1" ht="12.75">
      <c r="A31" s="22">
        <v>616830</v>
      </c>
      <c r="B31" s="23">
        <v>1363131</v>
      </c>
      <c r="C31" s="23" t="s">
        <v>62</v>
      </c>
      <c r="I31" s="23">
        <v>7</v>
      </c>
      <c r="J31" s="23" t="s">
        <v>39</v>
      </c>
      <c r="K31" s="23" t="s">
        <v>39</v>
      </c>
      <c r="L31" s="23" t="s">
        <v>39</v>
      </c>
      <c r="M31" s="23">
        <v>704</v>
      </c>
      <c r="N31" s="23" t="s">
        <v>40</v>
      </c>
      <c r="O31" s="23" t="s">
        <v>40</v>
      </c>
      <c r="P31" s="23">
        <v>28.177</v>
      </c>
      <c r="Q31" s="23" t="s">
        <v>39</v>
      </c>
      <c r="R31" s="23" t="s">
        <v>39</v>
      </c>
      <c r="S31" s="23" t="s">
        <v>39</v>
      </c>
      <c r="T31" s="23" t="s">
        <v>39</v>
      </c>
      <c r="U31" s="23" t="s">
        <v>39</v>
      </c>
      <c r="V31" s="23">
        <v>5341</v>
      </c>
      <c r="W31" s="23">
        <v>7438.67</v>
      </c>
      <c r="X31" s="23">
        <v>6941</v>
      </c>
      <c r="Y31" s="23">
        <v>7409</v>
      </c>
      <c r="Z31" s="23">
        <f t="shared" si="0"/>
        <v>1</v>
      </c>
      <c r="AA31" s="23">
        <f t="shared" si="1"/>
        <v>0</v>
      </c>
      <c r="AB31" s="23">
        <f t="shared" si="2"/>
        <v>0</v>
      </c>
      <c r="AC31" s="23">
        <f t="shared" si="3"/>
        <v>0</v>
      </c>
      <c r="AD31" s="23">
        <f t="shared" si="4"/>
        <v>0</v>
      </c>
      <c r="AE31" s="23">
        <f t="shared" si="5"/>
        <v>0</v>
      </c>
      <c r="AF31" s="24">
        <f t="shared" si="6"/>
        <v>0</v>
      </c>
      <c r="AG31" s="24">
        <f t="shared" si="7"/>
        <v>0</v>
      </c>
      <c r="AH31" s="24">
        <f t="shared" si="8"/>
        <v>0</v>
      </c>
      <c r="AI31" s="23">
        <f t="shared" si="9"/>
        <v>1</v>
      </c>
      <c r="AJ31" s="23">
        <f t="shared" si="10"/>
        <v>1</v>
      </c>
      <c r="AK31" s="23" t="str">
        <f t="shared" si="11"/>
        <v>Initial</v>
      </c>
      <c r="AL31" s="23">
        <f t="shared" si="12"/>
        <v>0</v>
      </c>
      <c r="AM31" s="23" t="str">
        <f t="shared" si="13"/>
        <v>RLIS</v>
      </c>
      <c r="AN31" s="23">
        <f t="shared" si="14"/>
        <v>0</v>
      </c>
      <c r="AO31" s="23">
        <f t="shared" si="15"/>
        <v>0</v>
      </c>
    </row>
    <row r="32" spans="1:41" s="23" customFormat="1" ht="12.75">
      <c r="A32" s="22">
        <v>617160</v>
      </c>
      <c r="B32" s="23">
        <v>5071100</v>
      </c>
      <c r="C32" s="23" t="s">
        <v>63</v>
      </c>
      <c r="I32" s="23">
        <v>8</v>
      </c>
      <c r="J32" s="23" t="s">
        <v>39</v>
      </c>
      <c r="K32" s="23" t="s">
        <v>39</v>
      </c>
      <c r="M32" s="23">
        <v>1002</v>
      </c>
      <c r="N32" s="23" t="s">
        <v>40</v>
      </c>
      <c r="O32" s="23" t="s">
        <v>41</v>
      </c>
      <c r="P32" s="23">
        <v>25.182</v>
      </c>
      <c r="Q32" s="23" t="s">
        <v>39</v>
      </c>
      <c r="R32" s="23" t="s">
        <v>39</v>
      </c>
      <c r="S32" s="23" t="s">
        <v>39</v>
      </c>
      <c r="T32" s="23" t="s">
        <v>40</v>
      </c>
      <c r="U32" s="23" t="s">
        <v>39</v>
      </c>
      <c r="V32" s="23">
        <v>3813</v>
      </c>
      <c r="W32" s="23">
        <v>1479.71</v>
      </c>
      <c r="X32" s="23">
        <v>3922</v>
      </c>
      <c r="Y32" s="23">
        <v>3889</v>
      </c>
      <c r="Z32" s="23">
        <f t="shared" si="0"/>
        <v>1</v>
      </c>
      <c r="AA32" s="23">
        <f t="shared" si="1"/>
        <v>0</v>
      </c>
      <c r="AB32" s="23">
        <f t="shared" si="2"/>
        <v>0</v>
      </c>
      <c r="AC32" s="23">
        <f t="shared" si="3"/>
        <v>0</v>
      </c>
      <c r="AD32" s="23">
        <f t="shared" si="4"/>
        <v>0</v>
      </c>
      <c r="AE32" s="23">
        <f t="shared" si="5"/>
        <v>0</v>
      </c>
      <c r="AF32" s="24">
        <f t="shared" si="6"/>
        <v>0</v>
      </c>
      <c r="AG32" s="24">
        <f t="shared" si="7"/>
        <v>0</v>
      </c>
      <c r="AH32" s="24">
        <f t="shared" si="8"/>
        <v>0</v>
      </c>
      <c r="AI32" s="23">
        <f t="shared" si="9"/>
        <v>1</v>
      </c>
      <c r="AJ32" s="23">
        <f t="shared" si="10"/>
        <v>1</v>
      </c>
      <c r="AK32" s="23" t="str">
        <f t="shared" si="11"/>
        <v>Initial</v>
      </c>
      <c r="AL32" s="23">
        <f t="shared" si="12"/>
        <v>0</v>
      </c>
      <c r="AM32" s="23" t="str">
        <f t="shared" si="13"/>
        <v>RLIS</v>
      </c>
      <c r="AN32" s="23">
        <f t="shared" si="14"/>
        <v>0</v>
      </c>
      <c r="AO32" s="23">
        <f t="shared" si="15"/>
        <v>0</v>
      </c>
    </row>
    <row r="33" spans="1:41" s="23" customFormat="1" ht="12.75">
      <c r="A33" s="22">
        <v>617430</v>
      </c>
      <c r="B33" s="23">
        <v>1363149</v>
      </c>
      <c r="C33" s="23" t="s">
        <v>64</v>
      </c>
      <c r="I33" s="23">
        <v>0</v>
      </c>
      <c r="J33" s="23" t="s">
        <v>40</v>
      </c>
      <c r="K33" s="23" t="s">
        <v>39</v>
      </c>
      <c r="L33" s="23" t="s">
        <v>39</v>
      </c>
      <c r="M33" s="23">
        <v>1910</v>
      </c>
      <c r="N33" s="23" t="s">
        <v>40</v>
      </c>
      <c r="O33" s="23" t="s">
        <v>40</v>
      </c>
      <c r="P33" s="23">
        <v>26.701</v>
      </c>
      <c r="Q33" s="23" t="s">
        <v>39</v>
      </c>
      <c r="R33" s="23" t="s">
        <v>39</v>
      </c>
      <c r="S33" s="23" t="s">
        <v>39</v>
      </c>
      <c r="T33" s="23" t="s">
        <v>40</v>
      </c>
      <c r="U33" s="23" t="s">
        <v>39</v>
      </c>
      <c r="V33" s="23">
        <v>13138</v>
      </c>
      <c r="W33" s="23">
        <v>19020.41</v>
      </c>
      <c r="X33" s="23">
        <v>18410</v>
      </c>
      <c r="Y33" s="23">
        <v>17778</v>
      </c>
      <c r="Z33" s="23">
        <f t="shared" si="0"/>
        <v>1</v>
      </c>
      <c r="AA33" s="23">
        <f t="shared" si="1"/>
        <v>0</v>
      </c>
      <c r="AB33" s="23">
        <f t="shared" si="2"/>
        <v>0</v>
      </c>
      <c r="AC33" s="23">
        <f t="shared" si="3"/>
        <v>0</v>
      </c>
      <c r="AD33" s="23">
        <f t="shared" si="4"/>
        <v>0</v>
      </c>
      <c r="AE33" s="23">
        <f t="shared" si="5"/>
        <v>0</v>
      </c>
      <c r="AF33" s="24">
        <f t="shared" si="6"/>
        <v>0</v>
      </c>
      <c r="AG33" s="24">
        <f t="shared" si="7"/>
        <v>0</v>
      </c>
      <c r="AH33" s="24">
        <f t="shared" si="8"/>
        <v>0</v>
      </c>
      <c r="AI33" s="23">
        <f t="shared" si="9"/>
        <v>1</v>
      </c>
      <c r="AJ33" s="23">
        <f t="shared" si="10"/>
        <v>1</v>
      </c>
      <c r="AK33" s="23" t="str">
        <f t="shared" si="11"/>
        <v>Initial</v>
      </c>
      <c r="AL33" s="23">
        <f t="shared" si="12"/>
        <v>0</v>
      </c>
      <c r="AM33" s="23" t="str">
        <f t="shared" si="13"/>
        <v>RLIS</v>
      </c>
      <c r="AN33" s="23">
        <f t="shared" si="14"/>
        <v>0</v>
      </c>
      <c r="AO33" s="23">
        <f t="shared" si="15"/>
        <v>0</v>
      </c>
    </row>
    <row r="34" spans="1:41" s="23" customFormat="1" ht="12.75">
      <c r="A34" s="22">
        <v>619950</v>
      </c>
      <c r="B34" s="23">
        <v>1262901</v>
      </c>
      <c r="C34" s="23" t="s">
        <v>65</v>
      </c>
      <c r="I34" s="23">
        <v>7</v>
      </c>
      <c r="J34" s="23" t="s">
        <v>39</v>
      </c>
      <c r="K34" s="23" t="s">
        <v>40</v>
      </c>
      <c r="L34" s="23" t="s">
        <v>39</v>
      </c>
      <c r="M34" s="23">
        <v>986</v>
      </c>
      <c r="N34" s="23" t="s">
        <v>40</v>
      </c>
      <c r="O34" s="23" t="s">
        <v>40</v>
      </c>
      <c r="P34" s="23">
        <v>34.569</v>
      </c>
      <c r="Q34" s="23" t="s">
        <v>39</v>
      </c>
      <c r="R34" s="23" t="s">
        <v>39</v>
      </c>
      <c r="S34" s="23" t="s">
        <v>39</v>
      </c>
      <c r="T34" s="23" t="s">
        <v>40</v>
      </c>
      <c r="U34" s="23" t="s">
        <v>39</v>
      </c>
      <c r="V34" s="23">
        <v>13277</v>
      </c>
      <c r="W34" s="23">
        <v>19948.18</v>
      </c>
      <c r="X34" s="23">
        <v>15968</v>
      </c>
      <c r="Y34" s="23">
        <v>12634</v>
      </c>
      <c r="Z34" s="23">
        <f t="shared" si="0"/>
        <v>1</v>
      </c>
      <c r="AA34" s="23">
        <f t="shared" si="1"/>
        <v>0</v>
      </c>
      <c r="AB34" s="23">
        <f t="shared" si="2"/>
        <v>0</v>
      </c>
      <c r="AC34" s="23">
        <f t="shared" si="3"/>
        <v>0</v>
      </c>
      <c r="AD34" s="23">
        <f t="shared" si="4"/>
        <v>0</v>
      </c>
      <c r="AE34" s="23">
        <f t="shared" si="5"/>
        <v>0</v>
      </c>
      <c r="AF34" s="24">
        <f t="shared" si="6"/>
        <v>0</v>
      </c>
      <c r="AG34" s="24">
        <f t="shared" si="7"/>
        <v>0</v>
      </c>
      <c r="AH34" s="24">
        <f t="shared" si="8"/>
        <v>0</v>
      </c>
      <c r="AI34" s="23">
        <f t="shared" si="9"/>
        <v>1</v>
      </c>
      <c r="AJ34" s="23">
        <f t="shared" si="10"/>
        <v>1</v>
      </c>
      <c r="AK34" s="23" t="str">
        <f t="shared" si="11"/>
        <v>Initial</v>
      </c>
      <c r="AL34" s="23">
        <f t="shared" si="12"/>
        <v>0</v>
      </c>
      <c r="AM34" s="23" t="str">
        <f t="shared" si="13"/>
        <v>RLIS</v>
      </c>
      <c r="AN34" s="23">
        <f t="shared" si="14"/>
        <v>0</v>
      </c>
      <c r="AO34" s="23">
        <f t="shared" si="15"/>
        <v>0</v>
      </c>
    </row>
    <row r="35" spans="1:41" s="23" customFormat="1" ht="12.75">
      <c r="A35" s="22">
        <v>620070</v>
      </c>
      <c r="B35" s="23">
        <v>1764022</v>
      </c>
      <c r="C35" s="23" t="s">
        <v>66</v>
      </c>
      <c r="I35" s="23">
        <v>0</v>
      </c>
      <c r="J35" s="23" t="s">
        <v>40</v>
      </c>
      <c r="K35" s="23" t="s">
        <v>40</v>
      </c>
      <c r="M35" s="23">
        <v>3024</v>
      </c>
      <c r="N35" s="23" t="s">
        <v>40</v>
      </c>
      <c r="O35" s="23" t="s">
        <v>40</v>
      </c>
      <c r="P35" s="23">
        <v>32.622</v>
      </c>
      <c r="Q35" s="23" t="s">
        <v>39</v>
      </c>
      <c r="R35" s="23" t="s">
        <v>39</v>
      </c>
      <c r="S35" s="23" t="s">
        <v>39</v>
      </c>
      <c r="T35" s="23" t="s">
        <v>39</v>
      </c>
      <c r="U35" s="23" t="s">
        <v>39</v>
      </c>
      <c r="V35" s="23">
        <v>28986</v>
      </c>
      <c r="W35" s="23">
        <v>40869.42</v>
      </c>
      <c r="X35" s="23">
        <v>37430</v>
      </c>
      <c r="Y35" s="23">
        <v>35192</v>
      </c>
      <c r="Z35" s="23">
        <f t="shared" si="0"/>
        <v>0</v>
      </c>
      <c r="AA35" s="23">
        <f t="shared" si="1"/>
        <v>0</v>
      </c>
      <c r="AB35" s="23">
        <f t="shared" si="2"/>
        <v>0</v>
      </c>
      <c r="AC35" s="23">
        <f t="shared" si="3"/>
        <v>0</v>
      </c>
      <c r="AD35" s="23">
        <f t="shared" si="4"/>
        <v>0</v>
      </c>
      <c r="AE35" s="23">
        <f t="shared" si="5"/>
        <v>0</v>
      </c>
      <c r="AF35" s="24">
        <f t="shared" si="6"/>
        <v>0</v>
      </c>
      <c r="AG35" s="24">
        <f t="shared" si="7"/>
        <v>0</v>
      </c>
      <c r="AH35" s="24">
        <f t="shared" si="8"/>
        <v>0</v>
      </c>
      <c r="AI35" s="23">
        <f t="shared" si="9"/>
        <v>1</v>
      </c>
      <c r="AJ35" s="23">
        <f t="shared" si="10"/>
        <v>1</v>
      </c>
      <c r="AK35" s="23" t="str">
        <f t="shared" si="11"/>
        <v>Initial</v>
      </c>
      <c r="AL35" s="23">
        <f t="shared" si="12"/>
        <v>0</v>
      </c>
      <c r="AM35" s="23" t="str">
        <f t="shared" si="13"/>
        <v>RLIS</v>
      </c>
      <c r="AN35" s="23">
        <f t="shared" si="14"/>
        <v>0</v>
      </c>
      <c r="AO35" s="23">
        <f t="shared" si="15"/>
        <v>0</v>
      </c>
    </row>
    <row r="36" spans="1:41" s="23" customFormat="1" ht="12.75">
      <c r="A36" s="22">
        <v>620670</v>
      </c>
      <c r="B36" s="23">
        <v>1764030</v>
      </c>
      <c r="C36" s="23" t="s">
        <v>67</v>
      </c>
      <c r="I36" s="23">
        <v>6</v>
      </c>
      <c r="J36" s="23" t="s">
        <v>40</v>
      </c>
      <c r="K36" s="23" t="s">
        <v>40</v>
      </c>
      <c r="M36" s="23">
        <v>1796</v>
      </c>
      <c r="N36" s="23" t="s">
        <v>40</v>
      </c>
      <c r="O36" s="23" t="s">
        <v>40</v>
      </c>
      <c r="P36" s="23">
        <v>23.619</v>
      </c>
      <c r="Q36" s="23" t="s">
        <v>39</v>
      </c>
      <c r="R36" s="23" t="s">
        <v>39</v>
      </c>
      <c r="S36" s="23" t="s">
        <v>39</v>
      </c>
      <c r="T36" s="23" t="s">
        <v>39</v>
      </c>
      <c r="U36" s="23" t="s">
        <v>39</v>
      </c>
      <c r="V36" s="23">
        <v>12035</v>
      </c>
      <c r="W36" s="23">
        <v>12755.8</v>
      </c>
      <c r="X36" s="23">
        <v>14875</v>
      </c>
      <c r="Y36" s="23">
        <v>10246</v>
      </c>
      <c r="Z36" s="23">
        <f t="shared" si="0"/>
        <v>0</v>
      </c>
      <c r="AA36" s="23">
        <f t="shared" si="1"/>
        <v>0</v>
      </c>
      <c r="AB36" s="23">
        <f t="shared" si="2"/>
        <v>0</v>
      </c>
      <c r="AC36" s="23">
        <f t="shared" si="3"/>
        <v>0</v>
      </c>
      <c r="AD36" s="23">
        <f t="shared" si="4"/>
        <v>0</v>
      </c>
      <c r="AE36" s="23">
        <f t="shared" si="5"/>
        <v>0</v>
      </c>
      <c r="AF36" s="24">
        <f t="shared" si="6"/>
        <v>0</v>
      </c>
      <c r="AG36" s="24">
        <f t="shared" si="7"/>
        <v>0</v>
      </c>
      <c r="AH36" s="24">
        <f t="shared" si="8"/>
        <v>0</v>
      </c>
      <c r="AI36" s="23">
        <f t="shared" si="9"/>
        <v>1</v>
      </c>
      <c r="AJ36" s="23">
        <f t="shared" si="10"/>
        <v>1</v>
      </c>
      <c r="AK36" s="23" t="str">
        <f t="shared" si="11"/>
        <v>Initial</v>
      </c>
      <c r="AL36" s="23">
        <f t="shared" si="12"/>
        <v>0</v>
      </c>
      <c r="AM36" s="23" t="str">
        <f t="shared" si="13"/>
        <v>RLIS</v>
      </c>
      <c r="AN36" s="23">
        <f t="shared" si="14"/>
        <v>0</v>
      </c>
      <c r="AO36" s="23">
        <f t="shared" si="15"/>
        <v>0</v>
      </c>
    </row>
    <row r="37" spans="1:41" s="23" customFormat="1" ht="12.75">
      <c r="A37" s="22">
        <v>621400</v>
      </c>
      <c r="B37" s="23">
        <v>1663982</v>
      </c>
      <c r="C37" s="23" t="s">
        <v>68</v>
      </c>
      <c r="I37" s="23">
        <v>0</v>
      </c>
      <c r="J37" s="23" t="s">
        <v>40</v>
      </c>
      <c r="K37" s="23" t="s">
        <v>40</v>
      </c>
      <c r="M37" s="23">
        <v>2061</v>
      </c>
      <c r="P37" s="23">
        <v>20.083</v>
      </c>
      <c r="Q37" s="23" t="s">
        <v>39</v>
      </c>
      <c r="R37" s="23" t="s">
        <v>40</v>
      </c>
      <c r="S37" s="23" t="s">
        <v>39</v>
      </c>
      <c r="T37" s="23" t="s">
        <v>40</v>
      </c>
      <c r="U37" s="23" t="s">
        <v>39</v>
      </c>
      <c r="V37" s="23">
        <v>9263</v>
      </c>
      <c r="W37" s="23">
        <v>7446.4</v>
      </c>
      <c r="X37" s="23">
        <v>11156</v>
      </c>
      <c r="Y37" s="23">
        <v>5835</v>
      </c>
      <c r="Z37" s="23">
        <f t="shared" si="0"/>
        <v>0</v>
      </c>
      <c r="AA37" s="23">
        <f t="shared" si="1"/>
        <v>0</v>
      </c>
      <c r="AB37" s="23">
        <f t="shared" si="2"/>
        <v>0</v>
      </c>
      <c r="AC37" s="23">
        <f t="shared" si="3"/>
        <v>0</v>
      </c>
      <c r="AD37" s="23">
        <f t="shared" si="4"/>
        <v>0</v>
      </c>
      <c r="AE37" s="23">
        <f t="shared" si="5"/>
        <v>0</v>
      </c>
      <c r="AF37" s="24">
        <f t="shared" si="6"/>
        <v>0</v>
      </c>
      <c r="AG37" s="24">
        <f t="shared" si="7"/>
        <v>0</v>
      </c>
      <c r="AH37" s="24">
        <f t="shared" si="8"/>
        <v>0</v>
      </c>
      <c r="AI37" s="23">
        <f t="shared" si="9"/>
        <v>1</v>
      </c>
      <c r="AJ37" s="23">
        <f t="shared" si="10"/>
        <v>1</v>
      </c>
      <c r="AK37" s="23" t="str">
        <f t="shared" si="11"/>
        <v>Initial</v>
      </c>
      <c r="AL37" s="23">
        <f t="shared" si="12"/>
        <v>0</v>
      </c>
      <c r="AM37" s="23" t="str">
        <f t="shared" si="13"/>
        <v>RLIS</v>
      </c>
      <c r="AN37" s="23">
        <f t="shared" si="14"/>
        <v>0</v>
      </c>
      <c r="AO37" s="23">
        <f t="shared" si="15"/>
        <v>0</v>
      </c>
    </row>
    <row r="38" spans="1:41" s="23" customFormat="1" ht="12.75">
      <c r="A38" s="22">
        <v>623940</v>
      </c>
      <c r="B38" s="23">
        <v>2265532</v>
      </c>
      <c r="C38" s="23" t="s">
        <v>69</v>
      </c>
      <c r="I38" s="23">
        <v>7</v>
      </c>
      <c r="J38" s="23" t="s">
        <v>39</v>
      </c>
      <c r="K38" s="23" t="s">
        <v>40</v>
      </c>
      <c r="M38" s="23">
        <v>2443</v>
      </c>
      <c r="N38" s="23" t="s">
        <v>40</v>
      </c>
      <c r="O38" s="23" t="s">
        <v>40</v>
      </c>
      <c r="P38" s="23">
        <v>20.795</v>
      </c>
      <c r="Q38" s="23" t="s">
        <v>39</v>
      </c>
      <c r="R38" s="23" t="s">
        <v>39</v>
      </c>
      <c r="S38" s="23" t="s">
        <v>39</v>
      </c>
      <c r="T38" s="23" t="s">
        <v>40</v>
      </c>
      <c r="U38" s="23" t="s">
        <v>39</v>
      </c>
      <c r="V38" s="23">
        <v>14666</v>
      </c>
      <c r="W38" s="23">
        <v>18786.67</v>
      </c>
      <c r="X38" s="23">
        <v>20409</v>
      </c>
      <c r="Y38" s="23">
        <v>9572</v>
      </c>
      <c r="Z38" s="23">
        <f t="shared" si="0"/>
        <v>1</v>
      </c>
      <c r="AA38" s="23">
        <f t="shared" si="1"/>
        <v>0</v>
      </c>
      <c r="AB38" s="23">
        <f t="shared" si="2"/>
        <v>0</v>
      </c>
      <c r="AC38" s="23">
        <f t="shared" si="3"/>
        <v>0</v>
      </c>
      <c r="AD38" s="23">
        <f t="shared" si="4"/>
        <v>0</v>
      </c>
      <c r="AE38" s="23">
        <f t="shared" si="5"/>
        <v>0</v>
      </c>
      <c r="AF38" s="24">
        <f t="shared" si="6"/>
        <v>0</v>
      </c>
      <c r="AG38" s="24">
        <f t="shared" si="7"/>
        <v>0</v>
      </c>
      <c r="AH38" s="24">
        <f t="shared" si="8"/>
        <v>0</v>
      </c>
      <c r="AI38" s="23">
        <f t="shared" si="9"/>
        <v>1</v>
      </c>
      <c r="AJ38" s="23">
        <f t="shared" si="10"/>
        <v>1</v>
      </c>
      <c r="AK38" s="23" t="str">
        <f t="shared" si="11"/>
        <v>Initial</v>
      </c>
      <c r="AL38" s="23">
        <f t="shared" si="12"/>
        <v>0</v>
      </c>
      <c r="AM38" s="23" t="str">
        <f t="shared" si="13"/>
        <v>RLIS</v>
      </c>
      <c r="AN38" s="23">
        <f t="shared" si="14"/>
        <v>0</v>
      </c>
      <c r="AO38" s="23">
        <f t="shared" si="15"/>
        <v>0</v>
      </c>
    </row>
    <row r="39" spans="1:41" s="23" customFormat="1" ht="12.75">
      <c r="A39" s="22">
        <v>623970</v>
      </c>
      <c r="B39" s="23">
        <v>561572</v>
      </c>
      <c r="C39" s="23" t="s">
        <v>70</v>
      </c>
      <c r="I39" s="23">
        <v>7</v>
      </c>
      <c r="J39" s="23" t="s">
        <v>39</v>
      </c>
      <c r="K39" s="23" t="s">
        <v>40</v>
      </c>
      <c r="M39" s="23">
        <v>720</v>
      </c>
      <c r="N39" s="23" t="s">
        <v>40</v>
      </c>
      <c r="O39" s="23" t="s">
        <v>41</v>
      </c>
      <c r="P39" s="23">
        <v>20.886</v>
      </c>
      <c r="Q39" s="23" t="s">
        <v>39</v>
      </c>
      <c r="R39" s="23" t="s">
        <v>40</v>
      </c>
      <c r="S39" s="23" t="s">
        <v>39</v>
      </c>
      <c r="T39" s="23" t="s">
        <v>40</v>
      </c>
      <c r="U39" s="23" t="s">
        <v>39</v>
      </c>
      <c r="V39" s="23">
        <v>4952</v>
      </c>
      <c r="W39" s="23">
        <v>6513.75</v>
      </c>
      <c r="X39" s="23">
        <v>7478</v>
      </c>
      <c r="Y39" s="23">
        <v>3889</v>
      </c>
      <c r="Z39" s="23">
        <f t="shared" si="0"/>
        <v>1</v>
      </c>
      <c r="AA39" s="23">
        <f t="shared" si="1"/>
        <v>0</v>
      </c>
      <c r="AB39" s="23">
        <f t="shared" si="2"/>
        <v>0</v>
      </c>
      <c r="AC39" s="23">
        <f t="shared" si="3"/>
        <v>0</v>
      </c>
      <c r="AD39" s="23">
        <f t="shared" si="4"/>
        <v>0</v>
      </c>
      <c r="AE39" s="23">
        <f t="shared" si="5"/>
        <v>0</v>
      </c>
      <c r="AF39" s="24">
        <f t="shared" si="6"/>
        <v>0</v>
      </c>
      <c r="AG39" s="24">
        <f t="shared" si="7"/>
        <v>0</v>
      </c>
      <c r="AH39" s="24">
        <f t="shared" si="8"/>
        <v>0</v>
      </c>
      <c r="AI39" s="23">
        <f t="shared" si="9"/>
        <v>1</v>
      </c>
      <c r="AJ39" s="23">
        <f t="shared" si="10"/>
        <v>1</v>
      </c>
      <c r="AK39" s="23" t="str">
        <f t="shared" si="11"/>
        <v>Initial</v>
      </c>
      <c r="AL39" s="23">
        <f t="shared" si="12"/>
        <v>0</v>
      </c>
      <c r="AM39" s="23" t="str">
        <f t="shared" si="13"/>
        <v>RLIS</v>
      </c>
      <c r="AN39" s="23">
        <f t="shared" si="14"/>
        <v>0</v>
      </c>
      <c r="AO39" s="23">
        <f t="shared" si="15"/>
        <v>0</v>
      </c>
    </row>
    <row r="40" spans="1:41" s="23" customFormat="1" ht="12.75">
      <c r="A40" s="22">
        <v>626040</v>
      </c>
      <c r="B40" s="23">
        <v>4770425</v>
      </c>
      <c r="C40" s="23" t="s">
        <v>71</v>
      </c>
      <c r="I40" s="23">
        <v>6</v>
      </c>
      <c r="J40" s="23" t="s">
        <v>40</v>
      </c>
      <c r="K40" s="23" t="s">
        <v>40</v>
      </c>
      <c r="M40" s="23">
        <v>675</v>
      </c>
      <c r="N40" s="23" t="s">
        <v>39</v>
      </c>
      <c r="O40" s="23" t="s">
        <v>40</v>
      </c>
      <c r="P40" s="23">
        <v>25.459</v>
      </c>
      <c r="Q40" s="23" t="s">
        <v>39</v>
      </c>
      <c r="R40" s="23" t="s">
        <v>39</v>
      </c>
      <c r="S40" s="23" t="s">
        <v>39</v>
      </c>
      <c r="T40" s="23" t="s">
        <v>39</v>
      </c>
      <c r="U40" s="23" t="s">
        <v>39</v>
      </c>
      <c r="V40" s="23">
        <v>5022</v>
      </c>
      <c r="W40" s="23">
        <v>6112.78</v>
      </c>
      <c r="X40" s="23">
        <v>6609</v>
      </c>
      <c r="Y40" s="23">
        <v>3889</v>
      </c>
      <c r="Z40" s="23">
        <f t="shared" si="0"/>
        <v>0</v>
      </c>
      <c r="AA40" s="23">
        <f t="shared" si="1"/>
        <v>1</v>
      </c>
      <c r="AB40" s="23">
        <f t="shared" si="2"/>
        <v>0</v>
      </c>
      <c r="AC40" s="23">
        <f t="shared" si="3"/>
        <v>0</v>
      </c>
      <c r="AD40" s="23">
        <f t="shared" si="4"/>
        <v>0</v>
      </c>
      <c r="AE40" s="23">
        <f t="shared" si="5"/>
        <v>0</v>
      </c>
      <c r="AF40" s="24">
        <f t="shared" si="6"/>
        <v>0</v>
      </c>
      <c r="AG40" s="24">
        <f t="shared" si="7"/>
        <v>0</v>
      </c>
      <c r="AH40" s="24">
        <f t="shared" si="8"/>
        <v>0</v>
      </c>
      <c r="AI40" s="23">
        <f t="shared" si="9"/>
        <v>1</v>
      </c>
      <c r="AJ40" s="23">
        <f t="shared" si="10"/>
        <v>1</v>
      </c>
      <c r="AK40" s="23" t="str">
        <f t="shared" si="11"/>
        <v>Initial</v>
      </c>
      <c r="AL40" s="23">
        <f t="shared" si="12"/>
        <v>0</v>
      </c>
      <c r="AM40" s="23" t="str">
        <f t="shared" si="13"/>
        <v>RLIS</v>
      </c>
      <c r="AN40" s="23">
        <f t="shared" si="14"/>
        <v>0</v>
      </c>
      <c r="AO40" s="23">
        <f t="shared" si="15"/>
        <v>0</v>
      </c>
    </row>
    <row r="41" spans="1:41" s="23" customFormat="1" ht="12.75">
      <c r="A41" s="22">
        <v>600045</v>
      </c>
      <c r="B41" s="23">
        <v>1175481</v>
      </c>
      <c r="C41" s="23" t="s">
        <v>43</v>
      </c>
      <c r="I41" s="23">
        <v>6</v>
      </c>
      <c r="J41" s="23" t="s">
        <v>40</v>
      </c>
      <c r="K41" s="23" t="s">
        <v>40</v>
      </c>
      <c r="M41" s="23">
        <v>2235</v>
      </c>
      <c r="N41" s="23" t="s">
        <v>40</v>
      </c>
      <c r="O41" s="23" t="s">
        <v>40</v>
      </c>
      <c r="P41" s="23">
        <v>24.41</v>
      </c>
      <c r="Q41" s="23" t="s">
        <v>39</v>
      </c>
      <c r="R41" s="23" t="s">
        <v>40</v>
      </c>
      <c r="S41" s="23" t="s">
        <v>39</v>
      </c>
      <c r="T41" s="23" t="s">
        <v>40</v>
      </c>
      <c r="U41" s="23" t="s">
        <v>39</v>
      </c>
      <c r="V41" s="23">
        <v>14304</v>
      </c>
      <c r="W41" s="23">
        <v>17472.44</v>
      </c>
      <c r="X41" s="23">
        <v>18754</v>
      </c>
      <c r="Y41" s="23">
        <v>13516</v>
      </c>
      <c r="Z41" s="23">
        <f t="shared" si="0"/>
        <v>0</v>
      </c>
      <c r="AA41" s="23">
        <f t="shared" si="1"/>
        <v>0</v>
      </c>
      <c r="AB41" s="23">
        <f t="shared" si="2"/>
        <v>0</v>
      </c>
      <c r="AC41" s="23">
        <f t="shared" si="3"/>
        <v>0</v>
      </c>
      <c r="AD41" s="23">
        <f t="shared" si="4"/>
        <v>0</v>
      </c>
      <c r="AE41" s="23">
        <f t="shared" si="5"/>
        <v>0</v>
      </c>
      <c r="AF41" s="24">
        <f t="shared" si="6"/>
        <v>0</v>
      </c>
      <c r="AG41" s="24">
        <f t="shared" si="7"/>
        <v>0</v>
      </c>
      <c r="AH41" s="24">
        <f t="shared" si="8"/>
        <v>0</v>
      </c>
      <c r="AI41" s="23">
        <f t="shared" si="9"/>
        <v>1</v>
      </c>
      <c r="AJ41" s="23">
        <f t="shared" si="10"/>
        <v>1</v>
      </c>
      <c r="AK41" s="23" t="str">
        <f t="shared" si="11"/>
        <v>Initial</v>
      </c>
      <c r="AL41" s="23">
        <f t="shared" si="12"/>
        <v>0</v>
      </c>
      <c r="AM41" s="23" t="str">
        <f t="shared" si="13"/>
        <v>RLIS</v>
      </c>
      <c r="AN41" s="23">
        <f t="shared" si="14"/>
        <v>0</v>
      </c>
      <c r="AO41" s="23">
        <f t="shared" si="15"/>
        <v>0</v>
      </c>
    </row>
    <row r="42" spans="1:41" s="23" customFormat="1" ht="12.75">
      <c r="A42" s="22">
        <v>630630</v>
      </c>
      <c r="B42" s="23">
        <v>5472041</v>
      </c>
      <c r="C42" s="23" t="s">
        <v>72</v>
      </c>
      <c r="I42" s="23">
        <v>8</v>
      </c>
      <c r="J42" s="23" t="s">
        <v>39</v>
      </c>
      <c r="K42" s="23" t="s">
        <v>39</v>
      </c>
      <c r="L42" s="23" t="s">
        <v>39</v>
      </c>
      <c r="M42" s="23">
        <v>857</v>
      </c>
      <c r="N42" s="23" t="s">
        <v>40</v>
      </c>
      <c r="O42" s="23" t="s">
        <v>40</v>
      </c>
      <c r="P42" s="23">
        <v>43.132</v>
      </c>
      <c r="Q42" s="23" t="s">
        <v>39</v>
      </c>
      <c r="R42" s="23" t="s">
        <v>39</v>
      </c>
      <c r="S42" s="23" t="s">
        <v>39</v>
      </c>
      <c r="T42" s="23" t="s">
        <v>39</v>
      </c>
      <c r="U42" s="23" t="s">
        <v>39</v>
      </c>
      <c r="V42" s="23">
        <v>8198</v>
      </c>
      <c r="W42" s="23">
        <v>12238.5</v>
      </c>
      <c r="X42" s="23">
        <v>10218</v>
      </c>
      <c r="Y42" s="23">
        <v>10186</v>
      </c>
      <c r="Z42" s="23">
        <f t="shared" si="0"/>
        <v>1</v>
      </c>
      <c r="AA42" s="23">
        <f t="shared" si="1"/>
        <v>0</v>
      </c>
      <c r="AB42" s="23">
        <f t="shared" si="2"/>
        <v>0</v>
      </c>
      <c r="AC42" s="23">
        <f t="shared" si="3"/>
        <v>0</v>
      </c>
      <c r="AD42" s="23">
        <f t="shared" si="4"/>
        <v>0</v>
      </c>
      <c r="AE42" s="23">
        <f t="shared" si="5"/>
        <v>0</v>
      </c>
      <c r="AF42" s="24">
        <f t="shared" si="6"/>
        <v>0</v>
      </c>
      <c r="AG42" s="24">
        <f t="shared" si="7"/>
        <v>0</v>
      </c>
      <c r="AH42" s="24">
        <f t="shared" si="8"/>
        <v>0</v>
      </c>
      <c r="AI42" s="23">
        <f t="shared" si="9"/>
        <v>1</v>
      </c>
      <c r="AJ42" s="23">
        <f t="shared" si="10"/>
        <v>1</v>
      </c>
      <c r="AK42" s="23" t="str">
        <f t="shared" si="11"/>
        <v>Initial</v>
      </c>
      <c r="AL42" s="23">
        <f t="shared" si="12"/>
        <v>0</v>
      </c>
      <c r="AM42" s="23" t="str">
        <f t="shared" si="13"/>
        <v>RLIS</v>
      </c>
      <c r="AN42" s="23">
        <f t="shared" si="14"/>
        <v>0</v>
      </c>
      <c r="AO42" s="23">
        <f t="shared" si="15"/>
        <v>0</v>
      </c>
    </row>
    <row r="43" spans="1:41" s="23" customFormat="1" ht="12.75">
      <c r="A43" s="22">
        <v>631980</v>
      </c>
      <c r="B43" s="23">
        <v>5271621</v>
      </c>
      <c r="C43" s="23" t="s">
        <v>73</v>
      </c>
      <c r="I43" s="23">
        <v>0</v>
      </c>
      <c r="J43" s="23" t="s">
        <v>40</v>
      </c>
      <c r="K43" s="23" t="s">
        <v>39</v>
      </c>
      <c r="L43" s="23" t="s">
        <v>39</v>
      </c>
      <c r="M43" s="23">
        <v>2191</v>
      </c>
      <c r="N43" s="23" t="s">
        <v>40</v>
      </c>
      <c r="O43" s="23" t="s">
        <v>40</v>
      </c>
      <c r="P43" s="23">
        <v>25.445</v>
      </c>
      <c r="Q43" s="23" t="s">
        <v>39</v>
      </c>
      <c r="R43" s="23" t="s">
        <v>39</v>
      </c>
      <c r="S43" s="23" t="s">
        <v>39</v>
      </c>
      <c r="T43" s="23" t="s">
        <v>40</v>
      </c>
      <c r="U43" s="23" t="s">
        <v>39</v>
      </c>
      <c r="V43" s="23">
        <v>18766</v>
      </c>
      <c r="W43" s="23">
        <v>26156.34</v>
      </c>
      <c r="X43" s="23">
        <v>24698</v>
      </c>
      <c r="Y43" s="23">
        <v>13098</v>
      </c>
      <c r="Z43" s="23">
        <f t="shared" si="0"/>
        <v>1</v>
      </c>
      <c r="AA43" s="23">
        <f t="shared" si="1"/>
        <v>0</v>
      </c>
      <c r="AB43" s="23">
        <f t="shared" si="2"/>
        <v>0</v>
      </c>
      <c r="AC43" s="23">
        <f t="shared" si="3"/>
        <v>0</v>
      </c>
      <c r="AD43" s="23">
        <f t="shared" si="4"/>
        <v>0</v>
      </c>
      <c r="AE43" s="23">
        <f t="shared" si="5"/>
        <v>0</v>
      </c>
      <c r="AF43" s="24">
        <f t="shared" si="6"/>
        <v>0</v>
      </c>
      <c r="AG43" s="24">
        <f t="shared" si="7"/>
        <v>0</v>
      </c>
      <c r="AH43" s="24">
        <f t="shared" si="8"/>
        <v>0</v>
      </c>
      <c r="AI43" s="23">
        <f t="shared" si="9"/>
        <v>1</v>
      </c>
      <c r="AJ43" s="23">
        <f t="shared" si="10"/>
        <v>1</v>
      </c>
      <c r="AK43" s="23" t="str">
        <f t="shared" si="11"/>
        <v>Initial</v>
      </c>
      <c r="AL43" s="23">
        <f t="shared" si="12"/>
        <v>0</v>
      </c>
      <c r="AM43" s="23" t="str">
        <f t="shared" si="13"/>
        <v>RLIS</v>
      </c>
      <c r="AN43" s="23">
        <f t="shared" si="14"/>
        <v>0</v>
      </c>
      <c r="AO43" s="23">
        <f t="shared" si="15"/>
        <v>0</v>
      </c>
    </row>
    <row r="44" spans="1:41" s="23" customFormat="1" ht="12.75">
      <c r="A44" s="22">
        <v>632270</v>
      </c>
      <c r="B44" s="23">
        <v>1673932</v>
      </c>
      <c r="C44" s="23" t="s">
        <v>74</v>
      </c>
      <c r="I44" s="23">
        <v>0</v>
      </c>
      <c r="J44" s="23" t="s">
        <v>40</v>
      </c>
      <c r="K44" s="23" t="s">
        <v>39</v>
      </c>
      <c r="L44" s="23" t="s">
        <v>39</v>
      </c>
      <c r="M44" s="23">
        <v>2306</v>
      </c>
      <c r="N44" s="23" t="s">
        <v>40</v>
      </c>
      <c r="O44" s="23" t="s">
        <v>40</v>
      </c>
      <c r="P44" s="23">
        <v>35.634</v>
      </c>
      <c r="Q44" s="23" t="s">
        <v>39</v>
      </c>
      <c r="R44" s="23" t="s">
        <v>40</v>
      </c>
      <c r="S44" s="23" t="s">
        <v>39</v>
      </c>
      <c r="T44" s="23" t="s">
        <v>40</v>
      </c>
      <c r="U44" s="23" t="s">
        <v>39</v>
      </c>
      <c r="V44" s="23">
        <v>21196</v>
      </c>
      <c r="W44" s="23">
        <v>33084.84</v>
      </c>
      <c r="X44" s="23">
        <v>27861</v>
      </c>
      <c r="Y44" s="23">
        <v>29284</v>
      </c>
      <c r="Z44" s="23">
        <f t="shared" si="0"/>
        <v>1</v>
      </c>
      <c r="AA44" s="23">
        <f t="shared" si="1"/>
        <v>0</v>
      </c>
      <c r="AB44" s="23">
        <f t="shared" si="2"/>
        <v>0</v>
      </c>
      <c r="AC44" s="23">
        <f t="shared" si="3"/>
        <v>0</v>
      </c>
      <c r="AD44" s="23">
        <f t="shared" si="4"/>
        <v>0</v>
      </c>
      <c r="AE44" s="23">
        <f t="shared" si="5"/>
        <v>0</v>
      </c>
      <c r="AF44" s="24">
        <f t="shared" si="6"/>
        <v>0</v>
      </c>
      <c r="AG44" s="24">
        <f t="shared" si="7"/>
        <v>0</v>
      </c>
      <c r="AH44" s="24">
        <f t="shared" si="8"/>
        <v>0</v>
      </c>
      <c r="AI44" s="23">
        <f t="shared" si="9"/>
        <v>1</v>
      </c>
      <c r="AJ44" s="23">
        <f t="shared" si="10"/>
        <v>1</v>
      </c>
      <c r="AK44" s="23" t="str">
        <f t="shared" si="11"/>
        <v>Initial</v>
      </c>
      <c r="AL44" s="23">
        <f t="shared" si="12"/>
        <v>0</v>
      </c>
      <c r="AM44" s="23" t="str">
        <f t="shared" si="13"/>
        <v>RLIS</v>
      </c>
      <c r="AN44" s="23">
        <f t="shared" si="14"/>
        <v>0</v>
      </c>
      <c r="AO44" s="23">
        <f t="shared" si="15"/>
        <v>0</v>
      </c>
    </row>
    <row r="45" spans="1:41" s="23" customFormat="1" ht="12.75">
      <c r="A45" s="22">
        <v>632430</v>
      </c>
      <c r="B45" s="23">
        <v>5472082</v>
      </c>
      <c r="C45" s="23" t="s">
        <v>75</v>
      </c>
      <c r="I45" s="23">
        <v>0</v>
      </c>
      <c r="J45" s="23" t="s">
        <v>39</v>
      </c>
      <c r="K45" s="23" t="s">
        <v>40</v>
      </c>
      <c r="L45" s="23" t="s">
        <v>39</v>
      </c>
      <c r="M45" s="23">
        <v>727</v>
      </c>
      <c r="N45" s="23" t="s">
        <v>41</v>
      </c>
      <c r="O45" s="23" t="s">
        <v>40</v>
      </c>
      <c r="P45" s="23">
        <v>48.974</v>
      </c>
      <c r="Q45" s="23" t="s">
        <v>39</v>
      </c>
      <c r="R45" s="23" t="s">
        <v>40</v>
      </c>
      <c r="S45" s="23" t="s">
        <v>39</v>
      </c>
      <c r="T45" s="23" t="s">
        <v>40</v>
      </c>
      <c r="U45" s="23" t="s">
        <v>39</v>
      </c>
      <c r="V45" s="23">
        <v>5910</v>
      </c>
      <c r="W45" s="23">
        <v>7838.9</v>
      </c>
      <c r="X45" s="23">
        <v>7169</v>
      </c>
      <c r="Y45" s="23">
        <v>9060</v>
      </c>
      <c r="Z45" s="23">
        <f t="shared" si="0"/>
        <v>1</v>
      </c>
      <c r="AA45" s="23">
        <f t="shared" si="1"/>
        <v>0</v>
      </c>
      <c r="AB45" s="23">
        <f t="shared" si="2"/>
        <v>0</v>
      </c>
      <c r="AC45" s="23">
        <f t="shared" si="3"/>
        <v>0</v>
      </c>
      <c r="AD45" s="23">
        <f t="shared" si="4"/>
        <v>0</v>
      </c>
      <c r="AE45" s="23">
        <f t="shared" si="5"/>
        <v>0</v>
      </c>
      <c r="AF45" s="24">
        <f t="shared" si="6"/>
        <v>0</v>
      </c>
      <c r="AG45" s="24">
        <f t="shared" si="7"/>
        <v>0</v>
      </c>
      <c r="AH45" s="24">
        <f t="shared" si="8"/>
        <v>0</v>
      </c>
      <c r="AI45" s="23">
        <f t="shared" si="9"/>
        <v>1</v>
      </c>
      <c r="AJ45" s="23">
        <f t="shared" si="10"/>
        <v>1</v>
      </c>
      <c r="AK45" s="23" t="str">
        <f t="shared" si="11"/>
        <v>Initial</v>
      </c>
      <c r="AL45" s="23">
        <f t="shared" si="12"/>
        <v>0</v>
      </c>
      <c r="AM45" s="23" t="str">
        <f t="shared" si="13"/>
        <v>RLIS</v>
      </c>
      <c r="AN45" s="23">
        <f t="shared" si="14"/>
        <v>0</v>
      </c>
      <c r="AO45" s="23">
        <f t="shared" si="15"/>
        <v>0</v>
      </c>
    </row>
    <row r="46" spans="1:41" s="23" customFormat="1" ht="12.75">
      <c r="A46" s="22">
        <v>600040</v>
      </c>
      <c r="B46" s="23">
        <v>1075408</v>
      </c>
      <c r="C46" s="23" t="s">
        <v>42</v>
      </c>
      <c r="I46" s="23">
        <v>8</v>
      </c>
      <c r="J46" s="23" t="s">
        <v>39</v>
      </c>
      <c r="K46" s="23" t="s">
        <v>40</v>
      </c>
      <c r="M46" s="23">
        <v>1687</v>
      </c>
      <c r="N46" s="23" t="s">
        <v>40</v>
      </c>
      <c r="O46" s="23" t="s">
        <v>40</v>
      </c>
      <c r="P46" s="23">
        <v>32.523</v>
      </c>
      <c r="Q46" s="23" t="s">
        <v>39</v>
      </c>
      <c r="R46" s="23" t="s">
        <v>40</v>
      </c>
      <c r="S46" s="23" t="s">
        <v>39</v>
      </c>
      <c r="T46" s="23" t="s">
        <v>40</v>
      </c>
      <c r="U46" s="23" t="s">
        <v>39</v>
      </c>
      <c r="V46" s="23">
        <v>8858</v>
      </c>
      <c r="W46" s="23">
        <v>9550.66</v>
      </c>
      <c r="X46" s="23">
        <v>10868</v>
      </c>
      <c r="Y46" s="23">
        <v>15107</v>
      </c>
      <c r="Z46" s="23">
        <f t="shared" si="0"/>
        <v>1</v>
      </c>
      <c r="AA46" s="23">
        <f t="shared" si="1"/>
        <v>0</v>
      </c>
      <c r="AB46" s="23">
        <f t="shared" si="2"/>
        <v>0</v>
      </c>
      <c r="AC46" s="23">
        <f t="shared" si="3"/>
        <v>0</v>
      </c>
      <c r="AD46" s="23">
        <f t="shared" si="4"/>
        <v>0</v>
      </c>
      <c r="AE46" s="23">
        <f t="shared" si="5"/>
        <v>0</v>
      </c>
      <c r="AF46" s="24">
        <f t="shared" si="6"/>
        <v>0</v>
      </c>
      <c r="AG46" s="24">
        <f t="shared" si="7"/>
        <v>0</v>
      </c>
      <c r="AH46" s="24">
        <f t="shared" si="8"/>
        <v>0</v>
      </c>
      <c r="AI46" s="23">
        <f t="shared" si="9"/>
        <v>1</v>
      </c>
      <c r="AJ46" s="23">
        <f t="shared" si="10"/>
        <v>1</v>
      </c>
      <c r="AK46" s="23" t="str">
        <f t="shared" si="11"/>
        <v>Initial</v>
      </c>
      <c r="AL46" s="23">
        <f t="shared" si="12"/>
        <v>0</v>
      </c>
      <c r="AM46" s="23" t="str">
        <f t="shared" si="13"/>
        <v>RLIS</v>
      </c>
      <c r="AN46" s="23">
        <f t="shared" si="14"/>
        <v>0</v>
      </c>
      <c r="AO46" s="23">
        <f t="shared" si="15"/>
        <v>0</v>
      </c>
    </row>
    <row r="47" spans="1:41" s="23" customFormat="1" ht="12.75">
      <c r="A47" s="22">
        <v>633390</v>
      </c>
      <c r="B47" s="23">
        <v>3367231</v>
      </c>
      <c r="C47" s="23" t="s">
        <v>76</v>
      </c>
      <c r="I47" s="23">
        <v>8</v>
      </c>
      <c r="J47" s="23" t="s">
        <v>39</v>
      </c>
      <c r="K47" s="23" t="s">
        <v>39</v>
      </c>
      <c r="L47" s="23" t="s">
        <v>39</v>
      </c>
      <c r="M47" s="23">
        <v>1539</v>
      </c>
      <c r="N47" s="23" t="s">
        <v>40</v>
      </c>
      <c r="O47" s="23" t="s">
        <v>40</v>
      </c>
      <c r="P47" s="23">
        <v>26.762</v>
      </c>
      <c r="Q47" s="23" t="s">
        <v>39</v>
      </c>
      <c r="R47" s="23" t="s">
        <v>39</v>
      </c>
      <c r="S47" s="23" t="s">
        <v>39</v>
      </c>
      <c r="T47" s="23" t="s">
        <v>40</v>
      </c>
      <c r="U47" s="23" t="s">
        <v>39</v>
      </c>
      <c r="V47" s="23">
        <v>9611</v>
      </c>
      <c r="W47" s="23">
        <v>12090.16</v>
      </c>
      <c r="X47" s="23">
        <v>13041</v>
      </c>
      <c r="Y47" s="23">
        <v>15907</v>
      </c>
      <c r="Z47" s="23">
        <f t="shared" si="0"/>
        <v>1</v>
      </c>
      <c r="AA47" s="23">
        <f t="shared" si="1"/>
        <v>0</v>
      </c>
      <c r="AB47" s="23">
        <f t="shared" si="2"/>
        <v>0</v>
      </c>
      <c r="AC47" s="23">
        <f t="shared" si="3"/>
        <v>0</v>
      </c>
      <c r="AD47" s="23">
        <f t="shared" si="4"/>
        <v>0</v>
      </c>
      <c r="AE47" s="23">
        <f t="shared" si="5"/>
        <v>0</v>
      </c>
      <c r="AF47" s="24">
        <f t="shared" si="6"/>
        <v>0</v>
      </c>
      <c r="AG47" s="24">
        <f t="shared" si="7"/>
        <v>0</v>
      </c>
      <c r="AH47" s="24">
        <f t="shared" si="8"/>
        <v>0</v>
      </c>
      <c r="AI47" s="23">
        <f t="shared" si="9"/>
        <v>1</v>
      </c>
      <c r="AJ47" s="23">
        <f t="shared" si="10"/>
        <v>1</v>
      </c>
      <c r="AK47" s="23" t="str">
        <f t="shared" si="11"/>
        <v>Initial</v>
      </c>
      <c r="AL47" s="23">
        <f t="shared" si="12"/>
        <v>0</v>
      </c>
      <c r="AM47" s="23" t="str">
        <f t="shared" si="13"/>
        <v>RLIS</v>
      </c>
      <c r="AN47" s="23">
        <f t="shared" si="14"/>
        <v>0</v>
      </c>
      <c r="AO47" s="23">
        <f t="shared" si="15"/>
        <v>0</v>
      </c>
    </row>
    <row r="48" spans="1:41" s="23" customFormat="1" ht="12.75">
      <c r="A48" s="22">
        <v>635070</v>
      </c>
      <c r="B48" s="23">
        <v>1363214</v>
      </c>
      <c r="C48" s="23" t="s">
        <v>77</v>
      </c>
      <c r="I48" s="23">
        <v>7</v>
      </c>
      <c r="J48" s="23" t="s">
        <v>39</v>
      </c>
      <c r="K48" s="23" t="s">
        <v>39</v>
      </c>
      <c r="L48" s="23" t="s">
        <v>39</v>
      </c>
      <c r="M48" s="23">
        <v>741</v>
      </c>
      <c r="N48" s="23" t="s">
        <v>40</v>
      </c>
      <c r="O48" s="23" t="s">
        <v>40</v>
      </c>
      <c r="P48" s="23">
        <v>50</v>
      </c>
      <c r="Q48" s="23" t="s">
        <v>39</v>
      </c>
      <c r="R48" s="23" t="s">
        <v>39</v>
      </c>
      <c r="S48" s="23" t="s">
        <v>39</v>
      </c>
      <c r="T48" s="23" t="s">
        <v>39</v>
      </c>
      <c r="U48" s="23" t="s">
        <v>39</v>
      </c>
      <c r="V48" s="23">
        <v>8651</v>
      </c>
      <c r="W48" s="23">
        <v>15347.91</v>
      </c>
      <c r="X48" s="23">
        <v>11750</v>
      </c>
      <c r="Y48" s="23">
        <v>9449</v>
      </c>
      <c r="Z48" s="23">
        <f t="shared" si="0"/>
        <v>1</v>
      </c>
      <c r="AA48" s="23">
        <f t="shared" si="1"/>
        <v>0</v>
      </c>
      <c r="AB48" s="23">
        <f t="shared" si="2"/>
        <v>0</v>
      </c>
      <c r="AC48" s="23">
        <f t="shared" si="3"/>
        <v>0</v>
      </c>
      <c r="AD48" s="23">
        <f t="shared" si="4"/>
        <v>0</v>
      </c>
      <c r="AE48" s="23">
        <f t="shared" si="5"/>
        <v>0</v>
      </c>
      <c r="AF48" s="24">
        <f t="shared" si="6"/>
        <v>0</v>
      </c>
      <c r="AG48" s="24">
        <f t="shared" si="7"/>
        <v>0</v>
      </c>
      <c r="AH48" s="24">
        <f t="shared" si="8"/>
        <v>0</v>
      </c>
      <c r="AI48" s="23">
        <f t="shared" si="9"/>
        <v>1</v>
      </c>
      <c r="AJ48" s="23">
        <f t="shared" si="10"/>
        <v>1</v>
      </c>
      <c r="AK48" s="23" t="str">
        <f t="shared" si="11"/>
        <v>Initial</v>
      </c>
      <c r="AL48" s="23">
        <f t="shared" si="12"/>
        <v>0</v>
      </c>
      <c r="AM48" s="23" t="str">
        <f t="shared" si="13"/>
        <v>RLIS</v>
      </c>
      <c r="AN48" s="23">
        <f t="shared" si="14"/>
        <v>0</v>
      </c>
      <c r="AO48" s="23">
        <f t="shared" si="15"/>
        <v>0</v>
      </c>
    </row>
    <row r="49" spans="1:41" s="23" customFormat="1" ht="12.75">
      <c r="A49" s="22">
        <v>637230</v>
      </c>
      <c r="B49" s="23">
        <v>5572371</v>
      </c>
      <c r="C49" s="23" t="s">
        <v>78</v>
      </c>
      <c r="I49" s="23">
        <v>6</v>
      </c>
      <c r="J49" s="23" t="s">
        <v>40</v>
      </c>
      <c r="K49" s="23" t="s">
        <v>40</v>
      </c>
      <c r="L49" s="23" t="s">
        <v>39</v>
      </c>
      <c r="M49" s="23">
        <v>768</v>
      </c>
      <c r="N49" s="23" t="s">
        <v>40</v>
      </c>
      <c r="O49" s="23" t="s">
        <v>40</v>
      </c>
      <c r="P49" s="23">
        <v>21.248</v>
      </c>
      <c r="Q49" s="23" t="s">
        <v>39</v>
      </c>
      <c r="R49" s="23" t="s">
        <v>39</v>
      </c>
      <c r="S49" s="23" t="s">
        <v>39</v>
      </c>
      <c r="T49" s="23" t="s">
        <v>39</v>
      </c>
      <c r="U49" s="23" t="s">
        <v>39</v>
      </c>
      <c r="V49" s="23">
        <v>7243</v>
      </c>
      <c r="W49" s="23">
        <v>10595.74</v>
      </c>
      <c r="X49" s="23">
        <v>9856</v>
      </c>
      <c r="Y49" s="23">
        <v>3889</v>
      </c>
      <c r="Z49" s="23">
        <f t="shared" si="0"/>
        <v>1</v>
      </c>
      <c r="AA49" s="23">
        <f t="shared" si="1"/>
        <v>0</v>
      </c>
      <c r="AB49" s="23">
        <f t="shared" si="2"/>
        <v>0</v>
      </c>
      <c r="AC49" s="23">
        <f t="shared" si="3"/>
        <v>0</v>
      </c>
      <c r="AD49" s="23">
        <f t="shared" si="4"/>
        <v>0</v>
      </c>
      <c r="AE49" s="23">
        <f t="shared" si="5"/>
        <v>0</v>
      </c>
      <c r="AF49" s="24">
        <f t="shared" si="6"/>
        <v>0</v>
      </c>
      <c r="AG49" s="24">
        <f t="shared" si="7"/>
        <v>0</v>
      </c>
      <c r="AH49" s="24">
        <f t="shared" si="8"/>
        <v>0</v>
      </c>
      <c r="AI49" s="23">
        <f t="shared" si="9"/>
        <v>1</v>
      </c>
      <c r="AJ49" s="23">
        <f t="shared" si="10"/>
        <v>1</v>
      </c>
      <c r="AK49" s="23" t="str">
        <f t="shared" si="11"/>
        <v>Initial</v>
      </c>
      <c r="AL49" s="23">
        <f t="shared" si="12"/>
        <v>0</v>
      </c>
      <c r="AM49" s="23" t="str">
        <f t="shared" si="13"/>
        <v>RLIS</v>
      </c>
      <c r="AN49" s="23">
        <f t="shared" si="14"/>
        <v>0</v>
      </c>
      <c r="AO49" s="23">
        <f t="shared" si="15"/>
        <v>0</v>
      </c>
    </row>
    <row r="50" spans="1:41" s="23" customFormat="1" ht="12.75">
      <c r="A50" s="22">
        <v>637260</v>
      </c>
      <c r="B50" s="23">
        <v>5572389</v>
      </c>
      <c r="C50" s="23" t="s">
        <v>79</v>
      </c>
      <c r="I50" s="23">
        <v>6</v>
      </c>
      <c r="J50" s="23" t="s">
        <v>40</v>
      </c>
      <c r="K50" s="23" t="s">
        <v>40</v>
      </c>
      <c r="M50" s="23">
        <v>1600</v>
      </c>
      <c r="N50" s="23" t="s">
        <v>40</v>
      </c>
      <c r="O50" s="23" t="s">
        <v>41</v>
      </c>
      <c r="P50" s="23">
        <v>20.734</v>
      </c>
      <c r="Q50" s="23" t="s">
        <v>39</v>
      </c>
      <c r="R50" s="23" t="s">
        <v>40</v>
      </c>
      <c r="S50" s="23" t="s">
        <v>39</v>
      </c>
      <c r="T50" s="23" t="s">
        <v>39</v>
      </c>
      <c r="U50" s="23" t="s">
        <v>39</v>
      </c>
      <c r="V50" s="23">
        <v>7295</v>
      </c>
      <c r="W50" s="23">
        <v>2343.15</v>
      </c>
      <c r="X50" s="23">
        <v>6637</v>
      </c>
      <c r="Y50" s="23">
        <v>5571</v>
      </c>
      <c r="Z50" s="23">
        <f t="shared" si="0"/>
        <v>0</v>
      </c>
      <c r="AA50" s="23">
        <f t="shared" si="1"/>
        <v>0</v>
      </c>
      <c r="AB50" s="23">
        <f t="shared" si="2"/>
        <v>0</v>
      </c>
      <c r="AC50" s="23">
        <f t="shared" si="3"/>
        <v>0</v>
      </c>
      <c r="AD50" s="23">
        <f t="shared" si="4"/>
        <v>0</v>
      </c>
      <c r="AE50" s="23">
        <f t="shared" si="5"/>
        <v>0</v>
      </c>
      <c r="AF50" s="24">
        <f t="shared" si="6"/>
        <v>0</v>
      </c>
      <c r="AG50" s="24">
        <f t="shared" si="7"/>
        <v>0</v>
      </c>
      <c r="AH50" s="24">
        <f t="shared" si="8"/>
        <v>0</v>
      </c>
      <c r="AI50" s="23">
        <f t="shared" si="9"/>
        <v>1</v>
      </c>
      <c r="AJ50" s="23">
        <f t="shared" si="10"/>
        <v>1</v>
      </c>
      <c r="AK50" s="23" t="str">
        <f t="shared" si="11"/>
        <v>Initial</v>
      </c>
      <c r="AL50" s="23">
        <f t="shared" si="12"/>
        <v>0</v>
      </c>
      <c r="AM50" s="23" t="str">
        <f t="shared" si="13"/>
        <v>RLIS</v>
      </c>
      <c r="AN50" s="23">
        <f t="shared" si="14"/>
        <v>0</v>
      </c>
      <c r="AO50" s="23">
        <f t="shared" si="15"/>
        <v>0</v>
      </c>
    </row>
    <row r="51" spans="1:41" s="23" customFormat="1" ht="12.75">
      <c r="A51" s="22">
        <v>637320</v>
      </c>
      <c r="B51" s="23">
        <v>5572397</v>
      </c>
      <c r="C51" s="23" t="s">
        <v>80</v>
      </c>
      <c r="I51" s="23">
        <v>7</v>
      </c>
      <c r="J51" s="23" t="s">
        <v>39</v>
      </c>
      <c r="K51" s="23" t="s">
        <v>39</v>
      </c>
      <c r="L51" s="23" t="s">
        <v>39</v>
      </c>
      <c r="M51" s="23">
        <v>647</v>
      </c>
      <c r="N51" s="23" t="s">
        <v>40</v>
      </c>
      <c r="O51" s="23" t="s">
        <v>40</v>
      </c>
      <c r="P51" s="23">
        <v>24.66</v>
      </c>
      <c r="Q51" s="23" t="s">
        <v>39</v>
      </c>
      <c r="R51" s="23" t="s">
        <v>40</v>
      </c>
      <c r="S51" s="23" t="s">
        <v>39</v>
      </c>
      <c r="T51" s="23" t="s">
        <v>39</v>
      </c>
      <c r="U51" s="23" t="s">
        <v>39</v>
      </c>
      <c r="V51" s="23">
        <v>3478</v>
      </c>
      <c r="W51" s="23">
        <v>4270.71</v>
      </c>
      <c r="X51" s="23">
        <v>4883</v>
      </c>
      <c r="Y51" s="23">
        <v>3889</v>
      </c>
      <c r="Z51" s="23">
        <f t="shared" si="0"/>
        <v>1</v>
      </c>
      <c r="AA51" s="23">
        <f t="shared" si="1"/>
        <v>0</v>
      </c>
      <c r="AB51" s="23">
        <f t="shared" si="2"/>
        <v>0</v>
      </c>
      <c r="AC51" s="23">
        <f t="shared" si="3"/>
        <v>0</v>
      </c>
      <c r="AD51" s="23">
        <f t="shared" si="4"/>
        <v>0</v>
      </c>
      <c r="AE51" s="23">
        <f t="shared" si="5"/>
        <v>0</v>
      </c>
      <c r="AF51" s="24">
        <f t="shared" si="6"/>
        <v>0</v>
      </c>
      <c r="AG51" s="24">
        <f t="shared" si="7"/>
        <v>0</v>
      </c>
      <c r="AH51" s="24">
        <f t="shared" si="8"/>
        <v>0</v>
      </c>
      <c r="AI51" s="23">
        <f t="shared" si="9"/>
        <v>1</v>
      </c>
      <c r="AJ51" s="23">
        <f t="shared" si="10"/>
        <v>1</v>
      </c>
      <c r="AK51" s="23" t="str">
        <f t="shared" si="11"/>
        <v>Initial</v>
      </c>
      <c r="AL51" s="23">
        <f t="shared" si="12"/>
        <v>0</v>
      </c>
      <c r="AM51" s="23" t="str">
        <f t="shared" si="13"/>
        <v>RLIS</v>
      </c>
      <c r="AN51" s="23">
        <f t="shared" si="14"/>
        <v>0</v>
      </c>
      <c r="AO51" s="23">
        <f t="shared" si="15"/>
        <v>0</v>
      </c>
    </row>
    <row r="52" spans="1:41" s="23" customFormat="1" ht="12.75">
      <c r="A52" s="22">
        <v>637590</v>
      </c>
      <c r="B52" s="23">
        <v>1263040</v>
      </c>
      <c r="C52" s="23" t="s">
        <v>81</v>
      </c>
      <c r="I52" s="23">
        <v>7</v>
      </c>
      <c r="J52" s="23" t="s">
        <v>39</v>
      </c>
      <c r="K52" s="23" t="s">
        <v>39</v>
      </c>
      <c r="L52" s="23" t="s">
        <v>39</v>
      </c>
      <c r="M52" s="23">
        <v>1108</v>
      </c>
      <c r="N52" s="23" t="s">
        <v>40</v>
      </c>
      <c r="O52" s="23" t="s">
        <v>40</v>
      </c>
      <c r="P52" s="23">
        <v>25.965</v>
      </c>
      <c r="Q52" s="23" t="s">
        <v>39</v>
      </c>
      <c r="R52" s="23" t="s">
        <v>40</v>
      </c>
      <c r="S52" s="23" t="s">
        <v>39</v>
      </c>
      <c r="T52" s="23" t="s">
        <v>39</v>
      </c>
      <c r="U52" s="23" t="s">
        <v>39</v>
      </c>
      <c r="V52" s="23">
        <v>12631</v>
      </c>
      <c r="W52" s="23">
        <v>19910.41</v>
      </c>
      <c r="X52" s="23">
        <v>16295</v>
      </c>
      <c r="Y52" s="23">
        <v>6247</v>
      </c>
      <c r="Z52" s="23">
        <f t="shared" si="0"/>
        <v>1</v>
      </c>
      <c r="AA52" s="23">
        <f t="shared" si="1"/>
        <v>0</v>
      </c>
      <c r="AB52" s="23">
        <f t="shared" si="2"/>
        <v>0</v>
      </c>
      <c r="AC52" s="23">
        <f t="shared" si="3"/>
        <v>0</v>
      </c>
      <c r="AD52" s="23">
        <f t="shared" si="4"/>
        <v>0</v>
      </c>
      <c r="AE52" s="23">
        <f t="shared" si="5"/>
        <v>0</v>
      </c>
      <c r="AF52" s="24">
        <f t="shared" si="6"/>
        <v>0</v>
      </c>
      <c r="AG52" s="24">
        <f t="shared" si="7"/>
        <v>0</v>
      </c>
      <c r="AH52" s="24">
        <f t="shared" si="8"/>
        <v>0</v>
      </c>
      <c r="AI52" s="23">
        <f t="shared" si="9"/>
        <v>1</v>
      </c>
      <c r="AJ52" s="23">
        <f t="shared" si="10"/>
        <v>1</v>
      </c>
      <c r="AK52" s="23" t="str">
        <f t="shared" si="11"/>
        <v>Initial</v>
      </c>
      <c r="AL52" s="23">
        <f t="shared" si="12"/>
        <v>0</v>
      </c>
      <c r="AM52" s="23" t="str">
        <f t="shared" si="13"/>
        <v>RLIS</v>
      </c>
      <c r="AN52" s="23">
        <f t="shared" si="14"/>
        <v>0</v>
      </c>
      <c r="AO52" s="23">
        <f t="shared" si="15"/>
        <v>0</v>
      </c>
    </row>
    <row r="53" spans="1:41" s="23" customFormat="1" ht="12.75">
      <c r="A53" s="22">
        <v>638130</v>
      </c>
      <c r="B53" s="23">
        <v>5472157</v>
      </c>
      <c r="C53" s="23" t="s">
        <v>82</v>
      </c>
      <c r="I53" s="23">
        <v>8</v>
      </c>
      <c r="J53" s="23" t="s">
        <v>39</v>
      </c>
      <c r="K53" s="23" t="s">
        <v>40</v>
      </c>
      <c r="L53" s="23" t="s">
        <v>39</v>
      </c>
      <c r="M53" s="23">
        <v>733</v>
      </c>
      <c r="N53" s="23" t="s">
        <v>40</v>
      </c>
      <c r="O53" s="23" t="s">
        <v>40</v>
      </c>
      <c r="P53" s="23">
        <v>32.761</v>
      </c>
      <c r="Q53" s="23" t="s">
        <v>39</v>
      </c>
      <c r="R53" s="23" t="s">
        <v>40</v>
      </c>
      <c r="S53" s="23" t="s">
        <v>39</v>
      </c>
      <c r="T53" s="23" t="s">
        <v>40</v>
      </c>
      <c r="U53" s="23" t="s">
        <v>39</v>
      </c>
      <c r="V53" s="23">
        <v>7734</v>
      </c>
      <c r="W53" s="23">
        <v>11660.3</v>
      </c>
      <c r="X53" s="23">
        <v>10073</v>
      </c>
      <c r="Y53" s="23">
        <v>8783</v>
      </c>
      <c r="Z53" s="23">
        <f t="shared" si="0"/>
        <v>1</v>
      </c>
      <c r="AA53" s="23">
        <f t="shared" si="1"/>
        <v>0</v>
      </c>
      <c r="AB53" s="23">
        <f t="shared" si="2"/>
        <v>0</v>
      </c>
      <c r="AC53" s="23">
        <f t="shared" si="3"/>
        <v>0</v>
      </c>
      <c r="AD53" s="23">
        <f t="shared" si="4"/>
        <v>0</v>
      </c>
      <c r="AE53" s="23">
        <f t="shared" si="5"/>
        <v>0</v>
      </c>
      <c r="AF53" s="24">
        <f t="shared" si="6"/>
        <v>0</v>
      </c>
      <c r="AG53" s="24">
        <f t="shared" si="7"/>
        <v>0</v>
      </c>
      <c r="AH53" s="24">
        <f t="shared" si="8"/>
        <v>0</v>
      </c>
      <c r="AI53" s="23">
        <f t="shared" si="9"/>
        <v>1</v>
      </c>
      <c r="AJ53" s="23">
        <f t="shared" si="10"/>
        <v>1</v>
      </c>
      <c r="AK53" s="23" t="str">
        <f t="shared" si="11"/>
        <v>Initial</v>
      </c>
      <c r="AL53" s="23">
        <f t="shared" si="12"/>
        <v>0</v>
      </c>
      <c r="AM53" s="23" t="str">
        <f t="shared" si="13"/>
        <v>RLIS</v>
      </c>
      <c r="AN53" s="23">
        <f t="shared" si="14"/>
        <v>0</v>
      </c>
      <c r="AO53" s="23">
        <f t="shared" si="15"/>
        <v>0</v>
      </c>
    </row>
    <row r="54" spans="1:41" s="23" customFormat="1" ht="12.75">
      <c r="A54" s="22">
        <v>640300</v>
      </c>
      <c r="B54" s="23">
        <v>2365615</v>
      </c>
      <c r="C54" s="23" t="s">
        <v>83</v>
      </c>
      <c r="I54" s="23">
        <v>0</v>
      </c>
      <c r="J54" s="23" t="s">
        <v>40</v>
      </c>
      <c r="K54" s="23" t="s">
        <v>39</v>
      </c>
      <c r="L54" s="23" t="s">
        <v>39</v>
      </c>
      <c r="M54" s="23">
        <v>6566</v>
      </c>
      <c r="N54" s="23" t="s">
        <v>40</v>
      </c>
      <c r="O54" s="23" t="s">
        <v>40</v>
      </c>
      <c r="P54" s="23">
        <v>24.302</v>
      </c>
      <c r="Q54" s="23" t="s">
        <v>39</v>
      </c>
      <c r="R54" s="23" t="s">
        <v>39</v>
      </c>
      <c r="S54" s="23" t="s">
        <v>39</v>
      </c>
      <c r="T54" s="23" t="s">
        <v>40</v>
      </c>
      <c r="U54" s="23" t="s">
        <v>39</v>
      </c>
      <c r="V54" s="23">
        <v>48870</v>
      </c>
      <c r="W54" s="23">
        <v>55424.13</v>
      </c>
      <c r="X54" s="23">
        <v>59513</v>
      </c>
      <c r="Y54" s="23">
        <v>39212</v>
      </c>
      <c r="Z54" s="23">
        <f t="shared" si="0"/>
        <v>1</v>
      </c>
      <c r="AA54" s="23">
        <f t="shared" si="1"/>
        <v>0</v>
      </c>
      <c r="AB54" s="23">
        <f t="shared" si="2"/>
        <v>0</v>
      </c>
      <c r="AC54" s="23">
        <f t="shared" si="3"/>
        <v>0</v>
      </c>
      <c r="AD54" s="23">
        <f t="shared" si="4"/>
        <v>0</v>
      </c>
      <c r="AE54" s="23">
        <f t="shared" si="5"/>
        <v>0</v>
      </c>
      <c r="AF54" s="24">
        <f t="shared" si="6"/>
        <v>0</v>
      </c>
      <c r="AG54" s="24">
        <f t="shared" si="7"/>
        <v>0</v>
      </c>
      <c r="AH54" s="24">
        <f t="shared" si="8"/>
        <v>0</v>
      </c>
      <c r="AI54" s="23">
        <f t="shared" si="9"/>
        <v>1</v>
      </c>
      <c r="AJ54" s="23">
        <f t="shared" si="10"/>
        <v>1</v>
      </c>
      <c r="AK54" s="23" t="str">
        <f t="shared" si="11"/>
        <v>Initial</v>
      </c>
      <c r="AL54" s="23">
        <f t="shared" si="12"/>
        <v>0</v>
      </c>
      <c r="AM54" s="23" t="str">
        <f t="shared" si="13"/>
        <v>RLIS</v>
      </c>
      <c r="AN54" s="23">
        <f t="shared" si="14"/>
        <v>0</v>
      </c>
      <c r="AO54" s="23">
        <f t="shared" si="15"/>
        <v>0</v>
      </c>
    </row>
    <row r="55" spans="1:41" s="23" customFormat="1" ht="12.75">
      <c r="A55" s="22">
        <v>641130</v>
      </c>
      <c r="B55" s="23">
        <v>1563834</v>
      </c>
      <c r="C55" s="23" t="s">
        <v>84</v>
      </c>
      <c r="I55" s="23">
        <v>8</v>
      </c>
      <c r="J55" s="23" t="s">
        <v>39</v>
      </c>
      <c r="K55" s="23" t="s">
        <v>39</v>
      </c>
      <c r="L55" s="23" t="s">
        <v>39</v>
      </c>
      <c r="M55" s="23">
        <v>838</v>
      </c>
      <c r="N55" s="23" t="s">
        <v>40</v>
      </c>
      <c r="O55" s="23" t="s">
        <v>40</v>
      </c>
      <c r="P55" s="23">
        <v>45.189</v>
      </c>
      <c r="Q55" s="23" t="s">
        <v>39</v>
      </c>
      <c r="R55" s="23" t="s">
        <v>39</v>
      </c>
      <c r="S55" s="23" t="s">
        <v>39</v>
      </c>
      <c r="T55" s="23" t="s">
        <v>39</v>
      </c>
      <c r="U55" s="23" t="s">
        <v>39</v>
      </c>
      <c r="V55" s="23">
        <v>8637</v>
      </c>
      <c r="W55" s="23">
        <v>9351.28</v>
      </c>
      <c r="X55" s="23">
        <v>8944</v>
      </c>
      <c r="Y55" s="23">
        <v>10756</v>
      </c>
      <c r="Z55" s="23">
        <f t="shared" si="0"/>
        <v>1</v>
      </c>
      <c r="AA55" s="23">
        <f t="shared" si="1"/>
        <v>0</v>
      </c>
      <c r="AB55" s="23">
        <f t="shared" si="2"/>
        <v>0</v>
      </c>
      <c r="AC55" s="23">
        <f t="shared" si="3"/>
        <v>0</v>
      </c>
      <c r="AD55" s="23">
        <f t="shared" si="4"/>
        <v>0</v>
      </c>
      <c r="AE55" s="23">
        <f t="shared" si="5"/>
        <v>0</v>
      </c>
      <c r="AF55" s="24">
        <f t="shared" si="6"/>
        <v>0</v>
      </c>
      <c r="AG55" s="24">
        <f t="shared" si="7"/>
        <v>0</v>
      </c>
      <c r="AH55" s="24">
        <f t="shared" si="8"/>
        <v>0</v>
      </c>
      <c r="AI55" s="23">
        <f t="shared" si="9"/>
        <v>1</v>
      </c>
      <c r="AJ55" s="23">
        <f t="shared" si="10"/>
        <v>1</v>
      </c>
      <c r="AK55" s="23" t="str">
        <f t="shared" si="11"/>
        <v>Initial</v>
      </c>
      <c r="AL55" s="23">
        <f t="shared" si="12"/>
        <v>0</v>
      </c>
      <c r="AM55" s="23" t="str">
        <f t="shared" si="13"/>
        <v>RLIS</v>
      </c>
      <c r="AN55" s="23">
        <f t="shared" si="14"/>
        <v>0</v>
      </c>
      <c r="AO55" s="23">
        <f t="shared" si="15"/>
        <v>0</v>
      </c>
    </row>
    <row r="56" spans="1:41" s="23" customFormat="1" ht="12.75">
      <c r="A56" s="22">
        <v>641640</v>
      </c>
      <c r="B56" s="23">
        <v>1062521</v>
      </c>
      <c r="C56" s="23" t="s">
        <v>85</v>
      </c>
      <c r="I56" s="23">
        <v>8</v>
      </c>
      <c r="J56" s="23" t="s">
        <v>39</v>
      </c>
      <c r="K56" s="23" t="s">
        <v>39</v>
      </c>
      <c r="L56" s="23" t="s">
        <v>39</v>
      </c>
      <c r="M56" s="23">
        <v>1142</v>
      </c>
      <c r="N56" s="23" t="s">
        <v>40</v>
      </c>
      <c r="O56" s="23" t="s">
        <v>40</v>
      </c>
      <c r="P56" s="23">
        <v>42.383</v>
      </c>
      <c r="Q56" s="23" t="s">
        <v>39</v>
      </c>
      <c r="R56" s="23" t="s">
        <v>40</v>
      </c>
      <c r="S56" s="23" t="s">
        <v>39</v>
      </c>
      <c r="T56" s="23" t="s">
        <v>39</v>
      </c>
      <c r="U56" s="23" t="s">
        <v>39</v>
      </c>
      <c r="V56" s="23">
        <v>9436</v>
      </c>
      <c r="W56" s="23">
        <v>11577.83</v>
      </c>
      <c r="X56" s="23">
        <v>10936</v>
      </c>
      <c r="Y56" s="23">
        <v>12402</v>
      </c>
      <c r="Z56" s="23">
        <f t="shared" si="0"/>
        <v>1</v>
      </c>
      <c r="AA56" s="23">
        <f t="shared" si="1"/>
        <v>0</v>
      </c>
      <c r="AB56" s="23">
        <f t="shared" si="2"/>
        <v>0</v>
      </c>
      <c r="AC56" s="23">
        <f t="shared" si="3"/>
        <v>0</v>
      </c>
      <c r="AD56" s="23">
        <f t="shared" si="4"/>
        <v>0</v>
      </c>
      <c r="AE56" s="23">
        <f t="shared" si="5"/>
        <v>0</v>
      </c>
      <c r="AF56" s="24">
        <f t="shared" si="6"/>
        <v>0</v>
      </c>
      <c r="AG56" s="24">
        <f t="shared" si="7"/>
        <v>0</v>
      </c>
      <c r="AH56" s="24">
        <f t="shared" si="8"/>
        <v>0</v>
      </c>
      <c r="AI56" s="23">
        <f t="shared" si="9"/>
        <v>1</v>
      </c>
      <c r="AJ56" s="23">
        <f t="shared" si="10"/>
        <v>1</v>
      </c>
      <c r="AK56" s="23" t="str">
        <f t="shared" si="11"/>
        <v>Initial</v>
      </c>
      <c r="AL56" s="23">
        <f t="shared" si="12"/>
        <v>0</v>
      </c>
      <c r="AM56" s="23" t="str">
        <f t="shared" si="13"/>
        <v>RLIS</v>
      </c>
      <c r="AN56" s="23">
        <f t="shared" si="14"/>
        <v>0</v>
      </c>
      <c r="AO56" s="23">
        <f t="shared" si="15"/>
        <v>0</v>
      </c>
    </row>
    <row r="57" spans="1:41" s="23" customFormat="1" ht="12.75">
      <c r="A57" s="22">
        <v>642350</v>
      </c>
      <c r="B57" s="23">
        <v>5872769</v>
      </c>
      <c r="C57" s="23" t="s">
        <v>86</v>
      </c>
      <c r="I57" s="23">
        <v>8</v>
      </c>
      <c r="J57" s="23" t="s">
        <v>39</v>
      </c>
      <c r="K57" s="23" t="s">
        <v>40</v>
      </c>
      <c r="L57" s="23" t="s">
        <v>39</v>
      </c>
      <c r="M57" s="23">
        <v>618</v>
      </c>
      <c r="N57" s="23" t="s">
        <v>40</v>
      </c>
      <c r="O57" s="23" t="s">
        <v>39</v>
      </c>
      <c r="P57" s="23">
        <v>23.679</v>
      </c>
      <c r="Q57" s="23" t="s">
        <v>39</v>
      </c>
      <c r="R57" s="23" t="s">
        <v>40</v>
      </c>
      <c r="S57" s="23" t="s">
        <v>39</v>
      </c>
      <c r="T57" s="23" t="s">
        <v>40</v>
      </c>
      <c r="U57" s="23" t="s">
        <v>39</v>
      </c>
      <c r="V57" s="23">
        <v>2520</v>
      </c>
      <c r="W57" s="23">
        <v>858.41</v>
      </c>
      <c r="X57" s="23">
        <v>2564</v>
      </c>
      <c r="Y57" s="23">
        <v>3889</v>
      </c>
      <c r="Z57" s="23">
        <f t="shared" si="0"/>
        <v>1</v>
      </c>
      <c r="AA57" s="23">
        <f t="shared" si="1"/>
        <v>0</v>
      </c>
      <c r="AB57" s="23">
        <f t="shared" si="2"/>
        <v>0</v>
      </c>
      <c r="AC57" s="23">
        <f t="shared" si="3"/>
        <v>0</v>
      </c>
      <c r="AD57" s="23">
        <f t="shared" si="4"/>
        <v>0</v>
      </c>
      <c r="AE57" s="23" t="str">
        <f t="shared" si="5"/>
        <v>Trouble</v>
      </c>
      <c r="AF57" s="24">
        <f t="shared" si="6"/>
        <v>0</v>
      </c>
      <c r="AG57" s="24" t="str">
        <f t="shared" si="7"/>
        <v>Trouble</v>
      </c>
      <c r="AH57" s="24">
        <f t="shared" si="8"/>
        <v>0</v>
      </c>
      <c r="AI57" s="23">
        <f t="shared" si="9"/>
        <v>1</v>
      </c>
      <c r="AJ57" s="23">
        <f t="shared" si="10"/>
        <v>1</v>
      </c>
      <c r="AK57" s="23" t="str">
        <f t="shared" si="11"/>
        <v>Initial</v>
      </c>
      <c r="AL57" s="23">
        <f t="shared" si="12"/>
        <v>0</v>
      </c>
      <c r="AM57" s="23" t="str">
        <f t="shared" si="13"/>
        <v>RLIS</v>
      </c>
      <c r="AN57" s="23">
        <f t="shared" si="14"/>
        <v>0</v>
      </c>
      <c r="AO57" s="23">
        <f t="shared" si="15"/>
        <v>0</v>
      </c>
    </row>
    <row r="58" spans="1:41" s="23" customFormat="1" ht="12.75">
      <c r="A58" s="22">
        <v>642540</v>
      </c>
      <c r="B58" s="23">
        <v>661622</v>
      </c>
      <c r="C58" s="23" t="s">
        <v>87</v>
      </c>
      <c r="I58" s="23">
        <v>7</v>
      </c>
      <c r="J58" s="23" t="s">
        <v>39</v>
      </c>
      <c r="K58" s="23" t="s">
        <v>39</v>
      </c>
      <c r="L58" s="23" t="s">
        <v>39</v>
      </c>
      <c r="M58" s="23">
        <v>890</v>
      </c>
      <c r="N58" s="23" t="s">
        <v>40</v>
      </c>
      <c r="O58" s="23" t="s">
        <v>40</v>
      </c>
      <c r="P58" s="23">
        <v>25.615</v>
      </c>
      <c r="Q58" s="23" t="s">
        <v>39</v>
      </c>
      <c r="R58" s="23" t="s">
        <v>39</v>
      </c>
      <c r="S58" s="23" t="s">
        <v>39</v>
      </c>
      <c r="T58" s="23" t="s">
        <v>39</v>
      </c>
      <c r="U58" s="23" t="s">
        <v>39</v>
      </c>
      <c r="V58" s="23">
        <v>5493</v>
      </c>
      <c r="W58" s="23">
        <v>7504.03</v>
      </c>
      <c r="X58" s="23">
        <v>7753</v>
      </c>
      <c r="Y58" s="23">
        <v>10417</v>
      </c>
      <c r="Z58" s="23">
        <f t="shared" si="0"/>
        <v>1</v>
      </c>
      <c r="AA58" s="23">
        <f t="shared" si="1"/>
        <v>0</v>
      </c>
      <c r="AB58" s="23">
        <f t="shared" si="2"/>
        <v>0</v>
      </c>
      <c r="AC58" s="23">
        <f t="shared" si="3"/>
        <v>0</v>
      </c>
      <c r="AD58" s="23">
        <f t="shared" si="4"/>
        <v>0</v>
      </c>
      <c r="AE58" s="23">
        <f t="shared" si="5"/>
        <v>0</v>
      </c>
      <c r="AF58" s="24">
        <f t="shared" si="6"/>
        <v>0</v>
      </c>
      <c r="AG58" s="24">
        <f t="shared" si="7"/>
        <v>0</v>
      </c>
      <c r="AH58" s="24">
        <f t="shared" si="8"/>
        <v>0</v>
      </c>
      <c r="AI58" s="23">
        <f t="shared" si="9"/>
        <v>1</v>
      </c>
      <c r="AJ58" s="23">
        <f t="shared" si="10"/>
        <v>1</v>
      </c>
      <c r="AK58" s="23" t="str">
        <f t="shared" si="11"/>
        <v>Initial</v>
      </c>
      <c r="AL58" s="23">
        <f t="shared" si="12"/>
        <v>0</v>
      </c>
      <c r="AM58" s="23" t="str">
        <f t="shared" si="13"/>
        <v>RLIS</v>
      </c>
      <c r="AN58" s="23">
        <f t="shared" si="14"/>
        <v>0</v>
      </c>
      <c r="AO58" s="23">
        <f t="shared" si="15"/>
        <v>0</v>
      </c>
    </row>
    <row r="59" spans="1:41" s="23" customFormat="1" ht="12.75">
      <c r="A59" s="22">
        <v>642710</v>
      </c>
      <c r="B59" s="23">
        <v>1162661</v>
      </c>
      <c r="C59" s="23" t="s">
        <v>88</v>
      </c>
      <c r="I59" s="23">
        <v>6</v>
      </c>
      <c r="J59" s="23" t="s">
        <v>40</v>
      </c>
      <c r="K59" s="23" t="s">
        <v>39</v>
      </c>
      <c r="L59" s="23" t="s">
        <v>39</v>
      </c>
      <c r="M59" s="23">
        <v>1672</v>
      </c>
      <c r="N59" s="23" t="s">
        <v>40</v>
      </c>
      <c r="O59" s="23" t="s">
        <v>40</v>
      </c>
      <c r="P59" s="23">
        <v>30.796</v>
      </c>
      <c r="Q59" s="23" t="s">
        <v>39</v>
      </c>
      <c r="R59" s="23" t="s">
        <v>39</v>
      </c>
      <c r="S59" s="23" t="s">
        <v>39</v>
      </c>
      <c r="T59" s="23" t="s">
        <v>40</v>
      </c>
      <c r="U59" s="23" t="s">
        <v>39</v>
      </c>
      <c r="V59" s="23">
        <v>19009</v>
      </c>
      <c r="W59" s="23">
        <v>21119.07</v>
      </c>
      <c r="X59" s="23">
        <v>19904</v>
      </c>
      <c r="Y59" s="23">
        <v>10060</v>
      </c>
      <c r="Z59" s="23">
        <f t="shared" si="0"/>
        <v>1</v>
      </c>
      <c r="AA59" s="23">
        <f t="shared" si="1"/>
        <v>0</v>
      </c>
      <c r="AB59" s="23">
        <f t="shared" si="2"/>
        <v>0</v>
      </c>
      <c r="AC59" s="23">
        <f t="shared" si="3"/>
        <v>0</v>
      </c>
      <c r="AD59" s="23">
        <f t="shared" si="4"/>
        <v>0</v>
      </c>
      <c r="AE59" s="23">
        <f t="shared" si="5"/>
        <v>0</v>
      </c>
      <c r="AF59" s="24">
        <f t="shared" si="6"/>
        <v>0</v>
      </c>
      <c r="AG59" s="24">
        <f t="shared" si="7"/>
        <v>0</v>
      </c>
      <c r="AH59" s="24">
        <f t="shared" si="8"/>
        <v>0</v>
      </c>
      <c r="AI59" s="23">
        <f t="shared" si="9"/>
        <v>1</v>
      </c>
      <c r="AJ59" s="23">
        <f t="shared" si="10"/>
        <v>1</v>
      </c>
      <c r="AK59" s="23" t="str">
        <f t="shared" si="11"/>
        <v>Initial</v>
      </c>
      <c r="AL59" s="23">
        <f t="shared" si="12"/>
        <v>0</v>
      </c>
      <c r="AM59" s="23" t="str">
        <f t="shared" si="13"/>
        <v>RLIS</v>
      </c>
      <c r="AN59" s="23">
        <f t="shared" si="14"/>
        <v>0</v>
      </c>
      <c r="AO59" s="23">
        <f t="shared" si="15"/>
        <v>0</v>
      </c>
    </row>
    <row r="60" spans="1:41" s="23" customFormat="1" ht="12.75">
      <c r="A60" s="22">
        <v>643380</v>
      </c>
      <c r="B60" s="23">
        <v>4770508</v>
      </c>
      <c r="C60" s="23" t="s">
        <v>89</v>
      </c>
      <c r="I60" s="23">
        <v>6</v>
      </c>
      <c r="J60" s="23" t="s">
        <v>40</v>
      </c>
      <c r="K60" s="23" t="s">
        <v>40</v>
      </c>
      <c r="M60" s="23">
        <v>1050</v>
      </c>
      <c r="P60" s="23">
        <v>33.225</v>
      </c>
      <c r="Q60" s="23" t="s">
        <v>39</v>
      </c>
      <c r="R60" s="23" t="s">
        <v>39</v>
      </c>
      <c r="S60" s="23" t="s">
        <v>39</v>
      </c>
      <c r="T60" s="23" t="s">
        <v>39</v>
      </c>
      <c r="U60" s="23" t="s">
        <v>39</v>
      </c>
      <c r="V60" s="23">
        <v>8764</v>
      </c>
      <c r="W60" s="23">
        <v>6674.1</v>
      </c>
      <c r="X60" s="23">
        <v>8936</v>
      </c>
      <c r="Y60" s="23">
        <v>6250</v>
      </c>
      <c r="Z60" s="23">
        <f t="shared" si="0"/>
        <v>0</v>
      </c>
      <c r="AA60" s="23">
        <f t="shared" si="1"/>
        <v>0</v>
      </c>
      <c r="AB60" s="23">
        <f t="shared" si="2"/>
        <v>0</v>
      </c>
      <c r="AC60" s="23">
        <f t="shared" si="3"/>
        <v>0</v>
      </c>
      <c r="AD60" s="23">
        <f t="shared" si="4"/>
        <v>0</v>
      </c>
      <c r="AE60" s="23">
        <f t="shared" si="5"/>
        <v>0</v>
      </c>
      <c r="AF60" s="24">
        <f t="shared" si="6"/>
        <v>0</v>
      </c>
      <c r="AG60" s="24">
        <f t="shared" si="7"/>
        <v>0</v>
      </c>
      <c r="AH60" s="24">
        <f t="shared" si="8"/>
        <v>0</v>
      </c>
      <c r="AI60" s="23">
        <f t="shared" si="9"/>
        <v>1</v>
      </c>
      <c r="AJ60" s="23">
        <f t="shared" si="10"/>
        <v>1</v>
      </c>
      <c r="AK60" s="23" t="str">
        <f t="shared" si="11"/>
        <v>Initial</v>
      </c>
      <c r="AL60" s="23">
        <f t="shared" si="12"/>
        <v>0</v>
      </c>
      <c r="AM60" s="23" t="str">
        <f t="shared" si="13"/>
        <v>RLIS</v>
      </c>
      <c r="AN60" s="23">
        <f t="shared" si="14"/>
        <v>0</v>
      </c>
      <c r="AO60" s="23">
        <f t="shared" si="15"/>
        <v>0</v>
      </c>
    </row>
    <row r="61" spans="1:41" s="23" customFormat="1" ht="12.75">
      <c r="A61" s="22">
        <v>643410</v>
      </c>
      <c r="B61" s="23">
        <v>4770516</v>
      </c>
      <c r="C61" s="23" t="s">
        <v>90</v>
      </c>
      <c r="I61" s="23">
        <v>6</v>
      </c>
      <c r="J61" s="23" t="s">
        <v>40</v>
      </c>
      <c r="K61" s="23" t="s">
        <v>40</v>
      </c>
      <c r="L61" s="23" t="s">
        <v>41</v>
      </c>
      <c r="M61" s="23">
        <v>866</v>
      </c>
      <c r="N61" s="23" t="s">
        <v>41</v>
      </c>
      <c r="O61" s="23" t="s">
        <v>40</v>
      </c>
      <c r="P61" s="23">
        <v>27.902</v>
      </c>
      <c r="Q61" s="23" t="s">
        <v>39</v>
      </c>
      <c r="R61" s="23" t="s">
        <v>39</v>
      </c>
      <c r="S61" s="23" t="s">
        <v>39</v>
      </c>
      <c r="T61" s="23" t="s">
        <v>39</v>
      </c>
      <c r="U61" s="23" t="s">
        <v>39</v>
      </c>
      <c r="V61" s="23">
        <v>4396</v>
      </c>
      <c r="W61" s="23">
        <v>3885.02</v>
      </c>
      <c r="X61" s="23">
        <v>5374</v>
      </c>
      <c r="Y61" s="23">
        <v>5060</v>
      </c>
      <c r="Z61" s="23">
        <f t="shared" si="0"/>
        <v>0</v>
      </c>
      <c r="AA61" s="23">
        <f t="shared" si="1"/>
        <v>0</v>
      </c>
      <c r="AB61" s="23">
        <f t="shared" si="2"/>
        <v>0</v>
      </c>
      <c r="AC61" s="23">
        <f t="shared" si="3"/>
        <v>0</v>
      </c>
      <c r="AD61" s="23">
        <f t="shared" si="4"/>
        <v>0</v>
      </c>
      <c r="AE61" s="23">
        <f t="shared" si="5"/>
        <v>0</v>
      </c>
      <c r="AF61" s="24">
        <f t="shared" si="6"/>
        <v>0</v>
      </c>
      <c r="AG61" s="24">
        <f t="shared" si="7"/>
        <v>0</v>
      </c>
      <c r="AH61" s="24">
        <f t="shared" si="8"/>
        <v>0</v>
      </c>
      <c r="AI61" s="23">
        <f t="shared" si="9"/>
        <v>1</v>
      </c>
      <c r="AJ61" s="23">
        <f t="shared" si="10"/>
        <v>1</v>
      </c>
      <c r="AK61" s="23" t="str">
        <f t="shared" si="11"/>
        <v>Initial</v>
      </c>
      <c r="AL61" s="23">
        <f t="shared" si="12"/>
        <v>0</v>
      </c>
      <c r="AM61" s="23" t="str">
        <f t="shared" si="13"/>
        <v>RLIS</v>
      </c>
      <c r="AN61" s="23">
        <f t="shared" si="14"/>
        <v>0</v>
      </c>
      <c r="AO61" s="23">
        <f t="shared" si="15"/>
        <v>0</v>
      </c>
    </row>
  </sheetData>
  <mergeCells count="4">
    <mergeCell ref="A1:I1"/>
    <mergeCell ref="J1:L1"/>
    <mergeCell ref="A2:C2"/>
    <mergeCell ref="A4:S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Rural &amp; Low-Income Students  (xls)</dc:title>
  <dc:subject/>
  <dc:creator/>
  <cp:keywords/>
  <dc:description/>
  <cp:lastModifiedBy>Nelly Gruhlke</cp:lastModifiedBy>
  <dcterms:created xsi:type="dcterms:W3CDTF">2003-06-19T19:41:56Z</dcterms:created>
  <dcterms:modified xsi:type="dcterms:W3CDTF">2003-07-18T17:46:22Z</dcterms:modified>
  <cp:category/>
  <cp:version/>
  <cp:contentType/>
  <cp:contentStatus/>
</cp:coreProperties>
</file>