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<sst xmlns="http://schemas.openxmlformats.org/spreadsheetml/2006/main" count="1295" uniqueCount="395">
  <si>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</si>
  <si>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</si>
  <si>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</si>
  <si>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</si>
  <si>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</si>
  <si>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</si>
  <si>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</si>
  <si>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</si>
  <si>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</si>
  <si>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</si>
  <si>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</si>
  <si>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</si>
  <si>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</si>
  <si>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</si>
  <si>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</si>
  <si>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</si>
  <si>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</si>
  <si>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</si>
  <si>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</si>
  <si>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</si>
  <si>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</si>
  <si>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</si>
  <si>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</si>
  <si>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</si>
  <si>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</si>
  <si>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</si>
  <si>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</si>
  <si>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</si>
  <si>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</si>
  <si>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</si>
  <si>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</si>
  <si>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</si>
  <si>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</si>
  <si>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</si>
  <si>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</si>
  <si>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</si>
  <si>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</si>
  <si>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WEST JEFFERSON DISTRICT</t>
  </si>
  <si>
    <t>1272 EAST 1500 NORTH</t>
  </si>
  <si>
    <t>TERRETON</t>
  </si>
  <si>
    <t>8</t>
  </si>
  <si>
    <t>YES</t>
  </si>
  <si>
    <t>N/A</t>
  </si>
  <si>
    <t>NO</t>
  </si>
  <si>
    <t>ID</t>
  </si>
  <si>
    <t>ABERDEEN DISTRICT</t>
  </si>
  <si>
    <t>PO BOX 610</t>
  </si>
  <si>
    <t>ABERDEEN</t>
  </si>
  <si>
    <t xml:space="preserve"> </t>
  </si>
  <si>
    <t>7</t>
  </si>
  <si>
    <t>AMERICAN FALLS JOINT DISTRICT</t>
  </si>
  <si>
    <t>827 FORT HALL AVENUE</t>
  </si>
  <si>
    <t>AMERICAN FALLS</t>
  </si>
  <si>
    <t>4</t>
  </si>
  <si>
    <t>ARBON ELEMENTARY DISTRICT</t>
  </si>
  <si>
    <t>4405 ARBON VALLEY HWY</t>
  </si>
  <si>
    <t>ARBON</t>
  </si>
  <si>
    <t>AVERY SCHOOL DISTRICT</t>
  </si>
  <si>
    <t>PO BOX 7</t>
  </si>
  <si>
    <t>AVERY</t>
  </si>
  <si>
    <t>BASIN SCHOOL DISTRICT</t>
  </si>
  <si>
    <t>PO BOX BD</t>
  </si>
  <si>
    <t>IDAHO CITY</t>
  </si>
  <si>
    <t>BEAR LAKE COUNTY DISTRICT</t>
  </si>
  <si>
    <t>PO BOX 300</t>
  </si>
  <si>
    <t>PARIS</t>
  </si>
  <si>
    <t>6,7</t>
  </si>
  <si>
    <t>BLACKFOOT DISTRICT</t>
  </si>
  <si>
    <t>270 EAST BRIDGE STREET</t>
  </si>
  <si>
    <t>BLACKFOOT</t>
  </si>
  <si>
    <t>BLAINE COUNTY DISTRICT</t>
  </si>
  <si>
    <t>118 W BULLION ST</t>
  </si>
  <si>
    <t>HAILEY</t>
  </si>
  <si>
    <t>BLISS JOINT DISTRICT</t>
  </si>
  <si>
    <t>PO BOX 115</t>
  </si>
  <si>
    <t>BLISS</t>
  </si>
  <si>
    <t>BOISE INDEPENDENT DISTRICT</t>
  </si>
  <si>
    <t>8169 W VICTORY RD</t>
  </si>
  <si>
    <t>BOISE</t>
  </si>
  <si>
    <t>2,4,8,N</t>
  </si>
  <si>
    <t>BONNEVILLE JOINT DISTRICT</t>
  </si>
  <si>
    <t>3497 NORTH AMMON ROAD</t>
  </si>
  <si>
    <t>IDAHO FALLS</t>
  </si>
  <si>
    <t>2,4,8</t>
  </si>
  <si>
    <t>BOUNDARY COUNTY DISTRICT</t>
  </si>
  <si>
    <t>PO BOX 899</t>
  </si>
  <si>
    <t>BONNERS FERRY</t>
  </si>
  <si>
    <t>BRUNEAU-GRAND VIEW JOINT DIST</t>
  </si>
  <si>
    <t>PO BOX 310</t>
  </si>
  <si>
    <t>GRAND VIEW</t>
  </si>
  <si>
    <t>4,8</t>
  </si>
  <si>
    <t>BUHL JOINT DISTRICT</t>
  </si>
  <si>
    <t>920 MAIN STREET</t>
  </si>
  <si>
    <t>BUHL</t>
  </si>
  <si>
    <t>6</t>
  </si>
  <si>
    <t>BUTTE COUNTY JOINT DISTRICT</t>
  </si>
  <si>
    <t>PO BOX 89</t>
  </si>
  <si>
    <t>ARCO</t>
  </si>
  <si>
    <t>7,N</t>
  </si>
  <si>
    <t>CALDWELL DISTRICT</t>
  </si>
  <si>
    <t>1101 CLEVELAND BOULEVARD</t>
  </si>
  <si>
    <t>CALDWELL</t>
  </si>
  <si>
    <t>CAMAS COUNTY DISTRICT</t>
  </si>
  <si>
    <t>PO BOX 370</t>
  </si>
  <si>
    <t>FAIRFIELD</t>
  </si>
  <si>
    <t>CAMBRIDGE JOINT DISTRICT</t>
  </si>
  <si>
    <t>PO BOX 39</t>
  </si>
  <si>
    <t>CAMBRIDGE</t>
  </si>
  <si>
    <t>CASCADE DISTRICT</t>
  </si>
  <si>
    <t>PO BOX 291</t>
  </si>
  <si>
    <t>CASCADE</t>
  </si>
  <si>
    <t>CASSIA COUNTY JOINT DISTRICT</t>
  </si>
  <si>
    <t>237 EAST 19TH STREET</t>
  </si>
  <si>
    <t>BURLEY</t>
  </si>
  <si>
    <t>CASTLEFORD DISTRICT</t>
  </si>
  <si>
    <t>500 W MAIN ST</t>
  </si>
  <si>
    <t>CASTLEFORD</t>
  </si>
  <si>
    <t>CHALLIS JOINT DISTRICT</t>
  </si>
  <si>
    <t>PO BOX 304</t>
  </si>
  <si>
    <t>CHALLIS</t>
  </si>
  <si>
    <t>CLARK COUNTY DISTRICT</t>
  </si>
  <si>
    <t>PO BOX 237</t>
  </si>
  <si>
    <t>DUBOIS</t>
  </si>
  <si>
    <t>COEUR D ALENE DISTRICT</t>
  </si>
  <si>
    <t>311 NORTH 10TH STREET</t>
  </si>
  <si>
    <t>COEUR D ALENE</t>
  </si>
  <si>
    <t>COTTONWOOD JOINT DISTRICT</t>
  </si>
  <si>
    <t>PO BOX 158</t>
  </si>
  <si>
    <t>COTTONWOOD</t>
  </si>
  <si>
    <t>COUNCIL DISTRICT</t>
  </si>
  <si>
    <t>PO BOX 468</t>
  </si>
  <si>
    <t>COUNCIL</t>
  </si>
  <si>
    <t>CULDESAC JOINT DISTRICT</t>
  </si>
  <si>
    <t>600 CULDESAC AVENUE</t>
  </si>
  <si>
    <t>CULDESAC</t>
  </si>
  <si>
    <t>DIETRICH DISTRICT</t>
  </si>
  <si>
    <t>406 N PARK STREET</t>
  </si>
  <si>
    <t>DIETRICH</t>
  </si>
  <si>
    <t>EMMETT INDEPENDENT DIST</t>
  </si>
  <si>
    <t>601 EAST THIRD STREET</t>
  </si>
  <si>
    <t>EMMETT</t>
  </si>
  <si>
    <t>FILER DISTRICT</t>
  </si>
  <si>
    <t>700B STEVENS AVE</t>
  </si>
  <si>
    <t>FILER</t>
  </si>
  <si>
    <t>FIRTH DISTRICT</t>
  </si>
  <si>
    <t>PO BOX 69</t>
  </si>
  <si>
    <t>FIRTH</t>
  </si>
  <si>
    <t>FREMONT COUNTY JOINT DISTRICT</t>
  </si>
  <si>
    <t>147 NORTH 2ND WEST STREET</t>
  </si>
  <si>
    <t>ST. ANTHONY</t>
  </si>
  <si>
    <t>6,7,N</t>
  </si>
  <si>
    <t>FRUITLAND DISTRICT</t>
  </si>
  <si>
    <t>PO BOX A</t>
  </si>
  <si>
    <t>FRUITLAND</t>
  </si>
  <si>
    <t>GARDEN VALLEY DISTRICT</t>
  </si>
  <si>
    <t>PO BOX 710</t>
  </si>
  <si>
    <t>GARDEN VALLEY</t>
  </si>
  <si>
    <t>GENESEE JOINT DISTRICT</t>
  </si>
  <si>
    <t>PO BOX 98</t>
  </si>
  <si>
    <t>GENESEE</t>
  </si>
  <si>
    <t>GLENNS FERRY JOINT DISTRICT</t>
  </si>
  <si>
    <t>820 HIGHWAY 30</t>
  </si>
  <si>
    <t>GLENNS FERRY</t>
  </si>
  <si>
    <t>GOODING JOINT DISTRICT</t>
  </si>
  <si>
    <t>507 IDAHO STREET</t>
  </si>
  <si>
    <t>GOODING</t>
  </si>
  <si>
    <t>GRACE JOINT DISTRICT</t>
  </si>
  <si>
    <t>PO BOX 328</t>
  </si>
  <si>
    <t>GRACE</t>
  </si>
  <si>
    <t>7,8</t>
  </si>
  <si>
    <t>GRANGEVILLE JOINT DISTRICT</t>
  </si>
  <si>
    <t>714 JEFFERSON AVENUE</t>
  </si>
  <si>
    <t>GRANGEVILLE</t>
  </si>
  <si>
    <t>HAGERMAN JOINT DISTRICT</t>
  </si>
  <si>
    <t>324 N 2ND AVE</t>
  </si>
  <si>
    <t>HAGERMAN</t>
  </si>
  <si>
    <t>HANSEN DISTRICT</t>
  </si>
  <si>
    <t>PO BOX 250</t>
  </si>
  <si>
    <t>HANSEN</t>
  </si>
  <si>
    <t>HIGHLAND JOINT DISTRICT</t>
  </si>
  <si>
    <t>PO BOX 130</t>
  </si>
  <si>
    <t>CRAIGMONT</t>
  </si>
  <si>
    <t>HOMEDALE JOINT DISTRICT</t>
  </si>
  <si>
    <t>116 E OWYHEE AVE</t>
  </si>
  <si>
    <t>HOMEDALE</t>
  </si>
  <si>
    <t>HORSESHOE BEND SCHOOL DISTRICT</t>
  </si>
  <si>
    <t>398 SCHOOL DRIVE</t>
  </si>
  <si>
    <t>HORSESHOE BEND</t>
  </si>
  <si>
    <t>IDAHO FALLS DISTRICT</t>
  </si>
  <si>
    <t>690 JOHN ADAMS PARKWAY</t>
  </si>
  <si>
    <t>2,8</t>
  </si>
  <si>
    <t>IDAHO SCHOOL FOR THE DEAF AND BLIND</t>
  </si>
  <si>
    <t>1450 MAIN STREET</t>
  </si>
  <si>
    <t>M</t>
  </si>
  <si>
    <t>JEFFERSON COUNTY JT DISTRICT</t>
  </si>
  <si>
    <t>201 IDAHO AVENUE</t>
  </si>
  <si>
    <t>RIGBY</t>
  </si>
  <si>
    <t>JEROME JOINT DISTRICT</t>
  </si>
  <si>
    <t>107 WEST 3RD STREET</t>
  </si>
  <si>
    <t>JEROME</t>
  </si>
  <si>
    <t>KAMIAH JOINT DISTRICT</t>
  </si>
  <si>
    <t>ROUTE 1 BOX 720</t>
  </si>
  <si>
    <t>KAMIAH</t>
  </si>
  <si>
    <t>KELLOGG JOINT DISTRICT</t>
  </si>
  <si>
    <t>800 BUNKER AVENUE</t>
  </si>
  <si>
    <t>KELLOGG</t>
  </si>
  <si>
    <t>6,7,8</t>
  </si>
  <si>
    <t>KENDRICK JOINT DISTRICT</t>
  </si>
  <si>
    <t>P O BOX 283</t>
  </si>
  <si>
    <t>KENDRICK</t>
  </si>
  <si>
    <t>KIMBERLY DISTRICT</t>
  </si>
  <si>
    <t>141 CENTER STREET WEST</t>
  </si>
  <si>
    <t>KIMBERLY</t>
  </si>
  <si>
    <t>KOOTENAI DISTRICT</t>
  </si>
  <si>
    <t>13030 E O'GARA ROAD</t>
  </si>
  <si>
    <t>HARRISON</t>
  </si>
  <si>
    <t>KUNA JOINT DISTRICT</t>
  </si>
  <si>
    <t>1450 BOISE ST</t>
  </si>
  <si>
    <t>KUNA</t>
  </si>
  <si>
    <t>LAKE PEND OREILLE DISTRICT</t>
  </si>
  <si>
    <t>901 N TRIANGLE DRIVE</t>
  </si>
  <si>
    <t>PONDERAY</t>
  </si>
  <si>
    <t>LAKELAND DISTRICT</t>
  </si>
  <si>
    <t>RATHDRUM</t>
  </si>
  <si>
    <t>LAPWAI DISTRICT</t>
  </si>
  <si>
    <t>PO BOX 247</t>
  </si>
  <si>
    <t>LAPWAI</t>
  </si>
  <si>
    <t>LEWISTON INDEPENDENT DISTRICT</t>
  </si>
  <si>
    <t>3317 12TH STREET</t>
  </si>
  <si>
    <t>LEWISTON</t>
  </si>
  <si>
    <t>2,7,8</t>
  </si>
  <si>
    <t>MACKAY JOINT DISTRICT</t>
  </si>
  <si>
    <t>PO BOX 390</t>
  </si>
  <si>
    <t>MACKAY</t>
  </si>
  <si>
    <t>MADISON DISTRICT</t>
  </si>
  <si>
    <t>PO BOX 830</t>
  </si>
  <si>
    <t>REXBURG</t>
  </si>
  <si>
    <t>MARSH VALLEY JOINT DISTRICT</t>
  </si>
  <si>
    <t>PO BOX 180</t>
  </si>
  <si>
    <t>ARIMO</t>
  </si>
  <si>
    <t>MARSING JOINT DISTRICT</t>
  </si>
  <si>
    <t>PO BOX 340</t>
  </si>
  <si>
    <t>MARSING</t>
  </si>
  <si>
    <t>MC CALL-DONNELLY DISTRICT</t>
  </si>
  <si>
    <t>120 IDAHO STREET</t>
  </si>
  <si>
    <t>MC CALL</t>
  </si>
  <si>
    <t>MEADOWS VALLEY DISTRICT</t>
  </si>
  <si>
    <t>PO BOX DRAWER F</t>
  </si>
  <si>
    <t>NEW MEADOWS</t>
  </si>
  <si>
    <t>MELBA JOINT DISTRICT</t>
  </si>
  <si>
    <t>PO BOX 185</t>
  </si>
  <si>
    <t>MELBA</t>
  </si>
  <si>
    <t>8,N</t>
  </si>
  <si>
    <t>MERIDIAN JOINT DISTRICT</t>
  </si>
  <si>
    <t>911 MERIDIAN ROAD</t>
  </si>
  <si>
    <t>MERIDIAN</t>
  </si>
  <si>
    <t>MIDDLETON DISTRICT</t>
  </si>
  <si>
    <t>5 SOUTH 3RD AVENUE WEST</t>
  </si>
  <si>
    <t>MIDDLETON</t>
  </si>
  <si>
    <t>MIDVALE DISTRICT</t>
  </si>
  <si>
    <t>MIDVALE</t>
  </si>
  <si>
    <t>MINIDOKA COUNTY JOINT DISTRICT</t>
  </si>
  <si>
    <t>633 FREMONT AVENUE</t>
  </si>
  <si>
    <t>RUPERT</t>
  </si>
  <si>
    <t>5,6,7</t>
  </si>
  <si>
    <t>MOSCOW DISTRICT</t>
  </si>
  <si>
    <t>650 NORTH CLEVELAND</t>
  </si>
  <si>
    <t>MOSCOW</t>
  </si>
  <si>
    <t>6,N</t>
  </si>
  <si>
    <t>MOUNTAIN HOME DISTRICT</t>
  </si>
  <si>
    <t>PO BOX 1390</t>
  </si>
  <si>
    <t>MOUNTAIN HOME</t>
  </si>
  <si>
    <t>MULLAN DISTRICT</t>
  </si>
  <si>
    <t>PO BOX 71</t>
  </si>
  <si>
    <t>MULLAN</t>
  </si>
  <si>
    <t>MURTAUGH JOINT DISTRICT</t>
  </si>
  <si>
    <t>PO BOX 117</t>
  </si>
  <si>
    <t>MURTAUGH</t>
  </si>
  <si>
    <t>NAMPA SCHOOL DISTRICT</t>
  </si>
  <si>
    <t>619 SOUTH CANYON STREET</t>
  </si>
  <si>
    <t>NAMPA</t>
  </si>
  <si>
    <t>NEW PLYMOUTH DISTRICT</t>
  </si>
  <si>
    <t>103 SE AVE</t>
  </si>
  <si>
    <t>NEW PLYMOUTH</t>
  </si>
  <si>
    <t>NEZPERCE JOINT DISTRICT</t>
  </si>
  <si>
    <t>PO BOX 279</t>
  </si>
  <si>
    <t>NEZPERCE</t>
  </si>
  <si>
    <t>NORTH GEM DISTRICT</t>
  </si>
  <si>
    <t>PO BOX 70</t>
  </si>
  <si>
    <t>BANCROFT</t>
  </si>
  <si>
    <t>NOTUS DISTRICT</t>
  </si>
  <si>
    <t>PO BOX 256</t>
  </si>
  <si>
    <t>NOTUS</t>
  </si>
  <si>
    <t>ONEIDA COUNTY DISTRICT</t>
  </si>
  <si>
    <t>175 JENKINS AVE</t>
  </si>
  <si>
    <t>MALAD CITY</t>
  </si>
  <si>
    <t>OROFINO JOINT DISTRICT</t>
  </si>
  <si>
    <t>PO BOX 2259</t>
  </si>
  <si>
    <t>OROFINO</t>
  </si>
  <si>
    <t>6,7,8,N</t>
  </si>
  <si>
    <t>PARMA DISTRICT</t>
  </si>
  <si>
    <t>805 EAST MC CONNELL</t>
  </si>
  <si>
    <t>PARMA</t>
  </si>
  <si>
    <t>PAYETTE JOINT DISTRICT</t>
  </si>
  <si>
    <t>20 NORTH 12TH STREET</t>
  </si>
  <si>
    <t>PAYETTE</t>
  </si>
  <si>
    <t>PLEASANT VALLEY ELEM DIST</t>
  </si>
  <si>
    <t>PO BOX 119</t>
  </si>
  <si>
    <t>JORDAN VALLEY</t>
  </si>
  <si>
    <t>PLUMMER-WORLEY JOINT DISTRICT</t>
  </si>
  <si>
    <t>PLUMMER</t>
  </si>
  <si>
    <t>POCATELLO DISTRICT</t>
  </si>
  <si>
    <t>3115 POLE LINE ROAD</t>
  </si>
  <si>
    <t>POCATELLO</t>
  </si>
  <si>
    <t>POST FALLS DISTRICT</t>
  </si>
  <si>
    <t>PO BOX 40</t>
  </si>
  <si>
    <t>POST FALLS</t>
  </si>
  <si>
    <t>POTLATCH DISTRICT</t>
  </si>
  <si>
    <t>130 6TH STREET</t>
  </si>
  <si>
    <t>POTLATCH</t>
  </si>
  <si>
    <t>PRAIRIE ELEMENTARY DISTRICT</t>
  </si>
  <si>
    <t>HC84 PRAIRIE BOX 56</t>
  </si>
  <si>
    <t>PRESTON JOINT DISTRICT</t>
  </si>
  <si>
    <t>120 EAST 2ND SOUTH STREET</t>
  </si>
  <si>
    <t>PRESTON</t>
  </si>
  <si>
    <t>RICHFIELD DISTRICT</t>
  </si>
  <si>
    <t>PO BOX E</t>
  </si>
  <si>
    <t>RICHFIELD</t>
  </si>
  <si>
    <t>RIRIE JOINT DISTRICT</t>
  </si>
  <si>
    <t>PO BOX 508</t>
  </si>
  <si>
    <t>RIRIE</t>
  </si>
  <si>
    <t>ROCKLAND DISTRICT</t>
  </si>
  <si>
    <t>ROCKLAND</t>
  </si>
  <si>
    <t>SALMON DISTRICT</t>
  </si>
  <si>
    <t>PO BOX 790</t>
  </si>
  <si>
    <t>SALMON</t>
  </si>
  <si>
    <t>SHELLEY JOINT DISTRICT</t>
  </si>
  <si>
    <t>545 SEMINARY AVENUE</t>
  </si>
  <si>
    <t>SHELLEY</t>
  </si>
  <si>
    <t>SHOSHONE JOINT DISTRICT</t>
  </si>
  <si>
    <t>PO BOX 2D</t>
  </si>
  <si>
    <t>SHOSHONE</t>
  </si>
  <si>
    <t>SNAKE RIVER DISTRICT</t>
  </si>
  <si>
    <t>103 SOUTH 900 WEST</t>
  </si>
  <si>
    <t>SODA SPRINGS JOINT DISTRICT</t>
  </si>
  <si>
    <t>PO BOX 947</t>
  </si>
  <si>
    <t>SODA SPRINGS</t>
  </si>
  <si>
    <t>SOUTH LEMHI DISTRICT</t>
  </si>
  <si>
    <t>LEADORE</t>
  </si>
  <si>
    <t>ST MARIES JOINT DISTRICT</t>
  </si>
  <si>
    <t>PO BOX 384</t>
  </si>
  <si>
    <t>ST MARIES</t>
  </si>
  <si>
    <t>SUGAR-SALEM JOINT DISTRICT</t>
  </si>
  <si>
    <t>PO BOX 150</t>
  </si>
  <si>
    <t>SUGAR CITY</t>
  </si>
  <si>
    <t>SWAN VALLEY ELEMENTARY DIST</t>
  </si>
  <si>
    <t>PO BOX 220</t>
  </si>
  <si>
    <t>IRWIN</t>
  </si>
  <si>
    <t>TETON COUNTY DISTRICT</t>
  </si>
  <si>
    <t>PO BOX 775</t>
  </si>
  <si>
    <t>DRIGGS</t>
  </si>
  <si>
    <t>THREE CREEK JT ELEM DISTRICT</t>
  </si>
  <si>
    <t>PO BOX 127</t>
  </si>
  <si>
    <t>TROY SCHOOL DISTRICT</t>
  </si>
  <si>
    <t>P O BOX 280</t>
  </si>
  <si>
    <t>TROY</t>
  </si>
  <si>
    <t>TWIN FALLS DISTRICT</t>
  </si>
  <si>
    <t>201 MAIN AVENUE WEST</t>
  </si>
  <si>
    <t>TWIN FALLS</t>
  </si>
  <si>
    <t>5,7</t>
  </si>
  <si>
    <t>VALLEY DISTRICT</t>
  </si>
  <si>
    <t>882 VALLEY ROAD SOUTH</t>
  </si>
  <si>
    <t>HAZELTON</t>
  </si>
  <si>
    <t>VALLIVUE SCHOOL DISTRICT</t>
  </si>
  <si>
    <t>5207 S MONTANA AVE</t>
  </si>
  <si>
    <t>WALLACE DISTRICT</t>
  </si>
  <si>
    <t>401 RIVER STREET</t>
  </si>
  <si>
    <t>WALLACE</t>
  </si>
  <si>
    <t>WEISER DISTRICT</t>
  </si>
  <si>
    <t>925 PIONEER ROAD</t>
  </si>
  <si>
    <t>WEISER</t>
  </si>
  <si>
    <t>WENDELL DISTRICT</t>
  </si>
  <si>
    <t>WENDELL</t>
  </si>
  <si>
    <t>WEST BONNER COUNTY DISTRICT</t>
  </si>
  <si>
    <t>PO BOX 2531</t>
  </si>
  <si>
    <t>PRIEST RIVER</t>
  </si>
  <si>
    <t>WEST SIDE JOINT DISTRICT</t>
  </si>
  <si>
    <t>DAYTON</t>
  </si>
  <si>
    <t>WHITEPINE JT SCHOOL DISTRICT</t>
  </si>
  <si>
    <t>WILDER DISTRICT</t>
  </si>
  <si>
    <t>PO BOX 488</t>
  </si>
  <si>
    <t>WILDER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</si>
  <si>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</si>
  <si>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</si>
  <si>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Idaho School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</si>
</sst>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6" xfId="0" applyFont="1" applyFill="1" applyBorder="1" applyAlignment="1">
      <alignment horizontal="right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27.421875" style="0" bestFit="1" customWidth="1"/>
    <col min="4" max="4" width="22.57421875" style="0" bestFit="1" customWidth="1"/>
    <col min="5" max="5" width="11.14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6.5742187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3" width="4.00390625" style="0" hidden="1" customWidth="1"/>
  </cols>
  <sheetData>
    <row r="1" spans="1:20" ht="12.75" customHeight="1">
      <c r="A1" s="83" t="s">
        <v>392</v>
      </c>
      <c r="B1" s="84"/>
      <c r="G1" s="85"/>
      <c r="I1" s="86"/>
      <c r="K1" s="87"/>
      <c r="L1" s="87"/>
      <c r="M1" s="87"/>
      <c r="N1" s="88"/>
      <c r="Q1" s="88"/>
      <c r="R1" s="87"/>
      <c r="S1" s="87"/>
      <c r="T1" s="87"/>
    </row>
    <row r="2" spans="1:251" ht="42" customHeight="1">
      <c r="A2" s="91" t="s">
        <v>393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" s="3" customFormat="1" ht="18">
      <c r="A3" s="11" t="s">
        <v>394</v>
      </c>
      <c r="B3" s="89"/>
      <c r="G3" s="4"/>
      <c r="I3" s="6"/>
      <c r="M3" s="90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1603400</v>
      </c>
      <c r="B6" s="63">
        <v>253</v>
      </c>
      <c r="C6" s="64" t="s">
        <v>37</v>
      </c>
      <c r="D6" s="65" t="s">
        <v>38</v>
      </c>
      <c r="E6" s="65" t="s">
        <v>39</v>
      </c>
      <c r="F6" s="65">
        <v>83450</v>
      </c>
      <c r="G6" s="66">
        <v>5136</v>
      </c>
      <c r="H6" s="67">
        <v>2086634542</v>
      </c>
      <c r="I6" s="68" t="s">
        <v>40</v>
      </c>
      <c r="J6" s="69" t="s">
        <v>41</v>
      </c>
      <c r="K6" s="70" t="s">
        <v>42</v>
      </c>
      <c r="L6" s="71">
        <v>643.17</v>
      </c>
      <c r="M6" s="72" t="s">
        <v>43</v>
      </c>
      <c r="N6" s="73">
        <v>26.77419355</v>
      </c>
      <c r="O6" s="69" t="s">
        <v>41</v>
      </c>
      <c r="P6" s="74"/>
      <c r="Q6" s="70" t="str">
        <f>IF(AND(ISNUMBER(P6),P6&gt;=20),"YES","NO")</f>
        <v>NO</v>
      </c>
      <c r="R6" s="75" t="s">
        <v>41</v>
      </c>
      <c r="S6" s="76">
        <v>53164</v>
      </c>
      <c r="T6" s="77">
        <v>9908</v>
      </c>
      <c r="U6" s="77">
        <v>7150</v>
      </c>
      <c r="V6" s="78">
        <v>8351</v>
      </c>
      <c r="W6" s="64">
        <f>IF(OR(J6="YES",K6="YES"),1,0)</f>
        <v>1</v>
      </c>
      <c r="X6" s="65">
        <f>IF(OR(AND(ISNUMBER(L6),AND(L6&gt;0,L6&lt;600)),AND(ISNUMBER(L6),AND(L6&gt;0,M6="YES"))),1,0)</f>
        <v>0</v>
      </c>
      <c r="Y6" s="65">
        <f>IF(AND(OR(J6="YES",K6="YES"),(W6=0)),"Trouble",0)</f>
        <v>0</v>
      </c>
      <c r="Z6" s="79">
        <f>IF(AND(OR(AND(ISNUMBER(L6),AND(L6&gt;0,L6&lt;600)),AND(ISNUMBER(L6),AND(L6&gt;0,M6="YES"))),(X6=0)),"Trouble",0)</f>
        <v>0</v>
      </c>
      <c r="AA6" s="80" t="str">
        <f>IF(AND(W6=1,X6=1),"SRSA","-")</f>
        <v>-</v>
      </c>
      <c r="AB6" s="64">
        <f>IF(R6="YES",1,0)</f>
        <v>1</v>
      </c>
      <c r="AC6" s="65">
        <f>IF(OR(AND(ISNUMBER(P6),P6&gt;=20),(AND(ISNUMBER(P6)=FALSE,AND(ISNUMBER(N6),N6&gt;=20)))),1,0)</f>
        <v>1</v>
      </c>
      <c r="AD6" s="79" t="str">
        <f>IF(AND(AB6=1,AC6=1),"Initial",0)</f>
        <v>Initial</v>
      </c>
      <c r="AE6" s="80" t="str">
        <f>IF(AND(AND(AD6="Initial",AF6=0),AND(ISNUMBER(L6),L6&gt;0)),"RLIS","-")</f>
        <v>RLIS</v>
      </c>
      <c r="AF6" s="64">
        <f>IF(AND(AA6="SRSA",AD6="Initial"),"SRSA",0)</f>
        <v>0</v>
      </c>
      <c r="AG6" s="81" t="s">
        <v>44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1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1.00390625" style="0" bestFit="1" customWidth="1"/>
    <col min="4" max="4" width="29.7109375" style="0" bestFit="1" customWidth="1"/>
    <col min="5" max="5" width="19.140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7.00390625" style="0" bestFit="1" customWidth="1"/>
    <col min="10" max="11" width="6.5742187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20" max="22" width="7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394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1600030</v>
      </c>
      <c r="B5" s="82">
        <v>58</v>
      </c>
      <c r="C5" s="64" t="s">
        <v>45</v>
      </c>
      <c r="D5" s="65" t="s">
        <v>46</v>
      </c>
      <c r="E5" s="65" t="s">
        <v>47</v>
      </c>
      <c r="F5" s="65">
        <v>83210</v>
      </c>
      <c r="G5" s="66" t="s">
        <v>48</v>
      </c>
      <c r="H5" s="67">
        <v>2083974113</v>
      </c>
      <c r="I5" s="68" t="s">
        <v>49</v>
      </c>
      <c r="J5" s="69" t="s">
        <v>41</v>
      </c>
      <c r="K5" s="70" t="s">
        <v>42</v>
      </c>
      <c r="L5" s="71">
        <v>823.8</v>
      </c>
      <c r="M5" s="72" t="s">
        <v>43</v>
      </c>
      <c r="N5" s="73">
        <v>17.09577755</v>
      </c>
      <c r="O5" s="69" t="s">
        <v>43</v>
      </c>
      <c r="P5" s="74"/>
      <c r="Q5" s="70" t="str">
        <f aca="true" t="shared" si="0" ref="Q5:Q68">IF(AND(ISNUMBER(P5),P5&gt;=20),"YES","NO")</f>
        <v>NO</v>
      </c>
      <c r="R5" s="75" t="s">
        <v>41</v>
      </c>
      <c r="S5" s="76">
        <v>67698</v>
      </c>
      <c r="T5" s="77">
        <v>8493</v>
      </c>
      <c r="U5" s="77">
        <v>7432</v>
      </c>
      <c r="V5" s="78">
        <v>4841</v>
      </c>
      <c r="W5" s="64">
        <f aca="true" t="shared" si="1" ref="W5:W68">IF(OR(J5="YES",K5="YES"),1,0)</f>
        <v>1</v>
      </c>
      <c r="X5" s="65">
        <f aca="true" t="shared" si="2" ref="X5:X68">IF(OR(AND(ISNUMBER(L5),AND(L5&gt;0,L5&lt;600)),AND(ISNUMBER(L5),AND(L5&gt;0,M5="YES"))),1,0)</f>
        <v>0</v>
      </c>
      <c r="Y5" s="65">
        <f aca="true" t="shared" si="3" ref="Y5:Y68">IF(AND(OR(J5="YES",K5="YES"),(W5=0)),"Trouble",0)</f>
        <v>0</v>
      </c>
      <c r="Z5" s="79">
        <f aca="true" t="shared" si="4" ref="Z5:Z68">IF(AND(OR(AND(ISNUMBER(L5),AND(L5&gt;0,L5&lt;600)),AND(ISNUMBER(L5),AND(L5&gt;0,M5="YES"))),(X5=0)),"Trouble",0)</f>
        <v>0</v>
      </c>
      <c r="AA5" s="80" t="str">
        <f aca="true" t="shared" si="5" ref="AA5:AA68">IF(AND(W5=1,X5=1),"SRSA","-")</f>
        <v>-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0</v>
      </c>
      <c r="AD5" s="79">
        <f aca="true" t="shared" si="8" ref="AD5:AD68">IF(AND(AB5=1,AC5=1),"Initial",0)</f>
        <v>0</v>
      </c>
      <c r="AE5" s="80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1" t="s">
        <v>44</v>
      </c>
    </row>
    <row r="6" spans="1:33" ht="12.75">
      <c r="A6" s="62">
        <v>1600060</v>
      </c>
      <c r="B6" s="82">
        <v>381</v>
      </c>
      <c r="C6" s="64" t="s">
        <v>50</v>
      </c>
      <c r="D6" s="65" t="s">
        <v>51</v>
      </c>
      <c r="E6" s="65" t="s">
        <v>52</v>
      </c>
      <c r="F6" s="65">
        <v>83211</v>
      </c>
      <c r="G6" s="66">
        <v>1463</v>
      </c>
      <c r="H6" s="67">
        <v>2082265173</v>
      </c>
      <c r="I6" s="68" t="s">
        <v>53</v>
      </c>
      <c r="J6" s="69" t="s">
        <v>43</v>
      </c>
      <c r="K6" s="70" t="s">
        <v>42</v>
      </c>
      <c r="L6" s="71">
        <v>1551.97</v>
      </c>
      <c r="M6" s="72" t="s">
        <v>41</v>
      </c>
      <c r="N6" s="73">
        <v>16.99059561</v>
      </c>
      <c r="O6" s="69" t="s">
        <v>43</v>
      </c>
      <c r="P6" s="74"/>
      <c r="Q6" s="70" t="str">
        <f t="shared" si="0"/>
        <v>NO</v>
      </c>
      <c r="R6" s="75" t="s">
        <v>43</v>
      </c>
      <c r="S6" s="76">
        <v>123897</v>
      </c>
      <c r="T6" s="77">
        <v>16281</v>
      </c>
      <c r="U6" s="77">
        <v>13864</v>
      </c>
      <c r="V6" s="78">
        <v>13530</v>
      </c>
      <c r="W6" s="64">
        <f t="shared" si="1"/>
        <v>0</v>
      </c>
      <c r="X6" s="65">
        <f t="shared" si="2"/>
        <v>1</v>
      </c>
      <c r="Y6" s="65">
        <f t="shared" si="3"/>
        <v>0</v>
      </c>
      <c r="Z6" s="79">
        <f t="shared" si="4"/>
        <v>0</v>
      </c>
      <c r="AA6" s="80" t="str">
        <f t="shared" si="5"/>
        <v>-</v>
      </c>
      <c r="AB6" s="64">
        <f t="shared" si="6"/>
        <v>0</v>
      </c>
      <c r="AC6" s="65">
        <f t="shared" si="7"/>
        <v>0</v>
      </c>
      <c r="AD6" s="79">
        <f t="shared" si="8"/>
        <v>0</v>
      </c>
      <c r="AE6" s="80" t="str">
        <f t="shared" si="9"/>
        <v>-</v>
      </c>
      <c r="AF6" s="64">
        <f t="shared" si="10"/>
        <v>0</v>
      </c>
      <c r="AG6" s="81" t="s">
        <v>44</v>
      </c>
    </row>
    <row r="7" spans="1:33" ht="12.75">
      <c r="A7" s="62">
        <v>1600090</v>
      </c>
      <c r="B7" s="82">
        <v>383</v>
      </c>
      <c r="C7" s="64" t="s">
        <v>54</v>
      </c>
      <c r="D7" s="65" t="s">
        <v>55</v>
      </c>
      <c r="E7" s="65" t="s">
        <v>56</v>
      </c>
      <c r="F7" s="65">
        <v>83212</v>
      </c>
      <c r="G7" s="66">
        <v>5021</v>
      </c>
      <c r="H7" s="67">
        <v>2083352197</v>
      </c>
      <c r="I7" s="68" t="s">
        <v>40</v>
      </c>
      <c r="J7" s="69" t="s">
        <v>41</v>
      </c>
      <c r="K7" s="70" t="s">
        <v>42</v>
      </c>
      <c r="L7" s="71">
        <v>6.85</v>
      </c>
      <c r="M7" s="72" t="s">
        <v>42</v>
      </c>
      <c r="N7" s="73">
        <v>3.125</v>
      </c>
      <c r="O7" s="69" t="s">
        <v>43</v>
      </c>
      <c r="P7" s="74"/>
      <c r="Q7" s="70" t="str">
        <f t="shared" si="0"/>
        <v>NO</v>
      </c>
      <c r="R7" s="75" t="s">
        <v>41</v>
      </c>
      <c r="S7" s="76">
        <v>2259</v>
      </c>
      <c r="T7" s="77">
        <v>36</v>
      </c>
      <c r="U7" s="77">
        <v>47</v>
      </c>
      <c r="V7" s="78">
        <v>54</v>
      </c>
      <c r="W7" s="64">
        <f t="shared" si="1"/>
        <v>1</v>
      </c>
      <c r="X7" s="65">
        <f t="shared" si="2"/>
        <v>1</v>
      </c>
      <c r="Y7" s="65">
        <f t="shared" si="3"/>
        <v>0</v>
      </c>
      <c r="Z7" s="79">
        <f t="shared" si="4"/>
        <v>0</v>
      </c>
      <c r="AA7" s="80" t="str">
        <f t="shared" si="5"/>
        <v>SRSA</v>
      </c>
      <c r="AB7" s="64">
        <f t="shared" si="6"/>
        <v>1</v>
      </c>
      <c r="AC7" s="65">
        <f t="shared" si="7"/>
        <v>0</v>
      </c>
      <c r="AD7" s="79">
        <f t="shared" si="8"/>
        <v>0</v>
      </c>
      <c r="AE7" s="80" t="str">
        <f t="shared" si="9"/>
        <v>-</v>
      </c>
      <c r="AF7" s="64">
        <f t="shared" si="10"/>
        <v>0</v>
      </c>
      <c r="AG7" s="81" t="s">
        <v>44</v>
      </c>
    </row>
    <row r="8" spans="1:33" ht="12.75">
      <c r="A8" s="62">
        <v>1600150</v>
      </c>
      <c r="B8" s="82">
        <v>394</v>
      </c>
      <c r="C8" s="64" t="s">
        <v>57</v>
      </c>
      <c r="D8" s="65" t="s">
        <v>58</v>
      </c>
      <c r="E8" s="65" t="s">
        <v>59</v>
      </c>
      <c r="F8" s="65">
        <v>83802</v>
      </c>
      <c r="G8" s="66">
        <v>7</v>
      </c>
      <c r="H8" s="67">
        <v>2082452479</v>
      </c>
      <c r="I8" s="68" t="s">
        <v>49</v>
      </c>
      <c r="J8" s="69" t="s">
        <v>41</v>
      </c>
      <c r="K8" s="70" t="s">
        <v>42</v>
      </c>
      <c r="L8" s="71">
        <v>17.96</v>
      </c>
      <c r="M8" s="72" t="s">
        <v>42</v>
      </c>
      <c r="N8" s="73">
        <v>22.4137931</v>
      </c>
      <c r="O8" s="69" t="s">
        <v>41</v>
      </c>
      <c r="P8" s="74"/>
      <c r="Q8" s="70" t="str">
        <f t="shared" si="0"/>
        <v>NO</v>
      </c>
      <c r="R8" s="75" t="s">
        <v>41</v>
      </c>
      <c r="S8" s="76">
        <v>4741</v>
      </c>
      <c r="T8" s="77">
        <v>711</v>
      </c>
      <c r="U8" s="77">
        <v>527</v>
      </c>
      <c r="V8" s="78">
        <v>319</v>
      </c>
      <c r="W8" s="64">
        <f t="shared" si="1"/>
        <v>1</v>
      </c>
      <c r="X8" s="65">
        <f t="shared" si="2"/>
        <v>1</v>
      </c>
      <c r="Y8" s="65">
        <f t="shared" si="3"/>
        <v>0</v>
      </c>
      <c r="Z8" s="79">
        <f t="shared" si="4"/>
        <v>0</v>
      </c>
      <c r="AA8" s="80" t="str">
        <f t="shared" si="5"/>
        <v>SRSA</v>
      </c>
      <c r="AB8" s="64">
        <f t="shared" si="6"/>
        <v>1</v>
      </c>
      <c r="AC8" s="65">
        <f t="shared" si="7"/>
        <v>1</v>
      </c>
      <c r="AD8" s="79" t="str">
        <f t="shared" si="8"/>
        <v>Initial</v>
      </c>
      <c r="AE8" s="80" t="str">
        <f t="shared" si="9"/>
        <v>-</v>
      </c>
      <c r="AF8" s="64" t="str">
        <f t="shared" si="10"/>
        <v>SRSA</v>
      </c>
      <c r="AG8" s="81" t="s">
        <v>44</v>
      </c>
    </row>
    <row r="9" spans="1:33" ht="12.75">
      <c r="A9" s="62">
        <v>1600180</v>
      </c>
      <c r="B9" s="82">
        <v>72</v>
      </c>
      <c r="C9" s="64" t="s">
        <v>60</v>
      </c>
      <c r="D9" s="65" t="s">
        <v>61</v>
      </c>
      <c r="E9" s="65" t="s">
        <v>62</v>
      </c>
      <c r="F9" s="65">
        <v>83631</v>
      </c>
      <c r="G9" s="66" t="s">
        <v>48</v>
      </c>
      <c r="H9" s="67">
        <v>2083926631</v>
      </c>
      <c r="I9" s="68" t="s">
        <v>40</v>
      </c>
      <c r="J9" s="69" t="s">
        <v>41</v>
      </c>
      <c r="K9" s="70" t="s">
        <v>42</v>
      </c>
      <c r="L9" s="71">
        <v>422.48</v>
      </c>
      <c r="M9" s="72" t="s">
        <v>42</v>
      </c>
      <c r="N9" s="73">
        <v>10.66235864</v>
      </c>
      <c r="O9" s="69" t="s">
        <v>43</v>
      </c>
      <c r="P9" s="74"/>
      <c r="Q9" s="70" t="str">
        <f t="shared" si="0"/>
        <v>NO</v>
      </c>
      <c r="R9" s="75" t="s">
        <v>41</v>
      </c>
      <c r="S9" s="76">
        <v>27046</v>
      </c>
      <c r="T9" s="77">
        <v>3413</v>
      </c>
      <c r="U9" s="77">
        <v>2958</v>
      </c>
      <c r="V9" s="78">
        <v>3754</v>
      </c>
      <c r="W9" s="64">
        <f t="shared" si="1"/>
        <v>1</v>
      </c>
      <c r="X9" s="65">
        <f t="shared" si="2"/>
        <v>1</v>
      </c>
      <c r="Y9" s="65">
        <f t="shared" si="3"/>
        <v>0</v>
      </c>
      <c r="Z9" s="79">
        <f t="shared" si="4"/>
        <v>0</v>
      </c>
      <c r="AA9" s="80" t="str">
        <f t="shared" si="5"/>
        <v>SRSA</v>
      </c>
      <c r="AB9" s="64">
        <f t="shared" si="6"/>
        <v>1</v>
      </c>
      <c r="AC9" s="65">
        <f t="shared" si="7"/>
        <v>0</v>
      </c>
      <c r="AD9" s="79">
        <f t="shared" si="8"/>
        <v>0</v>
      </c>
      <c r="AE9" s="80" t="str">
        <f t="shared" si="9"/>
        <v>-</v>
      </c>
      <c r="AF9" s="64">
        <f t="shared" si="10"/>
        <v>0</v>
      </c>
      <c r="AG9" s="81" t="s">
        <v>44</v>
      </c>
    </row>
    <row r="10" spans="1:33" ht="12.75">
      <c r="A10" s="62">
        <v>1600240</v>
      </c>
      <c r="B10" s="82">
        <v>33</v>
      </c>
      <c r="C10" s="64" t="s">
        <v>63</v>
      </c>
      <c r="D10" s="65" t="s">
        <v>64</v>
      </c>
      <c r="E10" s="65" t="s">
        <v>65</v>
      </c>
      <c r="F10" s="65">
        <v>83261</v>
      </c>
      <c r="G10" s="66" t="s">
        <v>48</v>
      </c>
      <c r="H10" s="67">
        <v>2089452891</v>
      </c>
      <c r="I10" s="68" t="s">
        <v>66</v>
      </c>
      <c r="J10" s="69" t="s">
        <v>43</v>
      </c>
      <c r="K10" s="70" t="s">
        <v>42</v>
      </c>
      <c r="L10" s="71">
        <v>1236.4</v>
      </c>
      <c r="M10" s="72" t="s">
        <v>41</v>
      </c>
      <c r="N10" s="73">
        <v>12.61783901</v>
      </c>
      <c r="O10" s="69" t="s">
        <v>43</v>
      </c>
      <c r="P10" s="74"/>
      <c r="Q10" s="70" t="str">
        <f t="shared" si="0"/>
        <v>NO</v>
      </c>
      <c r="R10" s="75" t="s">
        <v>41</v>
      </c>
      <c r="S10" s="76">
        <v>81452</v>
      </c>
      <c r="T10" s="77">
        <v>8378</v>
      </c>
      <c r="U10" s="77">
        <v>7927</v>
      </c>
      <c r="V10" s="78">
        <v>9306</v>
      </c>
      <c r="W10" s="64">
        <f t="shared" si="1"/>
        <v>0</v>
      </c>
      <c r="X10" s="65">
        <f t="shared" si="2"/>
        <v>1</v>
      </c>
      <c r="Y10" s="65">
        <f t="shared" si="3"/>
        <v>0</v>
      </c>
      <c r="Z10" s="79">
        <f t="shared" si="4"/>
        <v>0</v>
      </c>
      <c r="AA10" s="80" t="str">
        <f t="shared" si="5"/>
        <v>-</v>
      </c>
      <c r="AB10" s="64">
        <f t="shared" si="6"/>
        <v>1</v>
      </c>
      <c r="AC10" s="65">
        <f t="shared" si="7"/>
        <v>0</v>
      </c>
      <c r="AD10" s="79">
        <f t="shared" si="8"/>
        <v>0</v>
      </c>
      <c r="AE10" s="80" t="str">
        <f t="shared" si="9"/>
        <v>-</v>
      </c>
      <c r="AF10" s="64">
        <f t="shared" si="10"/>
        <v>0</v>
      </c>
      <c r="AG10" s="81" t="s">
        <v>44</v>
      </c>
    </row>
    <row r="11" spans="1:33" ht="12.75">
      <c r="A11" s="62">
        <v>1600270</v>
      </c>
      <c r="B11" s="82">
        <v>55</v>
      </c>
      <c r="C11" s="64" t="s">
        <v>67</v>
      </c>
      <c r="D11" s="65" t="s">
        <v>68</v>
      </c>
      <c r="E11" s="65" t="s">
        <v>69</v>
      </c>
      <c r="F11" s="65">
        <v>83221</v>
      </c>
      <c r="G11" s="66">
        <v>2865</v>
      </c>
      <c r="H11" s="67">
        <v>2087858800</v>
      </c>
      <c r="I11" s="68" t="s">
        <v>66</v>
      </c>
      <c r="J11" s="69" t="s">
        <v>43</v>
      </c>
      <c r="K11" s="70" t="s">
        <v>42</v>
      </c>
      <c r="L11" s="71">
        <v>4076.36</v>
      </c>
      <c r="M11" s="72" t="s">
        <v>43</v>
      </c>
      <c r="N11" s="73">
        <v>18.41443911</v>
      </c>
      <c r="O11" s="69" t="s">
        <v>43</v>
      </c>
      <c r="P11" s="74"/>
      <c r="Q11" s="70" t="str">
        <f t="shared" si="0"/>
        <v>NO</v>
      </c>
      <c r="R11" s="75" t="s">
        <v>41</v>
      </c>
      <c r="S11" s="76">
        <v>306667</v>
      </c>
      <c r="T11" s="77">
        <v>42790</v>
      </c>
      <c r="U11" s="77">
        <v>36370</v>
      </c>
      <c r="V11" s="78">
        <v>23463</v>
      </c>
      <c r="W11" s="64">
        <f t="shared" si="1"/>
        <v>0</v>
      </c>
      <c r="X11" s="65">
        <f t="shared" si="2"/>
        <v>0</v>
      </c>
      <c r="Y11" s="65">
        <f t="shared" si="3"/>
        <v>0</v>
      </c>
      <c r="Z11" s="79">
        <f t="shared" si="4"/>
        <v>0</v>
      </c>
      <c r="AA11" s="80" t="str">
        <f t="shared" si="5"/>
        <v>-</v>
      </c>
      <c r="AB11" s="64">
        <f t="shared" si="6"/>
        <v>1</v>
      </c>
      <c r="AC11" s="65">
        <f t="shared" si="7"/>
        <v>0</v>
      </c>
      <c r="AD11" s="79">
        <f t="shared" si="8"/>
        <v>0</v>
      </c>
      <c r="AE11" s="80" t="str">
        <f t="shared" si="9"/>
        <v>-</v>
      </c>
      <c r="AF11" s="64">
        <f t="shared" si="10"/>
        <v>0</v>
      </c>
      <c r="AG11" s="81" t="s">
        <v>44</v>
      </c>
    </row>
    <row r="12" spans="1:33" ht="12.75">
      <c r="A12" s="62">
        <v>1600300</v>
      </c>
      <c r="B12" s="82">
        <v>61</v>
      </c>
      <c r="C12" s="64" t="s">
        <v>70</v>
      </c>
      <c r="D12" s="65" t="s">
        <v>71</v>
      </c>
      <c r="E12" s="65" t="s">
        <v>72</v>
      </c>
      <c r="F12" s="65">
        <v>83333</v>
      </c>
      <c r="G12" s="65" t="s">
        <v>48</v>
      </c>
      <c r="H12" s="67">
        <v>2087882296</v>
      </c>
      <c r="I12" s="68" t="s">
        <v>66</v>
      </c>
      <c r="J12" s="69" t="s">
        <v>43</v>
      </c>
      <c r="K12" s="70" t="s">
        <v>42</v>
      </c>
      <c r="L12" s="71">
        <v>3103.2</v>
      </c>
      <c r="M12" s="72" t="s">
        <v>41</v>
      </c>
      <c r="N12" s="73">
        <v>6.681831106</v>
      </c>
      <c r="O12" s="69" t="s">
        <v>43</v>
      </c>
      <c r="P12" s="74"/>
      <c r="Q12" s="70" t="str">
        <f t="shared" si="0"/>
        <v>NO</v>
      </c>
      <c r="R12" s="75" t="s">
        <v>41</v>
      </c>
      <c r="S12" s="76">
        <v>120697</v>
      </c>
      <c r="T12" s="77">
        <v>10841</v>
      </c>
      <c r="U12" s="77">
        <v>13765</v>
      </c>
      <c r="V12" s="78">
        <v>19972</v>
      </c>
      <c r="W12" s="64">
        <f t="shared" si="1"/>
        <v>0</v>
      </c>
      <c r="X12" s="65">
        <f t="shared" si="2"/>
        <v>1</v>
      </c>
      <c r="Y12" s="65">
        <f t="shared" si="3"/>
        <v>0</v>
      </c>
      <c r="Z12" s="79">
        <f t="shared" si="4"/>
        <v>0</v>
      </c>
      <c r="AA12" s="80" t="str">
        <f t="shared" si="5"/>
        <v>-</v>
      </c>
      <c r="AB12" s="64">
        <f t="shared" si="6"/>
        <v>1</v>
      </c>
      <c r="AC12" s="65">
        <f t="shared" si="7"/>
        <v>0</v>
      </c>
      <c r="AD12" s="79">
        <f t="shared" si="8"/>
        <v>0</v>
      </c>
      <c r="AE12" s="80" t="str">
        <f t="shared" si="9"/>
        <v>-</v>
      </c>
      <c r="AF12" s="64">
        <f t="shared" si="10"/>
        <v>0</v>
      </c>
      <c r="AG12" s="81" t="s">
        <v>44</v>
      </c>
    </row>
    <row r="13" spans="1:33" ht="12.75">
      <c r="A13" s="62">
        <v>1600330</v>
      </c>
      <c r="B13" s="82">
        <v>234</v>
      </c>
      <c r="C13" s="64" t="s">
        <v>73</v>
      </c>
      <c r="D13" s="65" t="s">
        <v>74</v>
      </c>
      <c r="E13" s="65" t="s">
        <v>75</v>
      </c>
      <c r="F13" s="65">
        <v>83314</v>
      </c>
      <c r="G13" s="65" t="s">
        <v>48</v>
      </c>
      <c r="H13" s="67">
        <v>2083524445</v>
      </c>
      <c r="I13" s="68" t="s">
        <v>49</v>
      </c>
      <c r="J13" s="69" t="s">
        <v>41</v>
      </c>
      <c r="K13" s="70" t="s">
        <v>42</v>
      </c>
      <c r="L13" s="71">
        <v>182.4</v>
      </c>
      <c r="M13" s="72" t="s">
        <v>42</v>
      </c>
      <c r="N13" s="73">
        <v>6.25</v>
      </c>
      <c r="O13" s="69" t="s">
        <v>43</v>
      </c>
      <c r="P13" s="74"/>
      <c r="Q13" s="70" t="str">
        <f t="shared" si="0"/>
        <v>NO</v>
      </c>
      <c r="R13" s="75" t="s">
        <v>41</v>
      </c>
      <c r="S13" s="76">
        <v>10952</v>
      </c>
      <c r="T13" s="77">
        <v>1137</v>
      </c>
      <c r="U13" s="77">
        <v>1315</v>
      </c>
      <c r="V13" s="78">
        <v>1307</v>
      </c>
      <c r="W13" s="64">
        <f t="shared" si="1"/>
        <v>1</v>
      </c>
      <c r="X13" s="65">
        <f t="shared" si="2"/>
        <v>1</v>
      </c>
      <c r="Y13" s="65">
        <f t="shared" si="3"/>
        <v>0</v>
      </c>
      <c r="Z13" s="79">
        <f t="shared" si="4"/>
        <v>0</v>
      </c>
      <c r="AA13" s="80" t="str">
        <f t="shared" si="5"/>
        <v>SRSA</v>
      </c>
      <c r="AB13" s="64">
        <f t="shared" si="6"/>
        <v>1</v>
      </c>
      <c r="AC13" s="65">
        <f t="shared" si="7"/>
        <v>0</v>
      </c>
      <c r="AD13" s="79">
        <f t="shared" si="8"/>
        <v>0</v>
      </c>
      <c r="AE13" s="80" t="str">
        <f t="shared" si="9"/>
        <v>-</v>
      </c>
      <c r="AF13" s="64">
        <f t="shared" si="10"/>
        <v>0</v>
      </c>
      <c r="AG13" s="81" t="s">
        <v>44</v>
      </c>
    </row>
    <row r="14" spans="1:33" ht="12.75">
      <c r="A14" s="62">
        <v>1600360</v>
      </c>
      <c r="B14" s="82">
        <v>1</v>
      </c>
      <c r="C14" s="64" t="s">
        <v>76</v>
      </c>
      <c r="D14" s="65" t="s">
        <v>77</v>
      </c>
      <c r="E14" s="65" t="s">
        <v>78</v>
      </c>
      <c r="F14" s="65">
        <v>83709</v>
      </c>
      <c r="G14" s="65" t="s">
        <v>48</v>
      </c>
      <c r="H14" s="67">
        <v>2083383400</v>
      </c>
      <c r="I14" s="68" t="s">
        <v>79</v>
      </c>
      <c r="J14" s="69" t="s">
        <v>43</v>
      </c>
      <c r="K14" s="70" t="s">
        <v>42</v>
      </c>
      <c r="L14" s="71">
        <v>25092.84</v>
      </c>
      <c r="M14" s="72" t="s">
        <v>43</v>
      </c>
      <c r="N14" s="73">
        <v>10.28771531</v>
      </c>
      <c r="O14" s="69" t="s">
        <v>43</v>
      </c>
      <c r="P14" s="74"/>
      <c r="Q14" s="70" t="str">
        <f t="shared" si="0"/>
        <v>NO</v>
      </c>
      <c r="R14" s="75" t="s">
        <v>43</v>
      </c>
      <c r="S14" s="76">
        <v>1246814</v>
      </c>
      <c r="T14" s="77">
        <v>139169</v>
      </c>
      <c r="U14" s="77">
        <v>158362</v>
      </c>
      <c r="V14" s="78">
        <v>100485</v>
      </c>
      <c r="W14" s="64">
        <f t="shared" si="1"/>
        <v>0</v>
      </c>
      <c r="X14" s="65">
        <f t="shared" si="2"/>
        <v>0</v>
      </c>
      <c r="Y14" s="65">
        <f t="shared" si="3"/>
        <v>0</v>
      </c>
      <c r="Z14" s="79">
        <f t="shared" si="4"/>
        <v>0</v>
      </c>
      <c r="AA14" s="80" t="str">
        <f t="shared" si="5"/>
        <v>-</v>
      </c>
      <c r="AB14" s="64">
        <f t="shared" si="6"/>
        <v>0</v>
      </c>
      <c r="AC14" s="65">
        <f t="shared" si="7"/>
        <v>0</v>
      </c>
      <c r="AD14" s="79">
        <f t="shared" si="8"/>
        <v>0</v>
      </c>
      <c r="AE14" s="80" t="str">
        <f t="shared" si="9"/>
        <v>-</v>
      </c>
      <c r="AF14" s="64">
        <f t="shared" si="10"/>
        <v>0</v>
      </c>
      <c r="AG14" s="81" t="s">
        <v>44</v>
      </c>
    </row>
    <row r="15" spans="1:33" ht="12.75">
      <c r="A15" s="62">
        <v>1600930</v>
      </c>
      <c r="B15" s="63">
        <v>93</v>
      </c>
      <c r="C15" s="64" t="s">
        <v>80</v>
      </c>
      <c r="D15" s="65" t="s">
        <v>81</v>
      </c>
      <c r="E15" s="65" t="s">
        <v>82</v>
      </c>
      <c r="F15" s="65">
        <v>83401</v>
      </c>
      <c r="G15" s="66" t="s">
        <v>48</v>
      </c>
      <c r="H15" s="67">
        <v>2085254400</v>
      </c>
      <c r="I15" s="68" t="s">
        <v>83</v>
      </c>
      <c r="J15" s="69" t="s">
        <v>43</v>
      </c>
      <c r="K15" s="70" t="s">
        <v>42</v>
      </c>
      <c r="L15" s="71">
        <v>8043.71</v>
      </c>
      <c r="M15" s="72" t="s">
        <v>43</v>
      </c>
      <c r="N15" s="73">
        <v>11.33298069</v>
      </c>
      <c r="O15" s="69" t="s">
        <v>43</v>
      </c>
      <c r="P15" s="74"/>
      <c r="Q15" s="70" t="str">
        <f t="shared" si="0"/>
        <v>NO</v>
      </c>
      <c r="R15" s="75" t="s">
        <v>43</v>
      </c>
      <c r="S15" s="76">
        <v>332157</v>
      </c>
      <c r="T15" s="77">
        <v>32496</v>
      </c>
      <c r="U15" s="77">
        <v>40164</v>
      </c>
      <c r="V15" s="78">
        <v>33707</v>
      </c>
      <c r="W15" s="64">
        <f t="shared" si="1"/>
        <v>0</v>
      </c>
      <c r="X15" s="65">
        <f t="shared" si="2"/>
        <v>0</v>
      </c>
      <c r="Y15" s="65">
        <f t="shared" si="3"/>
        <v>0</v>
      </c>
      <c r="Z15" s="79">
        <f t="shared" si="4"/>
        <v>0</v>
      </c>
      <c r="AA15" s="80" t="str">
        <f t="shared" si="5"/>
        <v>-</v>
      </c>
      <c r="AB15" s="64">
        <f t="shared" si="6"/>
        <v>0</v>
      </c>
      <c r="AC15" s="65">
        <f t="shared" si="7"/>
        <v>0</v>
      </c>
      <c r="AD15" s="79">
        <f t="shared" si="8"/>
        <v>0</v>
      </c>
      <c r="AE15" s="80" t="str">
        <f t="shared" si="9"/>
        <v>-</v>
      </c>
      <c r="AF15" s="64">
        <f t="shared" si="10"/>
        <v>0</v>
      </c>
      <c r="AG15" s="81" t="s">
        <v>44</v>
      </c>
    </row>
    <row r="16" spans="1:33" ht="12.75">
      <c r="A16" s="62">
        <v>1600420</v>
      </c>
      <c r="B16" s="82">
        <v>101</v>
      </c>
      <c r="C16" s="64" t="s">
        <v>84</v>
      </c>
      <c r="D16" s="65" t="s">
        <v>85</v>
      </c>
      <c r="E16" s="65" t="s">
        <v>86</v>
      </c>
      <c r="F16" s="65">
        <v>83805</v>
      </c>
      <c r="G16" s="65">
        <v>8580</v>
      </c>
      <c r="H16" s="67">
        <v>2082673146</v>
      </c>
      <c r="I16" s="68" t="s">
        <v>66</v>
      </c>
      <c r="J16" s="69" t="s">
        <v>43</v>
      </c>
      <c r="K16" s="70" t="s">
        <v>42</v>
      </c>
      <c r="L16" s="71">
        <v>1532.3</v>
      </c>
      <c r="M16" s="72" t="s">
        <v>41</v>
      </c>
      <c r="N16" s="73">
        <v>17.75609756</v>
      </c>
      <c r="O16" s="69" t="s">
        <v>43</v>
      </c>
      <c r="P16" s="74"/>
      <c r="Q16" s="70" t="str">
        <f t="shared" si="0"/>
        <v>NO</v>
      </c>
      <c r="R16" s="75" t="s">
        <v>41</v>
      </c>
      <c r="S16" s="76">
        <v>134214</v>
      </c>
      <c r="T16" s="77">
        <v>19646</v>
      </c>
      <c r="U16" s="77">
        <v>16073</v>
      </c>
      <c r="V16" s="78">
        <v>11694</v>
      </c>
      <c r="W16" s="64">
        <f t="shared" si="1"/>
        <v>0</v>
      </c>
      <c r="X16" s="65">
        <f t="shared" si="2"/>
        <v>1</v>
      </c>
      <c r="Y16" s="65">
        <f t="shared" si="3"/>
        <v>0</v>
      </c>
      <c r="Z16" s="79">
        <f t="shared" si="4"/>
        <v>0</v>
      </c>
      <c r="AA16" s="80" t="str">
        <f t="shared" si="5"/>
        <v>-</v>
      </c>
      <c r="AB16" s="64">
        <f t="shared" si="6"/>
        <v>1</v>
      </c>
      <c r="AC16" s="65">
        <f t="shared" si="7"/>
        <v>0</v>
      </c>
      <c r="AD16" s="79">
        <f t="shared" si="8"/>
        <v>0</v>
      </c>
      <c r="AE16" s="80" t="str">
        <f t="shared" si="9"/>
        <v>-</v>
      </c>
      <c r="AF16" s="64">
        <f t="shared" si="10"/>
        <v>0</v>
      </c>
      <c r="AG16" s="81" t="s">
        <v>44</v>
      </c>
    </row>
    <row r="17" spans="1:33" ht="12.75">
      <c r="A17" s="62">
        <v>1600450</v>
      </c>
      <c r="B17" s="82">
        <v>365</v>
      </c>
      <c r="C17" s="64" t="s">
        <v>87</v>
      </c>
      <c r="D17" s="65" t="s">
        <v>88</v>
      </c>
      <c r="E17" s="65" t="s">
        <v>89</v>
      </c>
      <c r="F17" s="65">
        <v>83624</v>
      </c>
      <c r="G17" s="65" t="s">
        <v>48</v>
      </c>
      <c r="H17" s="67">
        <v>2088342253</v>
      </c>
      <c r="I17" s="68" t="s">
        <v>90</v>
      </c>
      <c r="J17" s="69" t="s">
        <v>43</v>
      </c>
      <c r="K17" s="70" t="s">
        <v>42</v>
      </c>
      <c r="L17" s="71">
        <v>423.89</v>
      </c>
      <c r="M17" s="72" t="s">
        <v>42</v>
      </c>
      <c r="N17" s="73">
        <v>22.80431433</v>
      </c>
      <c r="O17" s="69" t="s">
        <v>41</v>
      </c>
      <c r="P17" s="74"/>
      <c r="Q17" s="70" t="str">
        <f t="shared" si="0"/>
        <v>NO</v>
      </c>
      <c r="R17" s="75" t="s">
        <v>43</v>
      </c>
      <c r="S17" s="76">
        <v>56040</v>
      </c>
      <c r="T17" s="77">
        <v>6949</v>
      </c>
      <c r="U17" s="77">
        <v>5531</v>
      </c>
      <c r="V17" s="78">
        <v>4883</v>
      </c>
      <c r="W17" s="64">
        <f t="shared" si="1"/>
        <v>0</v>
      </c>
      <c r="X17" s="65">
        <f t="shared" si="2"/>
        <v>1</v>
      </c>
      <c r="Y17" s="65">
        <f t="shared" si="3"/>
        <v>0</v>
      </c>
      <c r="Z17" s="79">
        <f t="shared" si="4"/>
        <v>0</v>
      </c>
      <c r="AA17" s="80" t="str">
        <f t="shared" si="5"/>
        <v>-</v>
      </c>
      <c r="AB17" s="64">
        <f t="shared" si="6"/>
        <v>0</v>
      </c>
      <c r="AC17" s="65">
        <f t="shared" si="7"/>
        <v>1</v>
      </c>
      <c r="AD17" s="79">
        <f t="shared" si="8"/>
        <v>0</v>
      </c>
      <c r="AE17" s="80" t="str">
        <f t="shared" si="9"/>
        <v>-</v>
      </c>
      <c r="AF17" s="64">
        <f t="shared" si="10"/>
        <v>0</v>
      </c>
      <c r="AG17" s="81" t="s">
        <v>44</v>
      </c>
    </row>
    <row r="18" spans="1:33" ht="12.75">
      <c r="A18" s="62">
        <v>1600480</v>
      </c>
      <c r="B18" s="82">
        <v>412</v>
      </c>
      <c r="C18" s="64" t="s">
        <v>91</v>
      </c>
      <c r="D18" s="65" t="s">
        <v>92</v>
      </c>
      <c r="E18" s="65" t="s">
        <v>93</v>
      </c>
      <c r="F18" s="65">
        <v>83316</v>
      </c>
      <c r="G18" s="65">
        <v>1238</v>
      </c>
      <c r="H18" s="67">
        <v>2085436436</v>
      </c>
      <c r="I18" s="68" t="s">
        <v>94</v>
      </c>
      <c r="J18" s="69" t="s">
        <v>43</v>
      </c>
      <c r="K18" s="70" t="s">
        <v>42</v>
      </c>
      <c r="L18" s="71">
        <v>1259.03</v>
      </c>
      <c r="M18" s="72" t="s">
        <v>43</v>
      </c>
      <c r="N18" s="73">
        <v>13.61752516</v>
      </c>
      <c r="O18" s="69" t="s">
        <v>43</v>
      </c>
      <c r="P18" s="74"/>
      <c r="Q18" s="70" t="str">
        <f t="shared" si="0"/>
        <v>NO</v>
      </c>
      <c r="R18" s="75" t="s">
        <v>41</v>
      </c>
      <c r="S18" s="76">
        <v>115501</v>
      </c>
      <c r="T18" s="77">
        <v>11991</v>
      </c>
      <c r="U18" s="77">
        <v>11455</v>
      </c>
      <c r="V18" s="78">
        <v>7055</v>
      </c>
      <c r="W18" s="64">
        <f t="shared" si="1"/>
        <v>0</v>
      </c>
      <c r="X18" s="65">
        <f t="shared" si="2"/>
        <v>0</v>
      </c>
      <c r="Y18" s="65">
        <f t="shared" si="3"/>
        <v>0</v>
      </c>
      <c r="Z18" s="79">
        <f t="shared" si="4"/>
        <v>0</v>
      </c>
      <c r="AA18" s="80" t="str">
        <f t="shared" si="5"/>
        <v>-</v>
      </c>
      <c r="AB18" s="64">
        <f t="shared" si="6"/>
        <v>1</v>
      </c>
      <c r="AC18" s="65">
        <f t="shared" si="7"/>
        <v>0</v>
      </c>
      <c r="AD18" s="79">
        <f t="shared" si="8"/>
        <v>0</v>
      </c>
      <c r="AE18" s="80" t="str">
        <f t="shared" si="9"/>
        <v>-</v>
      </c>
      <c r="AF18" s="64">
        <f t="shared" si="10"/>
        <v>0</v>
      </c>
      <c r="AG18" s="81" t="s">
        <v>44</v>
      </c>
    </row>
    <row r="19" spans="1:33" ht="12.75">
      <c r="A19" s="62">
        <v>1600490</v>
      </c>
      <c r="B19" s="82">
        <v>111</v>
      </c>
      <c r="C19" s="64" t="s">
        <v>95</v>
      </c>
      <c r="D19" s="65" t="s">
        <v>96</v>
      </c>
      <c r="E19" s="65" t="s">
        <v>97</v>
      </c>
      <c r="F19" s="65">
        <v>83213</v>
      </c>
      <c r="G19" s="65" t="s">
        <v>48</v>
      </c>
      <c r="H19" s="67">
        <v>2085278235</v>
      </c>
      <c r="I19" s="68" t="s">
        <v>98</v>
      </c>
      <c r="J19" s="69" t="s">
        <v>41</v>
      </c>
      <c r="K19" s="70" t="s">
        <v>42</v>
      </c>
      <c r="L19" s="71">
        <v>489.66</v>
      </c>
      <c r="M19" s="72" t="s">
        <v>42</v>
      </c>
      <c r="N19" s="73">
        <v>12.98245614</v>
      </c>
      <c r="O19" s="69" t="s">
        <v>43</v>
      </c>
      <c r="P19" s="74"/>
      <c r="Q19" s="70" t="str">
        <f t="shared" si="0"/>
        <v>NO</v>
      </c>
      <c r="R19" s="75" t="s">
        <v>41</v>
      </c>
      <c r="S19" s="76">
        <v>41478</v>
      </c>
      <c r="T19" s="77">
        <v>5599</v>
      </c>
      <c r="U19" s="77">
        <v>9366</v>
      </c>
      <c r="V19" s="78">
        <v>4147</v>
      </c>
      <c r="W19" s="64">
        <f t="shared" si="1"/>
        <v>1</v>
      </c>
      <c r="X19" s="65">
        <f t="shared" si="2"/>
        <v>1</v>
      </c>
      <c r="Y19" s="65">
        <f t="shared" si="3"/>
        <v>0</v>
      </c>
      <c r="Z19" s="79">
        <f t="shared" si="4"/>
        <v>0</v>
      </c>
      <c r="AA19" s="80" t="str">
        <f t="shared" si="5"/>
        <v>SRSA</v>
      </c>
      <c r="AB19" s="64">
        <f t="shared" si="6"/>
        <v>1</v>
      </c>
      <c r="AC19" s="65">
        <f t="shared" si="7"/>
        <v>0</v>
      </c>
      <c r="AD19" s="79">
        <f t="shared" si="8"/>
        <v>0</v>
      </c>
      <c r="AE19" s="80" t="str">
        <f t="shared" si="9"/>
        <v>-</v>
      </c>
      <c r="AF19" s="64">
        <f t="shared" si="10"/>
        <v>0</v>
      </c>
      <c r="AG19" s="81" t="s">
        <v>44</v>
      </c>
    </row>
    <row r="20" spans="1:33" ht="12.75">
      <c r="A20" s="62">
        <v>1600510</v>
      </c>
      <c r="B20" s="82">
        <v>132</v>
      </c>
      <c r="C20" s="64" t="s">
        <v>99</v>
      </c>
      <c r="D20" s="65" t="s">
        <v>100</v>
      </c>
      <c r="E20" s="65" t="s">
        <v>101</v>
      </c>
      <c r="F20" s="65">
        <v>83605</v>
      </c>
      <c r="G20" s="65">
        <v>3855</v>
      </c>
      <c r="H20" s="67">
        <v>2084553300</v>
      </c>
      <c r="I20" s="68" t="s">
        <v>53</v>
      </c>
      <c r="J20" s="69" t="s">
        <v>43</v>
      </c>
      <c r="K20" s="70" t="s">
        <v>42</v>
      </c>
      <c r="L20" s="71">
        <v>5860.04</v>
      </c>
      <c r="M20" s="72" t="s">
        <v>43</v>
      </c>
      <c r="N20" s="73">
        <v>24.34099832</v>
      </c>
      <c r="O20" s="69" t="s">
        <v>41</v>
      </c>
      <c r="P20" s="74"/>
      <c r="Q20" s="70" t="str">
        <f t="shared" si="0"/>
        <v>NO</v>
      </c>
      <c r="R20" s="75" t="s">
        <v>43</v>
      </c>
      <c r="S20" s="76">
        <v>389938</v>
      </c>
      <c r="T20" s="77">
        <v>73592</v>
      </c>
      <c r="U20" s="77">
        <v>57488</v>
      </c>
      <c r="V20" s="78">
        <v>38582</v>
      </c>
      <c r="W20" s="64">
        <f t="shared" si="1"/>
        <v>0</v>
      </c>
      <c r="X20" s="65">
        <f t="shared" si="2"/>
        <v>0</v>
      </c>
      <c r="Y20" s="65">
        <f t="shared" si="3"/>
        <v>0</v>
      </c>
      <c r="Z20" s="79">
        <f t="shared" si="4"/>
        <v>0</v>
      </c>
      <c r="AA20" s="80" t="str">
        <f t="shared" si="5"/>
        <v>-</v>
      </c>
      <c r="AB20" s="64">
        <f t="shared" si="6"/>
        <v>0</v>
      </c>
      <c r="AC20" s="65">
        <f t="shared" si="7"/>
        <v>1</v>
      </c>
      <c r="AD20" s="79">
        <f t="shared" si="8"/>
        <v>0</v>
      </c>
      <c r="AE20" s="80" t="str">
        <f t="shared" si="9"/>
        <v>-</v>
      </c>
      <c r="AF20" s="64">
        <f t="shared" si="10"/>
        <v>0</v>
      </c>
      <c r="AG20" s="81" t="s">
        <v>44</v>
      </c>
    </row>
    <row r="21" spans="1:33" ht="12.75">
      <c r="A21" s="62">
        <v>1600540</v>
      </c>
      <c r="B21" s="82">
        <v>121</v>
      </c>
      <c r="C21" s="64" t="s">
        <v>102</v>
      </c>
      <c r="D21" s="65" t="s">
        <v>103</v>
      </c>
      <c r="E21" s="65" t="s">
        <v>104</v>
      </c>
      <c r="F21" s="65">
        <v>83327</v>
      </c>
      <c r="G21" s="65" t="s">
        <v>48</v>
      </c>
      <c r="H21" s="67">
        <v>2087642472</v>
      </c>
      <c r="I21" s="68" t="s">
        <v>49</v>
      </c>
      <c r="J21" s="69" t="s">
        <v>41</v>
      </c>
      <c r="K21" s="70" t="s">
        <v>42</v>
      </c>
      <c r="L21" s="71">
        <v>165.6</v>
      </c>
      <c r="M21" s="72" t="s">
        <v>42</v>
      </c>
      <c r="N21" s="73">
        <v>4.419889503</v>
      </c>
      <c r="O21" s="69" t="s">
        <v>43</v>
      </c>
      <c r="P21" s="74"/>
      <c r="Q21" s="70" t="str">
        <f t="shared" si="0"/>
        <v>NO</v>
      </c>
      <c r="R21" s="75" t="s">
        <v>41</v>
      </c>
      <c r="S21" s="76">
        <v>6449</v>
      </c>
      <c r="T21" s="77">
        <v>577</v>
      </c>
      <c r="U21" s="77">
        <v>717</v>
      </c>
      <c r="V21" s="78">
        <v>1098</v>
      </c>
      <c r="W21" s="64">
        <f t="shared" si="1"/>
        <v>1</v>
      </c>
      <c r="X21" s="65">
        <f t="shared" si="2"/>
        <v>1</v>
      </c>
      <c r="Y21" s="65">
        <f t="shared" si="3"/>
        <v>0</v>
      </c>
      <c r="Z21" s="79">
        <f t="shared" si="4"/>
        <v>0</v>
      </c>
      <c r="AA21" s="80" t="str">
        <f t="shared" si="5"/>
        <v>SRSA</v>
      </c>
      <c r="AB21" s="64">
        <f t="shared" si="6"/>
        <v>1</v>
      </c>
      <c r="AC21" s="65">
        <f t="shared" si="7"/>
        <v>0</v>
      </c>
      <c r="AD21" s="79">
        <f t="shared" si="8"/>
        <v>0</v>
      </c>
      <c r="AE21" s="80" t="str">
        <f t="shared" si="9"/>
        <v>-</v>
      </c>
      <c r="AF21" s="64">
        <f t="shared" si="10"/>
        <v>0</v>
      </c>
      <c r="AG21" s="81" t="s">
        <v>44</v>
      </c>
    </row>
    <row r="22" spans="1:33" ht="12.75">
      <c r="A22" s="62">
        <v>1600570</v>
      </c>
      <c r="B22" s="82">
        <v>432</v>
      </c>
      <c r="C22" s="64" t="s">
        <v>105</v>
      </c>
      <c r="D22" s="65" t="s">
        <v>106</v>
      </c>
      <c r="E22" s="65" t="s">
        <v>107</v>
      </c>
      <c r="F22" s="65">
        <v>83610</v>
      </c>
      <c r="G22" s="65" t="s">
        <v>48</v>
      </c>
      <c r="H22" s="67">
        <v>2082573211</v>
      </c>
      <c r="I22" s="68" t="s">
        <v>49</v>
      </c>
      <c r="J22" s="69" t="s">
        <v>41</v>
      </c>
      <c r="K22" s="70" t="s">
        <v>42</v>
      </c>
      <c r="L22" s="71">
        <v>155.05</v>
      </c>
      <c r="M22" s="72" t="s">
        <v>42</v>
      </c>
      <c r="N22" s="73">
        <v>22.32142857</v>
      </c>
      <c r="O22" s="69" t="s">
        <v>41</v>
      </c>
      <c r="P22" s="74"/>
      <c r="Q22" s="70" t="str">
        <f t="shared" si="0"/>
        <v>NO</v>
      </c>
      <c r="R22" s="75" t="s">
        <v>41</v>
      </c>
      <c r="S22" s="76">
        <v>17026</v>
      </c>
      <c r="T22" s="77">
        <v>2502</v>
      </c>
      <c r="U22" s="77">
        <v>1898</v>
      </c>
      <c r="V22" s="78">
        <v>1722</v>
      </c>
      <c r="W22" s="64">
        <f t="shared" si="1"/>
        <v>1</v>
      </c>
      <c r="X22" s="65">
        <f t="shared" si="2"/>
        <v>1</v>
      </c>
      <c r="Y22" s="65">
        <f t="shared" si="3"/>
        <v>0</v>
      </c>
      <c r="Z22" s="79">
        <f t="shared" si="4"/>
        <v>0</v>
      </c>
      <c r="AA22" s="80" t="str">
        <f t="shared" si="5"/>
        <v>SRSA</v>
      </c>
      <c r="AB22" s="64">
        <f t="shared" si="6"/>
        <v>1</v>
      </c>
      <c r="AC22" s="65">
        <f t="shared" si="7"/>
        <v>1</v>
      </c>
      <c r="AD22" s="79" t="str">
        <f t="shared" si="8"/>
        <v>Initial</v>
      </c>
      <c r="AE22" s="80" t="str">
        <f t="shared" si="9"/>
        <v>-</v>
      </c>
      <c r="AF22" s="64" t="str">
        <f t="shared" si="10"/>
        <v>SRSA</v>
      </c>
      <c r="AG22" s="81" t="s">
        <v>44</v>
      </c>
    </row>
    <row r="23" spans="1:33" ht="12.75">
      <c r="A23" s="62">
        <v>1600630</v>
      </c>
      <c r="B23" s="82">
        <v>422</v>
      </c>
      <c r="C23" s="64" t="s">
        <v>108</v>
      </c>
      <c r="D23" s="65" t="s">
        <v>109</v>
      </c>
      <c r="E23" s="65" t="s">
        <v>110</v>
      </c>
      <c r="F23" s="65">
        <v>83611</v>
      </c>
      <c r="G23" s="65" t="s">
        <v>48</v>
      </c>
      <c r="H23" s="67">
        <v>2083824227</v>
      </c>
      <c r="I23" s="68" t="s">
        <v>49</v>
      </c>
      <c r="J23" s="69" t="s">
        <v>41</v>
      </c>
      <c r="K23" s="70" t="s">
        <v>42</v>
      </c>
      <c r="L23" s="71">
        <v>336.54</v>
      </c>
      <c r="M23" s="72" t="s">
        <v>42</v>
      </c>
      <c r="N23" s="73">
        <v>19.08602151</v>
      </c>
      <c r="O23" s="69" t="s">
        <v>43</v>
      </c>
      <c r="P23" s="74"/>
      <c r="Q23" s="70" t="str">
        <f t="shared" si="0"/>
        <v>NO</v>
      </c>
      <c r="R23" s="75" t="s">
        <v>41</v>
      </c>
      <c r="S23" s="76">
        <v>24051</v>
      </c>
      <c r="T23" s="77">
        <v>3680</v>
      </c>
      <c r="U23" s="77">
        <v>3189</v>
      </c>
      <c r="V23" s="78">
        <v>2870</v>
      </c>
      <c r="W23" s="64">
        <f t="shared" si="1"/>
        <v>1</v>
      </c>
      <c r="X23" s="65">
        <f t="shared" si="2"/>
        <v>1</v>
      </c>
      <c r="Y23" s="65">
        <f t="shared" si="3"/>
        <v>0</v>
      </c>
      <c r="Z23" s="79">
        <f t="shared" si="4"/>
        <v>0</v>
      </c>
      <c r="AA23" s="80" t="str">
        <f t="shared" si="5"/>
        <v>SRSA</v>
      </c>
      <c r="AB23" s="64">
        <f t="shared" si="6"/>
        <v>1</v>
      </c>
      <c r="AC23" s="65">
        <f t="shared" si="7"/>
        <v>0</v>
      </c>
      <c r="AD23" s="79">
        <f t="shared" si="8"/>
        <v>0</v>
      </c>
      <c r="AE23" s="80" t="str">
        <f t="shared" si="9"/>
        <v>-</v>
      </c>
      <c r="AF23" s="64">
        <f t="shared" si="10"/>
        <v>0</v>
      </c>
      <c r="AG23" s="81" t="s">
        <v>44</v>
      </c>
    </row>
    <row r="24" spans="1:33" ht="12.75">
      <c r="A24" s="62">
        <v>1600660</v>
      </c>
      <c r="B24" s="82">
        <v>151</v>
      </c>
      <c r="C24" s="64" t="s">
        <v>111</v>
      </c>
      <c r="D24" s="65" t="s">
        <v>112</v>
      </c>
      <c r="E24" s="65" t="s">
        <v>113</v>
      </c>
      <c r="F24" s="65">
        <v>83318</v>
      </c>
      <c r="G24" s="65">
        <v>2444</v>
      </c>
      <c r="H24" s="67">
        <v>2088786600</v>
      </c>
      <c r="I24" s="68" t="s">
        <v>66</v>
      </c>
      <c r="J24" s="69" t="s">
        <v>43</v>
      </c>
      <c r="K24" s="70" t="s">
        <v>42</v>
      </c>
      <c r="L24" s="71">
        <v>4770.03</v>
      </c>
      <c r="M24" s="72" t="s">
        <v>41</v>
      </c>
      <c r="N24" s="73">
        <v>17.61512166</v>
      </c>
      <c r="O24" s="69" t="s">
        <v>43</v>
      </c>
      <c r="P24" s="74"/>
      <c r="Q24" s="70" t="str">
        <f t="shared" si="0"/>
        <v>NO</v>
      </c>
      <c r="R24" s="75" t="s">
        <v>41</v>
      </c>
      <c r="S24" s="76">
        <v>311790</v>
      </c>
      <c r="T24" s="77">
        <v>44084</v>
      </c>
      <c r="U24" s="77">
        <v>36592</v>
      </c>
      <c r="V24" s="78">
        <v>27415</v>
      </c>
      <c r="W24" s="64">
        <f t="shared" si="1"/>
        <v>0</v>
      </c>
      <c r="X24" s="65">
        <f t="shared" si="2"/>
        <v>1</v>
      </c>
      <c r="Y24" s="65">
        <f t="shared" si="3"/>
        <v>0</v>
      </c>
      <c r="Z24" s="79">
        <f t="shared" si="4"/>
        <v>0</v>
      </c>
      <c r="AA24" s="80" t="str">
        <f t="shared" si="5"/>
        <v>-</v>
      </c>
      <c r="AB24" s="64">
        <f t="shared" si="6"/>
        <v>1</v>
      </c>
      <c r="AC24" s="65">
        <f t="shared" si="7"/>
        <v>0</v>
      </c>
      <c r="AD24" s="79">
        <f t="shared" si="8"/>
        <v>0</v>
      </c>
      <c r="AE24" s="80" t="str">
        <f t="shared" si="9"/>
        <v>-</v>
      </c>
      <c r="AF24" s="64">
        <f t="shared" si="10"/>
        <v>0</v>
      </c>
      <c r="AG24" s="81" t="s">
        <v>44</v>
      </c>
    </row>
    <row r="25" spans="1:33" ht="12.75">
      <c r="A25" s="62">
        <v>1600690</v>
      </c>
      <c r="B25" s="82">
        <v>417</v>
      </c>
      <c r="C25" s="64" t="s">
        <v>114</v>
      </c>
      <c r="D25" s="65" t="s">
        <v>115</v>
      </c>
      <c r="E25" s="65" t="s">
        <v>116</v>
      </c>
      <c r="F25" s="65">
        <v>83321</v>
      </c>
      <c r="G25" s="65" t="s">
        <v>48</v>
      </c>
      <c r="H25" s="67">
        <v>2085376511</v>
      </c>
      <c r="I25" s="68" t="s">
        <v>49</v>
      </c>
      <c r="J25" s="69" t="s">
        <v>41</v>
      </c>
      <c r="K25" s="70" t="s">
        <v>42</v>
      </c>
      <c r="L25" s="71">
        <v>315.12</v>
      </c>
      <c r="M25" s="72" t="s">
        <v>42</v>
      </c>
      <c r="N25" s="73">
        <v>21.06824926</v>
      </c>
      <c r="O25" s="69" t="s">
        <v>41</v>
      </c>
      <c r="P25" s="74"/>
      <c r="Q25" s="70" t="str">
        <f t="shared" si="0"/>
        <v>NO</v>
      </c>
      <c r="R25" s="75" t="s">
        <v>41</v>
      </c>
      <c r="S25" s="76">
        <v>18468</v>
      </c>
      <c r="T25" s="77">
        <v>3044</v>
      </c>
      <c r="U25" s="77">
        <v>2768</v>
      </c>
      <c r="V25" s="78">
        <v>2943</v>
      </c>
      <c r="W25" s="64">
        <f t="shared" si="1"/>
        <v>1</v>
      </c>
      <c r="X25" s="65">
        <f t="shared" si="2"/>
        <v>1</v>
      </c>
      <c r="Y25" s="65">
        <f t="shared" si="3"/>
        <v>0</v>
      </c>
      <c r="Z25" s="79">
        <f t="shared" si="4"/>
        <v>0</v>
      </c>
      <c r="AA25" s="80" t="str">
        <f t="shared" si="5"/>
        <v>SRSA</v>
      </c>
      <c r="AB25" s="64">
        <f t="shared" si="6"/>
        <v>1</v>
      </c>
      <c r="AC25" s="65">
        <f t="shared" si="7"/>
        <v>1</v>
      </c>
      <c r="AD25" s="79" t="str">
        <f t="shared" si="8"/>
        <v>Initial</v>
      </c>
      <c r="AE25" s="80" t="str">
        <f t="shared" si="9"/>
        <v>-</v>
      </c>
      <c r="AF25" s="64" t="str">
        <f t="shared" si="10"/>
        <v>SRSA</v>
      </c>
      <c r="AG25" s="81" t="s">
        <v>44</v>
      </c>
    </row>
    <row r="26" spans="1:33" ht="12.75">
      <c r="A26" s="62">
        <v>1600720</v>
      </c>
      <c r="B26" s="82">
        <v>181</v>
      </c>
      <c r="C26" s="64" t="s">
        <v>117</v>
      </c>
      <c r="D26" s="65" t="s">
        <v>118</v>
      </c>
      <c r="E26" s="65" t="s">
        <v>119</v>
      </c>
      <c r="F26" s="65">
        <v>83226</v>
      </c>
      <c r="G26" s="65" t="s">
        <v>48</v>
      </c>
      <c r="H26" s="67">
        <v>2088794231</v>
      </c>
      <c r="I26" s="68" t="s">
        <v>98</v>
      </c>
      <c r="J26" s="69" t="s">
        <v>41</v>
      </c>
      <c r="K26" s="70" t="s">
        <v>42</v>
      </c>
      <c r="L26" s="71">
        <v>440.13</v>
      </c>
      <c r="M26" s="72" t="s">
        <v>42</v>
      </c>
      <c r="N26" s="73">
        <v>16.22574956</v>
      </c>
      <c r="O26" s="69" t="s">
        <v>43</v>
      </c>
      <c r="P26" s="74"/>
      <c r="Q26" s="70" t="str">
        <f t="shared" si="0"/>
        <v>NO</v>
      </c>
      <c r="R26" s="75" t="s">
        <v>41</v>
      </c>
      <c r="S26" s="76">
        <v>31849</v>
      </c>
      <c r="T26" s="77">
        <v>5250</v>
      </c>
      <c r="U26" s="77">
        <v>4375</v>
      </c>
      <c r="V26" s="78">
        <v>4077</v>
      </c>
      <c r="W26" s="64">
        <f t="shared" si="1"/>
        <v>1</v>
      </c>
      <c r="X26" s="65">
        <f t="shared" si="2"/>
        <v>1</v>
      </c>
      <c r="Y26" s="65">
        <f t="shared" si="3"/>
        <v>0</v>
      </c>
      <c r="Z26" s="79">
        <f t="shared" si="4"/>
        <v>0</v>
      </c>
      <c r="AA26" s="80" t="str">
        <f t="shared" si="5"/>
        <v>SRSA</v>
      </c>
      <c r="AB26" s="64">
        <f t="shared" si="6"/>
        <v>1</v>
      </c>
      <c r="AC26" s="65">
        <f t="shared" si="7"/>
        <v>0</v>
      </c>
      <c r="AD26" s="79">
        <f t="shared" si="8"/>
        <v>0</v>
      </c>
      <c r="AE26" s="80" t="str">
        <f t="shared" si="9"/>
        <v>-</v>
      </c>
      <c r="AF26" s="64">
        <f t="shared" si="10"/>
        <v>0</v>
      </c>
      <c r="AG26" s="81" t="s">
        <v>44</v>
      </c>
    </row>
    <row r="27" spans="1:33" ht="12.75">
      <c r="A27" s="62">
        <v>1600750</v>
      </c>
      <c r="B27" s="82">
        <v>161</v>
      </c>
      <c r="C27" s="64" t="s">
        <v>120</v>
      </c>
      <c r="D27" s="65" t="s">
        <v>121</v>
      </c>
      <c r="E27" s="65" t="s">
        <v>122</v>
      </c>
      <c r="F27" s="65">
        <v>83423</v>
      </c>
      <c r="G27" s="65">
        <v>237</v>
      </c>
      <c r="H27" s="67">
        <v>2083745215</v>
      </c>
      <c r="I27" s="68" t="s">
        <v>49</v>
      </c>
      <c r="J27" s="69" t="s">
        <v>41</v>
      </c>
      <c r="K27" s="70" t="s">
        <v>42</v>
      </c>
      <c r="L27" s="71">
        <v>198.18</v>
      </c>
      <c r="M27" s="72" t="s">
        <v>42</v>
      </c>
      <c r="N27" s="73">
        <v>20.79207921</v>
      </c>
      <c r="O27" s="69" t="s">
        <v>41</v>
      </c>
      <c r="P27" s="74"/>
      <c r="Q27" s="70" t="str">
        <f t="shared" si="0"/>
        <v>NO</v>
      </c>
      <c r="R27" s="75" t="s">
        <v>41</v>
      </c>
      <c r="S27" s="76">
        <v>12823</v>
      </c>
      <c r="T27" s="77">
        <v>2588</v>
      </c>
      <c r="U27" s="77">
        <v>1937</v>
      </c>
      <c r="V27" s="78">
        <v>2111</v>
      </c>
      <c r="W27" s="64">
        <f t="shared" si="1"/>
        <v>1</v>
      </c>
      <c r="X27" s="65">
        <f t="shared" si="2"/>
        <v>1</v>
      </c>
      <c r="Y27" s="65">
        <f t="shared" si="3"/>
        <v>0</v>
      </c>
      <c r="Z27" s="79">
        <f t="shared" si="4"/>
        <v>0</v>
      </c>
      <c r="AA27" s="80" t="str">
        <f t="shared" si="5"/>
        <v>SRSA</v>
      </c>
      <c r="AB27" s="64">
        <f t="shared" si="6"/>
        <v>1</v>
      </c>
      <c r="AC27" s="65">
        <f t="shared" si="7"/>
        <v>1</v>
      </c>
      <c r="AD27" s="79" t="str">
        <f t="shared" si="8"/>
        <v>Initial</v>
      </c>
      <c r="AE27" s="80" t="str">
        <f t="shared" si="9"/>
        <v>-</v>
      </c>
      <c r="AF27" s="64" t="str">
        <f t="shared" si="10"/>
        <v>SRSA</v>
      </c>
      <c r="AG27" s="81" t="s">
        <v>44</v>
      </c>
    </row>
    <row r="28" spans="1:33" ht="12.75">
      <c r="A28" s="62">
        <v>1600780</v>
      </c>
      <c r="B28" s="82">
        <v>271</v>
      </c>
      <c r="C28" s="64" t="s">
        <v>123</v>
      </c>
      <c r="D28" s="65" t="s">
        <v>124</v>
      </c>
      <c r="E28" s="65" t="s">
        <v>125</v>
      </c>
      <c r="F28" s="65">
        <v>83814</v>
      </c>
      <c r="G28" s="65">
        <v>4280</v>
      </c>
      <c r="H28" s="67">
        <v>2086648241</v>
      </c>
      <c r="I28" s="68" t="s">
        <v>83</v>
      </c>
      <c r="J28" s="69" t="s">
        <v>43</v>
      </c>
      <c r="K28" s="70" t="s">
        <v>42</v>
      </c>
      <c r="L28" s="71">
        <v>9700.23</v>
      </c>
      <c r="M28" s="72" t="s">
        <v>43</v>
      </c>
      <c r="N28" s="73">
        <v>10.0246283</v>
      </c>
      <c r="O28" s="69" t="s">
        <v>43</v>
      </c>
      <c r="P28" s="74"/>
      <c r="Q28" s="70" t="str">
        <f t="shared" si="0"/>
        <v>NO</v>
      </c>
      <c r="R28" s="75" t="s">
        <v>43</v>
      </c>
      <c r="S28" s="76">
        <v>470472</v>
      </c>
      <c r="T28" s="77">
        <v>48001</v>
      </c>
      <c r="U28" s="77">
        <v>53049</v>
      </c>
      <c r="V28" s="78">
        <v>41820</v>
      </c>
      <c r="W28" s="64">
        <f t="shared" si="1"/>
        <v>0</v>
      </c>
      <c r="X28" s="65">
        <f t="shared" si="2"/>
        <v>0</v>
      </c>
      <c r="Y28" s="65">
        <f t="shared" si="3"/>
        <v>0</v>
      </c>
      <c r="Z28" s="79">
        <f t="shared" si="4"/>
        <v>0</v>
      </c>
      <c r="AA28" s="80" t="str">
        <f t="shared" si="5"/>
        <v>-</v>
      </c>
      <c r="AB28" s="64">
        <f t="shared" si="6"/>
        <v>0</v>
      </c>
      <c r="AC28" s="65">
        <f t="shared" si="7"/>
        <v>0</v>
      </c>
      <c r="AD28" s="79">
        <f t="shared" si="8"/>
        <v>0</v>
      </c>
      <c r="AE28" s="80" t="str">
        <f t="shared" si="9"/>
        <v>-</v>
      </c>
      <c r="AF28" s="64">
        <f t="shared" si="10"/>
        <v>0</v>
      </c>
      <c r="AG28" s="81" t="s">
        <v>44</v>
      </c>
    </row>
    <row r="29" spans="1:33" ht="12.75">
      <c r="A29" s="62">
        <v>1600810</v>
      </c>
      <c r="B29" s="63">
        <v>242</v>
      </c>
      <c r="C29" s="64" t="s">
        <v>126</v>
      </c>
      <c r="D29" s="65" t="s">
        <v>127</v>
      </c>
      <c r="E29" s="65" t="s">
        <v>128</v>
      </c>
      <c r="F29" s="65">
        <v>83522</v>
      </c>
      <c r="G29" s="66" t="s">
        <v>48</v>
      </c>
      <c r="H29" s="67">
        <v>2089623971</v>
      </c>
      <c r="I29" s="68" t="s">
        <v>49</v>
      </c>
      <c r="J29" s="69" t="s">
        <v>41</v>
      </c>
      <c r="K29" s="70" t="s">
        <v>42</v>
      </c>
      <c r="L29" s="71">
        <v>415.96</v>
      </c>
      <c r="M29" s="72" t="s">
        <v>42</v>
      </c>
      <c r="N29" s="73">
        <v>10.47227926</v>
      </c>
      <c r="O29" s="69" t="s">
        <v>43</v>
      </c>
      <c r="P29" s="74"/>
      <c r="Q29" s="70" t="str">
        <f t="shared" si="0"/>
        <v>NO</v>
      </c>
      <c r="R29" s="75" t="s">
        <v>41</v>
      </c>
      <c r="S29" s="76">
        <v>26767</v>
      </c>
      <c r="T29" s="77">
        <v>2651</v>
      </c>
      <c r="U29" s="77">
        <v>2766</v>
      </c>
      <c r="V29" s="78">
        <v>2616</v>
      </c>
      <c r="W29" s="64">
        <f t="shared" si="1"/>
        <v>1</v>
      </c>
      <c r="X29" s="65">
        <f t="shared" si="2"/>
        <v>1</v>
      </c>
      <c r="Y29" s="65">
        <f t="shared" si="3"/>
        <v>0</v>
      </c>
      <c r="Z29" s="79">
        <f t="shared" si="4"/>
        <v>0</v>
      </c>
      <c r="AA29" s="80" t="str">
        <f t="shared" si="5"/>
        <v>SRSA</v>
      </c>
      <c r="AB29" s="64">
        <f t="shared" si="6"/>
        <v>1</v>
      </c>
      <c r="AC29" s="65">
        <f t="shared" si="7"/>
        <v>0</v>
      </c>
      <c r="AD29" s="79">
        <f t="shared" si="8"/>
        <v>0</v>
      </c>
      <c r="AE29" s="80" t="str">
        <f t="shared" si="9"/>
        <v>-</v>
      </c>
      <c r="AF29" s="64">
        <f t="shared" si="10"/>
        <v>0</v>
      </c>
      <c r="AG29" s="81" t="s">
        <v>44</v>
      </c>
    </row>
    <row r="30" spans="1:33" ht="12.75">
      <c r="A30" s="62">
        <v>1600840</v>
      </c>
      <c r="B30" s="63">
        <v>13</v>
      </c>
      <c r="C30" s="64" t="s">
        <v>129</v>
      </c>
      <c r="D30" s="65" t="s">
        <v>130</v>
      </c>
      <c r="E30" s="65" t="s">
        <v>131</v>
      </c>
      <c r="F30" s="65">
        <v>83612</v>
      </c>
      <c r="G30" s="66" t="s">
        <v>48</v>
      </c>
      <c r="H30" s="67">
        <v>2082534217</v>
      </c>
      <c r="I30" s="68" t="s">
        <v>49</v>
      </c>
      <c r="J30" s="69" t="s">
        <v>41</v>
      </c>
      <c r="K30" s="70" t="s">
        <v>42</v>
      </c>
      <c r="L30" s="71">
        <v>281.39</v>
      </c>
      <c r="M30" s="72" t="s">
        <v>42</v>
      </c>
      <c r="N30" s="73">
        <v>14.63414634</v>
      </c>
      <c r="O30" s="69" t="s">
        <v>43</v>
      </c>
      <c r="P30" s="74"/>
      <c r="Q30" s="70" t="str">
        <f t="shared" si="0"/>
        <v>NO</v>
      </c>
      <c r="R30" s="75" t="s">
        <v>41</v>
      </c>
      <c r="S30" s="76">
        <v>22902</v>
      </c>
      <c r="T30" s="77">
        <v>2483</v>
      </c>
      <c r="U30" s="77">
        <v>2341</v>
      </c>
      <c r="V30" s="78">
        <v>2401</v>
      </c>
      <c r="W30" s="64">
        <f t="shared" si="1"/>
        <v>1</v>
      </c>
      <c r="X30" s="65">
        <f t="shared" si="2"/>
        <v>1</v>
      </c>
      <c r="Y30" s="65">
        <f t="shared" si="3"/>
        <v>0</v>
      </c>
      <c r="Z30" s="79">
        <f t="shared" si="4"/>
        <v>0</v>
      </c>
      <c r="AA30" s="80" t="str">
        <f t="shared" si="5"/>
        <v>SRSA</v>
      </c>
      <c r="AB30" s="64">
        <f t="shared" si="6"/>
        <v>1</v>
      </c>
      <c r="AC30" s="65">
        <f t="shared" si="7"/>
        <v>0</v>
      </c>
      <c r="AD30" s="79">
        <f t="shared" si="8"/>
        <v>0</v>
      </c>
      <c r="AE30" s="80" t="str">
        <f t="shared" si="9"/>
        <v>-</v>
      </c>
      <c r="AF30" s="64">
        <f t="shared" si="10"/>
        <v>0</v>
      </c>
      <c r="AG30" s="81" t="s">
        <v>44</v>
      </c>
    </row>
    <row r="31" spans="1:33" ht="12.75">
      <c r="A31" s="62">
        <v>1600870</v>
      </c>
      <c r="B31" s="63">
        <v>342</v>
      </c>
      <c r="C31" s="64" t="s">
        <v>132</v>
      </c>
      <c r="D31" s="65" t="s">
        <v>133</v>
      </c>
      <c r="E31" s="65" t="s">
        <v>134</v>
      </c>
      <c r="F31" s="65">
        <v>83524</v>
      </c>
      <c r="G31" s="66" t="s">
        <v>48</v>
      </c>
      <c r="H31" s="67">
        <v>2088435413</v>
      </c>
      <c r="I31" s="68" t="s">
        <v>40</v>
      </c>
      <c r="J31" s="69" t="s">
        <v>41</v>
      </c>
      <c r="K31" s="70" t="s">
        <v>42</v>
      </c>
      <c r="L31" s="71">
        <v>183.23</v>
      </c>
      <c r="M31" s="72" t="s">
        <v>42</v>
      </c>
      <c r="N31" s="73">
        <v>12.84916201</v>
      </c>
      <c r="O31" s="69" t="s">
        <v>43</v>
      </c>
      <c r="P31" s="74"/>
      <c r="Q31" s="70" t="str">
        <f t="shared" si="0"/>
        <v>NO</v>
      </c>
      <c r="R31" s="75" t="s">
        <v>41</v>
      </c>
      <c r="S31" s="76">
        <v>9950</v>
      </c>
      <c r="T31" s="77">
        <v>1151</v>
      </c>
      <c r="U31" s="77">
        <v>1272</v>
      </c>
      <c r="V31" s="78">
        <v>1476</v>
      </c>
      <c r="W31" s="64">
        <f t="shared" si="1"/>
        <v>1</v>
      </c>
      <c r="X31" s="65">
        <f t="shared" si="2"/>
        <v>1</v>
      </c>
      <c r="Y31" s="65">
        <f t="shared" si="3"/>
        <v>0</v>
      </c>
      <c r="Z31" s="79">
        <f t="shared" si="4"/>
        <v>0</v>
      </c>
      <c r="AA31" s="80" t="str">
        <f t="shared" si="5"/>
        <v>SRSA</v>
      </c>
      <c r="AB31" s="64">
        <f t="shared" si="6"/>
        <v>1</v>
      </c>
      <c r="AC31" s="65">
        <f t="shared" si="7"/>
        <v>0</v>
      </c>
      <c r="AD31" s="79">
        <f t="shared" si="8"/>
        <v>0</v>
      </c>
      <c r="AE31" s="80" t="str">
        <f t="shared" si="9"/>
        <v>-</v>
      </c>
      <c r="AF31" s="64">
        <f t="shared" si="10"/>
        <v>0</v>
      </c>
      <c r="AG31" s="81" t="s">
        <v>44</v>
      </c>
    </row>
    <row r="32" spans="1:33" ht="12.75">
      <c r="A32" s="62">
        <v>1600900</v>
      </c>
      <c r="B32" s="63">
        <v>314</v>
      </c>
      <c r="C32" s="64" t="s">
        <v>135</v>
      </c>
      <c r="D32" s="65" t="s">
        <v>136</v>
      </c>
      <c r="E32" s="65" t="s">
        <v>137</v>
      </c>
      <c r="F32" s="65">
        <v>83324</v>
      </c>
      <c r="G32" s="66">
        <v>5069</v>
      </c>
      <c r="H32" s="67">
        <v>2085442158</v>
      </c>
      <c r="I32" s="68" t="s">
        <v>49</v>
      </c>
      <c r="J32" s="69" t="s">
        <v>41</v>
      </c>
      <c r="K32" s="70" t="s">
        <v>42</v>
      </c>
      <c r="L32" s="71">
        <v>159.7</v>
      </c>
      <c r="M32" s="72" t="s">
        <v>42</v>
      </c>
      <c r="N32" s="73">
        <v>31.81818182</v>
      </c>
      <c r="O32" s="69" t="s">
        <v>41</v>
      </c>
      <c r="P32" s="74"/>
      <c r="Q32" s="70" t="str">
        <f t="shared" si="0"/>
        <v>NO</v>
      </c>
      <c r="R32" s="75" t="s">
        <v>41</v>
      </c>
      <c r="S32" s="76">
        <v>11006</v>
      </c>
      <c r="T32" s="77">
        <v>3745</v>
      </c>
      <c r="U32" s="77">
        <v>2519</v>
      </c>
      <c r="V32" s="78">
        <v>2621</v>
      </c>
      <c r="W32" s="64">
        <f t="shared" si="1"/>
        <v>1</v>
      </c>
      <c r="X32" s="65">
        <f t="shared" si="2"/>
        <v>1</v>
      </c>
      <c r="Y32" s="65">
        <f t="shared" si="3"/>
        <v>0</v>
      </c>
      <c r="Z32" s="79">
        <f t="shared" si="4"/>
        <v>0</v>
      </c>
      <c r="AA32" s="80" t="str">
        <f t="shared" si="5"/>
        <v>SRSA</v>
      </c>
      <c r="AB32" s="64">
        <f t="shared" si="6"/>
        <v>1</v>
      </c>
      <c r="AC32" s="65">
        <f t="shared" si="7"/>
        <v>1</v>
      </c>
      <c r="AD32" s="79" t="str">
        <f t="shared" si="8"/>
        <v>Initial</v>
      </c>
      <c r="AE32" s="80" t="str">
        <f t="shared" si="9"/>
        <v>-</v>
      </c>
      <c r="AF32" s="64" t="str">
        <f t="shared" si="10"/>
        <v>SRSA</v>
      </c>
      <c r="AG32" s="81" t="s">
        <v>44</v>
      </c>
    </row>
    <row r="33" spans="1:33" ht="12.75">
      <c r="A33" s="62">
        <v>1601020</v>
      </c>
      <c r="B33" s="63">
        <v>221</v>
      </c>
      <c r="C33" s="64" t="s">
        <v>138</v>
      </c>
      <c r="D33" s="65" t="s">
        <v>139</v>
      </c>
      <c r="E33" s="65" t="s">
        <v>140</v>
      </c>
      <c r="F33" s="65">
        <v>83617</v>
      </c>
      <c r="G33" s="66">
        <v>3111</v>
      </c>
      <c r="H33" s="67">
        <v>2083656301</v>
      </c>
      <c r="I33" s="68" t="s">
        <v>90</v>
      </c>
      <c r="J33" s="69" t="s">
        <v>43</v>
      </c>
      <c r="K33" s="70" t="s">
        <v>42</v>
      </c>
      <c r="L33" s="71">
        <v>2819.86</v>
      </c>
      <c r="M33" s="72" t="s">
        <v>43</v>
      </c>
      <c r="N33" s="73">
        <v>13.79198966</v>
      </c>
      <c r="O33" s="69" t="s">
        <v>43</v>
      </c>
      <c r="P33" s="74"/>
      <c r="Q33" s="70" t="str">
        <f t="shared" si="0"/>
        <v>NO</v>
      </c>
      <c r="R33" s="75" t="s">
        <v>43</v>
      </c>
      <c r="S33" s="76">
        <v>175770</v>
      </c>
      <c r="T33" s="77">
        <v>21454</v>
      </c>
      <c r="U33" s="77">
        <v>20186</v>
      </c>
      <c r="V33" s="78">
        <v>15792</v>
      </c>
      <c r="W33" s="64">
        <f t="shared" si="1"/>
        <v>0</v>
      </c>
      <c r="X33" s="65">
        <f t="shared" si="2"/>
        <v>0</v>
      </c>
      <c r="Y33" s="65">
        <f t="shared" si="3"/>
        <v>0</v>
      </c>
      <c r="Z33" s="79">
        <f t="shared" si="4"/>
        <v>0</v>
      </c>
      <c r="AA33" s="80" t="str">
        <f t="shared" si="5"/>
        <v>-</v>
      </c>
      <c r="AB33" s="64">
        <f t="shared" si="6"/>
        <v>0</v>
      </c>
      <c r="AC33" s="65">
        <f t="shared" si="7"/>
        <v>0</v>
      </c>
      <c r="AD33" s="79">
        <f t="shared" si="8"/>
        <v>0</v>
      </c>
      <c r="AE33" s="80" t="str">
        <f t="shared" si="9"/>
        <v>-</v>
      </c>
      <c r="AF33" s="64">
        <f t="shared" si="10"/>
        <v>0</v>
      </c>
      <c r="AG33" s="81" t="s">
        <v>44</v>
      </c>
    </row>
    <row r="34" spans="1:33" ht="12.75">
      <c r="A34" s="62">
        <v>1601050</v>
      </c>
      <c r="B34" s="63">
        <v>413</v>
      </c>
      <c r="C34" s="64" t="s">
        <v>141</v>
      </c>
      <c r="D34" s="65" t="s">
        <v>142</v>
      </c>
      <c r="E34" s="65" t="s">
        <v>143</v>
      </c>
      <c r="F34" s="65">
        <v>83328</v>
      </c>
      <c r="G34" s="66">
        <v>5356</v>
      </c>
      <c r="H34" s="67">
        <v>2083265981</v>
      </c>
      <c r="I34" s="68" t="s">
        <v>49</v>
      </c>
      <c r="J34" s="69" t="s">
        <v>41</v>
      </c>
      <c r="K34" s="70" t="s">
        <v>42</v>
      </c>
      <c r="L34" s="71">
        <v>1278.61</v>
      </c>
      <c r="M34" s="72" t="s">
        <v>43</v>
      </c>
      <c r="N34" s="73">
        <v>13.20610687</v>
      </c>
      <c r="O34" s="69" t="s">
        <v>43</v>
      </c>
      <c r="P34" s="74"/>
      <c r="Q34" s="70" t="str">
        <f t="shared" si="0"/>
        <v>NO</v>
      </c>
      <c r="R34" s="75" t="s">
        <v>41</v>
      </c>
      <c r="S34" s="76">
        <v>68648</v>
      </c>
      <c r="T34" s="77">
        <v>7564</v>
      </c>
      <c r="U34" s="77">
        <v>7828</v>
      </c>
      <c r="V34" s="78">
        <v>8789</v>
      </c>
      <c r="W34" s="64">
        <f t="shared" si="1"/>
        <v>1</v>
      </c>
      <c r="X34" s="65">
        <f t="shared" si="2"/>
        <v>0</v>
      </c>
      <c r="Y34" s="65">
        <f t="shared" si="3"/>
        <v>0</v>
      </c>
      <c r="Z34" s="79">
        <f t="shared" si="4"/>
        <v>0</v>
      </c>
      <c r="AA34" s="80" t="str">
        <f t="shared" si="5"/>
        <v>-</v>
      </c>
      <c r="AB34" s="64">
        <f t="shared" si="6"/>
        <v>1</v>
      </c>
      <c r="AC34" s="65">
        <f t="shared" si="7"/>
        <v>0</v>
      </c>
      <c r="AD34" s="79">
        <f t="shared" si="8"/>
        <v>0</v>
      </c>
      <c r="AE34" s="80" t="str">
        <f t="shared" si="9"/>
        <v>-</v>
      </c>
      <c r="AF34" s="64">
        <f t="shared" si="10"/>
        <v>0</v>
      </c>
      <c r="AG34" s="81" t="s">
        <v>44</v>
      </c>
    </row>
    <row r="35" spans="1:33" ht="12.75">
      <c r="A35" s="62">
        <v>1601080</v>
      </c>
      <c r="B35" s="63">
        <v>59</v>
      </c>
      <c r="C35" s="64" t="s">
        <v>144</v>
      </c>
      <c r="D35" s="65" t="s">
        <v>145</v>
      </c>
      <c r="E35" s="65" t="s">
        <v>146</v>
      </c>
      <c r="F35" s="65">
        <v>83236</v>
      </c>
      <c r="G35" s="66" t="s">
        <v>48</v>
      </c>
      <c r="H35" s="67">
        <v>2083466815</v>
      </c>
      <c r="I35" s="68" t="s">
        <v>49</v>
      </c>
      <c r="J35" s="69" t="s">
        <v>41</v>
      </c>
      <c r="K35" s="70" t="s">
        <v>42</v>
      </c>
      <c r="L35" s="71">
        <v>802.29</v>
      </c>
      <c r="M35" s="72" t="s">
        <v>43</v>
      </c>
      <c r="N35" s="73">
        <v>10.76604555</v>
      </c>
      <c r="O35" s="69" t="s">
        <v>43</v>
      </c>
      <c r="P35" s="74"/>
      <c r="Q35" s="70" t="str">
        <f t="shared" si="0"/>
        <v>NO</v>
      </c>
      <c r="R35" s="75" t="s">
        <v>41</v>
      </c>
      <c r="S35" s="76">
        <v>43607</v>
      </c>
      <c r="T35" s="77">
        <v>4759</v>
      </c>
      <c r="U35" s="77">
        <v>5221</v>
      </c>
      <c r="V35" s="78">
        <v>4602</v>
      </c>
      <c r="W35" s="64">
        <f t="shared" si="1"/>
        <v>1</v>
      </c>
      <c r="X35" s="65">
        <f t="shared" si="2"/>
        <v>0</v>
      </c>
      <c r="Y35" s="65">
        <f t="shared" si="3"/>
        <v>0</v>
      </c>
      <c r="Z35" s="79">
        <f t="shared" si="4"/>
        <v>0</v>
      </c>
      <c r="AA35" s="80" t="str">
        <f t="shared" si="5"/>
        <v>-</v>
      </c>
      <c r="AB35" s="64">
        <f t="shared" si="6"/>
        <v>1</v>
      </c>
      <c r="AC35" s="65">
        <f t="shared" si="7"/>
        <v>0</v>
      </c>
      <c r="AD35" s="79">
        <f t="shared" si="8"/>
        <v>0</v>
      </c>
      <c r="AE35" s="80" t="str">
        <f t="shared" si="9"/>
        <v>-</v>
      </c>
      <c r="AF35" s="64">
        <f t="shared" si="10"/>
        <v>0</v>
      </c>
      <c r="AG35" s="81" t="s">
        <v>44</v>
      </c>
    </row>
    <row r="36" spans="1:33" ht="12.75">
      <c r="A36" s="62">
        <v>1601110</v>
      </c>
      <c r="B36" s="63">
        <v>215</v>
      </c>
      <c r="C36" s="64" t="s">
        <v>147</v>
      </c>
      <c r="D36" s="65" t="s">
        <v>148</v>
      </c>
      <c r="E36" s="65" t="s">
        <v>149</v>
      </c>
      <c r="F36" s="65">
        <v>83445</v>
      </c>
      <c r="G36" s="66">
        <v>1422</v>
      </c>
      <c r="H36" s="67">
        <v>2086247542</v>
      </c>
      <c r="I36" s="68" t="s">
        <v>150</v>
      </c>
      <c r="J36" s="69" t="s">
        <v>43</v>
      </c>
      <c r="K36" s="70" t="s">
        <v>42</v>
      </c>
      <c r="L36" s="71">
        <v>2269.88</v>
      </c>
      <c r="M36" s="72" t="s">
        <v>41</v>
      </c>
      <c r="N36" s="73">
        <v>16.82926829</v>
      </c>
      <c r="O36" s="69" t="s">
        <v>43</v>
      </c>
      <c r="P36" s="74"/>
      <c r="Q36" s="70" t="str">
        <f t="shared" si="0"/>
        <v>NO</v>
      </c>
      <c r="R36" s="75" t="s">
        <v>41</v>
      </c>
      <c r="S36" s="76">
        <v>154363</v>
      </c>
      <c r="T36" s="77">
        <v>23095</v>
      </c>
      <c r="U36" s="77">
        <v>18036</v>
      </c>
      <c r="V36" s="78">
        <v>17018</v>
      </c>
      <c r="W36" s="64">
        <f t="shared" si="1"/>
        <v>0</v>
      </c>
      <c r="X36" s="65">
        <f t="shared" si="2"/>
        <v>1</v>
      </c>
      <c r="Y36" s="65">
        <f t="shared" si="3"/>
        <v>0</v>
      </c>
      <c r="Z36" s="79">
        <f t="shared" si="4"/>
        <v>0</v>
      </c>
      <c r="AA36" s="80" t="str">
        <f t="shared" si="5"/>
        <v>-</v>
      </c>
      <c r="AB36" s="64">
        <f t="shared" si="6"/>
        <v>1</v>
      </c>
      <c r="AC36" s="65">
        <f t="shared" si="7"/>
        <v>0</v>
      </c>
      <c r="AD36" s="79">
        <f t="shared" si="8"/>
        <v>0</v>
      </c>
      <c r="AE36" s="80" t="str">
        <f t="shared" si="9"/>
        <v>-</v>
      </c>
      <c r="AF36" s="64">
        <f t="shared" si="10"/>
        <v>0</v>
      </c>
      <c r="AG36" s="81" t="s">
        <v>44</v>
      </c>
    </row>
    <row r="37" spans="1:33" ht="12.75">
      <c r="A37" s="62">
        <v>1601140</v>
      </c>
      <c r="B37" s="63">
        <v>373</v>
      </c>
      <c r="C37" s="64" t="s">
        <v>151</v>
      </c>
      <c r="D37" s="65" t="s">
        <v>152</v>
      </c>
      <c r="E37" s="65" t="s">
        <v>153</v>
      </c>
      <c r="F37" s="65">
        <v>83619</v>
      </c>
      <c r="G37" s="66" t="s">
        <v>48</v>
      </c>
      <c r="H37" s="67">
        <v>2084523595</v>
      </c>
      <c r="I37" s="68" t="s">
        <v>94</v>
      </c>
      <c r="J37" s="69" t="s">
        <v>43</v>
      </c>
      <c r="K37" s="70" t="s">
        <v>42</v>
      </c>
      <c r="L37" s="71">
        <v>1531.71</v>
      </c>
      <c r="M37" s="72" t="s">
        <v>43</v>
      </c>
      <c r="N37" s="73">
        <v>15.57003257</v>
      </c>
      <c r="O37" s="69" t="s">
        <v>43</v>
      </c>
      <c r="P37" s="74"/>
      <c r="Q37" s="70" t="str">
        <f t="shared" si="0"/>
        <v>NO</v>
      </c>
      <c r="R37" s="75" t="s">
        <v>41</v>
      </c>
      <c r="S37" s="76">
        <v>90067</v>
      </c>
      <c r="T37" s="77">
        <v>11015</v>
      </c>
      <c r="U37" s="77">
        <v>10699</v>
      </c>
      <c r="V37" s="78">
        <v>7065</v>
      </c>
      <c r="W37" s="64">
        <f t="shared" si="1"/>
        <v>0</v>
      </c>
      <c r="X37" s="65">
        <f t="shared" si="2"/>
        <v>0</v>
      </c>
      <c r="Y37" s="65">
        <f t="shared" si="3"/>
        <v>0</v>
      </c>
      <c r="Z37" s="79">
        <f t="shared" si="4"/>
        <v>0</v>
      </c>
      <c r="AA37" s="80" t="str">
        <f t="shared" si="5"/>
        <v>-</v>
      </c>
      <c r="AB37" s="64">
        <f t="shared" si="6"/>
        <v>1</v>
      </c>
      <c r="AC37" s="65">
        <f t="shared" si="7"/>
        <v>0</v>
      </c>
      <c r="AD37" s="79">
        <f t="shared" si="8"/>
        <v>0</v>
      </c>
      <c r="AE37" s="80" t="str">
        <f t="shared" si="9"/>
        <v>-</v>
      </c>
      <c r="AF37" s="64">
        <f t="shared" si="10"/>
        <v>0</v>
      </c>
      <c r="AG37" s="81" t="s">
        <v>44</v>
      </c>
    </row>
    <row r="38" spans="1:33" ht="12.75">
      <c r="A38" s="62">
        <v>1601170</v>
      </c>
      <c r="B38" s="63">
        <v>71</v>
      </c>
      <c r="C38" s="64" t="s">
        <v>154</v>
      </c>
      <c r="D38" s="65" t="s">
        <v>155</v>
      </c>
      <c r="E38" s="65" t="s">
        <v>156</v>
      </c>
      <c r="F38" s="65">
        <v>83622</v>
      </c>
      <c r="G38" s="66" t="s">
        <v>48</v>
      </c>
      <c r="H38" s="67">
        <v>2084623756</v>
      </c>
      <c r="I38" s="68" t="s">
        <v>40</v>
      </c>
      <c r="J38" s="69" t="s">
        <v>41</v>
      </c>
      <c r="K38" s="70" t="s">
        <v>42</v>
      </c>
      <c r="L38" s="71">
        <v>267.94</v>
      </c>
      <c r="M38" s="72" t="s">
        <v>42</v>
      </c>
      <c r="N38" s="73">
        <v>11.79361179</v>
      </c>
      <c r="O38" s="69" t="s">
        <v>43</v>
      </c>
      <c r="P38" s="74"/>
      <c r="Q38" s="70" t="str">
        <f t="shared" si="0"/>
        <v>NO</v>
      </c>
      <c r="R38" s="75" t="s">
        <v>41</v>
      </c>
      <c r="S38" s="76">
        <v>11510</v>
      </c>
      <c r="T38" s="77">
        <v>2843</v>
      </c>
      <c r="U38" s="77">
        <v>1802</v>
      </c>
      <c r="V38" s="78">
        <v>2269</v>
      </c>
      <c r="W38" s="64">
        <f t="shared" si="1"/>
        <v>1</v>
      </c>
      <c r="X38" s="65">
        <f t="shared" si="2"/>
        <v>1</v>
      </c>
      <c r="Y38" s="65">
        <f t="shared" si="3"/>
        <v>0</v>
      </c>
      <c r="Z38" s="79">
        <f t="shared" si="4"/>
        <v>0</v>
      </c>
      <c r="AA38" s="80" t="str">
        <f t="shared" si="5"/>
        <v>SRSA</v>
      </c>
      <c r="AB38" s="64">
        <f t="shared" si="6"/>
        <v>1</v>
      </c>
      <c r="AC38" s="65">
        <f t="shared" si="7"/>
        <v>0</v>
      </c>
      <c r="AD38" s="79">
        <f t="shared" si="8"/>
        <v>0</v>
      </c>
      <c r="AE38" s="80" t="str">
        <f t="shared" si="9"/>
        <v>-</v>
      </c>
      <c r="AF38" s="64">
        <f t="shared" si="10"/>
        <v>0</v>
      </c>
      <c r="AG38" s="81" t="s">
        <v>44</v>
      </c>
    </row>
    <row r="39" spans="1:33" ht="12.75">
      <c r="A39" s="62">
        <v>1601200</v>
      </c>
      <c r="B39" s="63">
        <v>282</v>
      </c>
      <c r="C39" s="64" t="s">
        <v>157</v>
      </c>
      <c r="D39" s="65" t="s">
        <v>158</v>
      </c>
      <c r="E39" s="65" t="s">
        <v>159</v>
      </c>
      <c r="F39" s="65">
        <v>83832</v>
      </c>
      <c r="G39" s="66">
        <v>98</v>
      </c>
      <c r="H39" s="67">
        <v>2082851161</v>
      </c>
      <c r="I39" s="68" t="s">
        <v>49</v>
      </c>
      <c r="J39" s="69" t="s">
        <v>41</v>
      </c>
      <c r="K39" s="70" t="s">
        <v>42</v>
      </c>
      <c r="L39" s="71">
        <v>303.26</v>
      </c>
      <c r="M39" s="72" t="s">
        <v>42</v>
      </c>
      <c r="N39" s="73">
        <v>12.46200608</v>
      </c>
      <c r="O39" s="69" t="s">
        <v>43</v>
      </c>
      <c r="P39" s="74"/>
      <c r="Q39" s="70" t="str">
        <f t="shared" si="0"/>
        <v>NO</v>
      </c>
      <c r="R39" s="75" t="s">
        <v>41</v>
      </c>
      <c r="S39" s="76">
        <v>15883</v>
      </c>
      <c r="T39" s="77">
        <v>1576</v>
      </c>
      <c r="U39" s="77">
        <v>1769</v>
      </c>
      <c r="V39" s="78">
        <v>1928</v>
      </c>
      <c r="W39" s="64">
        <f t="shared" si="1"/>
        <v>1</v>
      </c>
      <c r="X39" s="65">
        <f t="shared" si="2"/>
        <v>1</v>
      </c>
      <c r="Y39" s="65">
        <f t="shared" si="3"/>
        <v>0</v>
      </c>
      <c r="Z39" s="79">
        <f t="shared" si="4"/>
        <v>0</v>
      </c>
      <c r="AA39" s="80" t="str">
        <f t="shared" si="5"/>
        <v>SRSA</v>
      </c>
      <c r="AB39" s="64">
        <f t="shared" si="6"/>
        <v>1</v>
      </c>
      <c r="AC39" s="65">
        <f t="shared" si="7"/>
        <v>0</v>
      </c>
      <c r="AD39" s="79">
        <f t="shared" si="8"/>
        <v>0</v>
      </c>
      <c r="AE39" s="80" t="str">
        <f t="shared" si="9"/>
        <v>-</v>
      </c>
      <c r="AF39" s="64">
        <f t="shared" si="10"/>
        <v>0</v>
      </c>
      <c r="AG39" s="81" t="s">
        <v>44</v>
      </c>
    </row>
    <row r="40" spans="1:33" ht="12.75">
      <c r="A40" s="62">
        <v>1601230</v>
      </c>
      <c r="B40" s="63">
        <v>192</v>
      </c>
      <c r="C40" s="64" t="s">
        <v>160</v>
      </c>
      <c r="D40" s="65" t="s">
        <v>161</v>
      </c>
      <c r="E40" s="65" t="s">
        <v>162</v>
      </c>
      <c r="F40" s="65">
        <v>83623</v>
      </c>
      <c r="G40" s="66" t="s">
        <v>48</v>
      </c>
      <c r="H40" s="67">
        <v>2083667436</v>
      </c>
      <c r="I40" s="68" t="s">
        <v>49</v>
      </c>
      <c r="J40" s="69" t="s">
        <v>41</v>
      </c>
      <c r="K40" s="70" t="s">
        <v>42</v>
      </c>
      <c r="L40" s="71">
        <v>520.82</v>
      </c>
      <c r="M40" s="72" t="s">
        <v>42</v>
      </c>
      <c r="N40" s="73">
        <v>24.36260623</v>
      </c>
      <c r="O40" s="69" t="s">
        <v>41</v>
      </c>
      <c r="P40" s="74"/>
      <c r="Q40" s="70" t="str">
        <f t="shared" si="0"/>
        <v>NO</v>
      </c>
      <c r="R40" s="75" t="s">
        <v>41</v>
      </c>
      <c r="S40" s="76">
        <v>49414</v>
      </c>
      <c r="T40" s="77">
        <v>8967</v>
      </c>
      <c r="U40" s="77">
        <v>6933</v>
      </c>
      <c r="V40" s="78">
        <v>5985</v>
      </c>
      <c r="W40" s="64">
        <f t="shared" si="1"/>
        <v>1</v>
      </c>
      <c r="X40" s="65">
        <f t="shared" si="2"/>
        <v>1</v>
      </c>
      <c r="Y40" s="65">
        <f t="shared" si="3"/>
        <v>0</v>
      </c>
      <c r="Z40" s="79">
        <f t="shared" si="4"/>
        <v>0</v>
      </c>
      <c r="AA40" s="80" t="str">
        <f t="shared" si="5"/>
        <v>SRSA</v>
      </c>
      <c r="AB40" s="64">
        <f t="shared" si="6"/>
        <v>1</v>
      </c>
      <c r="AC40" s="65">
        <f t="shared" si="7"/>
        <v>1</v>
      </c>
      <c r="AD40" s="79" t="str">
        <f t="shared" si="8"/>
        <v>Initial</v>
      </c>
      <c r="AE40" s="80" t="str">
        <f t="shared" si="9"/>
        <v>-</v>
      </c>
      <c r="AF40" s="64" t="str">
        <f t="shared" si="10"/>
        <v>SRSA</v>
      </c>
      <c r="AG40" s="81" t="s">
        <v>44</v>
      </c>
    </row>
    <row r="41" spans="1:33" ht="12.75">
      <c r="A41" s="62">
        <v>1601260</v>
      </c>
      <c r="B41" s="63">
        <v>231</v>
      </c>
      <c r="C41" s="64" t="s">
        <v>163</v>
      </c>
      <c r="D41" s="65" t="s">
        <v>164</v>
      </c>
      <c r="E41" s="65" t="s">
        <v>165</v>
      </c>
      <c r="F41" s="65">
        <v>83330</v>
      </c>
      <c r="G41" s="66">
        <v>1260</v>
      </c>
      <c r="H41" s="67">
        <v>2089344321</v>
      </c>
      <c r="I41" s="68" t="s">
        <v>66</v>
      </c>
      <c r="J41" s="69" t="s">
        <v>43</v>
      </c>
      <c r="K41" s="70" t="s">
        <v>42</v>
      </c>
      <c r="L41" s="71">
        <v>1241.84</v>
      </c>
      <c r="M41" s="72" t="s">
        <v>43</v>
      </c>
      <c r="N41" s="73">
        <v>19.13912375</v>
      </c>
      <c r="O41" s="69" t="s">
        <v>43</v>
      </c>
      <c r="P41" s="74"/>
      <c r="Q41" s="70" t="str">
        <f t="shared" si="0"/>
        <v>NO</v>
      </c>
      <c r="R41" s="75" t="s">
        <v>41</v>
      </c>
      <c r="S41" s="76">
        <v>78876</v>
      </c>
      <c r="T41" s="77">
        <v>14461</v>
      </c>
      <c r="U41" s="77">
        <v>11716</v>
      </c>
      <c r="V41" s="78">
        <v>9151</v>
      </c>
      <c r="W41" s="64">
        <f t="shared" si="1"/>
        <v>0</v>
      </c>
      <c r="X41" s="65">
        <f t="shared" si="2"/>
        <v>0</v>
      </c>
      <c r="Y41" s="65">
        <f t="shared" si="3"/>
        <v>0</v>
      </c>
      <c r="Z41" s="79">
        <f t="shared" si="4"/>
        <v>0</v>
      </c>
      <c r="AA41" s="80" t="str">
        <f t="shared" si="5"/>
        <v>-</v>
      </c>
      <c r="AB41" s="64">
        <f t="shared" si="6"/>
        <v>1</v>
      </c>
      <c r="AC41" s="65">
        <f t="shared" si="7"/>
        <v>0</v>
      </c>
      <c r="AD41" s="79">
        <f t="shared" si="8"/>
        <v>0</v>
      </c>
      <c r="AE41" s="80" t="str">
        <f t="shared" si="9"/>
        <v>-</v>
      </c>
      <c r="AF41" s="64">
        <f t="shared" si="10"/>
        <v>0</v>
      </c>
      <c r="AG41" s="81" t="s">
        <v>44</v>
      </c>
    </row>
    <row r="42" spans="1:33" ht="12.75">
      <c r="A42" s="62">
        <v>1601290</v>
      </c>
      <c r="B42" s="63">
        <v>148</v>
      </c>
      <c r="C42" s="64" t="s">
        <v>166</v>
      </c>
      <c r="D42" s="65" t="s">
        <v>167</v>
      </c>
      <c r="E42" s="65" t="s">
        <v>168</v>
      </c>
      <c r="F42" s="65">
        <v>83241</v>
      </c>
      <c r="G42" s="66" t="s">
        <v>48</v>
      </c>
      <c r="H42" s="67">
        <v>2084253984</v>
      </c>
      <c r="I42" s="68" t="s">
        <v>169</v>
      </c>
      <c r="J42" s="69" t="s">
        <v>41</v>
      </c>
      <c r="K42" s="70" t="s">
        <v>42</v>
      </c>
      <c r="L42" s="71">
        <v>491.49</v>
      </c>
      <c r="M42" s="72" t="s">
        <v>42</v>
      </c>
      <c r="N42" s="73">
        <v>17.94354839</v>
      </c>
      <c r="O42" s="69" t="s">
        <v>43</v>
      </c>
      <c r="P42" s="74"/>
      <c r="Q42" s="70" t="str">
        <f t="shared" si="0"/>
        <v>NO</v>
      </c>
      <c r="R42" s="75" t="s">
        <v>41</v>
      </c>
      <c r="S42" s="76">
        <v>39986</v>
      </c>
      <c r="T42" s="77">
        <v>4360</v>
      </c>
      <c r="U42" s="77">
        <v>3989</v>
      </c>
      <c r="V42" s="78">
        <v>4011</v>
      </c>
      <c r="W42" s="64">
        <f t="shared" si="1"/>
        <v>1</v>
      </c>
      <c r="X42" s="65">
        <f t="shared" si="2"/>
        <v>1</v>
      </c>
      <c r="Y42" s="65">
        <f t="shared" si="3"/>
        <v>0</v>
      </c>
      <c r="Z42" s="79">
        <f t="shared" si="4"/>
        <v>0</v>
      </c>
      <c r="AA42" s="80" t="str">
        <f t="shared" si="5"/>
        <v>SRSA</v>
      </c>
      <c r="AB42" s="64">
        <f t="shared" si="6"/>
        <v>1</v>
      </c>
      <c r="AC42" s="65">
        <f t="shared" si="7"/>
        <v>0</v>
      </c>
      <c r="AD42" s="79">
        <f t="shared" si="8"/>
        <v>0</v>
      </c>
      <c r="AE42" s="80" t="str">
        <f t="shared" si="9"/>
        <v>-</v>
      </c>
      <c r="AF42" s="64">
        <f t="shared" si="10"/>
        <v>0</v>
      </c>
      <c r="AG42" s="81" t="s">
        <v>44</v>
      </c>
    </row>
    <row r="43" spans="1:33" ht="12.75">
      <c r="A43" s="62">
        <v>1601320</v>
      </c>
      <c r="B43" s="63">
        <v>241</v>
      </c>
      <c r="C43" s="64" t="s">
        <v>170</v>
      </c>
      <c r="D43" s="65" t="s">
        <v>171</v>
      </c>
      <c r="E43" s="65" t="s">
        <v>172</v>
      </c>
      <c r="F43" s="65">
        <v>83530</v>
      </c>
      <c r="G43" s="66">
        <v>1545</v>
      </c>
      <c r="H43" s="67">
        <v>2089830990</v>
      </c>
      <c r="I43" s="68" t="s">
        <v>66</v>
      </c>
      <c r="J43" s="69" t="s">
        <v>43</v>
      </c>
      <c r="K43" s="70" t="s">
        <v>42</v>
      </c>
      <c r="L43" s="71">
        <v>1311.4</v>
      </c>
      <c r="M43" s="72" t="s">
        <v>41</v>
      </c>
      <c r="N43" s="73">
        <v>19.6859226</v>
      </c>
      <c r="O43" s="69" t="s">
        <v>43</v>
      </c>
      <c r="P43" s="74"/>
      <c r="Q43" s="70" t="str">
        <f t="shared" si="0"/>
        <v>NO</v>
      </c>
      <c r="R43" s="75" t="s">
        <v>41</v>
      </c>
      <c r="S43" s="76">
        <v>137692</v>
      </c>
      <c r="T43" s="77">
        <v>19894</v>
      </c>
      <c r="U43" s="77">
        <v>16353</v>
      </c>
      <c r="V43" s="78">
        <v>13484</v>
      </c>
      <c r="W43" s="64">
        <f t="shared" si="1"/>
        <v>0</v>
      </c>
      <c r="X43" s="65">
        <f t="shared" si="2"/>
        <v>1</v>
      </c>
      <c r="Y43" s="65">
        <f t="shared" si="3"/>
        <v>0</v>
      </c>
      <c r="Z43" s="79">
        <f t="shared" si="4"/>
        <v>0</v>
      </c>
      <c r="AA43" s="80" t="str">
        <f t="shared" si="5"/>
        <v>-</v>
      </c>
      <c r="AB43" s="64">
        <f t="shared" si="6"/>
        <v>1</v>
      </c>
      <c r="AC43" s="65">
        <f t="shared" si="7"/>
        <v>0</v>
      </c>
      <c r="AD43" s="79">
        <f t="shared" si="8"/>
        <v>0</v>
      </c>
      <c r="AE43" s="80" t="str">
        <f t="shared" si="9"/>
        <v>-</v>
      </c>
      <c r="AF43" s="64">
        <f t="shared" si="10"/>
        <v>0</v>
      </c>
      <c r="AG43" s="81" t="s">
        <v>44</v>
      </c>
    </row>
    <row r="44" spans="1:33" ht="12.75">
      <c r="A44" s="62">
        <v>1601380</v>
      </c>
      <c r="B44" s="63">
        <v>233</v>
      </c>
      <c r="C44" s="64" t="s">
        <v>173</v>
      </c>
      <c r="D44" s="65" t="s">
        <v>174</v>
      </c>
      <c r="E44" s="65" t="s">
        <v>175</v>
      </c>
      <c r="F44" s="65">
        <v>83332</v>
      </c>
      <c r="G44" s="66" t="s">
        <v>48</v>
      </c>
      <c r="H44" s="67">
        <v>2088374777</v>
      </c>
      <c r="I44" s="68" t="s">
        <v>49</v>
      </c>
      <c r="J44" s="69" t="s">
        <v>41</v>
      </c>
      <c r="K44" s="70" t="s">
        <v>42</v>
      </c>
      <c r="L44" s="71">
        <v>400.9</v>
      </c>
      <c r="M44" s="72" t="s">
        <v>42</v>
      </c>
      <c r="N44" s="73">
        <v>3.626943005</v>
      </c>
      <c r="O44" s="69" t="s">
        <v>43</v>
      </c>
      <c r="P44" s="74"/>
      <c r="Q44" s="70" t="str">
        <f t="shared" si="0"/>
        <v>NO</v>
      </c>
      <c r="R44" s="75" t="s">
        <v>41</v>
      </c>
      <c r="S44" s="76">
        <v>18136</v>
      </c>
      <c r="T44" s="77">
        <v>1570</v>
      </c>
      <c r="U44" s="77">
        <v>2168</v>
      </c>
      <c r="V44" s="78">
        <v>2128</v>
      </c>
      <c r="W44" s="64">
        <f t="shared" si="1"/>
        <v>1</v>
      </c>
      <c r="X44" s="65">
        <f t="shared" si="2"/>
        <v>1</v>
      </c>
      <c r="Y44" s="65">
        <f t="shared" si="3"/>
        <v>0</v>
      </c>
      <c r="Z44" s="79">
        <f t="shared" si="4"/>
        <v>0</v>
      </c>
      <c r="AA44" s="80" t="str">
        <f t="shared" si="5"/>
        <v>SRSA</v>
      </c>
      <c r="AB44" s="64">
        <f t="shared" si="6"/>
        <v>1</v>
      </c>
      <c r="AC44" s="65">
        <f t="shared" si="7"/>
        <v>0</v>
      </c>
      <c r="AD44" s="79">
        <f t="shared" si="8"/>
        <v>0</v>
      </c>
      <c r="AE44" s="80" t="str">
        <f t="shared" si="9"/>
        <v>-</v>
      </c>
      <c r="AF44" s="64">
        <f t="shared" si="10"/>
        <v>0</v>
      </c>
      <c r="AG44" s="81" t="s">
        <v>44</v>
      </c>
    </row>
    <row r="45" spans="1:33" ht="12.75">
      <c r="A45" s="62">
        <v>1601410</v>
      </c>
      <c r="B45" s="63">
        <v>415</v>
      </c>
      <c r="C45" s="64" t="s">
        <v>176</v>
      </c>
      <c r="D45" s="65" t="s">
        <v>177</v>
      </c>
      <c r="E45" s="65" t="s">
        <v>178</v>
      </c>
      <c r="F45" s="65">
        <v>83334</v>
      </c>
      <c r="G45" s="66">
        <v>250</v>
      </c>
      <c r="H45" s="67">
        <v>2084235593</v>
      </c>
      <c r="I45" s="68" t="s">
        <v>49</v>
      </c>
      <c r="J45" s="69" t="s">
        <v>41</v>
      </c>
      <c r="K45" s="70" t="s">
        <v>42</v>
      </c>
      <c r="L45" s="71">
        <v>374.39</v>
      </c>
      <c r="M45" s="72" t="s">
        <v>42</v>
      </c>
      <c r="N45" s="73">
        <v>22.0043573</v>
      </c>
      <c r="O45" s="69" t="s">
        <v>41</v>
      </c>
      <c r="P45" s="74"/>
      <c r="Q45" s="70" t="str">
        <f t="shared" si="0"/>
        <v>NO</v>
      </c>
      <c r="R45" s="75" t="s">
        <v>41</v>
      </c>
      <c r="S45" s="76">
        <v>30769</v>
      </c>
      <c r="T45" s="77">
        <v>4568</v>
      </c>
      <c r="U45" s="77">
        <v>3739</v>
      </c>
      <c r="V45" s="78">
        <v>3040</v>
      </c>
      <c r="W45" s="64">
        <f t="shared" si="1"/>
        <v>1</v>
      </c>
      <c r="X45" s="65">
        <f t="shared" si="2"/>
        <v>1</v>
      </c>
      <c r="Y45" s="65">
        <f t="shared" si="3"/>
        <v>0</v>
      </c>
      <c r="Z45" s="79">
        <f t="shared" si="4"/>
        <v>0</v>
      </c>
      <c r="AA45" s="80" t="str">
        <f t="shared" si="5"/>
        <v>SRSA</v>
      </c>
      <c r="AB45" s="64">
        <f t="shared" si="6"/>
        <v>1</v>
      </c>
      <c r="AC45" s="65">
        <f t="shared" si="7"/>
        <v>1</v>
      </c>
      <c r="AD45" s="79" t="str">
        <f t="shared" si="8"/>
        <v>Initial</v>
      </c>
      <c r="AE45" s="80" t="str">
        <f t="shared" si="9"/>
        <v>-</v>
      </c>
      <c r="AF45" s="64" t="str">
        <f t="shared" si="10"/>
        <v>SRSA</v>
      </c>
      <c r="AG45" s="81" t="s">
        <v>44</v>
      </c>
    </row>
    <row r="46" spans="1:33" ht="12.75">
      <c r="A46" s="62">
        <v>1601440</v>
      </c>
      <c r="B46" s="63">
        <v>305</v>
      </c>
      <c r="C46" s="64" t="s">
        <v>179</v>
      </c>
      <c r="D46" s="65" t="s">
        <v>180</v>
      </c>
      <c r="E46" s="65" t="s">
        <v>181</v>
      </c>
      <c r="F46" s="65">
        <v>83523</v>
      </c>
      <c r="G46" s="66" t="s">
        <v>48</v>
      </c>
      <c r="H46" s="67">
        <v>2089245211</v>
      </c>
      <c r="I46" s="68" t="s">
        <v>49</v>
      </c>
      <c r="J46" s="69" t="s">
        <v>41</v>
      </c>
      <c r="K46" s="70" t="s">
        <v>42</v>
      </c>
      <c r="L46" s="71">
        <v>213.29</v>
      </c>
      <c r="M46" s="72" t="s">
        <v>42</v>
      </c>
      <c r="N46" s="73">
        <v>14.17624521</v>
      </c>
      <c r="O46" s="69" t="s">
        <v>43</v>
      </c>
      <c r="P46" s="74"/>
      <c r="Q46" s="70" t="str">
        <f t="shared" si="0"/>
        <v>NO</v>
      </c>
      <c r="R46" s="75" t="s">
        <v>41</v>
      </c>
      <c r="S46" s="76">
        <v>17937</v>
      </c>
      <c r="T46" s="77">
        <v>1809</v>
      </c>
      <c r="U46" s="77">
        <v>1767</v>
      </c>
      <c r="V46" s="78">
        <v>1739</v>
      </c>
      <c r="W46" s="64">
        <f t="shared" si="1"/>
        <v>1</v>
      </c>
      <c r="X46" s="65">
        <f t="shared" si="2"/>
        <v>1</v>
      </c>
      <c r="Y46" s="65">
        <f t="shared" si="3"/>
        <v>0</v>
      </c>
      <c r="Z46" s="79">
        <f t="shared" si="4"/>
        <v>0</v>
      </c>
      <c r="AA46" s="80" t="str">
        <f t="shared" si="5"/>
        <v>SRSA</v>
      </c>
      <c r="AB46" s="64">
        <f t="shared" si="6"/>
        <v>1</v>
      </c>
      <c r="AC46" s="65">
        <f t="shared" si="7"/>
        <v>0</v>
      </c>
      <c r="AD46" s="79">
        <f t="shared" si="8"/>
        <v>0</v>
      </c>
      <c r="AE46" s="80" t="str">
        <f t="shared" si="9"/>
        <v>-</v>
      </c>
      <c r="AF46" s="64">
        <f t="shared" si="10"/>
        <v>0</v>
      </c>
      <c r="AG46" s="81" t="s">
        <v>44</v>
      </c>
    </row>
    <row r="47" spans="1:33" ht="12.75">
      <c r="A47" s="62">
        <v>1601470</v>
      </c>
      <c r="B47" s="63">
        <v>370</v>
      </c>
      <c r="C47" s="64" t="s">
        <v>182</v>
      </c>
      <c r="D47" s="65" t="s">
        <v>183</v>
      </c>
      <c r="E47" s="65" t="s">
        <v>184</v>
      </c>
      <c r="F47" s="65">
        <v>83628</v>
      </c>
      <c r="G47" s="66">
        <v>3227</v>
      </c>
      <c r="H47" s="67">
        <v>2083374611</v>
      </c>
      <c r="I47" s="68" t="s">
        <v>90</v>
      </c>
      <c r="J47" s="69" t="s">
        <v>43</v>
      </c>
      <c r="K47" s="70" t="s">
        <v>42</v>
      </c>
      <c r="L47" s="71">
        <v>1288.19</v>
      </c>
      <c r="M47" s="72" t="s">
        <v>41</v>
      </c>
      <c r="N47" s="73">
        <v>22.14506173</v>
      </c>
      <c r="O47" s="69" t="s">
        <v>41</v>
      </c>
      <c r="P47" s="74"/>
      <c r="Q47" s="70" t="str">
        <f t="shared" si="0"/>
        <v>NO</v>
      </c>
      <c r="R47" s="75" t="s">
        <v>43</v>
      </c>
      <c r="S47" s="76">
        <v>84297</v>
      </c>
      <c r="T47" s="77">
        <v>13409</v>
      </c>
      <c r="U47" s="77">
        <v>10631</v>
      </c>
      <c r="V47" s="78">
        <v>7984</v>
      </c>
      <c r="W47" s="64">
        <f t="shared" si="1"/>
        <v>0</v>
      </c>
      <c r="X47" s="65">
        <f t="shared" si="2"/>
        <v>1</v>
      </c>
      <c r="Y47" s="65">
        <f t="shared" si="3"/>
        <v>0</v>
      </c>
      <c r="Z47" s="79">
        <f t="shared" si="4"/>
        <v>0</v>
      </c>
      <c r="AA47" s="80" t="str">
        <f t="shared" si="5"/>
        <v>-</v>
      </c>
      <c r="AB47" s="64">
        <f t="shared" si="6"/>
        <v>0</v>
      </c>
      <c r="AC47" s="65">
        <f t="shared" si="7"/>
        <v>1</v>
      </c>
      <c r="AD47" s="79">
        <f t="shared" si="8"/>
        <v>0</v>
      </c>
      <c r="AE47" s="80" t="str">
        <f t="shared" si="9"/>
        <v>-</v>
      </c>
      <c r="AF47" s="64">
        <f t="shared" si="10"/>
        <v>0</v>
      </c>
      <c r="AG47" s="81" t="s">
        <v>44</v>
      </c>
    </row>
    <row r="48" spans="1:33" ht="12.75">
      <c r="A48" s="62">
        <v>1601500</v>
      </c>
      <c r="B48" s="63">
        <v>73</v>
      </c>
      <c r="C48" s="64" t="s">
        <v>185</v>
      </c>
      <c r="D48" s="65" t="s">
        <v>186</v>
      </c>
      <c r="E48" s="65" t="s">
        <v>187</v>
      </c>
      <c r="F48" s="65">
        <v>83629</v>
      </c>
      <c r="G48" s="66" t="s">
        <v>48</v>
      </c>
      <c r="H48" s="67">
        <v>2087932225</v>
      </c>
      <c r="I48" s="68" t="s">
        <v>40</v>
      </c>
      <c r="J48" s="69" t="s">
        <v>41</v>
      </c>
      <c r="K48" s="70" t="s">
        <v>42</v>
      </c>
      <c r="L48" s="71">
        <v>294.93</v>
      </c>
      <c r="M48" s="72" t="s">
        <v>42</v>
      </c>
      <c r="N48" s="73">
        <v>16.32047478</v>
      </c>
      <c r="O48" s="69" t="s">
        <v>43</v>
      </c>
      <c r="P48" s="74"/>
      <c r="Q48" s="70" t="str">
        <f t="shared" si="0"/>
        <v>NO</v>
      </c>
      <c r="R48" s="75" t="s">
        <v>41</v>
      </c>
      <c r="S48" s="76">
        <v>21143</v>
      </c>
      <c r="T48" s="77">
        <v>2982</v>
      </c>
      <c r="U48" s="77">
        <v>2175</v>
      </c>
      <c r="V48" s="78">
        <v>2441</v>
      </c>
      <c r="W48" s="64">
        <f t="shared" si="1"/>
        <v>1</v>
      </c>
      <c r="X48" s="65">
        <f t="shared" si="2"/>
        <v>1</v>
      </c>
      <c r="Y48" s="65">
        <f t="shared" si="3"/>
        <v>0</v>
      </c>
      <c r="Z48" s="79">
        <f t="shared" si="4"/>
        <v>0</v>
      </c>
      <c r="AA48" s="80" t="str">
        <f t="shared" si="5"/>
        <v>SRSA</v>
      </c>
      <c r="AB48" s="64">
        <f t="shared" si="6"/>
        <v>1</v>
      </c>
      <c r="AC48" s="65">
        <f t="shared" si="7"/>
        <v>0</v>
      </c>
      <c r="AD48" s="79">
        <f t="shared" si="8"/>
        <v>0</v>
      </c>
      <c r="AE48" s="80" t="str">
        <f t="shared" si="9"/>
        <v>-</v>
      </c>
      <c r="AF48" s="64">
        <f t="shared" si="10"/>
        <v>0</v>
      </c>
      <c r="AG48" s="81" t="s">
        <v>44</v>
      </c>
    </row>
    <row r="49" spans="1:33" ht="12.75">
      <c r="A49" s="62">
        <v>1601530</v>
      </c>
      <c r="B49" s="63">
        <v>91</v>
      </c>
      <c r="C49" s="64" t="s">
        <v>188</v>
      </c>
      <c r="D49" s="65" t="s">
        <v>189</v>
      </c>
      <c r="E49" s="65" t="s">
        <v>82</v>
      </c>
      <c r="F49" s="65">
        <v>83401</v>
      </c>
      <c r="G49" s="66">
        <v>4073</v>
      </c>
      <c r="H49" s="67">
        <v>2085257500</v>
      </c>
      <c r="I49" s="68" t="s">
        <v>190</v>
      </c>
      <c r="J49" s="69" t="s">
        <v>43</v>
      </c>
      <c r="K49" s="70" t="s">
        <v>42</v>
      </c>
      <c r="L49" s="71">
        <v>9882.94</v>
      </c>
      <c r="M49" s="72" t="s">
        <v>43</v>
      </c>
      <c r="N49" s="73">
        <v>11.29233512</v>
      </c>
      <c r="O49" s="69" t="s">
        <v>43</v>
      </c>
      <c r="P49" s="74"/>
      <c r="Q49" s="70" t="str">
        <f t="shared" si="0"/>
        <v>NO</v>
      </c>
      <c r="R49" s="75" t="s">
        <v>43</v>
      </c>
      <c r="S49" s="76">
        <v>520159</v>
      </c>
      <c r="T49" s="77">
        <v>50203</v>
      </c>
      <c r="U49" s="77">
        <v>57256</v>
      </c>
      <c r="V49" s="78">
        <v>45627</v>
      </c>
      <c r="W49" s="64">
        <f t="shared" si="1"/>
        <v>0</v>
      </c>
      <c r="X49" s="65">
        <f t="shared" si="2"/>
        <v>0</v>
      </c>
      <c r="Y49" s="65">
        <f t="shared" si="3"/>
        <v>0</v>
      </c>
      <c r="Z49" s="79">
        <f t="shared" si="4"/>
        <v>0</v>
      </c>
      <c r="AA49" s="80" t="str">
        <f t="shared" si="5"/>
        <v>-</v>
      </c>
      <c r="AB49" s="64">
        <f t="shared" si="6"/>
        <v>0</v>
      </c>
      <c r="AC49" s="65">
        <f t="shared" si="7"/>
        <v>0</v>
      </c>
      <c r="AD49" s="79">
        <f t="shared" si="8"/>
        <v>0</v>
      </c>
      <c r="AE49" s="80" t="str">
        <f t="shared" si="9"/>
        <v>-</v>
      </c>
      <c r="AF49" s="64">
        <f t="shared" si="10"/>
        <v>0</v>
      </c>
      <c r="AG49" s="81" t="s">
        <v>44</v>
      </c>
    </row>
    <row r="50" spans="1:33" ht="12.75">
      <c r="A50" s="62">
        <v>1603511</v>
      </c>
      <c r="B50" s="63">
        <v>596</v>
      </c>
      <c r="C50" s="64" t="s">
        <v>191</v>
      </c>
      <c r="D50" s="65" t="s">
        <v>192</v>
      </c>
      <c r="E50" s="65" t="s">
        <v>165</v>
      </c>
      <c r="F50" s="65">
        <v>83330</v>
      </c>
      <c r="G50" s="66">
        <v>1839</v>
      </c>
      <c r="H50" s="67">
        <v>2089344457</v>
      </c>
      <c r="I50" s="68" t="s">
        <v>94</v>
      </c>
      <c r="J50" s="69" t="s">
        <v>43</v>
      </c>
      <c r="K50" s="70" t="s">
        <v>42</v>
      </c>
      <c r="L50" s="71">
        <v>77.58</v>
      </c>
      <c r="M50" s="72" t="s">
        <v>43</v>
      </c>
      <c r="N50" s="73" t="s">
        <v>193</v>
      </c>
      <c r="O50" s="69" t="s">
        <v>193</v>
      </c>
      <c r="P50" s="74"/>
      <c r="Q50" s="70" t="str">
        <f t="shared" si="0"/>
        <v>NO</v>
      </c>
      <c r="R50" s="75" t="s">
        <v>41</v>
      </c>
      <c r="S50" s="76">
        <v>6856</v>
      </c>
      <c r="T50" s="77">
        <v>686</v>
      </c>
      <c r="U50" s="77">
        <v>707</v>
      </c>
      <c r="V50" s="78">
        <v>375</v>
      </c>
      <c r="W50" s="64">
        <f t="shared" si="1"/>
        <v>0</v>
      </c>
      <c r="X50" s="65">
        <f t="shared" si="2"/>
        <v>1</v>
      </c>
      <c r="Y50" s="65">
        <f t="shared" si="3"/>
        <v>0</v>
      </c>
      <c r="Z50" s="79">
        <f t="shared" si="4"/>
        <v>0</v>
      </c>
      <c r="AA50" s="80" t="str">
        <f t="shared" si="5"/>
        <v>-</v>
      </c>
      <c r="AB50" s="64">
        <f t="shared" si="6"/>
        <v>1</v>
      </c>
      <c r="AC50" s="65">
        <f t="shared" si="7"/>
        <v>0</v>
      </c>
      <c r="AD50" s="79">
        <f t="shared" si="8"/>
        <v>0</v>
      </c>
      <c r="AE50" s="80" t="str">
        <f t="shared" si="9"/>
        <v>-</v>
      </c>
      <c r="AF50" s="64">
        <f t="shared" si="10"/>
        <v>0</v>
      </c>
      <c r="AG50" s="81" t="s">
        <v>44</v>
      </c>
    </row>
    <row r="51" spans="1:33" ht="12.75">
      <c r="A51" s="62">
        <v>1601570</v>
      </c>
      <c r="B51" s="63">
        <v>251</v>
      </c>
      <c r="C51" s="64" t="s">
        <v>194</v>
      </c>
      <c r="D51" s="65" t="s">
        <v>195</v>
      </c>
      <c r="E51" s="65" t="s">
        <v>196</v>
      </c>
      <c r="F51" s="65">
        <v>83442</v>
      </c>
      <c r="G51" s="66">
        <v>1413</v>
      </c>
      <c r="H51" s="67">
        <v>2087456693</v>
      </c>
      <c r="I51" s="68" t="s">
        <v>90</v>
      </c>
      <c r="J51" s="69" t="s">
        <v>43</v>
      </c>
      <c r="K51" s="70" t="s">
        <v>42</v>
      </c>
      <c r="L51" s="71">
        <v>3805.17</v>
      </c>
      <c r="M51" s="72" t="s">
        <v>43</v>
      </c>
      <c r="N51" s="73">
        <v>10.03401361</v>
      </c>
      <c r="O51" s="69" t="s">
        <v>43</v>
      </c>
      <c r="P51" s="74"/>
      <c r="Q51" s="70" t="str">
        <f t="shared" si="0"/>
        <v>NO</v>
      </c>
      <c r="R51" s="75" t="s">
        <v>43</v>
      </c>
      <c r="S51" s="76">
        <v>194385</v>
      </c>
      <c r="T51" s="77">
        <v>18529</v>
      </c>
      <c r="U51" s="77">
        <v>20356</v>
      </c>
      <c r="V51" s="78">
        <v>17037</v>
      </c>
      <c r="W51" s="64">
        <f t="shared" si="1"/>
        <v>0</v>
      </c>
      <c r="X51" s="65">
        <f t="shared" si="2"/>
        <v>0</v>
      </c>
      <c r="Y51" s="65">
        <f t="shared" si="3"/>
        <v>0</v>
      </c>
      <c r="Z51" s="79">
        <f t="shared" si="4"/>
        <v>0</v>
      </c>
      <c r="AA51" s="80" t="str">
        <f t="shared" si="5"/>
        <v>-</v>
      </c>
      <c r="AB51" s="64">
        <f t="shared" si="6"/>
        <v>0</v>
      </c>
      <c r="AC51" s="65">
        <f t="shared" si="7"/>
        <v>0</v>
      </c>
      <c r="AD51" s="79">
        <f t="shared" si="8"/>
        <v>0</v>
      </c>
      <c r="AE51" s="80" t="str">
        <f t="shared" si="9"/>
        <v>-</v>
      </c>
      <c r="AF51" s="64">
        <f t="shared" si="10"/>
        <v>0</v>
      </c>
      <c r="AG51" s="81" t="s">
        <v>44</v>
      </c>
    </row>
    <row r="52" spans="1:33" ht="12.75">
      <c r="A52" s="62">
        <v>1601590</v>
      </c>
      <c r="B52" s="63">
        <v>261</v>
      </c>
      <c r="C52" s="64" t="s">
        <v>197</v>
      </c>
      <c r="D52" s="65" t="s">
        <v>198</v>
      </c>
      <c r="E52" s="65" t="s">
        <v>199</v>
      </c>
      <c r="F52" s="65">
        <v>83338</v>
      </c>
      <c r="G52" s="66" t="s">
        <v>48</v>
      </c>
      <c r="H52" s="67">
        <v>2083242392</v>
      </c>
      <c r="I52" s="68" t="s">
        <v>94</v>
      </c>
      <c r="J52" s="69" t="s">
        <v>43</v>
      </c>
      <c r="K52" s="70" t="s">
        <v>42</v>
      </c>
      <c r="L52" s="71">
        <v>3081.47</v>
      </c>
      <c r="M52" s="72" t="s">
        <v>43</v>
      </c>
      <c r="N52" s="73">
        <v>15.23356144</v>
      </c>
      <c r="O52" s="69" t="s">
        <v>43</v>
      </c>
      <c r="P52" s="74"/>
      <c r="Q52" s="70" t="str">
        <f t="shared" si="0"/>
        <v>NO</v>
      </c>
      <c r="R52" s="75" t="s">
        <v>41</v>
      </c>
      <c r="S52" s="76">
        <v>200706</v>
      </c>
      <c r="T52" s="77">
        <v>26271</v>
      </c>
      <c r="U52" s="77">
        <v>22647</v>
      </c>
      <c r="V52" s="78">
        <v>14404</v>
      </c>
      <c r="W52" s="64">
        <f t="shared" si="1"/>
        <v>0</v>
      </c>
      <c r="X52" s="65">
        <f t="shared" si="2"/>
        <v>0</v>
      </c>
      <c r="Y52" s="65">
        <f t="shared" si="3"/>
        <v>0</v>
      </c>
      <c r="Z52" s="79">
        <f t="shared" si="4"/>
        <v>0</v>
      </c>
      <c r="AA52" s="80" t="str">
        <f t="shared" si="5"/>
        <v>-</v>
      </c>
      <c r="AB52" s="64">
        <f t="shared" si="6"/>
        <v>1</v>
      </c>
      <c r="AC52" s="65">
        <f t="shared" si="7"/>
        <v>0</v>
      </c>
      <c r="AD52" s="79">
        <f t="shared" si="8"/>
        <v>0</v>
      </c>
      <c r="AE52" s="80" t="str">
        <f t="shared" si="9"/>
        <v>-</v>
      </c>
      <c r="AF52" s="64">
        <f t="shared" si="10"/>
        <v>0</v>
      </c>
      <c r="AG52" s="81" t="s">
        <v>44</v>
      </c>
    </row>
    <row r="53" spans="1:33" ht="12.75">
      <c r="A53" s="62">
        <v>1601620</v>
      </c>
      <c r="B53" s="63">
        <v>304</v>
      </c>
      <c r="C53" s="64" t="s">
        <v>200</v>
      </c>
      <c r="D53" s="65" t="s">
        <v>201</v>
      </c>
      <c r="E53" s="65" t="s">
        <v>202</v>
      </c>
      <c r="F53" s="65">
        <v>83536</v>
      </c>
      <c r="G53" s="66" t="s">
        <v>48</v>
      </c>
      <c r="H53" s="67">
        <v>2089352991</v>
      </c>
      <c r="I53" s="68" t="s">
        <v>49</v>
      </c>
      <c r="J53" s="69" t="s">
        <v>41</v>
      </c>
      <c r="K53" s="70" t="s">
        <v>42</v>
      </c>
      <c r="L53" s="71">
        <v>503.72</v>
      </c>
      <c r="M53" s="72" t="s">
        <v>42</v>
      </c>
      <c r="N53" s="73">
        <v>14.93001555</v>
      </c>
      <c r="O53" s="69" t="s">
        <v>43</v>
      </c>
      <c r="P53" s="74"/>
      <c r="Q53" s="70" t="str">
        <f t="shared" si="0"/>
        <v>NO</v>
      </c>
      <c r="R53" s="75" t="s">
        <v>41</v>
      </c>
      <c r="S53" s="76">
        <v>39828</v>
      </c>
      <c r="T53" s="77">
        <v>4619</v>
      </c>
      <c r="U53" s="77">
        <v>4181</v>
      </c>
      <c r="V53" s="78">
        <v>3199</v>
      </c>
      <c r="W53" s="64">
        <f t="shared" si="1"/>
        <v>1</v>
      </c>
      <c r="X53" s="65">
        <f t="shared" si="2"/>
        <v>1</v>
      </c>
      <c r="Y53" s="65">
        <f t="shared" si="3"/>
        <v>0</v>
      </c>
      <c r="Z53" s="79">
        <f t="shared" si="4"/>
        <v>0</v>
      </c>
      <c r="AA53" s="80" t="str">
        <f t="shared" si="5"/>
        <v>SRSA</v>
      </c>
      <c r="AB53" s="64">
        <f t="shared" si="6"/>
        <v>1</v>
      </c>
      <c r="AC53" s="65">
        <f t="shared" si="7"/>
        <v>0</v>
      </c>
      <c r="AD53" s="79">
        <f t="shared" si="8"/>
        <v>0</v>
      </c>
      <c r="AE53" s="80" t="str">
        <f t="shared" si="9"/>
        <v>-</v>
      </c>
      <c r="AF53" s="64">
        <f t="shared" si="10"/>
        <v>0</v>
      </c>
      <c r="AG53" s="81" t="s">
        <v>44</v>
      </c>
    </row>
    <row r="54" spans="1:33" ht="12.75">
      <c r="A54" s="62">
        <v>1601650</v>
      </c>
      <c r="B54" s="63">
        <v>391</v>
      </c>
      <c r="C54" s="64" t="s">
        <v>203</v>
      </c>
      <c r="D54" s="65" t="s">
        <v>204</v>
      </c>
      <c r="E54" s="65" t="s">
        <v>205</v>
      </c>
      <c r="F54" s="65">
        <v>83837</v>
      </c>
      <c r="G54" s="66">
        <v>2209</v>
      </c>
      <c r="H54" s="67">
        <v>2087841348</v>
      </c>
      <c r="I54" s="68" t="s">
        <v>206</v>
      </c>
      <c r="J54" s="69" t="s">
        <v>43</v>
      </c>
      <c r="K54" s="70" t="s">
        <v>42</v>
      </c>
      <c r="L54" s="71">
        <v>1359.08</v>
      </c>
      <c r="M54" s="72" t="s">
        <v>41</v>
      </c>
      <c r="N54" s="73">
        <v>19.58981612</v>
      </c>
      <c r="O54" s="69" t="s">
        <v>43</v>
      </c>
      <c r="P54" s="74"/>
      <c r="Q54" s="70" t="str">
        <f t="shared" si="0"/>
        <v>NO</v>
      </c>
      <c r="R54" s="75" t="s">
        <v>41</v>
      </c>
      <c r="S54" s="76">
        <v>122244</v>
      </c>
      <c r="T54" s="77">
        <v>15043</v>
      </c>
      <c r="U54" s="77">
        <v>13178</v>
      </c>
      <c r="V54" s="78">
        <v>7902</v>
      </c>
      <c r="W54" s="64">
        <f t="shared" si="1"/>
        <v>0</v>
      </c>
      <c r="X54" s="65">
        <f t="shared" si="2"/>
        <v>1</v>
      </c>
      <c r="Y54" s="65">
        <f t="shared" si="3"/>
        <v>0</v>
      </c>
      <c r="Z54" s="79">
        <f t="shared" si="4"/>
        <v>0</v>
      </c>
      <c r="AA54" s="80" t="str">
        <f t="shared" si="5"/>
        <v>-</v>
      </c>
      <c r="AB54" s="64">
        <f t="shared" si="6"/>
        <v>1</v>
      </c>
      <c r="AC54" s="65">
        <f t="shared" si="7"/>
        <v>0</v>
      </c>
      <c r="AD54" s="79">
        <f t="shared" si="8"/>
        <v>0</v>
      </c>
      <c r="AE54" s="80" t="str">
        <f t="shared" si="9"/>
        <v>-</v>
      </c>
      <c r="AF54" s="64">
        <f t="shared" si="10"/>
        <v>0</v>
      </c>
      <c r="AG54" s="81" t="s">
        <v>44</v>
      </c>
    </row>
    <row r="55" spans="1:33" ht="12.75">
      <c r="A55" s="62">
        <v>1601680</v>
      </c>
      <c r="B55" s="63">
        <v>283</v>
      </c>
      <c r="C55" s="64" t="s">
        <v>207</v>
      </c>
      <c r="D55" s="65" t="s">
        <v>208</v>
      </c>
      <c r="E55" s="65" t="s">
        <v>209</v>
      </c>
      <c r="F55" s="65">
        <v>83537</v>
      </c>
      <c r="G55" s="66">
        <v>283</v>
      </c>
      <c r="H55" s="67">
        <v>2082894211</v>
      </c>
      <c r="I55" s="68" t="s">
        <v>49</v>
      </c>
      <c r="J55" s="69" t="s">
        <v>41</v>
      </c>
      <c r="K55" s="70" t="s">
        <v>42</v>
      </c>
      <c r="L55" s="71">
        <v>302.63</v>
      </c>
      <c r="M55" s="72" t="s">
        <v>42</v>
      </c>
      <c r="N55" s="73">
        <v>16.08832808</v>
      </c>
      <c r="O55" s="69" t="s">
        <v>43</v>
      </c>
      <c r="P55" s="74"/>
      <c r="Q55" s="70" t="str">
        <f t="shared" si="0"/>
        <v>NO</v>
      </c>
      <c r="R55" s="75" t="s">
        <v>41</v>
      </c>
      <c r="S55" s="76">
        <v>22757</v>
      </c>
      <c r="T55" s="77">
        <v>2552</v>
      </c>
      <c r="U55" s="77">
        <v>2483</v>
      </c>
      <c r="V55" s="78">
        <v>2589</v>
      </c>
      <c r="W55" s="64">
        <f t="shared" si="1"/>
        <v>1</v>
      </c>
      <c r="X55" s="65">
        <f t="shared" si="2"/>
        <v>1</v>
      </c>
      <c r="Y55" s="65">
        <f t="shared" si="3"/>
        <v>0</v>
      </c>
      <c r="Z55" s="79">
        <f t="shared" si="4"/>
        <v>0</v>
      </c>
      <c r="AA55" s="80" t="str">
        <f t="shared" si="5"/>
        <v>SRSA</v>
      </c>
      <c r="AB55" s="64">
        <f t="shared" si="6"/>
        <v>1</v>
      </c>
      <c r="AC55" s="65">
        <f t="shared" si="7"/>
        <v>0</v>
      </c>
      <c r="AD55" s="79">
        <f t="shared" si="8"/>
        <v>0</v>
      </c>
      <c r="AE55" s="80" t="str">
        <f t="shared" si="9"/>
        <v>-</v>
      </c>
      <c r="AF55" s="64">
        <f t="shared" si="10"/>
        <v>0</v>
      </c>
      <c r="AG55" s="81" t="s">
        <v>44</v>
      </c>
    </row>
    <row r="56" spans="1:33" ht="12.75">
      <c r="A56" s="62">
        <v>1601710</v>
      </c>
      <c r="B56" s="63">
        <v>414</v>
      </c>
      <c r="C56" s="64" t="s">
        <v>210</v>
      </c>
      <c r="D56" s="65" t="s">
        <v>211</v>
      </c>
      <c r="E56" s="65" t="s">
        <v>212</v>
      </c>
      <c r="F56" s="65">
        <v>83341</v>
      </c>
      <c r="G56" s="66">
        <v>1803</v>
      </c>
      <c r="H56" s="67">
        <v>2084234179</v>
      </c>
      <c r="I56" s="68" t="s">
        <v>94</v>
      </c>
      <c r="J56" s="69" t="s">
        <v>43</v>
      </c>
      <c r="K56" s="70" t="s">
        <v>42</v>
      </c>
      <c r="L56" s="71">
        <v>1292.32</v>
      </c>
      <c r="M56" s="72" t="s">
        <v>43</v>
      </c>
      <c r="N56" s="73">
        <v>7.317073171</v>
      </c>
      <c r="O56" s="69" t="s">
        <v>43</v>
      </c>
      <c r="P56" s="74"/>
      <c r="Q56" s="70" t="str">
        <f t="shared" si="0"/>
        <v>NO</v>
      </c>
      <c r="R56" s="75" t="s">
        <v>41</v>
      </c>
      <c r="S56" s="76">
        <v>42907</v>
      </c>
      <c r="T56" s="77">
        <v>3591</v>
      </c>
      <c r="U56" s="77">
        <v>5552</v>
      </c>
      <c r="V56" s="78">
        <v>5647</v>
      </c>
      <c r="W56" s="64">
        <f t="shared" si="1"/>
        <v>0</v>
      </c>
      <c r="X56" s="65">
        <f t="shared" si="2"/>
        <v>0</v>
      </c>
      <c r="Y56" s="65">
        <f t="shared" si="3"/>
        <v>0</v>
      </c>
      <c r="Z56" s="79">
        <f t="shared" si="4"/>
        <v>0</v>
      </c>
      <c r="AA56" s="80" t="str">
        <f t="shared" si="5"/>
        <v>-</v>
      </c>
      <c r="AB56" s="64">
        <f t="shared" si="6"/>
        <v>1</v>
      </c>
      <c r="AC56" s="65">
        <f t="shared" si="7"/>
        <v>0</v>
      </c>
      <c r="AD56" s="79">
        <f t="shared" si="8"/>
        <v>0</v>
      </c>
      <c r="AE56" s="80" t="str">
        <f t="shared" si="9"/>
        <v>-</v>
      </c>
      <c r="AF56" s="64">
        <f t="shared" si="10"/>
        <v>0</v>
      </c>
      <c r="AG56" s="81" t="s">
        <v>44</v>
      </c>
    </row>
    <row r="57" spans="1:33" ht="12.75">
      <c r="A57" s="62">
        <v>1601740</v>
      </c>
      <c r="B57" s="63">
        <v>274</v>
      </c>
      <c r="C57" s="64" t="s">
        <v>213</v>
      </c>
      <c r="D57" s="65" t="s">
        <v>214</v>
      </c>
      <c r="E57" s="65" t="s">
        <v>215</v>
      </c>
      <c r="F57" s="65">
        <v>83833</v>
      </c>
      <c r="G57" s="66" t="s">
        <v>48</v>
      </c>
      <c r="H57" s="67">
        <v>2086893631</v>
      </c>
      <c r="I57" s="68" t="s">
        <v>40</v>
      </c>
      <c r="J57" s="69" t="s">
        <v>41</v>
      </c>
      <c r="K57" s="70" t="s">
        <v>42</v>
      </c>
      <c r="L57" s="71">
        <v>260.02</v>
      </c>
      <c r="M57" s="72" t="s">
        <v>42</v>
      </c>
      <c r="N57" s="73">
        <v>13.07901907</v>
      </c>
      <c r="O57" s="69" t="s">
        <v>43</v>
      </c>
      <c r="P57" s="74"/>
      <c r="Q57" s="70" t="str">
        <f t="shared" si="0"/>
        <v>NO</v>
      </c>
      <c r="R57" s="75" t="s">
        <v>41</v>
      </c>
      <c r="S57" s="76">
        <v>20003</v>
      </c>
      <c r="T57" s="77">
        <v>2170</v>
      </c>
      <c r="U57" s="77">
        <v>2084</v>
      </c>
      <c r="V57" s="78">
        <v>2205</v>
      </c>
      <c r="W57" s="64">
        <f t="shared" si="1"/>
        <v>1</v>
      </c>
      <c r="X57" s="65">
        <f t="shared" si="2"/>
        <v>1</v>
      </c>
      <c r="Y57" s="65">
        <f t="shared" si="3"/>
        <v>0</v>
      </c>
      <c r="Z57" s="79">
        <f t="shared" si="4"/>
        <v>0</v>
      </c>
      <c r="AA57" s="80" t="str">
        <f t="shared" si="5"/>
        <v>SRSA</v>
      </c>
      <c r="AB57" s="64">
        <f t="shared" si="6"/>
        <v>1</v>
      </c>
      <c r="AC57" s="65">
        <f t="shared" si="7"/>
        <v>0</v>
      </c>
      <c r="AD57" s="79">
        <f t="shared" si="8"/>
        <v>0</v>
      </c>
      <c r="AE57" s="80" t="str">
        <f t="shared" si="9"/>
        <v>-</v>
      </c>
      <c r="AF57" s="64">
        <f t="shared" si="10"/>
        <v>0</v>
      </c>
      <c r="AG57" s="81" t="s">
        <v>44</v>
      </c>
    </row>
    <row r="58" spans="1:33" ht="12.75">
      <c r="A58" s="62">
        <v>1601770</v>
      </c>
      <c r="B58" s="63">
        <v>3</v>
      </c>
      <c r="C58" s="64" t="s">
        <v>216</v>
      </c>
      <c r="D58" s="65" t="s">
        <v>217</v>
      </c>
      <c r="E58" s="65" t="s">
        <v>218</v>
      </c>
      <c r="F58" s="65">
        <v>83634</v>
      </c>
      <c r="G58" s="66">
        <v>1807</v>
      </c>
      <c r="H58" s="67">
        <v>2089221000</v>
      </c>
      <c r="I58" s="68" t="s">
        <v>53</v>
      </c>
      <c r="J58" s="69" t="s">
        <v>43</v>
      </c>
      <c r="K58" s="70" t="s">
        <v>42</v>
      </c>
      <c r="L58" s="71">
        <v>3680.74</v>
      </c>
      <c r="M58" s="72" t="s">
        <v>43</v>
      </c>
      <c r="N58" s="73">
        <v>13.00179748</v>
      </c>
      <c r="O58" s="69" t="s">
        <v>43</v>
      </c>
      <c r="P58" s="74"/>
      <c r="Q58" s="70" t="str">
        <f t="shared" si="0"/>
        <v>NO</v>
      </c>
      <c r="R58" s="75" t="s">
        <v>43</v>
      </c>
      <c r="S58" s="76">
        <v>113571</v>
      </c>
      <c r="T58" s="77">
        <v>18211</v>
      </c>
      <c r="U58" s="77">
        <v>20820</v>
      </c>
      <c r="V58" s="78">
        <v>15221</v>
      </c>
      <c r="W58" s="64">
        <f t="shared" si="1"/>
        <v>0</v>
      </c>
      <c r="X58" s="65">
        <f t="shared" si="2"/>
        <v>0</v>
      </c>
      <c r="Y58" s="65">
        <f t="shared" si="3"/>
        <v>0</v>
      </c>
      <c r="Z58" s="79">
        <f t="shared" si="4"/>
        <v>0</v>
      </c>
      <c r="AA58" s="80" t="str">
        <f t="shared" si="5"/>
        <v>-</v>
      </c>
      <c r="AB58" s="64">
        <f t="shared" si="6"/>
        <v>0</v>
      </c>
      <c r="AC58" s="65">
        <f t="shared" si="7"/>
        <v>0</v>
      </c>
      <c r="AD58" s="79">
        <f t="shared" si="8"/>
        <v>0</v>
      </c>
      <c r="AE58" s="80" t="str">
        <f t="shared" si="9"/>
        <v>-</v>
      </c>
      <c r="AF58" s="64">
        <f t="shared" si="10"/>
        <v>0</v>
      </c>
      <c r="AG58" s="81" t="s">
        <v>44</v>
      </c>
    </row>
    <row r="59" spans="1:33" ht="12.75">
      <c r="A59" s="62">
        <v>1600002</v>
      </c>
      <c r="B59" s="82">
        <v>84</v>
      </c>
      <c r="C59" s="64" t="s">
        <v>219</v>
      </c>
      <c r="D59" s="65" t="s">
        <v>220</v>
      </c>
      <c r="E59" s="65" t="s">
        <v>221</v>
      </c>
      <c r="F59" s="65">
        <v>83852</v>
      </c>
      <c r="G59" s="66" t="s">
        <v>48</v>
      </c>
      <c r="H59" s="67">
        <v>2082632184</v>
      </c>
      <c r="I59" s="68" t="s">
        <v>66</v>
      </c>
      <c r="J59" s="69" t="s">
        <v>43</v>
      </c>
      <c r="K59" s="70" t="s">
        <v>42</v>
      </c>
      <c r="L59" s="71">
        <v>3911.36</v>
      </c>
      <c r="M59" s="72" t="s">
        <v>43</v>
      </c>
      <c r="N59" s="73">
        <v>16.40829475</v>
      </c>
      <c r="O59" s="69" t="s">
        <v>43</v>
      </c>
      <c r="P59" s="74"/>
      <c r="Q59" s="70" t="str">
        <f t="shared" si="0"/>
        <v>NO</v>
      </c>
      <c r="R59" s="75" t="s">
        <v>41</v>
      </c>
      <c r="S59" s="76">
        <v>291480</v>
      </c>
      <c r="T59" s="77">
        <v>39603</v>
      </c>
      <c r="U59" s="77">
        <v>34890</v>
      </c>
      <c r="V59" s="78">
        <v>22814</v>
      </c>
      <c r="W59" s="64">
        <f t="shared" si="1"/>
        <v>0</v>
      </c>
      <c r="X59" s="65">
        <f t="shared" si="2"/>
        <v>0</v>
      </c>
      <c r="Y59" s="65">
        <f t="shared" si="3"/>
        <v>0</v>
      </c>
      <c r="Z59" s="79">
        <f t="shared" si="4"/>
        <v>0</v>
      </c>
      <c r="AA59" s="80" t="str">
        <f t="shared" si="5"/>
        <v>-</v>
      </c>
      <c r="AB59" s="64">
        <f t="shared" si="6"/>
        <v>1</v>
      </c>
      <c r="AC59" s="65">
        <f t="shared" si="7"/>
        <v>0</v>
      </c>
      <c r="AD59" s="79">
        <f t="shared" si="8"/>
        <v>0</v>
      </c>
      <c r="AE59" s="80" t="str">
        <f t="shared" si="9"/>
        <v>-</v>
      </c>
      <c r="AF59" s="64">
        <f t="shared" si="10"/>
        <v>0</v>
      </c>
      <c r="AG59" s="81" t="s">
        <v>44</v>
      </c>
    </row>
    <row r="60" spans="1:33" ht="12.75">
      <c r="A60" s="62">
        <v>1601800</v>
      </c>
      <c r="B60" s="63">
        <v>272</v>
      </c>
      <c r="C60" s="64" t="s">
        <v>222</v>
      </c>
      <c r="D60" s="65" t="s">
        <v>106</v>
      </c>
      <c r="E60" s="65" t="s">
        <v>223</v>
      </c>
      <c r="F60" s="65">
        <v>83858</v>
      </c>
      <c r="G60" s="66">
        <v>9043</v>
      </c>
      <c r="H60" s="67">
        <v>2086870431</v>
      </c>
      <c r="I60" s="68" t="s">
        <v>90</v>
      </c>
      <c r="J60" s="69" t="s">
        <v>43</v>
      </c>
      <c r="K60" s="70" t="s">
        <v>42</v>
      </c>
      <c r="L60" s="71">
        <v>4142.14</v>
      </c>
      <c r="M60" s="72" t="s">
        <v>43</v>
      </c>
      <c r="N60" s="73">
        <v>12.82727826</v>
      </c>
      <c r="O60" s="69" t="s">
        <v>43</v>
      </c>
      <c r="P60" s="74"/>
      <c r="Q60" s="70" t="str">
        <f>IF(AND(ISNUMBER(P60),P60&gt;=20),"YES","NO")</f>
        <v>NO</v>
      </c>
      <c r="R60" s="75" t="s">
        <v>43</v>
      </c>
      <c r="S60" s="76">
        <v>206613</v>
      </c>
      <c r="T60" s="77">
        <v>26664</v>
      </c>
      <c r="U60" s="77">
        <v>26903</v>
      </c>
      <c r="V60" s="78">
        <v>18787</v>
      </c>
      <c r="W60" s="64">
        <f t="shared" si="1"/>
        <v>0</v>
      </c>
      <c r="X60" s="65">
        <f t="shared" si="2"/>
        <v>0</v>
      </c>
      <c r="Y60" s="65">
        <f t="shared" si="3"/>
        <v>0</v>
      </c>
      <c r="Z60" s="79">
        <f t="shared" si="4"/>
        <v>0</v>
      </c>
      <c r="AA60" s="80" t="str">
        <f t="shared" si="5"/>
        <v>-</v>
      </c>
      <c r="AB60" s="64">
        <f t="shared" si="6"/>
        <v>0</v>
      </c>
      <c r="AC60" s="65">
        <f t="shared" si="7"/>
        <v>0</v>
      </c>
      <c r="AD60" s="79">
        <f t="shared" si="8"/>
        <v>0</v>
      </c>
      <c r="AE60" s="80" t="str">
        <f t="shared" si="9"/>
        <v>-</v>
      </c>
      <c r="AF60" s="64">
        <f t="shared" si="10"/>
        <v>0</v>
      </c>
      <c r="AG60" s="81" t="s">
        <v>44</v>
      </c>
    </row>
    <row r="61" spans="1:33" ht="12.75">
      <c r="A61" s="62">
        <v>1601830</v>
      </c>
      <c r="B61" s="63">
        <v>341</v>
      </c>
      <c r="C61" s="64" t="s">
        <v>224</v>
      </c>
      <c r="D61" s="65" t="s">
        <v>225</v>
      </c>
      <c r="E61" s="65" t="s">
        <v>226</v>
      </c>
      <c r="F61" s="65">
        <v>83540</v>
      </c>
      <c r="G61" s="66" t="s">
        <v>48</v>
      </c>
      <c r="H61" s="67">
        <v>2088432622</v>
      </c>
      <c r="I61" s="68" t="s">
        <v>40</v>
      </c>
      <c r="J61" s="69" t="s">
        <v>41</v>
      </c>
      <c r="K61" s="70" t="s">
        <v>42</v>
      </c>
      <c r="L61" s="71">
        <v>499.86</v>
      </c>
      <c r="M61" s="72" t="s">
        <v>42</v>
      </c>
      <c r="N61" s="73">
        <v>18.29059829</v>
      </c>
      <c r="O61" s="69" t="s">
        <v>43</v>
      </c>
      <c r="P61" s="74"/>
      <c r="Q61" s="70" t="str">
        <f t="shared" si="0"/>
        <v>NO</v>
      </c>
      <c r="R61" s="75" t="s">
        <v>41</v>
      </c>
      <c r="S61" s="76">
        <v>43210</v>
      </c>
      <c r="T61" s="77">
        <v>5812</v>
      </c>
      <c r="U61" s="77">
        <v>5234</v>
      </c>
      <c r="V61" s="78">
        <v>4426</v>
      </c>
      <c r="W61" s="64">
        <f t="shared" si="1"/>
        <v>1</v>
      </c>
      <c r="X61" s="65">
        <f t="shared" si="2"/>
        <v>1</v>
      </c>
      <c r="Y61" s="65">
        <f t="shared" si="3"/>
        <v>0</v>
      </c>
      <c r="Z61" s="79">
        <f t="shared" si="4"/>
        <v>0</v>
      </c>
      <c r="AA61" s="80" t="str">
        <f t="shared" si="5"/>
        <v>SRSA</v>
      </c>
      <c r="AB61" s="64">
        <f t="shared" si="6"/>
        <v>1</v>
      </c>
      <c r="AC61" s="65">
        <f t="shared" si="7"/>
        <v>0</v>
      </c>
      <c r="AD61" s="79">
        <f t="shared" si="8"/>
        <v>0</v>
      </c>
      <c r="AE61" s="80" t="str">
        <f t="shared" si="9"/>
        <v>-</v>
      </c>
      <c r="AF61" s="64">
        <f t="shared" si="10"/>
        <v>0</v>
      </c>
      <c r="AG61" s="81" t="s">
        <v>44</v>
      </c>
    </row>
    <row r="62" spans="1:33" ht="12.75">
      <c r="A62" s="62">
        <v>1601860</v>
      </c>
      <c r="B62" s="63">
        <v>340</v>
      </c>
      <c r="C62" s="64" t="s">
        <v>227</v>
      </c>
      <c r="D62" s="65" t="s">
        <v>228</v>
      </c>
      <c r="E62" s="65" t="s">
        <v>229</v>
      </c>
      <c r="F62" s="65">
        <v>83501</v>
      </c>
      <c r="G62" s="66">
        <v>5308</v>
      </c>
      <c r="H62" s="67">
        <v>2087462337</v>
      </c>
      <c r="I62" s="68" t="s">
        <v>230</v>
      </c>
      <c r="J62" s="69" t="s">
        <v>43</v>
      </c>
      <c r="K62" s="70" t="s">
        <v>42</v>
      </c>
      <c r="L62" s="71">
        <v>4789.69</v>
      </c>
      <c r="M62" s="72" t="s">
        <v>43</v>
      </c>
      <c r="N62" s="73">
        <v>10.66238913</v>
      </c>
      <c r="O62" s="69" t="s">
        <v>43</v>
      </c>
      <c r="P62" s="74"/>
      <c r="Q62" s="70" t="str">
        <f t="shared" si="0"/>
        <v>NO</v>
      </c>
      <c r="R62" s="75" t="s">
        <v>43</v>
      </c>
      <c r="S62" s="76">
        <v>256443</v>
      </c>
      <c r="T62" s="77">
        <v>32815</v>
      </c>
      <c r="U62" s="77">
        <v>34220</v>
      </c>
      <c r="V62" s="78">
        <v>22875</v>
      </c>
      <c r="W62" s="64">
        <f t="shared" si="1"/>
        <v>0</v>
      </c>
      <c r="X62" s="65">
        <f t="shared" si="2"/>
        <v>0</v>
      </c>
      <c r="Y62" s="65">
        <f t="shared" si="3"/>
        <v>0</v>
      </c>
      <c r="Z62" s="79">
        <f t="shared" si="4"/>
        <v>0</v>
      </c>
      <c r="AA62" s="80" t="str">
        <f t="shared" si="5"/>
        <v>-</v>
      </c>
      <c r="AB62" s="64">
        <f t="shared" si="6"/>
        <v>0</v>
      </c>
      <c r="AC62" s="65">
        <f t="shared" si="7"/>
        <v>0</v>
      </c>
      <c r="AD62" s="79">
        <f t="shared" si="8"/>
        <v>0</v>
      </c>
      <c r="AE62" s="80" t="str">
        <f t="shared" si="9"/>
        <v>-</v>
      </c>
      <c r="AF62" s="64">
        <f t="shared" si="10"/>
        <v>0</v>
      </c>
      <c r="AG62" s="81" t="s">
        <v>44</v>
      </c>
    </row>
    <row r="63" spans="1:33" ht="12.75">
      <c r="A63" s="62">
        <v>1601900</v>
      </c>
      <c r="B63" s="63">
        <v>182</v>
      </c>
      <c r="C63" s="64" t="s">
        <v>231</v>
      </c>
      <c r="D63" s="65" t="s">
        <v>232</v>
      </c>
      <c r="E63" s="65" t="s">
        <v>233</v>
      </c>
      <c r="F63" s="65">
        <v>83251</v>
      </c>
      <c r="G63" s="66" t="s">
        <v>48</v>
      </c>
      <c r="H63" s="67">
        <v>2085882262</v>
      </c>
      <c r="I63" s="68" t="s">
        <v>49</v>
      </c>
      <c r="J63" s="69" t="s">
        <v>41</v>
      </c>
      <c r="K63" s="70" t="s">
        <v>42</v>
      </c>
      <c r="L63" s="71">
        <v>207.83</v>
      </c>
      <c r="M63" s="72" t="s">
        <v>42</v>
      </c>
      <c r="N63" s="73">
        <v>11.58798283</v>
      </c>
      <c r="O63" s="69" t="s">
        <v>43</v>
      </c>
      <c r="P63" s="74"/>
      <c r="Q63" s="70" t="str">
        <f t="shared" si="0"/>
        <v>NO</v>
      </c>
      <c r="R63" s="75" t="s">
        <v>41</v>
      </c>
      <c r="S63" s="76">
        <v>18699</v>
      </c>
      <c r="T63" s="77">
        <v>2017</v>
      </c>
      <c r="U63" s="77">
        <v>1937</v>
      </c>
      <c r="V63" s="78">
        <v>1692</v>
      </c>
      <c r="W63" s="64">
        <f t="shared" si="1"/>
        <v>1</v>
      </c>
      <c r="X63" s="65">
        <f t="shared" si="2"/>
        <v>1</v>
      </c>
      <c r="Y63" s="65">
        <f t="shared" si="3"/>
        <v>0</v>
      </c>
      <c r="Z63" s="79">
        <f t="shared" si="4"/>
        <v>0</v>
      </c>
      <c r="AA63" s="80" t="str">
        <f t="shared" si="5"/>
        <v>SRSA</v>
      </c>
      <c r="AB63" s="64">
        <f t="shared" si="6"/>
        <v>1</v>
      </c>
      <c r="AC63" s="65">
        <f t="shared" si="7"/>
        <v>0</v>
      </c>
      <c r="AD63" s="79">
        <f t="shared" si="8"/>
        <v>0</v>
      </c>
      <c r="AE63" s="80" t="str">
        <f t="shared" si="9"/>
        <v>-</v>
      </c>
      <c r="AF63" s="64">
        <f t="shared" si="10"/>
        <v>0</v>
      </c>
      <c r="AG63" s="81" t="s">
        <v>44</v>
      </c>
    </row>
    <row r="64" spans="1:33" ht="12.75">
      <c r="A64" s="62">
        <v>1601920</v>
      </c>
      <c r="B64" s="63">
        <v>321</v>
      </c>
      <c r="C64" s="64" t="s">
        <v>234</v>
      </c>
      <c r="D64" s="65" t="s">
        <v>235</v>
      </c>
      <c r="E64" s="65" t="s">
        <v>236</v>
      </c>
      <c r="F64" s="65">
        <v>83440</v>
      </c>
      <c r="G64" s="66">
        <v>1520</v>
      </c>
      <c r="H64" s="67">
        <v>2083593300</v>
      </c>
      <c r="I64" s="68" t="s">
        <v>150</v>
      </c>
      <c r="J64" s="69" t="s">
        <v>43</v>
      </c>
      <c r="K64" s="70" t="s">
        <v>42</v>
      </c>
      <c r="L64" s="71">
        <v>4130</v>
      </c>
      <c r="M64" s="72" t="s">
        <v>43</v>
      </c>
      <c r="N64" s="73">
        <v>13.57265798</v>
      </c>
      <c r="O64" s="69" t="s">
        <v>43</v>
      </c>
      <c r="P64" s="74"/>
      <c r="Q64" s="70" t="str">
        <f t="shared" si="0"/>
        <v>NO</v>
      </c>
      <c r="R64" s="75" t="s">
        <v>41</v>
      </c>
      <c r="S64" s="76">
        <v>210782</v>
      </c>
      <c r="T64" s="77">
        <v>21643</v>
      </c>
      <c r="U64" s="77">
        <v>21973</v>
      </c>
      <c r="V64" s="78">
        <v>18164</v>
      </c>
      <c r="W64" s="64">
        <f t="shared" si="1"/>
        <v>0</v>
      </c>
      <c r="X64" s="65">
        <f t="shared" si="2"/>
        <v>0</v>
      </c>
      <c r="Y64" s="65">
        <f t="shared" si="3"/>
        <v>0</v>
      </c>
      <c r="Z64" s="79">
        <f t="shared" si="4"/>
        <v>0</v>
      </c>
      <c r="AA64" s="80" t="str">
        <f t="shared" si="5"/>
        <v>-</v>
      </c>
      <c r="AB64" s="64">
        <f t="shared" si="6"/>
        <v>1</v>
      </c>
      <c r="AC64" s="65">
        <f t="shared" si="7"/>
        <v>0</v>
      </c>
      <c r="AD64" s="79">
        <f t="shared" si="8"/>
        <v>0</v>
      </c>
      <c r="AE64" s="80" t="str">
        <f t="shared" si="9"/>
        <v>-</v>
      </c>
      <c r="AF64" s="64">
        <f t="shared" si="10"/>
        <v>0</v>
      </c>
      <c r="AG64" s="81" t="s">
        <v>44</v>
      </c>
    </row>
    <row r="65" spans="1:33" ht="12.75">
      <c r="A65" s="62">
        <v>1601950</v>
      </c>
      <c r="B65" s="63">
        <v>21</v>
      </c>
      <c r="C65" s="64" t="s">
        <v>237</v>
      </c>
      <c r="D65" s="65" t="s">
        <v>238</v>
      </c>
      <c r="E65" s="65" t="s">
        <v>239</v>
      </c>
      <c r="F65" s="65">
        <v>83214</v>
      </c>
      <c r="G65" s="66" t="s">
        <v>48</v>
      </c>
      <c r="H65" s="67">
        <v>2082543306</v>
      </c>
      <c r="I65" s="68" t="s">
        <v>40</v>
      </c>
      <c r="J65" s="69" t="s">
        <v>41</v>
      </c>
      <c r="K65" s="70" t="s">
        <v>42</v>
      </c>
      <c r="L65" s="71">
        <v>1262.93</v>
      </c>
      <c r="M65" s="72" t="s">
        <v>43</v>
      </c>
      <c r="N65" s="73">
        <v>13.10072416</v>
      </c>
      <c r="O65" s="69" t="s">
        <v>43</v>
      </c>
      <c r="P65" s="74"/>
      <c r="Q65" s="70" t="str">
        <f t="shared" si="0"/>
        <v>NO</v>
      </c>
      <c r="R65" s="75" t="s">
        <v>41</v>
      </c>
      <c r="S65" s="76">
        <v>86822</v>
      </c>
      <c r="T65" s="77">
        <v>8589</v>
      </c>
      <c r="U65" s="77">
        <v>9163</v>
      </c>
      <c r="V65" s="78">
        <v>9165</v>
      </c>
      <c r="W65" s="64">
        <f t="shared" si="1"/>
        <v>1</v>
      </c>
      <c r="X65" s="65">
        <f t="shared" si="2"/>
        <v>0</v>
      </c>
      <c r="Y65" s="65">
        <f t="shared" si="3"/>
        <v>0</v>
      </c>
      <c r="Z65" s="79">
        <f t="shared" si="4"/>
        <v>0</v>
      </c>
      <c r="AA65" s="80" t="str">
        <f t="shared" si="5"/>
        <v>-</v>
      </c>
      <c r="AB65" s="64">
        <f t="shared" si="6"/>
        <v>1</v>
      </c>
      <c r="AC65" s="65">
        <f t="shared" si="7"/>
        <v>0</v>
      </c>
      <c r="AD65" s="79">
        <f t="shared" si="8"/>
        <v>0</v>
      </c>
      <c r="AE65" s="80" t="str">
        <f t="shared" si="9"/>
        <v>-</v>
      </c>
      <c r="AF65" s="64">
        <f t="shared" si="10"/>
        <v>0</v>
      </c>
      <c r="AG65" s="81" t="s">
        <v>44</v>
      </c>
    </row>
    <row r="66" spans="1:33" ht="12.75">
      <c r="A66" s="62">
        <v>1601980</v>
      </c>
      <c r="B66" s="63">
        <v>363</v>
      </c>
      <c r="C66" s="64" t="s">
        <v>240</v>
      </c>
      <c r="D66" s="65" t="s">
        <v>241</v>
      </c>
      <c r="E66" s="65" t="s">
        <v>242</v>
      </c>
      <c r="F66" s="65">
        <v>83639</v>
      </c>
      <c r="G66" s="66" t="s">
        <v>48</v>
      </c>
      <c r="H66" s="67">
        <v>2088964111</v>
      </c>
      <c r="I66" s="68" t="s">
        <v>40</v>
      </c>
      <c r="J66" s="69" t="s">
        <v>41</v>
      </c>
      <c r="K66" s="70" t="s">
        <v>42</v>
      </c>
      <c r="L66" s="71">
        <v>756.72</v>
      </c>
      <c r="M66" s="72" t="s">
        <v>41</v>
      </c>
      <c r="N66" s="73">
        <v>16.4874552</v>
      </c>
      <c r="O66" s="69" t="s">
        <v>43</v>
      </c>
      <c r="P66" s="74"/>
      <c r="Q66" s="70" t="str">
        <f t="shared" si="0"/>
        <v>NO</v>
      </c>
      <c r="R66" s="75" t="s">
        <v>41</v>
      </c>
      <c r="S66" s="76">
        <v>60858</v>
      </c>
      <c r="T66" s="77">
        <v>7002</v>
      </c>
      <c r="U66" s="77">
        <v>6345</v>
      </c>
      <c r="V66" s="78">
        <v>4068</v>
      </c>
      <c r="W66" s="64">
        <f t="shared" si="1"/>
        <v>1</v>
      </c>
      <c r="X66" s="65">
        <f t="shared" si="2"/>
        <v>1</v>
      </c>
      <c r="Y66" s="65">
        <f t="shared" si="3"/>
        <v>0</v>
      </c>
      <c r="Z66" s="79">
        <f t="shared" si="4"/>
        <v>0</v>
      </c>
      <c r="AA66" s="80" t="str">
        <f t="shared" si="5"/>
        <v>SRSA</v>
      </c>
      <c r="AB66" s="64">
        <f t="shared" si="6"/>
        <v>1</v>
      </c>
      <c r="AC66" s="65">
        <f t="shared" si="7"/>
        <v>0</v>
      </c>
      <c r="AD66" s="79">
        <f t="shared" si="8"/>
        <v>0</v>
      </c>
      <c r="AE66" s="80" t="str">
        <f t="shared" si="9"/>
        <v>-</v>
      </c>
      <c r="AF66" s="64">
        <f t="shared" si="10"/>
        <v>0</v>
      </c>
      <c r="AG66" s="81" t="s">
        <v>44</v>
      </c>
    </row>
    <row r="67" spans="1:33" ht="12.75">
      <c r="A67" s="62">
        <v>1602030</v>
      </c>
      <c r="B67" s="63">
        <v>421</v>
      </c>
      <c r="C67" s="64" t="s">
        <v>243</v>
      </c>
      <c r="D67" s="65" t="s">
        <v>244</v>
      </c>
      <c r="E67" s="65" t="s">
        <v>245</v>
      </c>
      <c r="F67" s="65">
        <v>83638</v>
      </c>
      <c r="G67" s="66">
        <v>3826</v>
      </c>
      <c r="H67" s="67">
        <v>2086342161</v>
      </c>
      <c r="I67" s="68" t="s">
        <v>49</v>
      </c>
      <c r="J67" s="69" t="s">
        <v>41</v>
      </c>
      <c r="K67" s="70" t="s">
        <v>42</v>
      </c>
      <c r="L67" s="71">
        <v>962.09</v>
      </c>
      <c r="M67" s="72" t="s">
        <v>41</v>
      </c>
      <c r="N67" s="73">
        <v>8.810572687</v>
      </c>
      <c r="O67" s="69" t="s">
        <v>43</v>
      </c>
      <c r="P67" s="74"/>
      <c r="Q67" s="70" t="str">
        <f t="shared" si="0"/>
        <v>NO</v>
      </c>
      <c r="R67" s="75" t="s">
        <v>41</v>
      </c>
      <c r="S67" s="76">
        <v>56945</v>
      </c>
      <c r="T67" s="77">
        <v>5323</v>
      </c>
      <c r="U67" s="77">
        <v>6015</v>
      </c>
      <c r="V67" s="78">
        <v>5659</v>
      </c>
      <c r="W67" s="64">
        <f t="shared" si="1"/>
        <v>1</v>
      </c>
      <c r="X67" s="65">
        <f t="shared" si="2"/>
        <v>1</v>
      </c>
      <c r="Y67" s="65">
        <f t="shared" si="3"/>
        <v>0</v>
      </c>
      <c r="Z67" s="79">
        <f t="shared" si="4"/>
        <v>0</v>
      </c>
      <c r="AA67" s="80" t="str">
        <f t="shared" si="5"/>
        <v>SRSA</v>
      </c>
      <c r="AB67" s="64">
        <f t="shared" si="6"/>
        <v>1</v>
      </c>
      <c r="AC67" s="65">
        <f t="shared" si="7"/>
        <v>0</v>
      </c>
      <c r="AD67" s="79">
        <f t="shared" si="8"/>
        <v>0</v>
      </c>
      <c r="AE67" s="80" t="str">
        <f t="shared" si="9"/>
        <v>-</v>
      </c>
      <c r="AF67" s="64">
        <f t="shared" si="10"/>
        <v>0</v>
      </c>
      <c r="AG67" s="81" t="s">
        <v>44</v>
      </c>
    </row>
    <row r="68" spans="1:33" ht="12.75">
      <c r="A68" s="62">
        <v>1602060</v>
      </c>
      <c r="B68" s="63">
        <v>11</v>
      </c>
      <c r="C68" s="64" t="s">
        <v>246</v>
      </c>
      <c r="D68" s="65" t="s">
        <v>247</v>
      </c>
      <c r="E68" s="65" t="s">
        <v>248</v>
      </c>
      <c r="F68" s="65">
        <v>83654</v>
      </c>
      <c r="G68" s="66" t="s">
        <v>48</v>
      </c>
      <c r="H68" s="67">
        <v>2083472411</v>
      </c>
      <c r="I68" s="68" t="s">
        <v>49</v>
      </c>
      <c r="J68" s="69" t="s">
        <v>41</v>
      </c>
      <c r="K68" s="70" t="s">
        <v>42</v>
      </c>
      <c r="L68" s="71">
        <v>188.62</v>
      </c>
      <c r="M68" s="72" t="s">
        <v>42</v>
      </c>
      <c r="N68" s="73">
        <v>17.96116505</v>
      </c>
      <c r="O68" s="69" t="s">
        <v>43</v>
      </c>
      <c r="P68" s="74"/>
      <c r="Q68" s="70" t="str">
        <f t="shared" si="0"/>
        <v>NO</v>
      </c>
      <c r="R68" s="75" t="s">
        <v>41</v>
      </c>
      <c r="S68" s="76">
        <v>15275</v>
      </c>
      <c r="T68" s="77">
        <v>1878</v>
      </c>
      <c r="U68" s="77">
        <v>1630</v>
      </c>
      <c r="V68" s="78">
        <v>1626</v>
      </c>
      <c r="W68" s="64">
        <f t="shared" si="1"/>
        <v>1</v>
      </c>
      <c r="X68" s="65">
        <f t="shared" si="2"/>
        <v>1</v>
      </c>
      <c r="Y68" s="65">
        <f t="shared" si="3"/>
        <v>0</v>
      </c>
      <c r="Z68" s="79">
        <f t="shared" si="4"/>
        <v>0</v>
      </c>
      <c r="AA68" s="80" t="str">
        <f t="shared" si="5"/>
        <v>SRSA</v>
      </c>
      <c r="AB68" s="64">
        <f t="shared" si="6"/>
        <v>1</v>
      </c>
      <c r="AC68" s="65">
        <f t="shared" si="7"/>
        <v>0</v>
      </c>
      <c r="AD68" s="79">
        <f t="shared" si="8"/>
        <v>0</v>
      </c>
      <c r="AE68" s="80" t="str">
        <f t="shared" si="9"/>
        <v>-</v>
      </c>
      <c r="AF68" s="64">
        <f t="shared" si="10"/>
        <v>0</v>
      </c>
      <c r="AG68" s="81" t="s">
        <v>44</v>
      </c>
    </row>
    <row r="69" spans="1:33" ht="12.75">
      <c r="A69" s="62">
        <v>1602070</v>
      </c>
      <c r="B69" s="63">
        <v>136</v>
      </c>
      <c r="C69" s="64" t="s">
        <v>249</v>
      </c>
      <c r="D69" s="65" t="s">
        <v>250</v>
      </c>
      <c r="E69" s="65" t="s">
        <v>251</v>
      </c>
      <c r="F69" s="65">
        <v>83641</v>
      </c>
      <c r="G69" s="66" t="s">
        <v>48</v>
      </c>
      <c r="H69" s="67">
        <v>2084951141</v>
      </c>
      <c r="I69" s="68" t="s">
        <v>252</v>
      </c>
      <c r="J69" s="69" t="s">
        <v>41</v>
      </c>
      <c r="K69" s="70" t="s">
        <v>42</v>
      </c>
      <c r="L69" s="71">
        <v>660.43</v>
      </c>
      <c r="M69" s="72" t="s">
        <v>43</v>
      </c>
      <c r="N69" s="73">
        <v>14.14141414</v>
      </c>
      <c r="O69" s="69" t="s">
        <v>43</v>
      </c>
      <c r="P69" s="74"/>
      <c r="Q69" s="70" t="str">
        <f aca="true" t="shared" si="11" ref="Q69:Q119">IF(AND(ISNUMBER(P69),P69&gt;=20),"YES","NO")</f>
        <v>NO</v>
      </c>
      <c r="R69" s="75" t="s">
        <v>41</v>
      </c>
      <c r="S69" s="76">
        <v>27756</v>
      </c>
      <c r="T69" s="77">
        <v>3986</v>
      </c>
      <c r="U69" s="77">
        <v>4148</v>
      </c>
      <c r="V69" s="78">
        <v>4682</v>
      </c>
      <c r="W69" s="64">
        <f aca="true" t="shared" si="12" ref="W69:W119">IF(OR(J69="YES",K69="YES"),1,0)</f>
        <v>1</v>
      </c>
      <c r="X69" s="65">
        <f aca="true" t="shared" si="13" ref="X69:X119">IF(OR(AND(ISNUMBER(L69),AND(L69&gt;0,L69&lt;600)),AND(ISNUMBER(L69),AND(L69&gt;0,M69="YES"))),1,0)</f>
        <v>0</v>
      </c>
      <c r="Y69" s="65">
        <f aca="true" t="shared" si="14" ref="Y69:Y119">IF(AND(OR(J69="YES",K69="YES"),(W69=0)),"Trouble",0)</f>
        <v>0</v>
      </c>
      <c r="Z69" s="79">
        <f aca="true" t="shared" si="15" ref="Z69:Z119">IF(AND(OR(AND(ISNUMBER(L69),AND(L69&gt;0,L69&lt;600)),AND(ISNUMBER(L69),AND(L69&gt;0,M69="YES"))),(X69=0)),"Trouble",0)</f>
        <v>0</v>
      </c>
      <c r="AA69" s="80" t="str">
        <f aca="true" t="shared" si="16" ref="AA69:AA119">IF(AND(W69=1,X69=1),"SRSA","-")</f>
        <v>-</v>
      </c>
      <c r="AB69" s="64">
        <f aca="true" t="shared" si="17" ref="AB69:AB119">IF(R69="YES",1,0)</f>
        <v>1</v>
      </c>
      <c r="AC69" s="65">
        <f aca="true" t="shared" si="18" ref="AC69:AC119">IF(OR(AND(ISNUMBER(P69),P69&gt;=20),(AND(ISNUMBER(P69)=FALSE,AND(ISNUMBER(N69),N69&gt;=20)))),1,0)</f>
        <v>0</v>
      </c>
      <c r="AD69" s="79">
        <f aca="true" t="shared" si="19" ref="AD69:AD119">IF(AND(AB69=1,AC69=1),"Initial",0)</f>
        <v>0</v>
      </c>
      <c r="AE69" s="80" t="str">
        <f aca="true" t="shared" si="20" ref="AE69:AE119">IF(AND(AND(AD69="Initial",AF69=0),AND(ISNUMBER(L69),L69&gt;0)),"RLIS","-")</f>
        <v>-</v>
      </c>
      <c r="AF69" s="64">
        <f aca="true" t="shared" si="21" ref="AF69:AF119">IF(AND(AA69="SRSA",AD69="Initial"),"SRSA",0)</f>
        <v>0</v>
      </c>
      <c r="AG69" s="81" t="s">
        <v>44</v>
      </c>
    </row>
    <row r="70" spans="1:33" ht="12.75">
      <c r="A70" s="62">
        <v>1602100</v>
      </c>
      <c r="B70" s="63">
        <v>2</v>
      </c>
      <c r="C70" s="64" t="s">
        <v>253</v>
      </c>
      <c r="D70" s="65" t="s">
        <v>254</v>
      </c>
      <c r="E70" s="65" t="s">
        <v>255</v>
      </c>
      <c r="F70" s="65">
        <v>83642</v>
      </c>
      <c r="G70" s="66">
        <v>2241</v>
      </c>
      <c r="H70" s="67">
        <v>2088886701</v>
      </c>
      <c r="I70" s="68" t="s">
        <v>83</v>
      </c>
      <c r="J70" s="69" t="s">
        <v>43</v>
      </c>
      <c r="K70" s="70" t="s">
        <v>42</v>
      </c>
      <c r="L70" s="71">
        <v>27655.14</v>
      </c>
      <c r="M70" s="72" t="s">
        <v>43</v>
      </c>
      <c r="N70" s="73">
        <v>5.246643316</v>
      </c>
      <c r="O70" s="69" t="s">
        <v>43</v>
      </c>
      <c r="P70" s="74"/>
      <c r="Q70" s="70" t="str">
        <f t="shared" si="11"/>
        <v>NO</v>
      </c>
      <c r="R70" s="75" t="s">
        <v>43</v>
      </c>
      <c r="S70" s="76">
        <v>681556</v>
      </c>
      <c r="T70" s="77">
        <v>35832</v>
      </c>
      <c r="U70" s="77">
        <v>104263</v>
      </c>
      <c r="V70" s="78">
        <v>99530</v>
      </c>
      <c r="W70" s="64">
        <f t="shared" si="12"/>
        <v>0</v>
      </c>
      <c r="X70" s="65">
        <f t="shared" si="13"/>
        <v>0</v>
      </c>
      <c r="Y70" s="65">
        <f t="shared" si="14"/>
        <v>0</v>
      </c>
      <c r="Z70" s="79">
        <f t="shared" si="15"/>
        <v>0</v>
      </c>
      <c r="AA70" s="80" t="str">
        <f t="shared" si="16"/>
        <v>-</v>
      </c>
      <c r="AB70" s="64">
        <f t="shared" si="17"/>
        <v>0</v>
      </c>
      <c r="AC70" s="65">
        <f t="shared" si="18"/>
        <v>0</v>
      </c>
      <c r="AD70" s="79">
        <f t="shared" si="19"/>
        <v>0</v>
      </c>
      <c r="AE70" s="80" t="str">
        <f t="shared" si="20"/>
        <v>-</v>
      </c>
      <c r="AF70" s="64">
        <f t="shared" si="21"/>
        <v>0</v>
      </c>
      <c r="AG70" s="81" t="s">
        <v>44</v>
      </c>
    </row>
    <row r="71" spans="1:33" ht="12.75">
      <c r="A71" s="62">
        <v>1602130</v>
      </c>
      <c r="B71" s="63">
        <v>134</v>
      </c>
      <c r="C71" s="64" t="s">
        <v>256</v>
      </c>
      <c r="D71" s="65" t="s">
        <v>257</v>
      </c>
      <c r="E71" s="65" t="s">
        <v>258</v>
      </c>
      <c r="F71" s="65">
        <v>83644</v>
      </c>
      <c r="G71" s="66">
        <v>5563</v>
      </c>
      <c r="H71" s="67">
        <v>2085853027</v>
      </c>
      <c r="I71" s="68" t="s">
        <v>90</v>
      </c>
      <c r="J71" s="69" t="s">
        <v>43</v>
      </c>
      <c r="K71" s="70" t="s">
        <v>42</v>
      </c>
      <c r="L71" s="71">
        <v>2526.06</v>
      </c>
      <c r="M71" s="72" t="s">
        <v>43</v>
      </c>
      <c r="N71" s="73">
        <v>12.26519337</v>
      </c>
      <c r="O71" s="69" t="s">
        <v>43</v>
      </c>
      <c r="P71" s="74"/>
      <c r="Q71" s="70" t="str">
        <f t="shared" si="11"/>
        <v>NO</v>
      </c>
      <c r="R71" s="75" t="s">
        <v>43</v>
      </c>
      <c r="S71" s="76">
        <v>134130</v>
      </c>
      <c r="T71" s="77">
        <v>13775</v>
      </c>
      <c r="U71" s="77">
        <v>14778</v>
      </c>
      <c r="V71" s="78">
        <v>10553</v>
      </c>
      <c r="W71" s="64">
        <f t="shared" si="12"/>
        <v>0</v>
      </c>
      <c r="X71" s="65">
        <f t="shared" si="13"/>
        <v>0</v>
      </c>
      <c r="Y71" s="65">
        <f t="shared" si="14"/>
        <v>0</v>
      </c>
      <c r="Z71" s="79">
        <f t="shared" si="15"/>
        <v>0</v>
      </c>
      <c r="AA71" s="80" t="str">
        <f t="shared" si="16"/>
        <v>-</v>
      </c>
      <c r="AB71" s="64">
        <f t="shared" si="17"/>
        <v>0</v>
      </c>
      <c r="AC71" s="65">
        <f t="shared" si="18"/>
        <v>0</v>
      </c>
      <c r="AD71" s="79">
        <f t="shared" si="19"/>
        <v>0</v>
      </c>
      <c r="AE71" s="80" t="str">
        <f t="shared" si="20"/>
        <v>-</v>
      </c>
      <c r="AF71" s="64">
        <f t="shared" si="21"/>
        <v>0</v>
      </c>
      <c r="AG71" s="81" t="s">
        <v>44</v>
      </c>
    </row>
    <row r="72" spans="1:33" ht="12.75">
      <c r="A72" s="62">
        <v>1602160</v>
      </c>
      <c r="B72" s="63">
        <v>433</v>
      </c>
      <c r="C72" s="64" t="s">
        <v>259</v>
      </c>
      <c r="D72" s="65" t="s">
        <v>180</v>
      </c>
      <c r="E72" s="65" t="s">
        <v>260</v>
      </c>
      <c r="F72" s="65">
        <v>83645</v>
      </c>
      <c r="G72" s="66">
        <v>2048</v>
      </c>
      <c r="H72" s="67">
        <v>2083552234</v>
      </c>
      <c r="I72" s="68" t="s">
        <v>49</v>
      </c>
      <c r="J72" s="69" t="s">
        <v>41</v>
      </c>
      <c r="K72" s="70" t="s">
        <v>42</v>
      </c>
      <c r="L72" s="71">
        <v>120.91</v>
      </c>
      <c r="M72" s="72" t="s">
        <v>42</v>
      </c>
      <c r="N72" s="73">
        <v>28</v>
      </c>
      <c r="O72" s="69" t="s">
        <v>41</v>
      </c>
      <c r="P72" s="74"/>
      <c r="Q72" s="70" t="str">
        <f t="shared" si="11"/>
        <v>NO</v>
      </c>
      <c r="R72" s="75" t="s">
        <v>41</v>
      </c>
      <c r="S72" s="76">
        <v>8503</v>
      </c>
      <c r="T72" s="77">
        <v>1833</v>
      </c>
      <c r="U72" s="77">
        <v>1322</v>
      </c>
      <c r="V72" s="78">
        <v>1261</v>
      </c>
      <c r="W72" s="64">
        <f t="shared" si="12"/>
        <v>1</v>
      </c>
      <c r="X72" s="65">
        <f t="shared" si="13"/>
        <v>1</v>
      </c>
      <c r="Y72" s="65">
        <f t="shared" si="14"/>
        <v>0</v>
      </c>
      <c r="Z72" s="79">
        <f t="shared" si="15"/>
        <v>0</v>
      </c>
      <c r="AA72" s="80" t="str">
        <f t="shared" si="16"/>
        <v>SRSA</v>
      </c>
      <c r="AB72" s="64">
        <f t="shared" si="17"/>
        <v>1</v>
      </c>
      <c r="AC72" s="65">
        <f t="shared" si="18"/>
        <v>1</v>
      </c>
      <c r="AD72" s="79" t="str">
        <f t="shared" si="19"/>
        <v>Initial</v>
      </c>
      <c r="AE72" s="80" t="str">
        <f t="shared" si="20"/>
        <v>-</v>
      </c>
      <c r="AF72" s="64" t="str">
        <f t="shared" si="21"/>
        <v>SRSA</v>
      </c>
      <c r="AG72" s="81" t="s">
        <v>44</v>
      </c>
    </row>
    <row r="73" spans="1:33" ht="12.75">
      <c r="A73" s="62">
        <v>1602190</v>
      </c>
      <c r="B73" s="63">
        <v>331</v>
      </c>
      <c r="C73" s="64" t="s">
        <v>261</v>
      </c>
      <c r="D73" s="65" t="s">
        <v>262</v>
      </c>
      <c r="E73" s="65" t="s">
        <v>263</v>
      </c>
      <c r="F73" s="65">
        <v>83350</v>
      </c>
      <c r="G73" s="66">
        <v>1610</v>
      </c>
      <c r="H73" s="67">
        <v>2084364727</v>
      </c>
      <c r="I73" s="68" t="s">
        <v>264</v>
      </c>
      <c r="J73" s="69" t="s">
        <v>43</v>
      </c>
      <c r="K73" s="70" t="s">
        <v>42</v>
      </c>
      <c r="L73" s="71">
        <v>3939.53</v>
      </c>
      <c r="M73" s="72" t="s">
        <v>43</v>
      </c>
      <c r="N73" s="73">
        <v>15.24846835</v>
      </c>
      <c r="O73" s="69" t="s">
        <v>43</v>
      </c>
      <c r="P73" s="74"/>
      <c r="Q73" s="70" t="str">
        <f t="shared" si="11"/>
        <v>NO</v>
      </c>
      <c r="R73" s="75" t="s">
        <v>43</v>
      </c>
      <c r="S73" s="76">
        <v>305346</v>
      </c>
      <c r="T73" s="77">
        <v>37457</v>
      </c>
      <c r="U73" s="77">
        <v>33190</v>
      </c>
      <c r="V73" s="78">
        <v>23248</v>
      </c>
      <c r="W73" s="64">
        <f t="shared" si="12"/>
        <v>0</v>
      </c>
      <c r="X73" s="65">
        <f t="shared" si="13"/>
        <v>0</v>
      </c>
      <c r="Y73" s="65">
        <f t="shared" si="14"/>
        <v>0</v>
      </c>
      <c r="Z73" s="79">
        <f t="shared" si="15"/>
        <v>0</v>
      </c>
      <c r="AA73" s="80" t="str">
        <f t="shared" si="16"/>
        <v>-</v>
      </c>
      <c r="AB73" s="64">
        <f t="shared" si="17"/>
        <v>0</v>
      </c>
      <c r="AC73" s="65">
        <f t="shared" si="18"/>
        <v>0</v>
      </c>
      <c r="AD73" s="79">
        <f t="shared" si="19"/>
        <v>0</v>
      </c>
      <c r="AE73" s="80" t="str">
        <f t="shared" si="20"/>
        <v>-</v>
      </c>
      <c r="AF73" s="64">
        <f t="shared" si="21"/>
        <v>0</v>
      </c>
      <c r="AG73" s="81" t="s">
        <v>44</v>
      </c>
    </row>
    <row r="74" spans="1:33" ht="12.75">
      <c r="A74" s="62">
        <v>1602220</v>
      </c>
      <c r="B74" s="63">
        <v>281</v>
      </c>
      <c r="C74" s="64" t="s">
        <v>265</v>
      </c>
      <c r="D74" s="65" t="s">
        <v>266</v>
      </c>
      <c r="E74" s="65" t="s">
        <v>267</v>
      </c>
      <c r="F74" s="65">
        <v>83843</v>
      </c>
      <c r="G74" s="66">
        <v>2923</v>
      </c>
      <c r="H74" s="67">
        <v>2088821120</v>
      </c>
      <c r="I74" s="68" t="s">
        <v>268</v>
      </c>
      <c r="J74" s="69" t="s">
        <v>43</v>
      </c>
      <c r="K74" s="70" t="s">
        <v>42</v>
      </c>
      <c r="L74" s="71">
        <v>2423.09</v>
      </c>
      <c r="M74" s="72" t="s">
        <v>43</v>
      </c>
      <c r="N74" s="73">
        <v>8.884225254</v>
      </c>
      <c r="O74" s="69" t="s">
        <v>43</v>
      </c>
      <c r="P74" s="74"/>
      <c r="Q74" s="70" t="str">
        <f t="shared" si="11"/>
        <v>NO</v>
      </c>
      <c r="R74" s="75" t="s">
        <v>41</v>
      </c>
      <c r="S74" s="76">
        <v>119671</v>
      </c>
      <c r="T74" s="77">
        <v>9956</v>
      </c>
      <c r="U74" s="77">
        <v>12629</v>
      </c>
      <c r="V74" s="78">
        <v>9854</v>
      </c>
      <c r="W74" s="64">
        <f t="shared" si="12"/>
        <v>0</v>
      </c>
      <c r="X74" s="65">
        <f t="shared" si="13"/>
        <v>0</v>
      </c>
      <c r="Y74" s="65">
        <f t="shared" si="14"/>
        <v>0</v>
      </c>
      <c r="Z74" s="79">
        <f t="shared" si="15"/>
        <v>0</v>
      </c>
      <c r="AA74" s="80" t="str">
        <f t="shared" si="16"/>
        <v>-</v>
      </c>
      <c r="AB74" s="64">
        <f t="shared" si="17"/>
        <v>1</v>
      </c>
      <c r="AC74" s="65">
        <f t="shared" si="18"/>
        <v>0</v>
      </c>
      <c r="AD74" s="79">
        <f t="shared" si="19"/>
        <v>0</v>
      </c>
      <c r="AE74" s="80" t="str">
        <f t="shared" si="20"/>
        <v>-</v>
      </c>
      <c r="AF74" s="64">
        <f t="shared" si="21"/>
        <v>0</v>
      </c>
      <c r="AG74" s="81" t="s">
        <v>44</v>
      </c>
    </row>
    <row r="75" spans="1:33" ht="12.75">
      <c r="A75" s="62">
        <v>1602250</v>
      </c>
      <c r="B75" s="63">
        <v>193</v>
      </c>
      <c r="C75" s="64" t="s">
        <v>269</v>
      </c>
      <c r="D75" s="65" t="s">
        <v>270</v>
      </c>
      <c r="E75" s="65" t="s">
        <v>271</v>
      </c>
      <c r="F75" s="65">
        <v>83647</v>
      </c>
      <c r="G75" s="66">
        <v>2731</v>
      </c>
      <c r="H75" s="67">
        <v>2085872580</v>
      </c>
      <c r="I75" s="68" t="s">
        <v>66</v>
      </c>
      <c r="J75" s="69" t="s">
        <v>43</v>
      </c>
      <c r="K75" s="70" t="s">
        <v>42</v>
      </c>
      <c r="L75" s="71">
        <v>3878.11</v>
      </c>
      <c r="M75" s="72" t="s">
        <v>41</v>
      </c>
      <c r="N75" s="73">
        <v>11.68126825</v>
      </c>
      <c r="O75" s="69" t="s">
        <v>43</v>
      </c>
      <c r="P75" s="74"/>
      <c r="Q75" s="70" t="str">
        <f t="shared" si="11"/>
        <v>NO</v>
      </c>
      <c r="R75" s="75" t="s">
        <v>41</v>
      </c>
      <c r="S75" s="76">
        <v>228605</v>
      </c>
      <c r="T75" s="77">
        <v>25891</v>
      </c>
      <c r="U75" s="77">
        <v>26796</v>
      </c>
      <c r="V75" s="78">
        <v>22427</v>
      </c>
      <c r="W75" s="64">
        <f t="shared" si="12"/>
        <v>0</v>
      </c>
      <c r="X75" s="65">
        <f t="shared" si="13"/>
        <v>1</v>
      </c>
      <c r="Y75" s="65">
        <f t="shared" si="14"/>
        <v>0</v>
      </c>
      <c r="Z75" s="79">
        <f t="shared" si="15"/>
        <v>0</v>
      </c>
      <c r="AA75" s="80" t="str">
        <f t="shared" si="16"/>
        <v>-</v>
      </c>
      <c r="AB75" s="64">
        <f t="shared" si="17"/>
        <v>1</v>
      </c>
      <c r="AC75" s="65">
        <f t="shared" si="18"/>
        <v>0</v>
      </c>
      <c r="AD75" s="79">
        <f t="shared" si="19"/>
        <v>0</v>
      </c>
      <c r="AE75" s="80" t="str">
        <f t="shared" si="20"/>
        <v>-</v>
      </c>
      <c r="AF75" s="64">
        <f t="shared" si="21"/>
        <v>0</v>
      </c>
      <c r="AG75" s="81" t="s">
        <v>44</v>
      </c>
    </row>
    <row r="76" spans="1:33" ht="12.75">
      <c r="A76" s="62">
        <v>1602280</v>
      </c>
      <c r="B76" s="63">
        <v>392</v>
      </c>
      <c r="C76" s="64" t="s">
        <v>272</v>
      </c>
      <c r="D76" s="65" t="s">
        <v>273</v>
      </c>
      <c r="E76" s="65" t="s">
        <v>274</v>
      </c>
      <c r="F76" s="65">
        <v>83846</v>
      </c>
      <c r="G76" s="66" t="s">
        <v>48</v>
      </c>
      <c r="H76" s="67">
        <v>2087441118</v>
      </c>
      <c r="I76" s="68" t="s">
        <v>49</v>
      </c>
      <c r="J76" s="69" t="s">
        <v>41</v>
      </c>
      <c r="K76" s="70" t="s">
        <v>42</v>
      </c>
      <c r="L76" s="71">
        <v>132.15</v>
      </c>
      <c r="M76" s="72" t="s">
        <v>42</v>
      </c>
      <c r="N76" s="73">
        <v>14.79289941</v>
      </c>
      <c r="O76" s="69" t="s">
        <v>43</v>
      </c>
      <c r="P76" s="74"/>
      <c r="Q76" s="70" t="str">
        <f t="shared" si="11"/>
        <v>NO</v>
      </c>
      <c r="R76" s="75" t="s">
        <v>41</v>
      </c>
      <c r="S76" s="76">
        <v>7479</v>
      </c>
      <c r="T76" s="77">
        <v>1212</v>
      </c>
      <c r="U76" s="77">
        <v>1112</v>
      </c>
      <c r="V76" s="78">
        <v>826</v>
      </c>
      <c r="W76" s="64">
        <f t="shared" si="12"/>
        <v>1</v>
      </c>
      <c r="X76" s="65">
        <f t="shared" si="13"/>
        <v>1</v>
      </c>
      <c r="Y76" s="65">
        <f t="shared" si="14"/>
        <v>0</v>
      </c>
      <c r="Z76" s="79">
        <f t="shared" si="15"/>
        <v>0</v>
      </c>
      <c r="AA76" s="80" t="str">
        <f t="shared" si="16"/>
        <v>SRSA</v>
      </c>
      <c r="AB76" s="64">
        <f t="shared" si="17"/>
        <v>1</v>
      </c>
      <c r="AC76" s="65">
        <f t="shared" si="18"/>
        <v>0</v>
      </c>
      <c r="AD76" s="79">
        <f t="shared" si="19"/>
        <v>0</v>
      </c>
      <c r="AE76" s="80" t="str">
        <f t="shared" si="20"/>
        <v>-</v>
      </c>
      <c r="AF76" s="64">
        <f t="shared" si="21"/>
        <v>0</v>
      </c>
      <c r="AG76" s="81" t="s">
        <v>44</v>
      </c>
    </row>
    <row r="77" spans="1:33" ht="12.75">
      <c r="A77" s="62">
        <v>1602310</v>
      </c>
      <c r="B77" s="63">
        <v>418</v>
      </c>
      <c r="C77" s="64" t="s">
        <v>275</v>
      </c>
      <c r="D77" s="65" t="s">
        <v>276</v>
      </c>
      <c r="E77" s="65" t="s">
        <v>277</v>
      </c>
      <c r="F77" s="65">
        <v>83344</v>
      </c>
      <c r="G77" s="66" t="s">
        <v>48</v>
      </c>
      <c r="H77" s="67">
        <v>2084325233</v>
      </c>
      <c r="I77" s="68" t="s">
        <v>49</v>
      </c>
      <c r="J77" s="69" t="s">
        <v>41</v>
      </c>
      <c r="K77" s="70" t="s">
        <v>42</v>
      </c>
      <c r="L77" s="71">
        <v>223.51</v>
      </c>
      <c r="M77" s="72" t="s">
        <v>42</v>
      </c>
      <c r="N77" s="73">
        <v>19.92753623</v>
      </c>
      <c r="O77" s="69" t="s">
        <v>43</v>
      </c>
      <c r="P77" s="74"/>
      <c r="Q77" s="70" t="str">
        <f t="shared" si="11"/>
        <v>NO</v>
      </c>
      <c r="R77" s="75" t="s">
        <v>41</v>
      </c>
      <c r="S77" s="76">
        <v>11485</v>
      </c>
      <c r="T77" s="77">
        <v>2487</v>
      </c>
      <c r="U77" s="77">
        <v>2038</v>
      </c>
      <c r="V77" s="78">
        <v>1456</v>
      </c>
      <c r="W77" s="64">
        <f t="shared" si="12"/>
        <v>1</v>
      </c>
      <c r="X77" s="65">
        <f t="shared" si="13"/>
        <v>1</v>
      </c>
      <c r="Y77" s="65">
        <f t="shared" si="14"/>
        <v>0</v>
      </c>
      <c r="Z77" s="79">
        <f t="shared" si="15"/>
        <v>0</v>
      </c>
      <c r="AA77" s="80" t="str">
        <f t="shared" si="16"/>
        <v>SRSA</v>
      </c>
      <c r="AB77" s="64">
        <f t="shared" si="17"/>
        <v>1</v>
      </c>
      <c r="AC77" s="65">
        <f t="shared" si="18"/>
        <v>0</v>
      </c>
      <c r="AD77" s="79">
        <f t="shared" si="19"/>
        <v>0</v>
      </c>
      <c r="AE77" s="80" t="str">
        <f t="shared" si="20"/>
        <v>-</v>
      </c>
      <c r="AF77" s="64">
        <f t="shared" si="21"/>
        <v>0</v>
      </c>
      <c r="AG77" s="81" t="s">
        <v>44</v>
      </c>
    </row>
    <row r="78" spans="1:33" ht="12.75">
      <c r="A78" s="62">
        <v>1602340</v>
      </c>
      <c r="B78" s="63">
        <v>131</v>
      </c>
      <c r="C78" s="64" t="s">
        <v>278</v>
      </c>
      <c r="D78" s="65" t="s">
        <v>279</v>
      </c>
      <c r="E78" s="65" t="s">
        <v>280</v>
      </c>
      <c r="F78" s="65">
        <v>83686</v>
      </c>
      <c r="G78" s="66">
        <v>6634</v>
      </c>
      <c r="H78" s="67">
        <v>2084652700</v>
      </c>
      <c r="I78" s="68" t="s">
        <v>83</v>
      </c>
      <c r="J78" s="69" t="s">
        <v>43</v>
      </c>
      <c r="K78" s="70" t="s">
        <v>42</v>
      </c>
      <c r="L78" s="71">
        <v>12795.82</v>
      </c>
      <c r="M78" s="72" t="s">
        <v>43</v>
      </c>
      <c r="N78" s="73">
        <v>11.64158208</v>
      </c>
      <c r="O78" s="69" t="s">
        <v>43</v>
      </c>
      <c r="P78" s="74"/>
      <c r="Q78" s="70" t="str">
        <f t="shared" si="11"/>
        <v>NO</v>
      </c>
      <c r="R78" s="75" t="s">
        <v>43</v>
      </c>
      <c r="S78" s="76">
        <v>647427</v>
      </c>
      <c r="T78" s="77">
        <v>72907</v>
      </c>
      <c r="U78" s="77">
        <v>78927</v>
      </c>
      <c r="V78" s="78">
        <v>58226</v>
      </c>
      <c r="W78" s="64">
        <f t="shared" si="12"/>
        <v>0</v>
      </c>
      <c r="X78" s="65">
        <f t="shared" si="13"/>
        <v>0</v>
      </c>
      <c r="Y78" s="65">
        <f t="shared" si="14"/>
        <v>0</v>
      </c>
      <c r="Z78" s="79">
        <f t="shared" si="15"/>
        <v>0</v>
      </c>
      <c r="AA78" s="80" t="str">
        <f t="shared" si="16"/>
        <v>-</v>
      </c>
      <c r="AB78" s="64">
        <f t="shared" si="17"/>
        <v>0</v>
      </c>
      <c r="AC78" s="65">
        <f t="shared" si="18"/>
        <v>0</v>
      </c>
      <c r="AD78" s="79">
        <f t="shared" si="19"/>
        <v>0</v>
      </c>
      <c r="AE78" s="80" t="str">
        <f t="shared" si="20"/>
        <v>-</v>
      </c>
      <c r="AF78" s="64">
        <f t="shared" si="21"/>
        <v>0</v>
      </c>
      <c r="AG78" s="81" t="s">
        <v>44</v>
      </c>
    </row>
    <row r="79" spans="1:33" ht="12.75">
      <c r="A79" s="62">
        <v>1602370</v>
      </c>
      <c r="B79" s="63">
        <v>372</v>
      </c>
      <c r="C79" s="64" t="s">
        <v>281</v>
      </c>
      <c r="D79" s="65" t="s">
        <v>282</v>
      </c>
      <c r="E79" s="65" t="s">
        <v>283</v>
      </c>
      <c r="F79" s="65">
        <v>83655</v>
      </c>
      <c r="G79" s="66">
        <v>3009</v>
      </c>
      <c r="H79" s="67">
        <v>2082785740</v>
      </c>
      <c r="I79" s="68" t="s">
        <v>49</v>
      </c>
      <c r="J79" s="69" t="s">
        <v>41</v>
      </c>
      <c r="K79" s="70" t="s">
        <v>42</v>
      </c>
      <c r="L79" s="71">
        <v>893.86</v>
      </c>
      <c r="M79" s="72" t="s">
        <v>43</v>
      </c>
      <c r="N79" s="73">
        <v>15.56256572</v>
      </c>
      <c r="O79" s="69" t="s">
        <v>43</v>
      </c>
      <c r="P79" s="74"/>
      <c r="Q79" s="70" t="str">
        <f t="shared" si="11"/>
        <v>NO</v>
      </c>
      <c r="R79" s="75" t="s">
        <v>41</v>
      </c>
      <c r="S79" s="76">
        <v>65861</v>
      </c>
      <c r="T79" s="77">
        <v>7418</v>
      </c>
      <c r="U79" s="77">
        <v>7197</v>
      </c>
      <c r="V79" s="78">
        <v>5105</v>
      </c>
      <c r="W79" s="64">
        <f t="shared" si="12"/>
        <v>1</v>
      </c>
      <c r="X79" s="65">
        <f t="shared" si="13"/>
        <v>0</v>
      </c>
      <c r="Y79" s="65">
        <f t="shared" si="14"/>
        <v>0</v>
      </c>
      <c r="Z79" s="79">
        <f t="shared" si="15"/>
        <v>0</v>
      </c>
      <c r="AA79" s="80" t="str">
        <f t="shared" si="16"/>
        <v>-</v>
      </c>
      <c r="AB79" s="64">
        <f t="shared" si="17"/>
        <v>1</v>
      </c>
      <c r="AC79" s="65">
        <f t="shared" si="18"/>
        <v>0</v>
      </c>
      <c r="AD79" s="79">
        <f t="shared" si="19"/>
        <v>0</v>
      </c>
      <c r="AE79" s="80" t="str">
        <f t="shared" si="20"/>
        <v>-</v>
      </c>
      <c r="AF79" s="64">
        <f t="shared" si="21"/>
        <v>0</v>
      </c>
      <c r="AG79" s="81" t="s">
        <v>44</v>
      </c>
    </row>
    <row r="80" spans="1:33" ht="12.75">
      <c r="A80" s="62">
        <v>1602400</v>
      </c>
      <c r="B80" s="63">
        <v>302</v>
      </c>
      <c r="C80" s="64" t="s">
        <v>284</v>
      </c>
      <c r="D80" s="65" t="s">
        <v>285</v>
      </c>
      <c r="E80" s="65" t="s">
        <v>286</v>
      </c>
      <c r="F80" s="65">
        <v>83543</v>
      </c>
      <c r="G80" s="66" t="s">
        <v>48</v>
      </c>
      <c r="H80" s="67">
        <v>2089372551</v>
      </c>
      <c r="I80" s="68" t="s">
        <v>49</v>
      </c>
      <c r="J80" s="69" t="s">
        <v>41</v>
      </c>
      <c r="K80" s="70" t="s">
        <v>42</v>
      </c>
      <c r="L80" s="71">
        <v>162.24</v>
      </c>
      <c r="M80" s="72" t="s">
        <v>42</v>
      </c>
      <c r="N80" s="73">
        <v>13.06306306</v>
      </c>
      <c r="O80" s="69" t="s">
        <v>43</v>
      </c>
      <c r="P80" s="74"/>
      <c r="Q80" s="70" t="str">
        <f t="shared" si="11"/>
        <v>NO</v>
      </c>
      <c r="R80" s="75" t="s">
        <v>41</v>
      </c>
      <c r="S80" s="76">
        <v>11001</v>
      </c>
      <c r="T80" s="77">
        <v>1210</v>
      </c>
      <c r="U80" s="77">
        <v>1199</v>
      </c>
      <c r="V80" s="78">
        <v>1384</v>
      </c>
      <c r="W80" s="64">
        <f t="shared" si="12"/>
        <v>1</v>
      </c>
      <c r="X80" s="65">
        <f t="shared" si="13"/>
        <v>1</v>
      </c>
      <c r="Y80" s="65">
        <f t="shared" si="14"/>
        <v>0</v>
      </c>
      <c r="Z80" s="79">
        <f t="shared" si="15"/>
        <v>0</v>
      </c>
      <c r="AA80" s="80" t="str">
        <f t="shared" si="16"/>
        <v>SRSA</v>
      </c>
      <c r="AB80" s="64">
        <f t="shared" si="17"/>
        <v>1</v>
      </c>
      <c r="AC80" s="65">
        <f t="shared" si="18"/>
        <v>0</v>
      </c>
      <c r="AD80" s="79">
        <f t="shared" si="19"/>
        <v>0</v>
      </c>
      <c r="AE80" s="80" t="str">
        <f t="shared" si="20"/>
        <v>-</v>
      </c>
      <c r="AF80" s="64">
        <f t="shared" si="21"/>
        <v>0</v>
      </c>
      <c r="AG80" s="81" t="s">
        <v>44</v>
      </c>
    </row>
    <row r="81" spans="1:33" ht="12.75">
      <c r="A81" s="62">
        <v>1602430</v>
      </c>
      <c r="B81" s="63">
        <v>149</v>
      </c>
      <c r="C81" s="64" t="s">
        <v>287</v>
      </c>
      <c r="D81" s="65" t="s">
        <v>288</v>
      </c>
      <c r="E81" s="65" t="s">
        <v>289</v>
      </c>
      <c r="F81" s="65">
        <v>83217</v>
      </c>
      <c r="G81" s="66" t="s">
        <v>48</v>
      </c>
      <c r="H81" s="67">
        <v>2086487848</v>
      </c>
      <c r="I81" s="68" t="s">
        <v>49</v>
      </c>
      <c r="J81" s="69" t="s">
        <v>41</v>
      </c>
      <c r="K81" s="70" t="s">
        <v>42</v>
      </c>
      <c r="L81" s="71">
        <v>188.19</v>
      </c>
      <c r="M81" s="72" t="s">
        <v>42</v>
      </c>
      <c r="N81" s="73">
        <v>16.48351648</v>
      </c>
      <c r="O81" s="69" t="s">
        <v>43</v>
      </c>
      <c r="P81" s="74"/>
      <c r="Q81" s="70" t="str">
        <f t="shared" si="11"/>
        <v>NO</v>
      </c>
      <c r="R81" s="75" t="s">
        <v>41</v>
      </c>
      <c r="S81" s="76">
        <v>11639</v>
      </c>
      <c r="T81" s="77">
        <v>1586</v>
      </c>
      <c r="U81" s="77">
        <v>1460</v>
      </c>
      <c r="V81" s="78">
        <v>1518</v>
      </c>
      <c r="W81" s="64">
        <f t="shared" si="12"/>
        <v>1</v>
      </c>
      <c r="X81" s="65">
        <f t="shared" si="13"/>
        <v>1</v>
      </c>
      <c r="Y81" s="65">
        <f t="shared" si="14"/>
        <v>0</v>
      </c>
      <c r="Z81" s="79">
        <f t="shared" si="15"/>
        <v>0</v>
      </c>
      <c r="AA81" s="80" t="str">
        <f t="shared" si="16"/>
        <v>SRSA</v>
      </c>
      <c r="AB81" s="64">
        <f t="shared" si="17"/>
        <v>1</v>
      </c>
      <c r="AC81" s="65">
        <f t="shared" si="18"/>
        <v>0</v>
      </c>
      <c r="AD81" s="79">
        <f t="shared" si="19"/>
        <v>0</v>
      </c>
      <c r="AE81" s="80" t="str">
        <f t="shared" si="20"/>
        <v>-</v>
      </c>
      <c r="AF81" s="64">
        <f t="shared" si="21"/>
        <v>0</v>
      </c>
      <c r="AG81" s="81" t="s">
        <v>44</v>
      </c>
    </row>
    <row r="82" spans="1:33" ht="12.75">
      <c r="A82" s="62">
        <v>1602460</v>
      </c>
      <c r="B82" s="63">
        <v>135</v>
      </c>
      <c r="C82" s="64" t="s">
        <v>290</v>
      </c>
      <c r="D82" s="65" t="s">
        <v>291</v>
      </c>
      <c r="E82" s="65" t="s">
        <v>292</v>
      </c>
      <c r="F82" s="65">
        <v>83656</v>
      </c>
      <c r="G82" s="66" t="s">
        <v>48</v>
      </c>
      <c r="H82" s="67">
        <v>2084597442</v>
      </c>
      <c r="I82" s="68" t="s">
        <v>40</v>
      </c>
      <c r="J82" s="69" t="s">
        <v>41</v>
      </c>
      <c r="K82" s="70" t="s">
        <v>42</v>
      </c>
      <c r="L82" s="71">
        <v>293.73</v>
      </c>
      <c r="M82" s="72" t="s">
        <v>42</v>
      </c>
      <c r="N82" s="73">
        <v>19.87179487</v>
      </c>
      <c r="O82" s="69" t="s">
        <v>43</v>
      </c>
      <c r="P82" s="74"/>
      <c r="Q82" s="70" t="str">
        <f t="shared" si="11"/>
        <v>NO</v>
      </c>
      <c r="R82" s="75" t="s">
        <v>41</v>
      </c>
      <c r="S82" s="76">
        <v>24073</v>
      </c>
      <c r="T82" s="77">
        <v>2823</v>
      </c>
      <c r="U82" s="77">
        <v>2544</v>
      </c>
      <c r="V82" s="78">
        <v>1897</v>
      </c>
      <c r="W82" s="64">
        <f t="shared" si="12"/>
        <v>1</v>
      </c>
      <c r="X82" s="65">
        <f t="shared" si="13"/>
        <v>1</v>
      </c>
      <c r="Y82" s="65">
        <f t="shared" si="14"/>
        <v>0</v>
      </c>
      <c r="Z82" s="79">
        <f t="shared" si="15"/>
        <v>0</v>
      </c>
      <c r="AA82" s="80" t="str">
        <f t="shared" si="16"/>
        <v>SRSA</v>
      </c>
      <c r="AB82" s="64">
        <f t="shared" si="17"/>
        <v>1</v>
      </c>
      <c r="AC82" s="65">
        <f t="shared" si="18"/>
        <v>0</v>
      </c>
      <c r="AD82" s="79">
        <f t="shared" si="19"/>
        <v>0</v>
      </c>
      <c r="AE82" s="80" t="str">
        <f t="shared" si="20"/>
        <v>-</v>
      </c>
      <c r="AF82" s="64">
        <f t="shared" si="21"/>
        <v>0</v>
      </c>
      <c r="AG82" s="81" t="s">
        <v>44</v>
      </c>
    </row>
    <row r="83" spans="1:33" ht="12.75">
      <c r="A83" s="62">
        <v>1602490</v>
      </c>
      <c r="B83" s="63">
        <v>351</v>
      </c>
      <c r="C83" s="64" t="s">
        <v>293</v>
      </c>
      <c r="D83" s="65" t="s">
        <v>294</v>
      </c>
      <c r="E83" s="65" t="s">
        <v>295</v>
      </c>
      <c r="F83" s="65">
        <v>83252</v>
      </c>
      <c r="G83" s="66">
        <v>1235</v>
      </c>
      <c r="H83" s="67">
        <v>2087662255</v>
      </c>
      <c r="I83" s="68" t="s">
        <v>49</v>
      </c>
      <c r="J83" s="69" t="s">
        <v>41</v>
      </c>
      <c r="K83" s="70" t="s">
        <v>42</v>
      </c>
      <c r="L83" s="71">
        <v>877.84</v>
      </c>
      <c r="M83" s="72" t="s">
        <v>41</v>
      </c>
      <c r="N83" s="73">
        <v>12.41299304</v>
      </c>
      <c r="O83" s="69" t="s">
        <v>43</v>
      </c>
      <c r="P83" s="74"/>
      <c r="Q83" s="70" t="str">
        <f t="shared" si="11"/>
        <v>NO</v>
      </c>
      <c r="R83" s="75" t="s">
        <v>41</v>
      </c>
      <c r="S83" s="76">
        <v>50442</v>
      </c>
      <c r="T83" s="77">
        <v>4921</v>
      </c>
      <c r="U83" s="77">
        <v>5265</v>
      </c>
      <c r="V83" s="78">
        <v>5963</v>
      </c>
      <c r="W83" s="64">
        <f t="shared" si="12"/>
        <v>1</v>
      </c>
      <c r="X83" s="65">
        <f t="shared" si="13"/>
        <v>1</v>
      </c>
      <c r="Y83" s="65">
        <f t="shared" si="14"/>
        <v>0</v>
      </c>
      <c r="Z83" s="79">
        <f t="shared" si="15"/>
        <v>0</v>
      </c>
      <c r="AA83" s="80" t="str">
        <f t="shared" si="16"/>
        <v>SRSA</v>
      </c>
      <c r="AB83" s="64">
        <f t="shared" si="17"/>
        <v>1</v>
      </c>
      <c r="AC83" s="65">
        <f t="shared" si="18"/>
        <v>0</v>
      </c>
      <c r="AD83" s="79">
        <f t="shared" si="19"/>
        <v>0</v>
      </c>
      <c r="AE83" s="80" t="str">
        <f t="shared" si="20"/>
        <v>-</v>
      </c>
      <c r="AF83" s="64">
        <f t="shared" si="21"/>
        <v>0</v>
      </c>
      <c r="AG83" s="81" t="s">
        <v>44</v>
      </c>
    </row>
    <row r="84" spans="1:33" ht="12.75">
      <c r="A84" s="62">
        <v>1602520</v>
      </c>
      <c r="B84" s="63">
        <v>171</v>
      </c>
      <c r="C84" s="64" t="s">
        <v>296</v>
      </c>
      <c r="D84" s="65" t="s">
        <v>297</v>
      </c>
      <c r="E84" s="65" t="s">
        <v>298</v>
      </c>
      <c r="F84" s="65">
        <v>83544</v>
      </c>
      <c r="G84" s="66" t="s">
        <v>48</v>
      </c>
      <c r="H84" s="67">
        <v>2084765593</v>
      </c>
      <c r="I84" s="68" t="s">
        <v>299</v>
      </c>
      <c r="J84" s="69" t="s">
        <v>43</v>
      </c>
      <c r="K84" s="70" t="s">
        <v>42</v>
      </c>
      <c r="L84" s="71">
        <v>1292.3</v>
      </c>
      <c r="M84" s="72" t="s">
        <v>41</v>
      </c>
      <c r="N84" s="73">
        <v>14.34911243</v>
      </c>
      <c r="O84" s="69" t="s">
        <v>43</v>
      </c>
      <c r="P84" s="74"/>
      <c r="Q84" s="70" t="str">
        <f t="shared" si="11"/>
        <v>NO</v>
      </c>
      <c r="R84" s="75" t="s">
        <v>41</v>
      </c>
      <c r="S84" s="76">
        <v>91761</v>
      </c>
      <c r="T84" s="77">
        <v>11742</v>
      </c>
      <c r="U84" s="77">
        <v>11144</v>
      </c>
      <c r="V84" s="78">
        <v>9641</v>
      </c>
      <c r="W84" s="64">
        <f t="shared" si="12"/>
        <v>0</v>
      </c>
      <c r="X84" s="65">
        <f t="shared" si="13"/>
        <v>1</v>
      </c>
      <c r="Y84" s="65">
        <f t="shared" si="14"/>
        <v>0</v>
      </c>
      <c r="Z84" s="79">
        <f t="shared" si="15"/>
        <v>0</v>
      </c>
      <c r="AA84" s="80" t="str">
        <f t="shared" si="16"/>
        <v>-</v>
      </c>
      <c r="AB84" s="64">
        <f t="shared" si="17"/>
        <v>1</v>
      </c>
      <c r="AC84" s="65">
        <f t="shared" si="18"/>
        <v>0</v>
      </c>
      <c r="AD84" s="79">
        <f t="shared" si="19"/>
        <v>0</v>
      </c>
      <c r="AE84" s="80" t="str">
        <f t="shared" si="20"/>
        <v>-</v>
      </c>
      <c r="AF84" s="64">
        <f t="shared" si="21"/>
        <v>0</v>
      </c>
      <c r="AG84" s="81" t="s">
        <v>44</v>
      </c>
    </row>
    <row r="85" spans="1:33" ht="12.75">
      <c r="A85" s="62">
        <v>1602550</v>
      </c>
      <c r="B85" s="63">
        <v>137</v>
      </c>
      <c r="C85" s="64" t="s">
        <v>300</v>
      </c>
      <c r="D85" s="65" t="s">
        <v>301</v>
      </c>
      <c r="E85" s="65" t="s">
        <v>302</v>
      </c>
      <c r="F85" s="65">
        <v>83660</v>
      </c>
      <c r="G85" s="66">
        <v>5611</v>
      </c>
      <c r="H85" s="67">
        <v>2087225115</v>
      </c>
      <c r="I85" s="68" t="s">
        <v>40</v>
      </c>
      <c r="J85" s="69" t="s">
        <v>41</v>
      </c>
      <c r="K85" s="70" t="s">
        <v>42</v>
      </c>
      <c r="L85" s="71">
        <v>986.91</v>
      </c>
      <c r="M85" s="72" t="s">
        <v>43</v>
      </c>
      <c r="N85" s="73">
        <v>19.81450253</v>
      </c>
      <c r="O85" s="69" t="s">
        <v>43</v>
      </c>
      <c r="P85" s="74"/>
      <c r="Q85" s="70" t="str">
        <f t="shared" si="11"/>
        <v>NO</v>
      </c>
      <c r="R85" s="75" t="s">
        <v>41</v>
      </c>
      <c r="S85" s="76">
        <v>80991</v>
      </c>
      <c r="T85" s="77">
        <v>9689</v>
      </c>
      <c r="U85" s="77">
        <v>8576</v>
      </c>
      <c r="V85" s="78">
        <v>4887</v>
      </c>
      <c r="W85" s="64">
        <f t="shared" si="12"/>
        <v>1</v>
      </c>
      <c r="X85" s="65">
        <f t="shared" si="13"/>
        <v>0</v>
      </c>
      <c r="Y85" s="65">
        <f t="shared" si="14"/>
        <v>0</v>
      </c>
      <c r="Z85" s="79">
        <f t="shared" si="15"/>
        <v>0</v>
      </c>
      <c r="AA85" s="80" t="str">
        <f t="shared" si="16"/>
        <v>-</v>
      </c>
      <c r="AB85" s="64">
        <f t="shared" si="17"/>
        <v>1</v>
      </c>
      <c r="AC85" s="65">
        <f t="shared" si="18"/>
        <v>0</v>
      </c>
      <c r="AD85" s="79">
        <f t="shared" si="19"/>
        <v>0</v>
      </c>
      <c r="AE85" s="80" t="str">
        <f t="shared" si="20"/>
        <v>-</v>
      </c>
      <c r="AF85" s="64">
        <f t="shared" si="21"/>
        <v>0</v>
      </c>
      <c r="AG85" s="81" t="s">
        <v>44</v>
      </c>
    </row>
    <row r="86" spans="1:33" ht="12.75">
      <c r="A86" s="62">
        <v>1602580</v>
      </c>
      <c r="B86" s="63">
        <v>371</v>
      </c>
      <c r="C86" s="64" t="s">
        <v>303</v>
      </c>
      <c r="D86" s="65" t="s">
        <v>304</v>
      </c>
      <c r="E86" s="65" t="s">
        <v>305</v>
      </c>
      <c r="F86" s="65">
        <v>83661</v>
      </c>
      <c r="G86" s="66">
        <v>2603</v>
      </c>
      <c r="H86" s="67">
        <v>2086429366</v>
      </c>
      <c r="I86" s="68" t="s">
        <v>94</v>
      </c>
      <c r="J86" s="69" t="s">
        <v>43</v>
      </c>
      <c r="K86" s="70" t="s">
        <v>42</v>
      </c>
      <c r="L86" s="71">
        <v>1722.16</v>
      </c>
      <c r="M86" s="72" t="s">
        <v>43</v>
      </c>
      <c r="N86" s="73">
        <v>15.41251133</v>
      </c>
      <c r="O86" s="69" t="s">
        <v>43</v>
      </c>
      <c r="P86" s="74"/>
      <c r="Q86" s="70" t="str">
        <f t="shared" si="11"/>
        <v>NO</v>
      </c>
      <c r="R86" s="75" t="s">
        <v>41</v>
      </c>
      <c r="S86" s="76">
        <v>127451</v>
      </c>
      <c r="T86" s="77">
        <v>15725</v>
      </c>
      <c r="U86" s="77">
        <v>14382</v>
      </c>
      <c r="V86" s="78">
        <v>8723</v>
      </c>
      <c r="W86" s="64">
        <f t="shared" si="12"/>
        <v>0</v>
      </c>
      <c r="X86" s="65">
        <f t="shared" si="13"/>
        <v>0</v>
      </c>
      <c r="Y86" s="65">
        <f t="shared" si="14"/>
        <v>0</v>
      </c>
      <c r="Z86" s="79">
        <f t="shared" si="15"/>
        <v>0</v>
      </c>
      <c r="AA86" s="80" t="str">
        <f t="shared" si="16"/>
        <v>-</v>
      </c>
      <c r="AB86" s="64">
        <f t="shared" si="17"/>
        <v>1</v>
      </c>
      <c r="AC86" s="65">
        <f t="shared" si="18"/>
        <v>0</v>
      </c>
      <c r="AD86" s="79">
        <f t="shared" si="19"/>
        <v>0</v>
      </c>
      <c r="AE86" s="80" t="str">
        <f t="shared" si="20"/>
        <v>-</v>
      </c>
      <c r="AF86" s="64">
        <f t="shared" si="21"/>
        <v>0</v>
      </c>
      <c r="AG86" s="81" t="s">
        <v>44</v>
      </c>
    </row>
    <row r="87" spans="1:33" ht="12.75">
      <c r="A87" s="62">
        <v>1602610</v>
      </c>
      <c r="B87" s="63">
        <v>364</v>
      </c>
      <c r="C87" s="64" t="s">
        <v>306</v>
      </c>
      <c r="D87" s="65" t="s">
        <v>307</v>
      </c>
      <c r="E87" s="65" t="s">
        <v>308</v>
      </c>
      <c r="F87" s="65">
        <v>97910</v>
      </c>
      <c r="G87" s="66">
        <v>119</v>
      </c>
      <c r="H87" s="67">
        <v>2085832420</v>
      </c>
      <c r="I87" s="68" t="s">
        <v>40</v>
      </c>
      <c r="J87" s="69" t="s">
        <v>41</v>
      </c>
      <c r="K87" s="70" t="s">
        <v>42</v>
      </c>
      <c r="L87" s="71">
        <v>24.3</v>
      </c>
      <c r="M87" s="72" t="s">
        <v>42</v>
      </c>
      <c r="N87" s="73">
        <v>9.677419355</v>
      </c>
      <c r="O87" s="69" t="s">
        <v>43</v>
      </c>
      <c r="P87" s="74"/>
      <c r="Q87" s="70" t="str">
        <f t="shared" si="11"/>
        <v>NO</v>
      </c>
      <c r="R87" s="75" t="s">
        <v>41</v>
      </c>
      <c r="S87" s="76">
        <v>2599</v>
      </c>
      <c r="T87" s="77">
        <v>60</v>
      </c>
      <c r="U87" s="77">
        <v>104</v>
      </c>
      <c r="V87" s="78">
        <v>162</v>
      </c>
      <c r="W87" s="64">
        <f t="shared" si="12"/>
        <v>1</v>
      </c>
      <c r="X87" s="65">
        <f t="shared" si="13"/>
        <v>1</v>
      </c>
      <c r="Y87" s="65">
        <f t="shared" si="14"/>
        <v>0</v>
      </c>
      <c r="Z87" s="79">
        <f t="shared" si="15"/>
        <v>0</v>
      </c>
      <c r="AA87" s="80" t="str">
        <f t="shared" si="16"/>
        <v>SRSA</v>
      </c>
      <c r="AB87" s="64">
        <f t="shared" si="17"/>
        <v>1</v>
      </c>
      <c r="AC87" s="65">
        <f t="shared" si="18"/>
        <v>0</v>
      </c>
      <c r="AD87" s="79">
        <f t="shared" si="19"/>
        <v>0</v>
      </c>
      <c r="AE87" s="80" t="str">
        <f t="shared" si="20"/>
        <v>-</v>
      </c>
      <c r="AF87" s="64">
        <f t="shared" si="21"/>
        <v>0</v>
      </c>
      <c r="AG87" s="81" t="s">
        <v>44</v>
      </c>
    </row>
    <row r="88" spans="1:33" ht="12.75">
      <c r="A88" s="62">
        <v>1600815</v>
      </c>
      <c r="B88" s="63">
        <v>44</v>
      </c>
      <c r="C88" s="64" t="s">
        <v>309</v>
      </c>
      <c r="D88" s="65" t="s">
        <v>180</v>
      </c>
      <c r="E88" s="65" t="s">
        <v>310</v>
      </c>
      <c r="F88" s="65">
        <v>83851</v>
      </c>
      <c r="G88" s="66" t="s">
        <v>48</v>
      </c>
      <c r="H88" s="67">
        <v>2086861621</v>
      </c>
      <c r="I88" s="68" t="s">
        <v>49</v>
      </c>
      <c r="J88" s="69" t="s">
        <v>41</v>
      </c>
      <c r="K88" s="70" t="s">
        <v>42</v>
      </c>
      <c r="L88" s="71">
        <v>477.95</v>
      </c>
      <c r="M88" s="72" t="s">
        <v>42</v>
      </c>
      <c r="N88" s="73">
        <v>18.45549738</v>
      </c>
      <c r="O88" s="69" t="s">
        <v>43</v>
      </c>
      <c r="P88" s="74"/>
      <c r="Q88" s="70" t="str">
        <f t="shared" si="11"/>
        <v>NO</v>
      </c>
      <c r="R88" s="75" t="s">
        <v>41</v>
      </c>
      <c r="S88" s="76">
        <v>45654</v>
      </c>
      <c r="T88" s="77">
        <v>7099</v>
      </c>
      <c r="U88" s="77">
        <v>5927</v>
      </c>
      <c r="V88" s="78">
        <v>4354</v>
      </c>
      <c r="W88" s="64">
        <f t="shared" si="12"/>
        <v>1</v>
      </c>
      <c r="X88" s="65">
        <f t="shared" si="13"/>
        <v>1</v>
      </c>
      <c r="Y88" s="65">
        <f t="shared" si="14"/>
        <v>0</v>
      </c>
      <c r="Z88" s="79">
        <f t="shared" si="15"/>
        <v>0</v>
      </c>
      <c r="AA88" s="80" t="str">
        <f t="shared" si="16"/>
        <v>SRSA</v>
      </c>
      <c r="AB88" s="64">
        <f t="shared" si="17"/>
        <v>1</v>
      </c>
      <c r="AC88" s="65">
        <f t="shared" si="18"/>
        <v>0</v>
      </c>
      <c r="AD88" s="79">
        <f t="shared" si="19"/>
        <v>0</v>
      </c>
      <c r="AE88" s="80" t="str">
        <f t="shared" si="20"/>
        <v>-</v>
      </c>
      <c r="AF88" s="64">
        <f t="shared" si="21"/>
        <v>0</v>
      </c>
      <c r="AG88" s="81" t="s">
        <v>44</v>
      </c>
    </row>
    <row r="89" spans="1:33" ht="12.75">
      <c r="A89" s="62">
        <v>1602640</v>
      </c>
      <c r="B89" s="63">
        <v>25</v>
      </c>
      <c r="C89" s="64" t="s">
        <v>311</v>
      </c>
      <c r="D89" s="65" t="s">
        <v>312</v>
      </c>
      <c r="E89" s="65" t="s">
        <v>313</v>
      </c>
      <c r="F89" s="65">
        <v>83204</v>
      </c>
      <c r="G89" s="66">
        <v>6119</v>
      </c>
      <c r="H89" s="67">
        <v>2082323563</v>
      </c>
      <c r="I89" s="68" t="s">
        <v>83</v>
      </c>
      <c r="J89" s="69" t="s">
        <v>43</v>
      </c>
      <c r="K89" s="70" t="s">
        <v>42</v>
      </c>
      <c r="L89" s="71">
        <v>11427.52</v>
      </c>
      <c r="M89" s="72" t="s">
        <v>43</v>
      </c>
      <c r="N89" s="73">
        <v>14.58527493</v>
      </c>
      <c r="O89" s="69" t="s">
        <v>43</v>
      </c>
      <c r="P89" s="74"/>
      <c r="Q89" s="70" t="str">
        <f t="shared" si="11"/>
        <v>NO</v>
      </c>
      <c r="R89" s="75" t="s">
        <v>43</v>
      </c>
      <c r="S89" s="76">
        <v>692740</v>
      </c>
      <c r="T89" s="77">
        <v>87162</v>
      </c>
      <c r="U89" s="77">
        <v>87098</v>
      </c>
      <c r="V89" s="78">
        <v>55894</v>
      </c>
      <c r="W89" s="64">
        <f t="shared" si="12"/>
        <v>0</v>
      </c>
      <c r="X89" s="65">
        <f t="shared" si="13"/>
        <v>0</v>
      </c>
      <c r="Y89" s="65">
        <f t="shared" si="14"/>
        <v>0</v>
      </c>
      <c r="Z89" s="79">
        <f t="shared" si="15"/>
        <v>0</v>
      </c>
      <c r="AA89" s="80" t="str">
        <f t="shared" si="16"/>
        <v>-</v>
      </c>
      <c r="AB89" s="64">
        <f t="shared" si="17"/>
        <v>0</v>
      </c>
      <c r="AC89" s="65">
        <f t="shared" si="18"/>
        <v>0</v>
      </c>
      <c r="AD89" s="79">
        <f t="shared" si="19"/>
        <v>0</v>
      </c>
      <c r="AE89" s="80" t="str">
        <f t="shared" si="20"/>
        <v>-</v>
      </c>
      <c r="AF89" s="64">
        <f t="shared" si="21"/>
        <v>0</v>
      </c>
      <c r="AG89" s="81" t="s">
        <v>44</v>
      </c>
    </row>
    <row r="90" spans="1:33" ht="12.75">
      <c r="A90" s="62">
        <v>1602670</v>
      </c>
      <c r="B90" s="63">
        <v>273</v>
      </c>
      <c r="C90" s="64" t="s">
        <v>314</v>
      </c>
      <c r="D90" s="65" t="s">
        <v>315</v>
      </c>
      <c r="E90" s="65" t="s">
        <v>316</v>
      </c>
      <c r="F90" s="65">
        <v>83877</v>
      </c>
      <c r="G90" s="66">
        <v>7255</v>
      </c>
      <c r="H90" s="67">
        <v>2087731658</v>
      </c>
      <c r="I90" s="68" t="s">
        <v>53</v>
      </c>
      <c r="J90" s="69" t="s">
        <v>43</v>
      </c>
      <c r="K90" s="70" t="s">
        <v>42</v>
      </c>
      <c r="L90" s="71">
        <v>4807.95</v>
      </c>
      <c r="M90" s="72" t="s">
        <v>43</v>
      </c>
      <c r="N90" s="73">
        <v>13.5154185</v>
      </c>
      <c r="O90" s="69" t="s">
        <v>43</v>
      </c>
      <c r="P90" s="74"/>
      <c r="Q90" s="70" t="str">
        <f t="shared" si="11"/>
        <v>NO</v>
      </c>
      <c r="R90" s="75" t="s">
        <v>43</v>
      </c>
      <c r="S90" s="76">
        <v>216887</v>
      </c>
      <c r="T90" s="77">
        <v>35135</v>
      </c>
      <c r="U90" s="77">
        <v>35015</v>
      </c>
      <c r="V90" s="78">
        <v>22274</v>
      </c>
      <c r="W90" s="64">
        <f t="shared" si="12"/>
        <v>0</v>
      </c>
      <c r="X90" s="65">
        <f t="shared" si="13"/>
        <v>0</v>
      </c>
      <c r="Y90" s="65">
        <f t="shared" si="14"/>
        <v>0</v>
      </c>
      <c r="Z90" s="79">
        <f t="shared" si="15"/>
        <v>0</v>
      </c>
      <c r="AA90" s="80" t="str">
        <f t="shared" si="16"/>
        <v>-</v>
      </c>
      <c r="AB90" s="64">
        <f t="shared" si="17"/>
        <v>0</v>
      </c>
      <c r="AC90" s="65">
        <f t="shared" si="18"/>
        <v>0</v>
      </c>
      <c r="AD90" s="79">
        <f t="shared" si="19"/>
        <v>0</v>
      </c>
      <c r="AE90" s="80" t="str">
        <f t="shared" si="20"/>
        <v>-</v>
      </c>
      <c r="AF90" s="64">
        <f t="shared" si="21"/>
        <v>0</v>
      </c>
      <c r="AG90" s="81" t="s">
        <v>44</v>
      </c>
    </row>
    <row r="91" spans="1:33" ht="12.75">
      <c r="A91" s="62">
        <v>1602700</v>
      </c>
      <c r="B91" s="63">
        <v>285</v>
      </c>
      <c r="C91" s="64" t="s">
        <v>317</v>
      </c>
      <c r="D91" s="65" t="s">
        <v>318</v>
      </c>
      <c r="E91" s="65" t="s">
        <v>319</v>
      </c>
      <c r="F91" s="65">
        <v>83855</v>
      </c>
      <c r="G91" s="66" t="s">
        <v>48</v>
      </c>
      <c r="H91" s="67">
        <v>2088750327</v>
      </c>
      <c r="I91" s="68" t="s">
        <v>49</v>
      </c>
      <c r="J91" s="69" t="s">
        <v>41</v>
      </c>
      <c r="K91" s="70" t="s">
        <v>42</v>
      </c>
      <c r="L91" s="71">
        <v>519.11</v>
      </c>
      <c r="M91" s="72" t="s">
        <v>42</v>
      </c>
      <c r="N91" s="73">
        <v>13.34332834</v>
      </c>
      <c r="O91" s="69" t="s">
        <v>43</v>
      </c>
      <c r="P91" s="74"/>
      <c r="Q91" s="70" t="str">
        <f t="shared" si="11"/>
        <v>NO</v>
      </c>
      <c r="R91" s="75" t="s">
        <v>41</v>
      </c>
      <c r="S91" s="76">
        <v>33465</v>
      </c>
      <c r="T91" s="77">
        <v>3771</v>
      </c>
      <c r="U91" s="77">
        <v>3697</v>
      </c>
      <c r="V91" s="78">
        <v>3455</v>
      </c>
      <c r="W91" s="64">
        <f t="shared" si="12"/>
        <v>1</v>
      </c>
      <c r="X91" s="65">
        <f t="shared" si="13"/>
        <v>1</v>
      </c>
      <c r="Y91" s="65">
        <f t="shared" si="14"/>
        <v>0</v>
      </c>
      <c r="Z91" s="79">
        <f t="shared" si="15"/>
        <v>0</v>
      </c>
      <c r="AA91" s="80" t="str">
        <f t="shared" si="16"/>
        <v>SRSA</v>
      </c>
      <c r="AB91" s="64">
        <f t="shared" si="17"/>
        <v>1</v>
      </c>
      <c r="AC91" s="65">
        <f t="shared" si="18"/>
        <v>0</v>
      </c>
      <c r="AD91" s="79">
        <f t="shared" si="19"/>
        <v>0</v>
      </c>
      <c r="AE91" s="80" t="str">
        <f t="shared" si="20"/>
        <v>-</v>
      </c>
      <c r="AF91" s="64">
        <f t="shared" si="21"/>
        <v>0</v>
      </c>
      <c r="AG91" s="81" t="s">
        <v>44</v>
      </c>
    </row>
    <row r="92" spans="1:33" ht="12.75">
      <c r="A92" s="62">
        <v>1602730</v>
      </c>
      <c r="B92" s="63">
        <v>191</v>
      </c>
      <c r="C92" s="64" t="s">
        <v>320</v>
      </c>
      <c r="D92" s="65" t="s">
        <v>321</v>
      </c>
      <c r="E92" s="65" t="s">
        <v>271</v>
      </c>
      <c r="F92" s="65">
        <v>83647</v>
      </c>
      <c r="G92" s="66" t="s">
        <v>48</v>
      </c>
      <c r="H92" s="67">
        <v>2088683243</v>
      </c>
      <c r="I92" s="68" t="s">
        <v>49</v>
      </c>
      <c r="J92" s="69" t="s">
        <v>41</v>
      </c>
      <c r="K92" s="70" t="s">
        <v>42</v>
      </c>
      <c r="L92" s="71">
        <v>2.99</v>
      </c>
      <c r="M92" s="72" t="s">
        <v>42</v>
      </c>
      <c r="N92" s="73">
        <v>11.11111111</v>
      </c>
      <c r="O92" s="69" t="s">
        <v>43</v>
      </c>
      <c r="P92" s="74"/>
      <c r="Q92" s="70" t="str">
        <f t="shared" si="11"/>
        <v>NO</v>
      </c>
      <c r="R92" s="75" t="s">
        <v>41</v>
      </c>
      <c r="S92" s="76">
        <v>344</v>
      </c>
      <c r="T92" s="77">
        <v>0</v>
      </c>
      <c r="U92" s="77">
        <v>12</v>
      </c>
      <c r="V92" s="78">
        <v>39</v>
      </c>
      <c r="W92" s="64">
        <f t="shared" si="12"/>
        <v>1</v>
      </c>
      <c r="X92" s="65">
        <f t="shared" si="13"/>
        <v>1</v>
      </c>
      <c r="Y92" s="65">
        <f t="shared" si="14"/>
        <v>0</v>
      </c>
      <c r="Z92" s="79">
        <f t="shared" si="15"/>
        <v>0</v>
      </c>
      <c r="AA92" s="80" t="str">
        <f t="shared" si="16"/>
        <v>SRSA</v>
      </c>
      <c r="AB92" s="64">
        <f t="shared" si="17"/>
        <v>1</v>
      </c>
      <c r="AC92" s="65">
        <f t="shared" si="18"/>
        <v>0</v>
      </c>
      <c r="AD92" s="79">
        <f t="shared" si="19"/>
        <v>0</v>
      </c>
      <c r="AE92" s="80" t="str">
        <f t="shared" si="20"/>
        <v>-</v>
      </c>
      <c r="AF92" s="64">
        <f t="shared" si="21"/>
        <v>0</v>
      </c>
      <c r="AG92" s="81" t="s">
        <v>44</v>
      </c>
    </row>
    <row r="93" spans="1:33" ht="12.75">
      <c r="A93" s="62">
        <v>1600960</v>
      </c>
      <c r="B93" s="63">
        <v>201</v>
      </c>
      <c r="C93" s="64" t="s">
        <v>322</v>
      </c>
      <c r="D93" s="65" t="s">
        <v>323</v>
      </c>
      <c r="E93" s="65" t="s">
        <v>324</v>
      </c>
      <c r="F93" s="65">
        <v>83263</v>
      </c>
      <c r="G93" s="66">
        <v>1527</v>
      </c>
      <c r="H93" s="67">
        <v>2088520283</v>
      </c>
      <c r="I93" s="68" t="s">
        <v>90</v>
      </c>
      <c r="J93" s="69" t="s">
        <v>43</v>
      </c>
      <c r="K93" s="70" t="s">
        <v>42</v>
      </c>
      <c r="L93" s="71">
        <v>2349.38</v>
      </c>
      <c r="M93" s="72" t="s">
        <v>43</v>
      </c>
      <c r="N93" s="73">
        <v>7.797594359</v>
      </c>
      <c r="O93" s="69" t="s">
        <v>43</v>
      </c>
      <c r="P93" s="74"/>
      <c r="Q93" s="70" t="str">
        <f t="shared" si="11"/>
        <v>NO</v>
      </c>
      <c r="R93" s="75" t="s">
        <v>43</v>
      </c>
      <c r="S93" s="76">
        <v>103946</v>
      </c>
      <c r="T93" s="77">
        <v>7869</v>
      </c>
      <c r="U93" s="77">
        <v>11132</v>
      </c>
      <c r="V93" s="78">
        <v>10796</v>
      </c>
      <c r="W93" s="64">
        <f t="shared" si="12"/>
        <v>0</v>
      </c>
      <c r="X93" s="65">
        <f t="shared" si="13"/>
        <v>0</v>
      </c>
      <c r="Y93" s="65">
        <f t="shared" si="14"/>
        <v>0</v>
      </c>
      <c r="Z93" s="79">
        <f t="shared" si="15"/>
        <v>0</v>
      </c>
      <c r="AA93" s="80" t="str">
        <f t="shared" si="16"/>
        <v>-</v>
      </c>
      <c r="AB93" s="64">
        <f t="shared" si="17"/>
        <v>0</v>
      </c>
      <c r="AC93" s="65">
        <f t="shared" si="18"/>
        <v>0</v>
      </c>
      <c r="AD93" s="79">
        <f t="shared" si="19"/>
        <v>0</v>
      </c>
      <c r="AE93" s="80" t="str">
        <f t="shared" si="20"/>
        <v>-</v>
      </c>
      <c r="AF93" s="64">
        <f t="shared" si="21"/>
        <v>0</v>
      </c>
      <c r="AG93" s="81" t="s">
        <v>44</v>
      </c>
    </row>
    <row r="94" spans="1:33" ht="12.75">
      <c r="A94" s="62">
        <v>1602760</v>
      </c>
      <c r="B94" s="63">
        <v>316</v>
      </c>
      <c r="C94" s="64" t="s">
        <v>325</v>
      </c>
      <c r="D94" s="65" t="s">
        <v>326</v>
      </c>
      <c r="E94" s="65" t="s">
        <v>327</v>
      </c>
      <c r="F94" s="65">
        <v>83349</v>
      </c>
      <c r="G94" s="66" t="s">
        <v>48</v>
      </c>
      <c r="H94" s="67">
        <v>2084872790</v>
      </c>
      <c r="I94" s="68" t="s">
        <v>49</v>
      </c>
      <c r="J94" s="69" t="s">
        <v>41</v>
      </c>
      <c r="K94" s="70" t="s">
        <v>42</v>
      </c>
      <c r="L94" s="71">
        <v>211.18</v>
      </c>
      <c r="M94" s="72" t="s">
        <v>42</v>
      </c>
      <c r="N94" s="73">
        <v>8.450704225</v>
      </c>
      <c r="O94" s="69" t="s">
        <v>43</v>
      </c>
      <c r="P94" s="74"/>
      <c r="Q94" s="70" t="str">
        <f t="shared" si="11"/>
        <v>NO</v>
      </c>
      <c r="R94" s="75" t="s">
        <v>41</v>
      </c>
      <c r="S94" s="76">
        <v>15242</v>
      </c>
      <c r="T94" s="77">
        <v>1616</v>
      </c>
      <c r="U94" s="77">
        <v>1708</v>
      </c>
      <c r="V94" s="78">
        <v>1551</v>
      </c>
      <c r="W94" s="64">
        <f t="shared" si="12"/>
        <v>1</v>
      </c>
      <c r="X94" s="65">
        <f t="shared" si="13"/>
        <v>1</v>
      </c>
      <c r="Y94" s="65">
        <f t="shared" si="14"/>
        <v>0</v>
      </c>
      <c r="Z94" s="79">
        <f t="shared" si="15"/>
        <v>0</v>
      </c>
      <c r="AA94" s="80" t="str">
        <f t="shared" si="16"/>
        <v>SRSA</v>
      </c>
      <c r="AB94" s="64">
        <f t="shared" si="17"/>
        <v>1</v>
      </c>
      <c r="AC94" s="65">
        <f t="shared" si="18"/>
        <v>0</v>
      </c>
      <c r="AD94" s="79">
        <f t="shared" si="19"/>
        <v>0</v>
      </c>
      <c r="AE94" s="80" t="str">
        <f t="shared" si="20"/>
        <v>-</v>
      </c>
      <c r="AF94" s="64">
        <f t="shared" si="21"/>
        <v>0</v>
      </c>
      <c r="AG94" s="81" t="s">
        <v>44</v>
      </c>
    </row>
    <row r="95" spans="1:33" ht="12.75">
      <c r="A95" s="62">
        <v>1602790</v>
      </c>
      <c r="B95" s="63">
        <v>252</v>
      </c>
      <c r="C95" s="64" t="s">
        <v>328</v>
      </c>
      <c r="D95" s="65" t="s">
        <v>329</v>
      </c>
      <c r="E95" s="65" t="s">
        <v>330</v>
      </c>
      <c r="F95" s="65">
        <v>83443</v>
      </c>
      <c r="G95" s="66" t="s">
        <v>48</v>
      </c>
      <c r="H95" s="67">
        <v>2085387482</v>
      </c>
      <c r="I95" s="68" t="s">
        <v>40</v>
      </c>
      <c r="J95" s="69" t="s">
        <v>41</v>
      </c>
      <c r="K95" s="70" t="s">
        <v>42</v>
      </c>
      <c r="L95" s="71">
        <v>651.88</v>
      </c>
      <c r="M95" s="72" t="s">
        <v>43</v>
      </c>
      <c r="N95" s="73">
        <v>16.05839416</v>
      </c>
      <c r="O95" s="69" t="s">
        <v>43</v>
      </c>
      <c r="P95" s="74"/>
      <c r="Q95" s="70" t="str">
        <f t="shared" si="11"/>
        <v>NO</v>
      </c>
      <c r="R95" s="75" t="s">
        <v>41</v>
      </c>
      <c r="S95" s="76">
        <v>31951</v>
      </c>
      <c r="T95" s="77">
        <v>4503</v>
      </c>
      <c r="U95" s="77">
        <v>4191</v>
      </c>
      <c r="V95" s="78">
        <v>3488</v>
      </c>
      <c r="W95" s="64">
        <f t="shared" si="12"/>
        <v>1</v>
      </c>
      <c r="X95" s="65">
        <f t="shared" si="13"/>
        <v>0</v>
      </c>
      <c r="Y95" s="65">
        <f t="shared" si="14"/>
        <v>0</v>
      </c>
      <c r="Z95" s="79">
        <f t="shared" si="15"/>
        <v>0</v>
      </c>
      <c r="AA95" s="80" t="str">
        <f t="shared" si="16"/>
        <v>-</v>
      </c>
      <c r="AB95" s="64">
        <f t="shared" si="17"/>
        <v>1</v>
      </c>
      <c r="AC95" s="65">
        <f t="shared" si="18"/>
        <v>0</v>
      </c>
      <c r="AD95" s="79">
        <f t="shared" si="19"/>
        <v>0</v>
      </c>
      <c r="AE95" s="80" t="str">
        <f t="shared" si="20"/>
        <v>-</v>
      </c>
      <c r="AF95" s="64">
        <f t="shared" si="21"/>
        <v>0</v>
      </c>
      <c r="AG95" s="81" t="s">
        <v>44</v>
      </c>
    </row>
    <row r="96" spans="1:33" ht="12.75">
      <c r="A96" s="62">
        <v>1602820</v>
      </c>
      <c r="B96" s="63">
        <v>382</v>
      </c>
      <c r="C96" s="64" t="s">
        <v>331</v>
      </c>
      <c r="D96" s="65" t="s">
        <v>307</v>
      </c>
      <c r="E96" s="65" t="s">
        <v>332</v>
      </c>
      <c r="F96" s="65">
        <v>83271</v>
      </c>
      <c r="G96" s="66" t="s">
        <v>48</v>
      </c>
      <c r="H96" s="67">
        <v>2085482231</v>
      </c>
      <c r="I96" s="68" t="s">
        <v>40</v>
      </c>
      <c r="J96" s="69" t="s">
        <v>41</v>
      </c>
      <c r="K96" s="70" t="s">
        <v>42</v>
      </c>
      <c r="L96" s="71">
        <v>145.34</v>
      </c>
      <c r="M96" s="72" t="s">
        <v>42</v>
      </c>
      <c r="N96" s="73">
        <v>8.536585366</v>
      </c>
      <c r="O96" s="69" t="s">
        <v>43</v>
      </c>
      <c r="P96" s="74"/>
      <c r="Q96" s="70" t="str">
        <f t="shared" si="11"/>
        <v>NO</v>
      </c>
      <c r="R96" s="75" t="s">
        <v>41</v>
      </c>
      <c r="S96" s="76">
        <v>10281</v>
      </c>
      <c r="T96" s="77">
        <v>1000</v>
      </c>
      <c r="U96" s="77">
        <v>1018</v>
      </c>
      <c r="V96" s="78">
        <v>1065</v>
      </c>
      <c r="W96" s="64">
        <f t="shared" si="12"/>
        <v>1</v>
      </c>
      <c r="X96" s="65">
        <f t="shared" si="13"/>
        <v>1</v>
      </c>
      <c r="Y96" s="65">
        <f t="shared" si="14"/>
        <v>0</v>
      </c>
      <c r="Z96" s="79">
        <f t="shared" si="15"/>
        <v>0</v>
      </c>
      <c r="AA96" s="80" t="str">
        <f t="shared" si="16"/>
        <v>SRSA</v>
      </c>
      <c r="AB96" s="64">
        <f t="shared" si="17"/>
        <v>1</v>
      </c>
      <c r="AC96" s="65">
        <f t="shared" si="18"/>
        <v>0</v>
      </c>
      <c r="AD96" s="79">
        <f t="shared" si="19"/>
        <v>0</v>
      </c>
      <c r="AE96" s="80" t="str">
        <f t="shared" si="20"/>
        <v>-</v>
      </c>
      <c r="AF96" s="64">
        <f t="shared" si="21"/>
        <v>0</v>
      </c>
      <c r="AG96" s="81" t="s">
        <v>44</v>
      </c>
    </row>
    <row r="97" spans="1:33" ht="12.75">
      <c r="A97" s="62">
        <v>1602850</v>
      </c>
      <c r="B97" s="63">
        <v>291</v>
      </c>
      <c r="C97" s="64" t="s">
        <v>333</v>
      </c>
      <c r="D97" s="65" t="s">
        <v>334</v>
      </c>
      <c r="E97" s="65" t="s">
        <v>335</v>
      </c>
      <c r="F97" s="65">
        <v>83467</v>
      </c>
      <c r="G97" s="66">
        <v>4706</v>
      </c>
      <c r="H97" s="67">
        <v>2087564271</v>
      </c>
      <c r="I97" s="68" t="s">
        <v>94</v>
      </c>
      <c r="J97" s="69" t="s">
        <v>43</v>
      </c>
      <c r="K97" s="70" t="s">
        <v>42</v>
      </c>
      <c r="L97" s="71">
        <v>982.83</v>
      </c>
      <c r="M97" s="72" t="s">
        <v>41</v>
      </c>
      <c r="N97" s="73">
        <v>14.82084691</v>
      </c>
      <c r="O97" s="69" t="s">
        <v>43</v>
      </c>
      <c r="P97" s="74"/>
      <c r="Q97" s="70" t="str">
        <f t="shared" si="11"/>
        <v>NO</v>
      </c>
      <c r="R97" s="75" t="s">
        <v>41</v>
      </c>
      <c r="S97" s="76">
        <v>81990</v>
      </c>
      <c r="T97" s="77">
        <v>9274</v>
      </c>
      <c r="U97" s="77">
        <v>8526</v>
      </c>
      <c r="V97" s="78">
        <v>7560</v>
      </c>
      <c r="W97" s="64">
        <f t="shared" si="12"/>
        <v>0</v>
      </c>
      <c r="X97" s="65">
        <f t="shared" si="13"/>
        <v>1</v>
      </c>
      <c r="Y97" s="65">
        <f t="shared" si="14"/>
        <v>0</v>
      </c>
      <c r="Z97" s="79">
        <f t="shared" si="15"/>
        <v>0</v>
      </c>
      <c r="AA97" s="80" t="str">
        <f t="shared" si="16"/>
        <v>-</v>
      </c>
      <c r="AB97" s="64">
        <f t="shared" si="17"/>
        <v>1</v>
      </c>
      <c r="AC97" s="65">
        <f t="shared" si="18"/>
        <v>0</v>
      </c>
      <c r="AD97" s="79">
        <f t="shared" si="19"/>
        <v>0</v>
      </c>
      <c r="AE97" s="80" t="str">
        <f t="shared" si="20"/>
        <v>-</v>
      </c>
      <c r="AF97" s="64">
        <f t="shared" si="21"/>
        <v>0</v>
      </c>
      <c r="AG97" s="81" t="s">
        <v>44</v>
      </c>
    </row>
    <row r="98" spans="1:33" ht="12.75">
      <c r="A98" s="62">
        <v>1602910</v>
      </c>
      <c r="B98" s="63">
        <v>60</v>
      </c>
      <c r="C98" s="64" t="s">
        <v>336</v>
      </c>
      <c r="D98" s="65" t="s">
        <v>337</v>
      </c>
      <c r="E98" s="65" t="s">
        <v>338</v>
      </c>
      <c r="F98" s="65">
        <v>83274</v>
      </c>
      <c r="G98" s="66">
        <v>1461</v>
      </c>
      <c r="H98" s="67">
        <v>2083573411</v>
      </c>
      <c r="I98" s="68" t="s">
        <v>94</v>
      </c>
      <c r="J98" s="69" t="s">
        <v>43</v>
      </c>
      <c r="K98" s="70" t="s">
        <v>42</v>
      </c>
      <c r="L98" s="71">
        <v>1977.14</v>
      </c>
      <c r="M98" s="72" t="s">
        <v>43</v>
      </c>
      <c r="N98" s="73">
        <v>7.637231504</v>
      </c>
      <c r="O98" s="69" t="s">
        <v>43</v>
      </c>
      <c r="P98" s="74"/>
      <c r="Q98" s="70" t="str">
        <f t="shared" si="11"/>
        <v>NO</v>
      </c>
      <c r="R98" s="75" t="s">
        <v>41</v>
      </c>
      <c r="S98" s="76">
        <v>96027</v>
      </c>
      <c r="T98" s="77">
        <v>7429</v>
      </c>
      <c r="U98" s="77">
        <v>10313</v>
      </c>
      <c r="V98" s="78">
        <v>7458</v>
      </c>
      <c r="W98" s="64">
        <f t="shared" si="12"/>
        <v>0</v>
      </c>
      <c r="X98" s="65">
        <f t="shared" si="13"/>
        <v>0</v>
      </c>
      <c r="Y98" s="65">
        <f t="shared" si="14"/>
        <v>0</v>
      </c>
      <c r="Z98" s="79">
        <f t="shared" si="15"/>
        <v>0</v>
      </c>
      <c r="AA98" s="80" t="str">
        <f t="shared" si="16"/>
        <v>-</v>
      </c>
      <c r="AB98" s="64">
        <f t="shared" si="17"/>
        <v>1</v>
      </c>
      <c r="AC98" s="65">
        <f t="shared" si="18"/>
        <v>0</v>
      </c>
      <c r="AD98" s="79">
        <f t="shared" si="19"/>
        <v>0</v>
      </c>
      <c r="AE98" s="80" t="str">
        <f t="shared" si="20"/>
        <v>-</v>
      </c>
      <c r="AF98" s="64">
        <f t="shared" si="21"/>
        <v>0</v>
      </c>
      <c r="AG98" s="81" t="s">
        <v>44</v>
      </c>
    </row>
    <row r="99" spans="1:33" ht="12.75">
      <c r="A99" s="62">
        <v>1602940</v>
      </c>
      <c r="B99" s="63">
        <v>312</v>
      </c>
      <c r="C99" s="64" t="s">
        <v>339</v>
      </c>
      <c r="D99" s="65" t="s">
        <v>340</v>
      </c>
      <c r="E99" s="65" t="s">
        <v>341</v>
      </c>
      <c r="F99" s="65">
        <v>83352</v>
      </c>
      <c r="G99" s="66" t="s">
        <v>48</v>
      </c>
      <c r="H99" s="67">
        <v>2088862338</v>
      </c>
      <c r="I99" s="68" t="s">
        <v>94</v>
      </c>
      <c r="J99" s="69" t="s">
        <v>43</v>
      </c>
      <c r="K99" s="70" t="s">
        <v>42</v>
      </c>
      <c r="L99" s="71">
        <v>490.93</v>
      </c>
      <c r="M99" s="72" t="s">
        <v>42</v>
      </c>
      <c r="N99" s="73">
        <v>10.38461538</v>
      </c>
      <c r="O99" s="69" t="s">
        <v>43</v>
      </c>
      <c r="P99" s="74"/>
      <c r="Q99" s="70" t="str">
        <f t="shared" si="11"/>
        <v>NO</v>
      </c>
      <c r="R99" s="75" t="s">
        <v>41</v>
      </c>
      <c r="S99" s="76">
        <v>19953</v>
      </c>
      <c r="T99" s="77">
        <v>2576</v>
      </c>
      <c r="U99" s="77">
        <v>2645</v>
      </c>
      <c r="V99" s="78">
        <v>3658</v>
      </c>
      <c r="W99" s="64">
        <f t="shared" si="12"/>
        <v>0</v>
      </c>
      <c r="X99" s="65">
        <f t="shared" si="13"/>
        <v>1</v>
      </c>
      <c r="Y99" s="65">
        <f t="shared" si="14"/>
        <v>0</v>
      </c>
      <c r="Z99" s="79">
        <f t="shared" si="15"/>
        <v>0</v>
      </c>
      <c r="AA99" s="80" t="str">
        <f t="shared" si="16"/>
        <v>-</v>
      </c>
      <c r="AB99" s="64">
        <f t="shared" si="17"/>
        <v>1</v>
      </c>
      <c r="AC99" s="65">
        <f t="shared" si="18"/>
        <v>0</v>
      </c>
      <c r="AD99" s="79">
        <f t="shared" si="19"/>
        <v>0</v>
      </c>
      <c r="AE99" s="80" t="str">
        <f t="shared" si="20"/>
        <v>-</v>
      </c>
      <c r="AF99" s="64">
        <f t="shared" si="21"/>
        <v>0</v>
      </c>
      <c r="AG99" s="81" t="s">
        <v>44</v>
      </c>
    </row>
    <row r="100" spans="1:33" ht="12.75">
      <c r="A100" s="62">
        <v>1602970</v>
      </c>
      <c r="B100" s="63">
        <v>52</v>
      </c>
      <c r="C100" s="64" t="s">
        <v>342</v>
      </c>
      <c r="D100" s="65" t="s">
        <v>343</v>
      </c>
      <c r="E100" s="65" t="s">
        <v>69</v>
      </c>
      <c r="F100" s="65">
        <v>83221</v>
      </c>
      <c r="G100" s="66">
        <v>6065</v>
      </c>
      <c r="H100" s="67">
        <v>2086843001</v>
      </c>
      <c r="I100" s="68" t="s">
        <v>49</v>
      </c>
      <c r="J100" s="69" t="s">
        <v>41</v>
      </c>
      <c r="K100" s="70" t="s">
        <v>42</v>
      </c>
      <c r="L100" s="71">
        <v>1928.37</v>
      </c>
      <c r="M100" s="72" t="s">
        <v>43</v>
      </c>
      <c r="N100" s="73">
        <v>9.416195857</v>
      </c>
      <c r="O100" s="69" t="s">
        <v>43</v>
      </c>
      <c r="P100" s="74"/>
      <c r="Q100" s="70" t="str">
        <f t="shared" si="11"/>
        <v>NO</v>
      </c>
      <c r="R100" s="75" t="s">
        <v>41</v>
      </c>
      <c r="S100" s="76">
        <v>81025</v>
      </c>
      <c r="T100" s="77">
        <v>9113</v>
      </c>
      <c r="U100" s="77">
        <v>10848</v>
      </c>
      <c r="V100" s="78">
        <v>10278</v>
      </c>
      <c r="W100" s="64">
        <f t="shared" si="12"/>
        <v>1</v>
      </c>
      <c r="X100" s="65">
        <f t="shared" si="13"/>
        <v>0</v>
      </c>
      <c r="Y100" s="65">
        <f t="shared" si="14"/>
        <v>0</v>
      </c>
      <c r="Z100" s="79">
        <f t="shared" si="15"/>
        <v>0</v>
      </c>
      <c r="AA100" s="80" t="str">
        <f t="shared" si="16"/>
        <v>-</v>
      </c>
      <c r="AB100" s="64">
        <f t="shared" si="17"/>
        <v>1</v>
      </c>
      <c r="AC100" s="65">
        <f t="shared" si="18"/>
        <v>0</v>
      </c>
      <c r="AD100" s="79">
        <f t="shared" si="19"/>
        <v>0</v>
      </c>
      <c r="AE100" s="80" t="str">
        <f t="shared" si="20"/>
        <v>-</v>
      </c>
      <c r="AF100" s="64">
        <f t="shared" si="21"/>
        <v>0</v>
      </c>
      <c r="AG100" s="81" t="s">
        <v>44</v>
      </c>
    </row>
    <row r="101" spans="1:33" ht="12.75">
      <c r="A101" s="62">
        <v>1603000</v>
      </c>
      <c r="B101" s="63">
        <v>150</v>
      </c>
      <c r="C101" s="64" t="s">
        <v>344</v>
      </c>
      <c r="D101" s="65" t="s">
        <v>345</v>
      </c>
      <c r="E101" s="65" t="s">
        <v>346</v>
      </c>
      <c r="F101" s="65">
        <v>83276</v>
      </c>
      <c r="G101" s="66">
        <v>1683</v>
      </c>
      <c r="H101" s="67">
        <v>2085473371</v>
      </c>
      <c r="I101" s="68" t="s">
        <v>66</v>
      </c>
      <c r="J101" s="69" t="s">
        <v>43</v>
      </c>
      <c r="K101" s="70" t="s">
        <v>42</v>
      </c>
      <c r="L101" s="71">
        <v>936.2</v>
      </c>
      <c r="M101" s="72" t="s">
        <v>41</v>
      </c>
      <c r="N101" s="73">
        <v>8.024072217</v>
      </c>
      <c r="O101" s="69" t="s">
        <v>43</v>
      </c>
      <c r="P101" s="74"/>
      <c r="Q101" s="70" t="str">
        <f t="shared" si="11"/>
        <v>NO</v>
      </c>
      <c r="R101" s="75" t="s">
        <v>41</v>
      </c>
      <c r="S101" s="76">
        <v>30344</v>
      </c>
      <c r="T101" s="77">
        <v>3690</v>
      </c>
      <c r="U101" s="77">
        <v>4689</v>
      </c>
      <c r="V101" s="78">
        <v>5963</v>
      </c>
      <c r="W101" s="64">
        <f t="shared" si="12"/>
        <v>0</v>
      </c>
      <c r="X101" s="65">
        <f t="shared" si="13"/>
        <v>1</v>
      </c>
      <c r="Y101" s="65">
        <f t="shared" si="14"/>
        <v>0</v>
      </c>
      <c r="Z101" s="79">
        <f t="shared" si="15"/>
        <v>0</v>
      </c>
      <c r="AA101" s="80" t="str">
        <f t="shared" si="16"/>
        <v>-</v>
      </c>
      <c r="AB101" s="64">
        <f t="shared" si="17"/>
        <v>1</v>
      </c>
      <c r="AC101" s="65">
        <f t="shared" si="18"/>
        <v>0</v>
      </c>
      <c r="AD101" s="79">
        <f t="shared" si="19"/>
        <v>0</v>
      </c>
      <c r="AE101" s="80" t="str">
        <f t="shared" si="20"/>
        <v>-</v>
      </c>
      <c r="AF101" s="64">
        <f t="shared" si="21"/>
        <v>0</v>
      </c>
      <c r="AG101" s="81" t="s">
        <v>44</v>
      </c>
    </row>
    <row r="102" spans="1:33" ht="12.75">
      <c r="A102" s="62">
        <v>1603030</v>
      </c>
      <c r="B102" s="63">
        <v>292</v>
      </c>
      <c r="C102" s="64" t="s">
        <v>347</v>
      </c>
      <c r="D102" s="65" t="s">
        <v>307</v>
      </c>
      <c r="E102" s="65" t="s">
        <v>348</v>
      </c>
      <c r="F102" s="65">
        <v>83464</v>
      </c>
      <c r="G102" s="66" t="s">
        <v>48</v>
      </c>
      <c r="H102" s="67">
        <v>2087682441</v>
      </c>
      <c r="I102" s="68" t="s">
        <v>49</v>
      </c>
      <c r="J102" s="69" t="s">
        <v>41</v>
      </c>
      <c r="K102" s="70" t="s">
        <v>42</v>
      </c>
      <c r="L102" s="71">
        <v>100.17</v>
      </c>
      <c r="M102" s="72" t="s">
        <v>42</v>
      </c>
      <c r="N102" s="73">
        <v>27.43902439</v>
      </c>
      <c r="O102" s="69" t="s">
        <v>41</v>
      </c>
      <c r="P102" s="74"/>
      <c r="Q102" s="70" t="str">
        <f t="shared" si="11"/>
        <v>NO</v>
      </c>
      <c r="R102" s="75" t="s">
        <v>41</v>
      </c>
      <c r="S102" s="76">
        <v>9136</v>
      </c>
      <c r="T102" s="77">
        <v>2517</v>
      </c>
      <c r="U102" s="77">
        <v>1803</v>
      </c>
      <c r="V102" s="78">
        <v>1394</v>
      </c>
      <c r="W102" s="64">
        <f t="shared" si="12"/>
        <v>1</v>
      </c>
      <c r="X102" s="65">
        <f t="shared" si="13"/>
        <v>1</v>
      </c>
      <c r="Y102" s="65">
        <f t="shared" si="14"/>
        <v>0</v>
      </c>
      <c r="Z102" s="79">
        <f t="shared" si="15"/>
        <v>0</v>
      </c>
      <c r="AA102" s="80" t="str">
        <f t="shared" si="16"/>
        <v>SRSA</v>
      </c>
      <c r="AB102" s="64">
        <f t="shared" si="17"/>
        <v>1</v>
      </c>
      <c r="AC102" s="65">
        <f t="shared" si="18"/>
        <v>1</v>
      </c>
      <c r="AD102" s="79" t="str">
        <f t="shared" si="19"/>
        <v>Initial</v>
      </c>
      <c r="AE102" s="80" t="str">
        <f t="shared" si="20"/>
        <v>-</v>
      </c>
      <c r="AF102" s="64" t="str">
        <f t="shared" si="21"/>
        <v>SRSA</v>
      </c>
      <c r="AG102" s="81" t="s">
        <v>44</v>
      </c>
    </row>
    <row r="103" spans="1:33" ht="12.75">
      <c r="A103" s="62">
        <v>1603060</v>
      </c>
      <c r="B103" s="63">
        <v>41</v>
      </c>
      <c r="C103" s="64" t="s">
        <v>349</v>
      </c>
      <c r="D103" s="65" t="s">
        <v>350</v>
      </c>
      <c r="E103" s="65" t="s">
        <v>351</v>
      </c>
      <c r="F103" s="65">
        <v>83861</v>
      </c>
      <c r="G103" s="66">
        <v>1648</v>
      </c>
      <c r="H103" s="67">
        <v>2082452579</v>
      </c>
      <c r="I103" s="68" t="s">
        <v>66</v>
      </c>
      <c r="J103" s="69" t="s">
        <v>43</v>
      </c>
      <c r="K103" s="70" t="s">
        <v>42</v>
      </c>
      <c r="L103" s="71">
        <v>1053.6</v>
      </c>
      <c r="M103" s="72" t="s">
        <v>43</v>
      </c>
      <c r="N103" s="73">
        <v>14.17785235</v>
      </c>
      <c r="O103" s="69" t="s">
        <v>43</v>
      </c>
      <c r="P103" s="74"/>
      <c r="Q103" s="70" t="str">
        <f t="shared" si="11"/>
        <v>NO</v>
      </c>
      <c r="R103" s="75" t="s">
        <v>41</v>
      </c>
      <c r="S103" s="76">
        <v>62897</v>
      </c>
      <c r="T103" s="77">
        <v>8318</v>
      </c>
      <c r="U103" s="77">
        <v>8265</v>
      </c>
      <c r="V103" s="78">
        <v>5856</v>
      </c>
      <c r="W103" s="64">
        <f t="shared" si="12"/>
        <v>0</v>
      </c>
      <c r="X103" s="65">
        <f t="shared" si="13"/>
        <v>0</v>
      </c>
      <c r="Y103" s="65">
        <f t="shared" si="14"/>
        <v>0</v>
      </c>
      <c r="Z103" s="79">
        <f t="shared" si="15"/>
        <v>0</v>
      </c>
      <c r="AA103" s="80" t="str">
        <f t="shared" si="16"/>
        <v>-</v>
      </c>
      <c r="AB103" s="64">
        <f t="shared" si="17"/>
        <v>1</v>
      </c>
      <c r="AC103" s="65">
        <f t="shared" si="18"/>
        <v>0</v>
      </c>
      <c r="AD103" s="79">
        <f t="shared" si="19"/>
        <v>0</v>
      </c>
      <c r="AE103" s="80" t="str">
        <f t="shared" si="20"/>
        <v>-</v>
      </c>
      <c r="AF103" s="64">
        <f t="shared" si="21"/>
        <v>0</v>
      </c>
      <c r="AG103" s="81" t="s">
        <v>44</v>
      </c>
    </row>
    <row r="104" spans="1:33" ht="12.75">
      <c r="A104" s="62">
        <v>1603090</v>
      </c>
      <c r="B104" s="63">
        <v>322</v>
      </c>
      <c r="C104" s="64" t="s">
        <v>352</v>
      </c>
      <c r="D104" s="65" t="s">
        <v>353</v>
      </c>
      <c r="E104" s="65" t="s">
        <v>354</v>
      </c>
      <c r="F104" s="65">
        <v>83448</v>
      </c>
      <c r="G104" s="66" t="s">
        <v>48</v>
      </c>
      <c r="H104" s="67">
        <v>2083568802</v>
      </c>
      <c r="I104" s="68" t="s">
        <v>49</v>
      </c>
      <c r="J104" s="69" t="s">
        <v>41</v>
      </c>
      <c r="K104" s="70" t="s">
        <v>42</v>
      </c>
      <c r="L104" s="71">
        <v>1292.1</v>
      </c>
      <c r="M104" s="72" t="s">
        <v>43</v>
      </c>
      <c r="N104" s="73">
        <v>7.826086957</v>
      </c>
      <c r="O104" s="69" t="s">
        <v>43</v>
      </c>
      <c r="P104" s="74"/>
      <c r="Q104" s="70" t="str">
        <f t="shared" si="11"/>
        <v>NO</v>
      </c>
      <c r="R104" s="75" t="s">
        <v>41</v>
      </c>
      <c r="S104" s="76">
        <v>44082</v>
      </c>
      <c r="T104" s="77">
        <v>4544</v>
      </c>
      <c r="U104" s="77">
        <v>6086</v>
      </c>
      <c r="V104" s="78">
        <v>5722</v>
      </c>
      <c r="W104" s="64">
        <f t="shared" si="12"/>
        <v>1</v>
      </c>
      <c r="X104" s="65">
        <f t="shared" si="13"/>
        <v>0</v>
      </c>
      <c r="Y104" s="65">
        <f t="shared" si="14"/>
        <v>0</v>
      </c>
      <c r="Z104" s="79">
        <f t="shared" si="15"/>
        <v>0</v>
      </c>
      <c r="AA104" s="80" t="str">
        <f t="shared" si="16"/>
        <v>-</v>
      </c>
      <c r="AB104" s="64">
        <f t="shared" si="17"/>
        <v>1</v>
      </c>
      <c r="AC104" s="65">
        <f t="shared" si="18"/>
        <v>0</v>
      </c>
      <c r="AD104" s="79">
        <f t="shared" si="19"/>
        <v>0</v>
      </c>
      <c r="AE104" s="80" t="str">
        <f t="shared" si="20"/>
        <v>-</v>
      </c>
      <c r="AF104" s="64">
        <f t="shared" si="21"/>
        <v>0</v>
      </c>
      <c r="AG104" s="81" t="s">
        <v>44</v>
      </c>
    </row>
    <row r="105" spans="1:33" ht="12.75">
      <c r="A105" s="62">
        <v>1603120</v>
      </c>
      <c r="B105" s="63">
        <v>92</v>
      </c>
      <c r="C105" s="64" t="s">
        <v>355</v>
      </c>
      <c r="D105" s="65" t="s">
        <v>356</v>
      </c>
      <c r="E105" s="65" t="s">
        <v>357</v>
      </c>
      <c r="F105" s="65">
        <v>83428</v>
      </c>
      <c r="G105" s="66" t="s">
        <v>48</v>
      </c>
      <c r="H105" s="67">
        <v>2084832405</v>
      </c>
      <c r="I105" s="68" t="s">
        <v>40</v>
      </c>
      <c r="J105" s="69" t="s">
        <v>41</v>
      </c>
      <c r="K105" s="70" t="s">
        <v>42</v>
      </c>
      <c r="L105" s="71">
        <v>59.81</v>
      </c>
      <c r="M105" s="72" t="s">
        <v>42</v>
      </c>
      <c r="N105" s="73">
        <v>10.89108911</v>
      </c>
      <c r="O105" s="69" t="s">
        <v>43</v>
      </c>
      <c r="P105" s="74"/>
      <c r="Q105" s="70" t="str">
        <f t="shared" si="11"/>
        <v>NO</v>
      </c>
      <c r="R105" s="75" t="s">
        <v>41</v>
      </c>
      <c r="S105" s="76">
        <v>3319</v>
      </c>
      <c r="T105" s="77">
        <v>423</v>
      </c>
      <c r="U105" s="77">
        <v>399</v>
      </c>
      <c r="V105" s="78">
        <v>466</v>
      </c>
      <c r="W105" s="64">
        <f t="shared" si="12"/>
        <v>1</v>
      </c>
      <c r="X105" s="65">
        <f t="shared" si="13"/>
        <v>1</v>
      </c>
      <c r="Y105" s="65">
        <f t="shared" si="14"/>
        <v>0</v>
      </c>
      <c r="Z105" s="79">
        <f t="shared" si="15"/>
        <v>0</v>
      </c>
      <c r="AA105" s="80" t="str">
        <f t="shared" si="16"/>
        <v>SRSA</v>
      </c>
      <c r="AB105" s="64">
        <f t="shared" si="17"/>
        <v>1</v>
      </c>
      <c r="AC105" s="65">
        <f t="shared" si="18"/>
        <v>0</v>
      </c>
      <c r="AD105" s="79">
        <f t="shared" si="19"/>
        <v>0</v>
      </c>
      <c r="AE105" s="80" t="str">
        <f t="shared" si="20"/>
        <v>-</v>
      </c>
      <c r="AF105" s="64">
        <f t="shared" si="21"/>
        <v>0</v>
      </c>
      <c r="AG105" s="81" t="s">
        <v>44</v>
      </c>
    </row>
    <row r="106" spans="1:33" ht="12.75">
      <c r="A106" s="62">
        <v>1603180</v>
      </c>
      <c r="B106" s="63">
        <v>401</v>
      </c>
      <c r="C106" s="64" t="s">
        <v>358</v>
      </c>
      <c r="D106" s="65" t="s">
        <v>359</v>
      </c>
      <c r="E106" s="65" t="s">
        <v>360</v>
      </c>
      <c r="F106" s="65">
        <v>83422</v>
      </c>
      <c r="G106" s="66" t="s">
        <v>48</v>
      </c>
      <c r="H106" s="67">
        <v>2083542207</v>
      </c>
      <c r="I106" s="68" t="s">
        <v>49</v>
      </c>
      <c r="J106" s="69" t="s">
        <v>41</v>
      </c>
      <c r="K106" s="70" t="s">
        <v>42</v>
      </c>
      <c r="L106" s="71">
        <v>1368.93</v>
      </c>
      <c r="M106" s="72" t="s">
        <v>43</v>
      </c>
      <c r="N106" s="73">
        <v>11.52607856</v>
      </c>
      <c r="O106" s="69" t="s">
        <v>43</v>
      </c>
      <c r="P106" s="74"/>
      <c r="Q106" s="70" t="str">
        <f t="shared" si="11"/>
        <v>NO</v>
      </c>
      <c r="R106" s="75" t="s">
        <v>41</v>
      </c>
      <c r="S106" s="76">
        <v>67134</v>
      </c>
      <c r="T106" s="77">
        <v>11530</v>
      </c>
      <c r="U106" s="77">
        <v>8871</v>
      </c>
      <c r="V106" s="78">
        <v>7472</v>
      </c>
      <c r="W106" s="64">
        <f t="shared" si="12"/>
        <v>1</v>
      </c>
      <c r="X106" s="65">
        <f t="shared" si="13"/>
        <v>0</v>
      </c>
      <c r="Y106" s="65">
        <f t="shared" si="14"/>
        <v>0</v>
      </c>
      <c r="Z106" s="79">
        <f t="shared" si="15"/>
        <v>0</v>
      </c>
      <c r="AA106" s="80" t="str">
        <f t="shared" si="16"/>
        <v>-</v>
      </c>
      <c r="AB106" s="64">
        <f t="shared" si="17"/>
        <v>1</v>
      </c>
      <c r="AC106" s="65">
        <f t="shared" si="18"/>
        <v>0</v>
      </c>
      <c r="AD106" s="79">
        <f t="shared" si="19"/>
        <v>0</v>
      </c>
      <c r="AE106" s="80" t="str">
        <f t="shared" si="20"/>
        <v>-</v>
      </c>
      <c r="AF106" s="64">
        <f t="shared" si="21"/>
        <v>0</v>
      </c>
      <c r="AG106" s="81" t="s">
        <v>44</v>
      </c>
    </row>
    <row r="107" spans="1:33" ht="12.75">
      <c r="A107" s="62">
        <v>1603210</v>
      </c>
      <c r="B107" s="63">
        <v>416</v>
      </c>
      <c r="C107" s="64" t="s">
        <v>361</v>
      </c>
      <c r="D107" s="65" t="s">
        <v>362</v>
      </c>
      <c r="E107" s="65" t="s">
        <v>93</v>
      </c>
      <c r="F107" s="65">
        <v>83316</v>
      </c>
      <c r="G107" s="66" t="s">
        <v>48</v>
      </c>
      <c r="H107" s="67">
        <v>2088572281</v>
      </c>
      <c r="I107" s="68" t="s">
        <v>49</v>
      </c>
      <c r="J107" s="69" t="s">
        <v>41</v>
      </c>
      <c r="K107" s="70" t="s">
        <v>42</v>
      </c>
      <c r="L107" s="71">
        <v>6</v>
      </c>
      <c r="M107" s="72" t="s">
        <v>42</v>
      </c>
      <c r="N107" s="73">
        <v>8.333333333</v>
      </c>
      <c r="O107" s="69" t="s">
        <v>43</v>
      </c>
      <c r="P107" s="74"/>
      <c r="Q107" s="70" t="str">
        <f t="shared" si="11"/>
        <v>NO</v>
      </c>
      <c r="R107" s="75" t="s">
        <v>41</v>
      </c>
      <c r="S107" s="76">
        <v>2196</v>
      </c>
      <c r="T107" s="77">
        <v>53</v>
      </c>
      <c r="U107" s="77">
        <v>64</v>
      </c>
      <c r="V107" s="78">
        <v>67</v>
      </c>
      <c r="W107" s="64">
        <f t="shared" si="12"/>
        <v>1</v>
      </c>
      <c r="X107" s="65">
        <f t="shared" si="13"/>
        <v>1</v>
      </c>
      <c r="Y107" s="65">
        <f t="shared" si="14"/>
        <v>0</v>
      </c>
      <c r="Z107" s="79">
        <f t="shared" si="15"/>
        <v>0</v>
      </c>
      <c r="AA107" s="80" t="str">
        <f t="shared" si="16"/>
        <v>SRSA</v>
      </c>
      <c r="AB107" s="64">
        <f t="shared" si="17"/>
        <v>1</v>
      </c>
      <c r="AC107" s="65">
        <f t="shared" si="18"/>
        <v>0</v>
      </c>
      <c r="AD107" s="79">
        <f t="shared" si="19"/>
        <v>0</v>
      </c>
      <c r="AE107" s="80" t="str">
        <f t="shared" si="20"/>
        <v>-</v>
      </c>
      <c r="AF107" s="64">
        <f t="shared" si="21"/>
        <v>0</v>
      </c>
      <c r="AG107" s="81" t="s">
        <v>44</v>
      </c>
    </row>
    <row r="108" spans="1:33" ht="12.75">
      <c r="A108" s="62">
        <v>1600009</v>
      </c>
      <c r="B108" s="82">
        <v>287</v>
      </c>
      <c r="C108" s="64" t="s">
        <v>363</v>
      </c>
      <c r="D108" s="65" t="s">
        <v>364</v>
      </c>
      <c r="E108" s="65" t="s">
        <v>365</v>
      </c>
      <c r="F108" s="65">
        <v>83871</v>
      </c>
      <c r="G108" s="66" t="s">
        <v>48</v>
      </c>
      <c r="H108" s="67">
        <v>2088353791</v>
      </c>
      <c r="I108" s="68" t="s">
        <v>49</v>
      </c>
      <c r="J108" s="69" t="s">
        <v>41</v>
      </c>
      <c r="K108" s="70" t="s">
        <v>42</v>
      </c>
      <c r="L108" s="71">
        <v>309.6</v>
      </c>
      <c r="M108" s="72" t="s">
        <v>42</v>
      </c>
      <c r="N108" s="73">
        <v>9.065934066</v>
      </c>
      <c r="O108" s="69" t="s">
        <v>43</v>
      </c>
      <c r="P108" s="74"/>
      <c r="Q108" s="70" t="str">
        <f t="shared" si="11"/>
        <v>NO</v>
      </c>
      <c r="R108" s="75" t="s">
        <v>41</v>
      </c>
      <c r="S108" s="76">
        <v>24031</v>
      </c>
      <c r="T108" s="77">
        <v>2384</v>
      </c>
      <c r="U108" s="77">
        <v>2558</v>
      </c>
      <c r="V108" s="78">
        <v>2203</v>
      </c>
      <c r="W108" s="64">
        <f t="shared" si="12"/>
        <v>1</v>
      </c>
      <c r="X108" s="65">
        <f t="shared" si="13"/>
        <v>1</v>
      </c>
      <c r="Y108" s="65">
        <f t="shared" si="14"/>
        <v>0</v>
      </c>
      <c r="Z108" s="79">
        <f t="shared" si="15"/>
        <v>0</v>
      </c>
      <c r="AA108" s="80" t="str">
        <f t="shared" si="16"/>
        <v>SRSA</v>
      </c>
      <c r="AB108" s="64">
        <f t="shared" si="17"/>
        <v>1</v>
      </c>
      <c r="AC108" s="65">
        <f t="shared" si="18"/>
        <v>0</v>
      </c>
      <c r="AD108" s="79">
        <f t="shared" si="19"/>
        <v>0</v>
      </c>
      <c r="AE108" s="80" t="str">
        <f t="shared" si="20"/>
        <v>-</v>
      </c>
      <c r="AF108" s="64">
        <f t="shared" si="21"/>
        <v>0</v>
      </c>
      <c r="AG108" s="81" t="s">
        <v>44</v>
      </c>
    </row>
    <row r="109" spans="1:33" ht="12.75">
      <c r="A109" s="62">
        <v>1603240</v>
      </c>
      <c r="B109" s="63">
        <v>411</v>
      </c>
      <c r="C109" s="64" t="s">
        <v>366</v>
      </c>
      <c r="D109" s="65" t="s">
        <v>367</v>
      </c>
      <c r="E109" s="65" t="s">
        <v>368</v>
      </c>
      <c r="F109" s="65">
        <v>83301</v>
      </c>
      <c r="G109" s="66">
        <v>6103</v>
      </c>
      <c r="H109" s="67">
        <v>2087336900</v>
      </c>
      <c r="I109" s="68" t="s">
        <v>369</v>
      </c>
      <c r="J109" s="69" t="s">
        <v>43</v>
      </c>
      <c r="K109" s="70" t="s">
        <v>42</v>
      </c>
      <c r="L109" s="71">
        <v>6747.49</v>
      </c>
      <c r="M109" s="72" t="s">
        <v>43</v>
      </c>
      <c r="N109" s="73">
        <v>14.25260718</v>
      </c>
      <c r="O109" s="69" t="s">
        <v>43</v>
      </c>
      <c r="P109" s="74"/>
      <c r="Q109" s="70" t="str">
        <f t="shared" si="11"/>
        <v>NO</v>
      </c>
      <c r="R109" s="75" t="s">
        <v>43</v>
      </c>
      <c r="S109" s="76">
        <v>399052</v>
      </c>
      <c r="T109" s="77">
        <v>50684</v>
      </c>
      <c r="U109" s="77">
        <v>49610</v>
      </c>
      <c r="V109" s="78">
        <v>33065</v>
      </c>
      <c r="W109" s="64">
        <f t="shared" si="12"/>
        <v>0</v>
      </c>
      <c r="X109" s="65">
        <f t="shared" si="13"/>
        <v>0</v>
      </c>
      <c r="Y109" s="65">
        <f t="shared" si="14"/>
        <v>0</v>
      </c>
      <c r="Z109" s="79">
        <f t="shared" si="15"/>
        <v>0</v>
      </c>
      <c r="AA109" s="80" t="str">
        <f t="shared" si="16"/>
        <v>-</v>
      </c>
      <c r="AB109" s="64">
        <f t="shared" si="17"/>
        <v>0</v>
      </c>
      <c r="AC109" s="65">
        <f t="shared" si="18"/>
        <v>0</v>
      </c>
      <c r="AD109" s="79">
        <f t="shared" si="19"/>
        <v>0</v>
      </c>
      <c r="AE109" s="80" t="str">
        <f t="shared" si="20"/>
        <v>-</v>
      </c>
      <c r="AF109" s="64">
        <f t="shared" si="21"/>
        <v>0</v>
      </c>
      <c r="AG109" s="81" t="s">
        <v>44</v>
      </c>
    </row>
    <row r="110" spans="1:33" ht="12.75">
      <c r="A110" s="62">
        <v>1603270</v>
      </c>
      <c r="B110" s="63">
        <v>262</v>
      </c>
      <c r="C110" s="64" t="s">
        <v>370</v>
      </c>
      <c r="D110" s="65" t="s">
        <v>371</v>
      </c>
      <c r="E110" s="65" t="s">
        <v>372</v>
      </c>
      <c r="F110" s="65">
        <v>83335</v>
      </c>
      <c r="G110" s="66">
        <v>5050</v>
      </c>
      <c r="H110" s="67">
        <v>2088295333</v>
      </c>
      <c r="I110" s="68" t="s">
        <v>49</v>
      </c>
      <c r="J110" s="69" t="s">
        <v>41</v>
      </c>
      <c r="K110" s="70" t="s">
        <v>42</v>
      </c>
      <c r="L110" s="71">
        <v>626.9</v>
      </c>
      <c r="M110" s="72" t="s">
        <v>43</v>
      </c>
      <c r="N110" s="73">
        <v>15.47277937</v>
      </c>
      <c r="O110" s="69" t="s">
        <v>43</v>
      </c>
      <c r="P110" s="74"/>
      <c r="Q110" s="70" t="str">
        <f t="shared" si="11"/>
        <v>NO</v>
      </c>
      <c r="R110" s="75" t="s">
        <v>41</v>
      </c>
      <c r="S110" s="76">
        <v>42036</v>
      </c>
      <c r="T110" s="77">
        <v>5556</v>
      </c>
      <c r="U110" s="77">
        <v>4810</v>
      </c>
      <c r="V110" s="78">
        <v>3472</v>
      </c>
      <c r="W110" s="64">
        <f t="shared" si="12"/>
        <v>1</v>
      </c>
      <c r="X110" s="65">
        <f t="shared" si="13"/>
        <v>0</v>
      </c>
      <c r="Y110" s="65">
        <f t="shared" si="14"/>
        <v>0</v>
      </c>
      <c r="Z110" s="79">
        <f t="shared" si="15"/>
        <v>0</v>
      </c>
      <c r="AA110" s="80" t="str">
        <f t="shared" si="16"/>
        <v>-</v>
      </c>
      <c r="AB110" s="64">
        <f t="shared" si="17"/>
        <v>1</v>
      </c>
      <c r="AC110" s="65">
        <f t="shared" si="18"/>
        <v>0</v>
      </c>
      <c r="AD110" s="79">
        <f t="shared" si="19"/>
        <v>0</v>
      </c>
      <c r="AE110" s="80" t="str">
        <f t="shared" si="20"/>
        <v>-</v>
      </c>
      <c r="AF110" s="64">
        <f t="shared" si="21"/>
        <v>0</v>
      </c>
      <c r="AG110" s="81" t="s">
        <v>44</v>
      </c>
    </row>
    <row r="111" spans="1:33" ht="12.75">
      <c r="A111" s="62">
        <v>1600600</v>
      </c>
      <c r="B111" s="82">
        <v>139</v>
      </c>
      <c r="C111" s="64" t="s">
        <v>373</v>
      </c>
      <c r="D111" s="65" t="s">
        <v>374</v>
      </c>
      <c r="E111" s="65" t="s">
        <v>101</v>
      </c>
      <c r="F111" s="65">
        <v>83607</v>
      </c>
      <c r="G111" s="65" t="s">
        <v>48</v>
      </c>
      <c r="H111" s="67">
        <v>2084540445</v>
      </c>
      <c r="I111" s="68" t="s">
        <v>90</v>
      </c>
      <c r="J111" s="69" t="s">
        <v>43</v>
      </c>
      <c r="K111" s="70" t="s">
        <v>42</v>
      </c>
      <c r="L111" s="71">
        <v>4753.47</v>
      </c>
      <c r="M111" s="72" t="s">
        <v>43</v>
      </c>
      <c r="N111" s="73">
        <v>10.08462623</v>
      </c>
      <c r="O111" s="69" t="s">
        <v>43</v>
      </c>
      <c r="P111" s="74"/>
      <c r="Q111" s="70" t="str">
        <f t="shared" si="11"/>
        <v>NO</v>
      </c>
      <c r="R111" s="75" t="s">
        <v>43</v>
      </c>
      <c r="S111" s="76">
        <v>175149</v>
      </c>
      <c r="T111" s="77">
        <v>14608</v>
      </c>
      <c r="U111" s="77">
        <v>21120</v>
      </c>
      <c r="V111" s="78">
        <v>18357</v>
      </c>
      <c r="W111" s="64">
        <f t="shared" si="12"/>
        <v>0</v>
      </c>
      <c r="X111" s="65">
        <f t="shared" si="13"/>
        <v>0</v>
      </c>
      <c r="Y111" s="65">
        <f t="shared" si="14"/>
        <v>0</v>
      </c>
      <c r="Z111" s="79">
        <f t="shared" si="15"/>
        <v>0</v>
      </c>
      <c r="AA111" s="80" t="str">
        <f t="shared" si="16"/>
        <v>-</v>
      </c>
      <c r="AB111" s="64">
        <f t="shared" si="17"/>
        <v>0</v>
      </c>
      <c r="AC111" s="65">
        <f t="shared" si="18"/>
        <v>0</v>
      </c>
      <c r="AD111" s="79">
        <f t="shared" si="19"/>
        <v>0</v>
      </c>
      <c r="AE111" s="80" t="str">
        <f t="shared" si="20"/>
        <v>-</v>
      </c>
      <c r="AF111" s="64">
        <f t="shared" si="21"/>
        <v>0</v>
      </c>
      <c r="AG111" s="81" t="s">
        <v>44</v>
      </c>
    </row>
    <row r="112" spans="1:33" ht="12.75">
      <c r="A112" s="62">
        <v>1603300</v>
      </c>
      <c r="B112" s="63">
        <v>393</v>
      </c>
      <c r="C112" s="64" t="s">
        <v>375</v>
      </c>
      <c r="D112" s="65" t="s">
        <v>376</v>
      </c>
      <c r="E112" s="65" t="s">
        <v>377</v>
      </c>
      <c r="F112" s="65">
        <v>83873</v>
      </c>
      <c r="G112" s="66">
        <v>2260</v>
      </c>
      <c r="H112" s="67">
        <v>2087534515</v>
      </c>
      <c r="I112" s="68" t="s">
        <v>98</v>
      </c>
      <c r="J112" s="69" t="s">
        <v>41</v>
      </c>
      <c r="K112" s="70" t="s">
        <v>42</v>
      </c>
      <c r="L112" s="71">
        <v>495.22</v>
      </c>
      <c r="M112" s="72" t="s">
        <v>42</v>
      </c>
      <c r="N112" s="73">
        <v>16.25183016</v>
      </c>
      <c r="O112" s="69" t="s">
        <v>43</v>
      </c>
      <c r="P112" s="74"/>
      <c r="Q112" s="70" t="str">
        <f t="shared" si="11"/>
        <v>NO</v>
      </c>
      <c r="R112" s="75" t="s">
        <v>41</v>
      </c>
      <c r="S112" s="76">
        <v>55640</v>
      </c>
      <c r="T112" s="77">
        <v>6552</v>
      </c>
      <c r="U112" s="77">
        <v>5873</v>
      </c>
      <c r="V112" s="78">
        <v>4238</v>
      </c>
      <c r="W112" s="64">
        <f t="shared" si="12"/>
        <v>1</v>
      </c>
      <c r="X112" s="65">
        <f t="shared" si="13"/>
        <v>1</v>
      </c>
      <c r="Y112" s="65">
        <f t="shared" si="14"/>
        <v>0</v>
      </c>
      <c r="Z112" s="79">
        <f t="shared" si="15"/>
        <v>0</v>
      </c>
      <c r="AA112" s="80" t="str">
        <f t="shared" si="16"/>
        <v>SRSA</v>
      </c>
      <c r="AB112" s="64">
        <f t="shared" si="17"/>
        <v>1</v>
      </c>
      <c r="AC112" s="65">
        <f t="shared" si="18"/>
        <v>0</v>
      </c>
      <c r="AD112" s="79">
        <f t="shared" si="19"/>
        <v>0</v>
      </c>
      <c r="AE112" s="80" t="str">
        <f t="shared" si="20"/>
        <v>-</v>
      </c>
      <c r="AF112" s="64">
        <f t="shared" si="21"/>
        <v>0</v>
      </c>
      <c r="AG112" s="81" t="s">
        <v>44</v>
      </c>
    </row>
    <row r="113" spans="1:33" ht="12.75">
      <c r="A113" s="62">
        <v>1603330</v>
      </c>
      <c r="B113" s="63">
        <v>431</v>
      </c>
      <c r="C113" s="64" t="s">
        <v>378</v>
      </c>
      <c r="D113" s="65" t="s">
        <v>379</v>
      </c>
      <c r="E113" s="65" t="s">
        <v>380</v>
      </c>
      <c r="F113" s="65">
        <v>83672</v>
      </c>
      <c r="G113" s="66">
        <v>1146</v>
      </c>
      <c r="H113" s="67">
        <v>2084140616</v>
      </c>
      <c r="I113" s="68" t="s">
        <v>94</v>
      </c>
      <c r="J113" s="69" t="s">
        <v>43</v>
      </c>
      <c r="K113" s="70" t="s">
        <v>42</v>
      </c>
      <c r="L113" s="71">
        <v>1613.87</v>
      </c>
      <c r="M113" s="72" t="s">
        <v>41</v>
      </c>
      <c r="N113" s="73">
        <v>15.87301587</v>
      </c>
      <c r="O113" s="69" t="s">
        <v>43</v>
      </c>
      <c r="P113" s="74"/>
      <c r="Q113" s="70" t="str">
        <f t="shared" si="11"/>
        <v>NO</v>
      </c>
      <c r="R113" s="75" t="s">
        <v>41</v>
      </c>
      <c r="S113" s="76">
        <v>114407</v>
      </c>
      <c r="T113" s="77">
        <v>12771</v>
      </c>
      <c r="U113" s="77">
        <v>12090</v>
      </c>
      <c r="V113" s="78">
        <v>8635</v>
      </c>
      <c r="W113" s="64">
        <f t="shared" si="12"/>
        <v>0</v>
      </c>
      <c r="X113" s="65">
        <f t="shared" si="13"/>
        <v>1</v>
      </c>
      <c r="Y113" s="65">
        <f t="shared" si="14"/>
        <v>0</v>
      </c>
      <c r="Z113" s="79">
        <f t="shared" si="15"/>
        <v>0</v>
      </c>
      <c r="AA113" s="80" t="str">
        <f t="shared" si="16"/>
        <v>-</v>
      </c>
      <c r="AB113" s="64">
        <f t="shared" si="17"/>
        <v>1</v>
      </c>
      <c r="AC113" s="65">
        <f t="shared" si="18"/>
        <v>0</v>
      </c>
      <c r="AD113" s="79">
        <f t="shared" si="19"/>
        <v>0</v>
      </c>
      <c r="AE113" s="80" t="str">
        <f t="shared" si="20"/>
        <v>-</v>
      </c>
      <c r="AF113" s="64">
        <f t="shared" si="21"/>
        <v>0</v>
      </c>
      <c r="AG113" s="81" t="s">
        <v>44</v>
      </c>
    </row>
    <row r="114" spans="1:33" ht="12.75">
      <c r="A114" s="62">
        <v>1603360</v>
      </c>
      <c r="B114" s="63">
        <v>232</v>
      </c>
      <c r="C114" s="64" t="s">
        <v>381</v>
      </c>
      <c r="D114" s="65" t="s">
        <v>64</v>
      </c>
      <c r="E114" s="65" t="s">
        <v>382</v>
      </c>
      <c r="F114" s="65">
        <v>83355</v>
      </c>
      <c r="G114" s="66">
        <v>5376</v>
      </c>
      <c r="H114" s="67">
        <v>2085362418</v>
      </c>
      <c r="I114" s="68" t="s">
        <v>49</v>
      </c>
      <c r="J114" s="69" t="s">
        <v>41</v>
      </c>
      <c r="K114" s="70" t="s">
        <v>42</v>
      </c>
      <c r="L114" s="71">
        <v>1058.22</v>
      </c>
      <c r="M114" s="72" t="s">
        <v>43</v>
      </c>
      <c r="N114" s="73">
        <v>15.60480148</v>
      </c>
      <c r="O114" s="69" t="s">
        <v>43</v>
      </c>
      <c r="P114" s="74"/>
      <c r="Q114" s="70" t="str">
        <f t="shared" si="11"/>
        <v>NO</v>
      </c>
      <c r="R114" s="75" t="s">
        <v>41</v>
      </c>
      <c r="S114" s="76">
        <v>67257</v>
      </c>
      <c r="T114" s="77">
        <v>10374</v>
      </c>
      <c r="U114" s="77">
        <v>8094</v>
      </c>
      <c r="V114" s="78">
        <v>6011</v>
      </c>
      <c r="W114" s="64">
        <f t="shared" si="12"/>
        <v>1</v>
      </c>
      <c r="X114" s="65">
        <f t="shared" si="13"/>
        <v>0</v>
      </c>
      <c r="Y114" s="65">
        <f t="shared" si="14"/>
        <v>0</v>
      </c>
      <c r="Z114" s="79">
        <f t="shared" si="15"/>
        <v>0</v>
      </c>
      <c r="AA114" s="80" t="str">
        <f t="shared" si="16"/>
        <v>-</v>
      </c>
      <c r="AB114" s="64">
        <f t="shared" si="17"/>
        <v>1</v>
      </c>
      <c r="AC114" s="65">
        <f t="shared" si="18"/>
        <v>0</v>
      </c>
      <c r="AD114" s="79">
        <f t="shared" si="19"/>
        <v>0</v>
      </c>
      <c r="AE114" s="80" t="str">
        <f t="shared" si="20"/>
        <v>-</v>
      </c>
      <c r="AF114" s="64">
        <f t="shared" si="21"/>
        <v>0</v>
      </c>
      <c r="AG114" s="81" t="s">
        <v>44</v>
      </c>
    </row>
    <row r="115" spans="1:33" ht="12.75">
      <c r="A115" s="62">
        <v>1600001</v>
      </c>
      <c r="B115" s="82">
        <v>83</v>
      </c>
      <c r="C115" s="64" t="s">
        <v>383</v>
      </c>
      <c r="D115" s="65" t="s">
        <v>384</v>
      </c>
      <c r="E115" s="65" t="s">
        <v>385</v>
      </c>
      <c r="F115" s="65">
        <v>83856</v>
      </c>
      <c r="G115" s="66" t="s">
        <v>48</v>
      </c>
      <c r="H115" s="67">
        <v>2084484629</v>
      </c>
      <c r="I115" s="68" t="s">
        <v>49</v>
      </c>
      <c r="J115" s="69" t="s">
        <v>41</v>
      </c>
      <c r="K115" s="70" t="s">
        <v>42</v>
      </c>
      <c r="L115" s="71">
        <v>1466.93</v>
      </c>
      <c r="M115" s="72" t="s">
        <v>43</v>
      </c>
      <c r="N115" s="73">
        <v>13.47348304</v>
      </c>
      <c r="O115" s="69" t="s">
        <v>43</v>
      </c>
      <c r="P115" s="74"/>
      <c r="Q115" s="70" t="str">
        <f t="shared" si="11"/>
        <v>NO</v>
      </c>
      <c r="R115" s="75" t="s">
        <v>41</v>
      </c>
      <c r="S115" s="76">
        <v>114512</v>
      </c>
      <c r="T115" s="77">
        <v>14231</v>
      </c>
      <c r="U115" s="77">
        <v>13056</v>
      </c>
      <c r="V115" s="78">
        <v>8644</v>
      </c>
      <c r="W115" s="64">
        <f t="shared" si="12"/>
        <v>1</v>
      </c>
      <c r="X115" s="65">
        <f t="shared" si="13"/>
        <v>0</v>
      </c>
      <c r="Y115" s="65">
        <f t="shared" si="14"/>
        <v>0</v>
      </c>
      <c r="Z115" s="79">
        <f t="shared" si="15"/>
        <v>0</v>
      </c>
      <c r="AA115" s="80" t="str">
        <f t="shared" si="16"/>
        <v>-</v>
      </c>
      <c r="AB115" s="64">
        <f t="shared" si="17"/>
        <v>1</v>
      </c>
      <c r="AC115" s="65">
        <f t="shared" si="18"/>
        <v>0</v>
      </c>
      <c r="AD115" s="79">
        <f t="shared" si="19"/>
        <v>0</v>
      </c>
      <c r="AE115" s="80" t="str">
        <f t="shared" si="20"/>
        <v>-</v>
      </c>
      <c r="AF115" s="64">
        <f t="shared" si="21"/>
        <v>0</v>
      </c>
      <c r="AG115" s="81" t="s">
        <v>44</v>
      </c>
    </row>
    <row r="116" spans="1:33" ht="12.75">
      <c r="A116" s="62">
        <v>1603400</v>
      </c>
      <c r="B116" s="63">
        <v>253</v>
      </c>
      <c r="C116" s="64" t="s">
        <v>37</v>
      </c>
      <c r="D116" s="65" t="s">
        <v>38</v>
      </c>
      <c r="E116" s="65" t="s">
        <v>39</v>
      </c>
      <c r="F116" s="65">
        <v>83450</v>
      </c>
      <c r="G116" s="66">
        <v>5136</v>
      </c>
      <c r="H116" s="67">
        <v>2086634542</v>
      </c>
      <c r="I116" s="68" t="s">
        <v>40</v>
      </c>
      <c r="J116" s="69" t="s">
        <v>41</v>
      </c>
      <c r="K116" s="70" t="s">
        <v>42</v>
      </c>
      <c r="L116" s="71">
        <v>643.17</v>
      </c>
      <c r="M116" s="72" t="s">
        <v>43</v>
      </c>
      <c r="N116" s="73">
        <v>26.77419355</v>
      </c>
      <c r="O116" s="69" t="s">
        <v>41</v>
      </c>
      <c r="P116" s="74"/>
      <c r="Q116" s="70" t="str">
        <f t="shared" si="11"/>
        <v>NO</v>
      </c>
      <c r="R116" s="75" t="s">
        <v>41</v>
      </c>
      <c r="S116" s="76">
        <v>53164</v>
      </c>
      <c r="T116" s="77">
        <v>9908</v>
      </c>
      <c r="U116" s="77">
        <v>7150</v>
      </c>
      <c r="V116" s="78">
        <v>8351</v>
      </c>
      <c r="W116" s="64">
        <f t="shared" si="12"/>
        <v>1</v>
      </c>
      <c r="X116" s="65">
        <f t="shared" si="13"/>
        <v>0</v>
      </c>
      <c r="Y116" s="65">
        <f t="shared" si="14"/>
        <v>0</v>
      </c>
      <c r="Z116" s="79">
        <f t="shared" si="15"/>
        <v>0</v>
      </c>
      <c r="AA116" s="80" t="str">
        <f t="shared" si="16"/>
        <v>-</v>
      </c>
      <c r="AB116" s="64">
        <f t="shared" si="17"/>
        <v>1</v>
      </c>
      <c r="AC116" s="65">
        <f t="shared" si="18"/>
        <v>1</v>
      </c>
      <c r="AD116" s="79" t="str">
        <f t="shared" si="19"/>
        <v>Initial</v>
      </c>
      <c r="AE116" s="80" t="str">
        <f t="shared" si="20"/>
        <v>RLIS</v>
      </c>
      <c r="AF116" s="64">
        <f t="shared" si="21"/>
        <v>0</v>
      </c>
      <c r="AG116" s="81" t="s">
        <v>44</v>
      </c>
    </row>
    <row r="117" spans="1:33" ht="12.75">
      <c r="A117" s="62">
        <v>1603420</v>
      </c>
      <c r="B117" s="63">
        <v>202</v>
      </c>
      <c r="C117" s="64" t="s">
        <v>386</v>
      </c>
      <c r="D117" s="65" t="s">
        <v>106</v>
      </c>
      <c r="E117" s="65" t="s">
        <v>387</v>
      </c>
      <c r="F117" s="65">
        <v>83232</v>
      </c>
      <c r="G117" s="66">
        <v>5138</v>
      </c>
      <c r="H117" s="67">
        <v>2087473502</v>
      </c>
      <c r="I117" s="68" t="s">
        <v>40</v>
      </c>
      <c r="J117" s="69" t="s">
        <v>41</v>
      </c>
      <c r="K117" s="70" t="s">
        <v>42</v>
      </c>
      <c r="L117" s="71">
        <v>557.52</v>
      </c>
      <c r="M117" s="72" t="s">
        <v>42</v>
      </c>
      <c r="N117" s="73">
        <v>24.87135506</v>
      </c>
      <c r="O117" s="69" t="s">
        <v>41</v>
      </c>
      <c r="P117" s="74"/>
      <c r="Q117" s="70" t="str">
        <f t="shared" si="11"/>
        <v>NO</v>
      </c>
      <c r="R117" s="75" t="s">
        <v>41</v>
      </c>
      <c r="S117" s="76">
        <v>33946</v>
      </c>
      <c r="T117" s="77">
        <v>6727</v>
      </c>
      <c r="U117" s="77">
        <v>4717</v>
      </c>
      <c r="V117" s="78">
        <v>4477</v>
      </c>
      <c r="W117" s="64">
        <f t="shared" si="12"/>
        <v>1</v>
      </c>
      <c r="X117" s="65">
        <f t="shared" si="13"/>
        <v>1</v>
      </c>
      <c r="Y117" s="65">
        <f t="shared" si="14"/>
        <v>0</v>
      </c>
      <c r="Z117" s="79">
        <f t="shared" si="15"/>
        <v>0</v>
      </c>
      <c r="AA117" s="80" t="str">
        <f t="shared" si="16"/>
        <v>SRSA</v>
      </c>
      <c r="AB117" s="64">
        <f t="shared" si="17"/>
        <v>1</v>
      </c>
      <c r="AC117" s="65">
        <f t="shared" si="18"/>
        <v>1</v>
      </c>
      <c r="AD117" s="79" t="str">
        <f t="shared" si="19"/>
        <v>Initial</v>
      </c>
      <c r="AE117" s="80" t="str">
        <f t="shared" si="20"/>
        <v>-</v>
      </c>
      <c r="AF117" s="64" t="str">
        <f t="shared" si="21"/>
        <v>SRSA</v>
      </c>
      <c r="AG117" s="81" t="s">
        <v>44</v>
      </c>
    </row>
    <row r="118" spans="1:33" ht="12.75">
      <c r="A118" s="62">
        <v>1600010</v>
      </c>
      <c r="B118" s="82">
        <v>288</v>
      </c>
      <c r="C118" s="64" t="s">
        <v>388</v>
      </c>
      <c r="D118" s="65" t="s">
        <v>364</v>
      </c>
      <c r="E118" s="65" t="s">
        <v>365</v>
      </c>
      <c r="F118" s="65">
        <v>83871</v>
      </c>
      <c r="G118" s="66" t="s">
        <v>48</v>
      </c>
      <c r="H118" s="67">
        <v>2088353791</v>
      </c>
      <c r="I118" s="68" t="s">
        <v>49</v>
      </c>
      <c r="J118" s="69" t="s">
        <v>41</v>
      </c>
      <c r="K118" s="70" t="s">
        <v>42</v>
      </c>
      <c r="L118" s="71">
        <v>850.89</v>
      </c>
      <c r="M118" s="72" t="s">
        <v>43</v>
      </c>
      <c r="N118" s="73">
        <v>19.87179487</v>
      </c>
      <c r="O118" s="69" t="s">
        <v>43</v>
      </c>
      <c r="P118" s="74"/>
      <c r="Q118" s="70" t="str">
        <f t="shared" si="11"/>
        <v>NO</v>
      </c>
      <c r="R118" s="75" t="s">
        <v>41</v>
      </c>
      <c r="S118" s="76">
        <v>23723</v>
      </c>
      <c r="T118" s="77">
        <v>2599</v>
      </c>
      <c r="U118" s="77">
        <v>2315</v>
      </c>
      <c r="V118" s="78">
        <v>2148</v>
      </c>
      <c r="W118" s="64">
        <f t="shared" si="12"/>
        <v>1</v>
      </c>
      <c r="X118" s="65">
        <f t="shared" si="13"/>
        <v>0</v>
      </c>
      <c r="Y118" s="65">
        <f t="shared" si="14"/>
        <v>0</v>
      </c>
      <c r="Z118" s="79">
        <f t="shared" si="15"/>
        <v>0</v>
      </c>
      <c r="AA118" s="80" t="str">
        <f t="shared" si="16"/>
        <v>-</v>
      </c>
      <c r="AB118" s="64">
        <f t="shared" si="17"/>
        <v>1</v>
      </c>
      <c r="AC118" s="65">
        <f t="shared" si="18"/>
        <v>0</v>
      </c>
      <c r="AD118" s="79">
        <f t="shared" si="19"/>
        <v>0</v>
      </c>
      <c r="AE118" s="80" t="str">
        <f t="shared" si="20"/>
        <v>-</v>
      </c>
      <c r="AF118" s="64">
        <f t="shared" si="21"/>
        <v>0</v>
      </c>
      <c r="AG118" s="81" t="s">
        <v>44</v>
      </c>
    </row>
    <row r="119" spans="1:33" ht="12.75">
      <c r="A119" s="62">
        <v>1603480</v>
      </c>
      <c r="B119" s="63">
        <v>133</v>
      </c>
      <c r="C119" s="64" t="s">
        <v>389</v>
      </c>
      <c r="D119" s="65" t="s">
        <v>390</v>
      </c>
      <c r="E119" s="65" t="s">
        <v>391</v>
      </c>
      <c r="F119" s="65">
        <v>83676</v>
      </c>
      <c r="G119" s="66">
        <v>6098</v>
      </c>
      <c r="H119" s="67">
        <v>2084826228</v>
      </c>
      <c r="I119" s="68" t="s">
        <v>40</v>
      </c>
      <c r="J119" s="69" t="s">
        <v>41</v>
      </c>
      <c r="K119" s="70" t="s">
        <v>42</v>
      </c>
      <c r="L119" s="71">
        <v>457.52</v>
      </c>
      <c r="M119" s="72" t="s">
        <v>42</v>
      </c>
      <c r="N119" s="73">
        <v>31.14323259</v>
      </c>
      <c r="O119" s="69" t="s">
        <v>41</v>
      </c>
      <c r="P119" s="74"/>
      <c r="Q119" s="70" t="str">
        <f t="shared" si="11"/>
        <v>NO</v>
      </c>
      <c r="R119" s="75" t="s">
        <v>41</v>
      </c>
      <c r="S119" s="76">
        <v>75896</v>
      </c>
      <c r="T119" s="77">
        <v>10984</v>
      </c>
      <c r="U119" s="77">
        <v>8129</v>
      </c>
      <c r="V119" s="78">
        <v>4080</v>
      </c>
      <c r="W119" s="64">
        <f t="shared" si="12"/>
        <v>1</v>
      </c>
      <c r="X119" s="65">
        <f t="shared" si="13"/>
        <v>1</v>
      </c>
      <c r="Y119" s="65">
        <f t="shared" si="14"/>
        <v>0</v>
      </c>
      <c r="Z119" s="79">
        <f t="shared" si="15"/>
        <v>0</v>
      </c>
      <c r="AA119" s="80" t="str">
        <f t="shared" si="16"/>
        <v>SRSA</v>
      </c>
      <c r="AB119" s="64">
        <f t="shared" si="17"/>
        <v>1</v>
      </c>
      <c r="AC119" s="65">
        <f t="shared" si="18"/>
        <v>1</v>
      </c>
      <c r="AD119" s="79" t="str">
        <f t="shared" si="19"/>
        <v>Initial</v>
      </c>
      <c r="AE119" s="80" t="str">
        <f t="shared" si="20"/>
        <v>-</v>
      </c>
      <c r="AF119" s="64" t="str">
        <f t="shared" si="21"/>
        <v>SRSA</v>
      </c>
      <c r="AG119" s="81" t="s">
        <v>44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2005-07-25T17:58:04Z</dcterms:created>
  <dcterms:modified xsi:type="dcterms:W3CDTF">2005-07-26T19:56:56Z</dcterms:modified>
  <cp:category/>
  <cp:version/>
  <cp:contentType/>
  <cp:contentStatus/>
</cp:coreProperties>
</file>