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4175" windowHeight="9345" tabRatio="627" activeTab="0"/>
  </bookViews>
  <sheets>
    <sheet name="StMap-760" sheetId="1" r:id="rId1"/>
    <sheet name="LENTHMAP-760" sheetId="2" r:id="rId2"/>
    <sheet name="Subset wire to LBNL for 1,800m" sheetId="3" r:id="rId3"/>
    <sheet name="Orriginal Alsthom Outer LGC-HGQ" sheetId="4" r:id="rId4"/>
  </sheets>
  <definedNames>
    <definedName name="_xlnm.Print_Area" localSheetId="3">'Orriginal Alsthom Outer LGC-HGQ'!$A$2:$M$102</definedName>
    <definedName name="_xlnm.Print_Area" localSheetId="2">'Subset wire to LBNL for 1,800m'!$A$1:$S$37</definedName>
    <definedName name="_xlnm.Print_Titles" localSheetId="3">'Orriginal Alsthom Outer LGC-HGQ'!$6:$7</definedName>
  </definedNames>
  <calcPr fullCalcOnLoad="1"/>
</workbook>
</file>

<file path=xl/sharedStrings.xml><?xml version="1.0" encoding="utf-8"?>
<sst xmlns="http://schemas.openxmlformats.org/spreadsheetml/2006/main" count="910" uniqueCount="183">
  <si>
    <t>Item #</t>
  </si>
  <si>
    <t>CRATE NO.</t>
  </si>
  <si>
    <t>VENDER P/N</t>
  </si>
  <si>
    <t>LENGTH M</t>
  </si>
  <si>
    <t>Net. Kg.</t>
  </si>
  <si>
    <t>DEST.</t>
  </si>
  <si>
    <t>FNL</t>
  </si>
  <si>
    <t>BNL</t>
  </si>
  <si>
    <t>na</t>
  </si>
  <si>
    <t xml:space="preserve">7/29/99  LBNL Alsthom .648mm inventory verification H. Higley </t>
  </si>
  <si>
    <t>Mfg.           Ic @ 7.0T</t>
  </si>
  <si>
    <t>BNL           Ic @ 7.0T</t>
  </si>
  <si>
    <t>No. of unit lengths strand =</t>
  </si>
  <si>
    <t>Total meters strand =</t>
  </si>
  <si>
    <t>Unit length m As of 12/15/99 =</t>
  </si>
  <si>
    <t>2A1A2</t>
  </si>
  <si>
    <t>2A2A2</t>
  </si>
  <si>
    <t>2A2A3</t>
  </si>
  <si>
    <t>2A2A9</t>
  </si>
  <si>
    <t>2A2A11</t>
  </si>
  <si>
    <t>2A2A18</t>
  </si>
  <si>
    <t>2A2A19</t>
  </si>
  <si>
    <t>2A2A20</t>
  </si>
  <si>
    <t>2A2A26</t>
  </si>
  <si>
    <t>2A3A1</t>
  </si>
  <si>
    <t>2A3A2</t>
  </si>
  <si>
    <t>2A3A3</t>
  </si>
  <si>
    <t>2A3A4</t>
  </si>
  <si>
    <t>2A3A5</t>
  </si>
  <si>
    <t>2A3A6</t>
  </si>
  <si>
    <t>2A3A7</t>
  </si>
  <si>
    <t>2A3A8</t>
  </si>
  <si>
    <t>2A3A9</t>
  </si>
  <si>
    <t>2A3A10</t>
  </si>
  <si>
    <t>2A4A2</t>
  </si>
  <si>
    <t>2A4A4</t>
  </si>
  <si>
    <t>2A4A5</t>
  </si>
  <si>
    <t>2A4A6</t>
  </si>
  <si>
    <t>2A4A8</t>
  </si>
  <si>
    <t>2A4A9</t>
  </si>
  <si>
    <t>2A4A10</t>
  </si>
  <si>
    <t>2A4A12</t>
  </si>
  <si>
    <t>2A4A13</t>
  </si>
  <si>
    <t>2A4A14</t>
  </si>
  <si>
    <t>2A4A16</t>
  </si>
  <si>
    <t>2A4A17</t>
  </si>
  <si>
    <t>2A6A1</t>
  </si>
  <si>
    <t>2A6A3</t>
  </si>
  <si>
    <t>2A6A4</t>
  </si>
  <si>
    <t>2A6A6</t>
  </si>
  <si>
    <t>2A6A7</t>
  </si>
  <si>
    <t>2A7A1</t>
  </si>
  <si>
    <t>2A7A2</t>
  </si>
  <si>
    <t>2A8A6</t>
  </si>
  <si>
    <t>2A9A1</t>
  </si>
  <si>
    <t>2A9A3</t>
  </si>
  <si>
    <t>2A9P1</t>
  </si>
  <si>
    <t>2A10A1</t>
  </si>
  <si>
    <t>2A10A2</t>
  </si>
  <si>
    <t>2A11A1</t>
  </si>
  <si>
    <t>2A11A5</t>
  </si>
  <si>
    <t>2A11N1</t>
  </si>
  <si>
    <t>2A12A3</t>
  </si>
  <si>
    <t>2A14A2</t>
  </si>
  <si>
    <t>2A14A3</t>
  </si>
  <si>
    <t>2A14A4</t>
  </si>
  <si>
    <t>2A14A5</t>
  </si>
  <si>
    <t>2A14A6</t>
  </si>
  <si>
    <t>2A16A8</t>
  </si>
  <si>
    <t>2A17A2</t>
  </si>
  <si>
    <t>2A17A5</t>
  </si>
  <si>
    <t>2A17A7</t>
  </si>
  <si>
    <t>2A18A2</t>
  </si>
  <si>
    <t>2A18A3</t>
  </si>
  <si>
    <t>2A18A4</t>
  </si>
  <si>
    <t>2A18A5</t>
  </si>
  <si>
    <t>2A19A7</t>
  </si>
  <si>
    <t>2A19M5</t>
  </si>
  <si>
    <t>2A20A6</t>
  </si>
  <si>
    <t>2A23A1</t>
  </si>
  <si>
    <t>2A24A1</t>
  </si>
  <si>
    <t>2A25A2</t>
  </si>
  <si>
    <t>2A25A3</t>
  </si>
  <si>
    <t>2A25M1</t>
  </si>
  <si>
    <t>2A26A2</t>
  </si>
  <si>
    <t>2A26A4</t>
  </si>
  <si>
    <t>2A26A7</t>
  </si>
  <si>
    <t>2A28A3</t>
  </si>
  <si>
    <t>2A29M1</t>
  </si>
  <si>
    <t>2A30A6</t>
  </si>
  <si>
    <t>2A35A2</t>
  </si>
  <si>
    <t>2A35B2</t>
  </si>
  <si>
    <t>2A36A3</t>
  </si>
  <si>
    <t>2A36A6</t>
  </si>
  <si>
    <t>2A37A2</t>
  </si>
  <si>
    <t>2A37A3</t>
  </si>
  <si>
    <t>2A37A4</t>
  </si>
  <si>
    <t>2A37B2</t>
  </si>
  <si>
    <t>2A38A0</t>
  </si>
  <si>
    <t>2A38A1</t>
  </si>
  <si>
    <t>2A38A2</t>
  </si>
  <si>
    <t>2A38A4</t>
  </si>
  <si>
    <t>2A38B1</t>
  </si>
  <si>
    <t>2A49A1</t>
  </si>
  <si>
    <t>2A50A1</t>
  </si>
  <si>
    <t>2A53A2</t>
  </si>
  <si>
    <t>2A1A1</t>
  </si>
  <si>
    <t>2A2A13</t>
  </si>
  <si>
    <t xml:space="preserve"> </t>
  </si>
  <si>
    <t xml:space="preserve">FERMILAB 46 Strand Cable </t>
  </si>
  <si>
    <t>Sharp</t>
  </si>
  <si>
    <t xml:space="preserve">Acid </t>
  </si>
  <si>
    <t>Wire ID</t>
  </si>
  <si>
    <t>Bend</t>
  </si>
  <si>
    <t>Etch</t>
  </si>
  <si>
    <t>Data</t>
  </si>
  <si>
    <t>Gross</t>
  </si>
  <si>
    <t>Ship to</t>
  </si>
  <si>
    <t>(P/F)</t>
  </si>
  <si>
    <t>Weights</t>
  </si>
  <si>
    <t>Pass</t>
  </si>
  <si>
    <t>n/a</t>
  </si>
  <si>
    <t>FAIL</t>
  </si>
  <si>
    <t>Fail</t>
  </si>
  <si>
    <t>LBNL 1,800m units =</t>
  </si>
  <si>
    <t>LBNL 200m units =</t>
  </si>
  <si>
    <t>NEEW 200m units=</t>
  </si>
  <si>
    <t>NEEW 1,800m units=</t>
  </si>
  <si>
    <t>1800m unit lengths LBNL</t>
  </si>
  <si>
    <t>200m Unit lengths LBNL</t>
  </si>
  <si>
    <t>200m Unit lengths NEEW</t>
  </si>
  <si>
    <t>1800m unit lengths NEEW</t>
  </si>
  <si>
    <t>Total units cable 46 st. =</t>
  </si>
  <si>
    <t>200m units</t>
  </si>
  <si>
    <t>Current inventory totals at NEEW 5/10/2000  H. Higley</t>
  </si>
  <si>
    <t>Values in red have been removed from orriginal inventory.</t>
  </si>
  <si>
    <t>Average</t>
  </si>
  <si>
    <t>Sum</t>
  </si>
  <si>
    <t>LBNL 1,800m  units =</t>
  </si>
  <si>
    <t>Yield in 200m units of cable</t>
  </si>
  <si>
    <t>Sub set of strands on inv at NEEW to be shipped to LBNL  May, 2000  H. Higley</t>
  </si>
  <si>
    <t>Note that none of these spools show shipment to BNL for testing.</t>
  </si>
  <si>
    <r>
      <t xml:space="preserve">Note that two of the strands fail NEEW Acid Etch test  (  2A2A9 &amp; 2A11N1 ) .  </t>
    </r>
    <r>
      <rPr>
        <sz val="10"/>
        <color indexed="10"/>
        <rFont val="Arial"/>
        <family val="2"/>
      </rPr>
      <t>See values in red.</t>
    </r>
  </si>
  <si>
    <t>Sub set of Inventory at NEEW from Mike Boivin 5/8/2000</t>
  </si>
  <si>
    <t>SPOOL MAP</t>
  </si>
  <si>
    <t>INPUT   No. of  STRANDS  =</t>
  </si>
  <si>
    <t>INT LENGTHS  =</t>
  </si>
  <si>
    <t>LENGTH</t>
  </si>
  <si>
    <t>/SPOOL</t>
  </si>
  <si>
    <t>SPOOL #</t>
  </si>
  <si>
    <t>INT (E)</t>
  </si>
  <si>
    <t>LENGTH  SUM  =</t>
  </si>
  <si>
    <t>SUM  /  No. STRANDS  =</t>
  </si>
  <si>
    <t>sum of remainders =</t>
  </si>
  <si>
    <t>cabled remainder  =</t>
  </si>
  <si>
    <t xml:space="preserve">Note Spools # 2A2A9 AND 2A53A2 WILL BE REPLAICED WITH SPOOLS # </t>
  </si>
  <si>
    <t>2A23A3</t>
  </si>
  <si>
    <t>STRAND   MAP   LOG</t>
  </si>
  <si>
    <t>DATE :</t>
  </si>
  <si>
    <t>S/C  #</t>
  </si>
  <si>
    <t>L4A00760</t>
  </si>
  <si>
    <t>LBNL</t>
  </si>
  <si>
    <t>RESPOOLER :</t>
  </si>
  <si>
    <t>&lt;</t>
  </si>
  <si>
    <t>STRAND INFO</t>
  </si>
  <si>
    <t>&gt;</t>
  </si>
  <si>
    <t xml:space="preserve"> RESPOOL INFO.</t>
  </si>
  <si>
    <t>MFG.</t>
  </si>
  <si>
    <t>STRAND  ID  #</t>
  </si>
  <si>
    <t>LEN MTR.</t>
  </si>
  <si>
    <t>LEN. MTR.</t>
  </si>
  <si>
    <t>INSP.DIA.</t>
  </si>
  <si>
    <t>JOINTS</t>
  </si>
  <si>
    <t>NOTES :</t>
  </si>
  <si>
    <t>.</t>
  </si>
  <si>
    <t>Alsthom</t>
  </si>
  <si>
    <t>BNL Ic@7T</t>
  </si>
  <si>
    <t>2a3a1</t>
  </si>
  <si>
    <t>2a2a26</t>
  </si>
  <si>
    <t>,+21m</t>
  </si>
  <si>
    <t>J.Swanson</t>
  </si>
  <si>
    <t>Avg. Dia.mm =</t>
  </si>
  <si>
    <t>Average Ic@7t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</si>
</sst>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00"/>
    <numFmt numFmtId="167" formatCode="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49"/>
      <name val="Arial"/>
      <family val="2"/>
    </font>
    <font>
      <sz val="10"/>
      <name val="Helv"/>
      <family val="0"/>
    </font>
    <font>
      <b/>
      <sz val="12"/>
      <name val="Helv"/>
      <family val="0"/>
    </font>
    <font>
      <sz val="10"/>
      <color indexed="10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4" fontId="0" fillId="0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2" xfId="0" applyFon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66" fontId="0" fillId="0" borderId="15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right"/>
    </xf>
    <xf numFmtId="0" fontId="0" fillId="0" borderId="25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4" fontId="7" fillId="0" borderId="1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26" xfId="0" applyNumberFormat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166" fontId="7" fillId="0" borderId="30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/>
    </xf>
    <xf numFmtId="1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34" xfId="0" applyFont="1" applyBorder="1" applyAlignment="1">
      <alignment/>
    </xf>
    <xf numFmtId="0" fontId="0" fillId="0" borderId="35" xfId="0" applyFont="1" applyBorder="1" applyAlignment="1">
      <alignment horizontal="right"/>
    </xf>
    <xf numFmtId="164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 horizontal="right"/>
    </xf>
    <xf numFmtId="14" fontId="0" fillId="0" borderId="39" xfId="0" applyNumberFormat="1" applyBorder="1" applyAlignment="1">
      <alignment horizontal="center"/>
    </xf>
    <xf numFmtId="0" fontId="0" fillId="0" borderId="40" xfId="0" applyFont="1" applyBorder="1" applyAlignment="1">
      <alignment horizontal="right"/>
    </xf>
    <xf numFmtId="1" fontId="0" fillId="0" borderId="40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4" fontId="0" fillId="0" borderId="38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2" xfId="0" applyFont="1" applyBorder="1" applyAlignment="1">
      <alignment/>
    </xf>
    <xf numFmtId="166" fontId="0" fillId="0" borderId="29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right"/>
    </xf>
    <xf numFmtId="164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8" xfId="0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164" fontId="0" fillId="0" borderId="38" xfId="0" applyNumberFormat="1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164" fontId="1" fillId="0" borderId="3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right"/>
    </xf>
    <xf numFmtId="164" fontId="10" fillId="0" borderId="17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23" applyFont="1">
      <alignment/>
      <protection/>
    </xf>
    <xf numFmtId="0" fontId="11" fillId="0" borderId="0" xfId="23">
      <alignment/>
      <protection/>
    </xf>
    <xf numFmtId="0" fontId="11" fillId="0" borderId="0" xfId="23" applyAlignment="1">
      <alignment horizontal="right"/>
      <protection/>
    </xf>
    <xf numFmtId="0" fontId="11" fillId="0" borderId="0" xfId="23" applyAlignment="1">
      <alignment wrapText="1"/>
      <protection/>
    </xf>
    <xf numFmtId="0" fontId="11" fillId="0" borderId="0" xfId="23" applyAlignment="1">
      <alignment horizontal="center" wrapText="1"/>
      <protection/>
    </xf>
    <xf numFmtId="0" fontId="11" fillId="0" borderId="1" xfId="23" applyBorder="1">
      <alignment/>
      <protection/>
    </xf>
    <xf numFmtId="0" fontId="11" fillId="0" borderId="0" xfId="23" applyFont="1">
      <alignment/>
      <protection/>
    </xf>
    <xf numFmtId="0" fontId="11" fillId="0" borderId="49" xfId="23" applyBorder="1">
      <alignment/>
      <protection/>
    </xf>
    <xf numFmtId="0" fontId="11" fillId="0" borderId="45" xfId="23" applyBorder="1" applyAlignment="1">
      <alignment horizontal="center"/>
      <protection/>
    </xf>
    <xf numFmtId="0" fontId="11" fillId="0" borderId="29" xfId="23" applyFont="1" applyBorder="1" applyAlignment="1">
      <alignment horizontal="center" wrapText="1"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right"/>
      <protection/>
    </xf>
    <xf numFmtId="0" fontId="12" fillId="0" borderId="0" xfId="24" applyFont="1">
      <alignment/>
      <protection/>
    </xf>
    <xf numFmtId="0" fontId="11" fillId="0" borderId="0" xfId="24">
      <alignment/>
      <protection/>
    </xf>
    <xf numFmtId="0" fontId="11" fillId="0" borderId="0" xfId="24" applyAlignment="1">
      <alignment horizontal="right"/>
      <protection/>
    </xf>
    <xf numFmtId="14" fontId="11" fillId="0" borderId="0" xfId="24" applyNumberFormat="1">
      <alignment/>
      <protection/>
    </xf>
    <xf numFmtId="0" fontId="15" fillId="0" borderId="0" xfId="24" applyFont="1">
      <alignment/>
      <protection/>
    </xf>
    <xf numFmtId="0" fontId="11" fillId="0" borderId="0" xfId="24" applyAlignment="1">
      <alignment horizontal="center"/>
      <protection/>
    </xf>
    <xf numFmtId="0" fontId="11" fillId="0" borderId="0" xfId="24" applyAlignment="1">
      <alignment horizontal="left"/>
      <protection/>
    </xf>
    <xf numFmtId="0" fontId="15" fillId="0" borderId="0" xfId="24" applyFont="1" applyAlignment="1">
      <alignment horizontal="left"/>
      <protection/>
    </xf>
    <xf numFmtId="0" fontId="11" fillId="0" borderId="0" xfId="24" applyFont="1">
      <alignment/>
      <protection/>
    </xf>
    <xf numFmtId="0" fontId="11" fillId="0" borderId="0" xfId="24" applyFont="1" applyAlignment="1">
      <alignment horizontal="center"/>
      <protection/>
    </xf>
    <xf numFmtId="0" fontId="16" fillId="0" borderId="0" xfId="24" applyFont="1" applyAlignment="1">
      <alignment wrapText="1"/>
      <protection/>
    </xf>
    <xf numFmtId="0" fontId="16" fillId="0" borderId="0" xfId="24" applyFont="1" applyAlignment="1">
      <alignment horizontal="center" wrapText="1"/>
      <protection/>
    </xf>
    <xf numFmtId="0" fontId="16" fillId="0" borderId="0" xfId="24" applyFont="1" applyAlignment="1">
      <alignment horizontal="left" wrapText="1"/>
      <protection/>
    </xf>
    <xf numFmtId="0" fontId="11" fillId="0" borderId="1" xfId="24" applyFont="1" applyBorder="1">
      <alignment/>
      <protection/>
    </xf>
    <xf numFmtId="0" fontId="11" fillId="0" borderId="1" xfId="24" applyFont="1" applyBorder="1" applyAlignment="1">
      <alignment horizontal="center"/>
      <protection/>
    </xf>
    <xf numFmtId="0" fontId="11" fillId="0" borderId="0" xfId="23" applyBorder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Border="1" applyAlignment="1">
      <alignment horizontal="center"/>
      <protection/>
    </xf>
    <xf numFmtId="167" fontId="11" fillId="0" borderId="0" xfId="24" applyNumberFormat="1" applyFont="1">
      <alignment/>
      <protection/>
    </xf>
    <xf numFmtId="167" fontId="11" fillId="0" borderId="1" xfId="24" applyNumberFormat="1" applyFont="1" applyBorder="1">
      <alignment/>
      <protection/>
    </xf>
    <xf numFmtId="0" fontId="11" fillId="0" borderId="0" xfId="24" applyFont="1" applyAlignment="1">
      <alignment horizontal="right"/>
      <protection/>
    </xf>
    <xf numFmtId="167" fontId="11" fillId="0" borderId="22" xfId="24" applyNumberFormat="1" applyFont="1" applyBorder="1">
      <alignment/>
      <protection/>
    </xf>
    <xf numFmtId="164" fontId="11" fillId="0" borderId="22" xfId="24" applyNumberFormat="1" applyFont="1" applyBorder="1">
      <alignment/>
      <protection/>
    </xf>
    <xf numFmtId="0" fontId="1" fillId="0" borderId="16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17" xfId="0" applyBorder="1" applyAlignment="1">
      <alignment/>
    </xf>
  </cellXfs>
  <cellStyles count="12">
    <cellStyle name="Normal" xfId="0"/>
    <cellStyle name="Comma" xfId="15"/>
    <cellStyle name="Comma [0]" xfId="16"/>
    <cellStyle name="Comma_LENTHMAP" xfId="17"/>
    <cellStyle name="Comma_StMap" xfId="18"/>
    <cellStyle name="Currency" xfId="19"/>
    <cellStyle name="Currency [0]" xfId="20"/>
    <cellStyle name="Currency_LENTHMAP" xfId="21"/>
    <cellStyle name="Currency_StMap" xfId="22"/>
    <cellStyle name="Normal_LENTHMAP" xfId="23"/>
    <cellStyle name="Normal_StMap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85725</xdr:rowOff>
    </xdr:from>
    <xdr:to>
      <xdr:col>5</xdr:col>
      <xdr:colOff>523875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57475" y="609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85725</xdr:rowOff>
    </xdr:from>
    <xdr:to>
      <xdr:col>9</xdr:col>
      <xdr:colOff>1304925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4829175" y="609600"/>
          <a:ext cx="187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523875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495425" y="6096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0</xdr:col>
      <xdr:colOff>333375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85725" y="6096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pane ySplit="5" topLeftCell="BM32" activePane="bottomLeft" state="frozen"/>
      <selection pane="topLeft" activeCell="A1" sqref="A1"/>
      <selection pane="bottomLeft" activeCell="J45" sqref="J45"/>
    </sheetView>
  </sheetViews>
  <sheetFormatPr defaultColWidth="9.140625" defaultRowHeight="12.75"/>
  <cols>
    <col min="1" max="1" width="8.28125" style="264" customWidth="1"/>
    <col min="2" max="2" width="13.421875" style="264" customWidth="1"/>
    <col min="3" max="4" width="8.421875" style="264" customWidth="1"/>
    <col min="5" max="5" width="8.28125" style="264" customWidth="1"/>
    <col min="6" max="6" width="9.00390625" style="268" customWidth="1"/>
    <col min="7" max="7" width="9.421875" style="264" customWidth="1"/>
    <col min="8" max="9" width="7.8515625" style="264" customWidth="1"/>
    <col min="10" max="10" width="30.28125" style="264" customWidth="1"/>
    <col min="11" max="16384" width="9.140625" style="264" customWidth="1"/>
  </cols>
  <sheetData>
    <row r="1" spans="1:10" ht="15.75">
      <c r="A1" s="263" t="s">
        <v>157</v>
      </c>
      <c r="F1" s="265" t="s">
        <v>158</v>
      </c>
      <c r="G1" s="266">
        <v>36682</v>
      </c>
      <c r="H1" s="267" t="s">
        <v>159</v>
      </c>
      <c r="I1" s="267"/>
      <c r="J1" s="264" t="s">
        <v>160</v>
      </c>
    </row>
    <row r="2" spans="2:7" ht="12.75">
      <c r="B2" s="264" t="s">
        <v>161</v>
      </c>
      <c r="F2" s="265" t="s">
        <v>162</v>
      </c>
      <c r="G2" s="271" t="s">
        <v>180</v>
      </c>
    </row>
    <row r="4" spans="1:10" ht="12.75">
      <c r="A4" s="269" t="s">
        <v>163</v>
      </c>
      <c r="B4" s="270" t="s">
        <v>164</v>
      </c>
      <c r="C4" s="265" t="s">
        <v>165</v>
      </c>
      <c r="D4" s="272"/>
      <c r="E4" s="264" t="s">
        <v>163</v>
      </c>
      <c r="G4" s="267" t="s">
        <v>166</v>
      </c>
      <c r="J4" s="265" t="s">
        <v>165</v>
      </c>
    </row>
    <row r="5" spans="1:10" s="273" customFormat="1" ht="22.5" customHeight="1">
      <c r="A5" s="273" t="s">
        <v>167</v>
      </c>
      <c r="B5" s="274" t="s">
        <v>168</v>
      </c>
      <c r="C5" s="274" t="s">
        <v>169</v>
      </c>
      <c r="D5" s="274" t="s">
        <v>176</v>
      </c>
      <c r="E5" s="274" t="s">
        <v>149</v>
      </c>
      <c r="F5" s="274" t="s">
        <v>170</v>
      </c>
      <c r="G5" s="274" t="s">
        <v>171</v>
      </c>
      <c r="H5" s="274" t="s">
        <v>172</v>
      </c>
      <c r="I5" s="274"/>
      <c r="J5" s="275" t="s">
        <v>173</v>
      </c>
    </row>
    <row r="6" spans="1:7" s="271" customFormat="1" ht="12.75">
      <c r="A6" s="271" t="s">
        <v>175</v>
      </c>
      <c r="B6" s="271" t="s">
        <v>77</v>
      </c>
      <c r="C6" s="271">
        <v>1955</v>
      </c>
      <c r="D6" s="271">
        <v>192.6</v>
      </c>
      <c r="E6" s="272">
        <v>1</v>
      </c>
      <c r="F6" s="272">
        <v>1825</v>
      </c>
      <c r="G6" s="281">
        <v>0.6459</v>
      </c>
    </row>
    <row r="7" spans="2:7" s="271" customFormat="1" ht="12.75">
      <c r="B7" s="271" t="s">
        <v>103</v>
      </c>
      <c r="C7" s="271">
        <v>2086</v>
      </c>
      <c r="D7" s="271">
        <v>194</v>
      </c>
      <c r="E7" s="272">
        <v>2</v>
      </c>
      <c r="F7" s="272">
        <v>1825</v>
      </c>
      <c r="G7" s="281">
        <v>0.6506</v>
      </c>
    </row>
    <row r="8" spans="2:7" s="271" customFormat="1" ht="12.75">
      <c r="B8" s="271" t="s">
        <v>37</v>
      </c>
      <c r="C8" s="271">
        <v>2519</v>
      </c>
      <c r="D8" s="271">
        <v>190.7</v>
      </c>
      <c r="E8" s="272">
        <v>3</v>
      </c>
      <c r="F8" s="272">
        <v>1825</v>
      </c>
      <c r="G8" s="281">
        <v>0.6507</v>
      </c>
    </row>
    <row r="9" spans="2:7" s="271" customFormat="1" ht="12.75">
      <c r="B9" s="278" t="s">
        <v>27</v>
      </c>
      <c r="C9" s="278">
        <v>1821</v>
      </c>
      <c r="D9" s="279">
        <v>194</v>
      </c>
      <c r="E9" s="280">
        <v>4</v>
      </c>
      <c r="F9" s="280">
        <v>1825</v>
      </c>
      <c r="G9" s="281">
        <v>0.6502</v>
      </c>
    </row>
    <row r="10" spans="2:7" s="271" customFormat="1" ht="12.75">
      <c r="B10" s="271" t="s">
        <v>43</v>
      </c>
      <c r="C10" s="271">
        <v>2594</v>
      </c>
      <c r="D10" s="271">
        <v>189</v>
      </c>
      <c r="E10" s="272">
        <v>5</v>
      </c>
      <c r="F10" s="272">
        <v>1825</v>
      </c>
      <c r="G10" s="281">
        <v>0.6505</v>
      </c>
    </row>
    <row r="11" spans="2:7" s="271" customFormat="1" ht="12.75">
      <c r="B11" s="271" t="s">
        <v>24</v>
      </c>
      <c r="C11" s="271">
        <v>2632</v>
      </c>
      <c r="D11" s="271">
        <v>208</v>
      </c>
      <c r="E11" s="272">
        <v>6</v>
      </c>
      <c r="F11" s="272">
        <v>1825</v>
      </c>
      <c r="G11" s="281">
        <v>0.6504</v>
      </c>
    </row>
    <row r="12" spans="2:7" s="271" customFormat="1" ht="12.75">
      <c r="B12" s="271" t="s">
        <v>44</v>
      </c>
      <c r="C12" s="271">
        <v>2632</v>
      </c>
      <c r="D12" s="271">
        <v>189</v>
      </c>
      <c r="E12" s="272">
        <v>7</v>
      </c>
      <c r="F12" s="272">
        <v>1825</v>
      </c>
      <c r="G12" s="281">
        <v>0.6503</v>
      </c>
    </row>
    <row r="13" spans="2:7" s="271" customFormat="1" ht="12.75">
      <c r="B13" s="271" t="s">
        <v>18</v>
      </c>
      <c r="C13" s="271">
        <v>2688</v>
      </c>
      <c r="D13" s="271">
        <v>203</v>
      </c>
      <c r="E13" s="272">
        <v>8</v>
      </c>
      <c r="F13" s="272">
        <v>1825</v>
      </c>
      <c r="G13" s="281">
        <v>0.651</v>
      </c>
    </row>
    <row r="14" spans="2:7" s="271" customFormat="1" ht="12.75">
      <c r="B14" s="271" t="s">
        <v>21</v>
      </c>
      <c r="C14" s="271">
        <v>2838</v>
      </c>
      <c r="D14" s="271">
        <v>191</v>
      </c>
      <c r="E14" s="272">
        <v>9</v>
      </c>
      <c r="F14" s="272">
        <v>1825</v>
      </c>
      <c r="G14" s="281">
        <v>0.6509</v>
      </c>
    </row>
    <row r="15" spans="2:7" s="271" customFormat="1" ht="12.75">
      <c r="B15" s="271" t="s">
        <v>26</v>
      </c>
      <c r="C15" s="271">
        <v>2951</v>
      </c>
      <c r="D15" s="271">
        <v>191</v>
      </c>
      <c r="E15" s="272">
        <v>10</v>
      </c>
      <c r="F15" s="272">
        <v>1825</v>
      </c>
      <c r="G15" s="281">
        <v>0.6504</v>
      </c>
    </row>
    <row r="16" spans="2:7" s="271" customFormat="1" ht="12.75">
      <c r="B16" s="271" t="s">
        <v>23</v>
      </c>
      <c r="C16" s="271">
        <v>3214</v>
      </c>
      <c r="D16" s="271">
        <v>191.2</v>
      </c>
      <c r="E16" s="272">
        <v>11</v>
      </c>
      <c r="F16" s="272">
        <v>1825</v>
      </c>
      <c r="G16" s="281">
        <v>0.6508</v>
      </c>
    </row>
    <row r="17" spans="2:7" s="271" customFormat="1" ht="12.75">
      <c r="B17" s="271" t="s">
        <v>51</v>
      </c>
      <c r="C17" s="271">
        <v>3910</v>
      </c>
      <c r="D17" s="271">
        <v>192.5</v>
      </c>
      <c r="E17" s="272">
        <v>12</v>
      </c>
      <c r="F17" s="272">
        <v>1825</v>
      </c>
      <c r="G17" s="281">
        <v>0.6509</v>
      </c>
    </row>
    <row r="18" spans="3:7" s="271" customFormat="1" ht="12.75">
      <c r="C18" s="271">
        <f>C17-F17</f>
        <v>2085</v>
      </c>
      <c r="D18" s="271">
        <v>192.5</v>
      </c>
      <c r="E18" s="272">
        <v>13</v>
      </c>
      <c r="F18" s="272">
        <v>1825</v>
      </c>
      <c r="G18" s="281">
        <v>0.6508</v>
      </c>
    </row>
    <row r="19" spans="2:7" s="271" customFormat="1" ht="12.75">
      <c r="B19" s="271" t="s">
        <v>49</v>
      </c>
      <c r="C19" s="271">
        <v>3929</v>
      </c>
      <c r="D19" s="271">
        <v>190.5</v>
      </c>
      <c r="E19" s="272">
        <v>14</v>
      </c>
      <c r="F19" s="272">
        <v>1825</v>
      </c>
      <c r="G19" s="281">
        <v>0.6513</v>
      </c>
    </row>
    <row r="20" spans="3:7" s="271" customFormat="1" ht="12.75">
      <c r="C20" s="271">
        <f>C19-F19</f>
        <v>2104</v>
      </c>
      <c r="D20" s="271">
        <v>190.5</v>
      </c>
      <c r="E20" s="272">
        <v>15</v>
      </c>
      <c r="F20" s="272">
        <v>1825</v>
      </c>
      <c r="G20" s="281">
        <v>0.6514</v>
      </c>
    </row>
    <row r="21" spans="2:7" s="271" customFormat="1" ht="12.75">
      <c r="B21" s="271" t="s">
        <v>31</v>
      </c>
      <c r="C21" s="271">
        <v>4587</v>
      </c>
      <c r="D21" s="271">
        <v>194</v>
      </c>
      <c r="E21" s="272">
        <v>16</v>
      </c>
      <c r="F21" s="272">
        <v>1825</v>
      </c>
      <c r="G21" s="281">
        <v>0.6501</v>
      </c>
    </row>
    <row r="22" spans="3:7" s="271" customFormat="1" ht="12.75">
      <c r="C22" s="271">
        <f>C21-F22</f>
        <v>2762</v>
      </c>
      <c r="D22" s="271">
        <v>194</v>
      </c>
      <c r="E22" s="272">
        <v>17</v>
      </c>
      <c r="F22" s="272">
        <v>1825</v>
      </c>
      <c r="G22" s="281">
        <v>0.65</v>
      </c>
    </row>
    <row r="23" spans="2:7" s="271" customFormat="1" ht="12.75">
      <c r="B23" s="271" t="s">
        <v>56</v>
      </c>
      <c r="C23" s="271">
        <v>5377</v>
      </c>
      <c r="D23" s="271">
        <v>186.3</v>
      </c>
      <c r="E23" s="272">
        <v>18</v>
      </c>
      <c r="F23" s="272">
        <v>1825</v>
      </c>
      <c r="G23" s="281">
        <v>0.65</v>
      </c>
    </row>
    <row r="24" spans="3:7" s="271" customFormat="1" ht="12.75">
      <c r="C24" s="271">
        <f>C23-F23</f>
        <v>3552</v>
      </c>
      <c r="D24" s="271">
        <v>186.3</v>
      </c>
      <c r="E24" s="272">
        <v>19</v>
      </c>
      <c r="F24" s="272">
        <v>1825</v>
      </c>
      <c r="G24" s="281">
        <v>0.6497</v>
      </c>
    </row>
    <row r="25" spans="2:7" s="271" customFormat="1" ht="12.75">
      <c r="B25" s="271" t="s">
        <v>83</v>
      </c>
      <c r="C25" s="271">
        <v>5414</v>
      </c>
      <c r="D25" s="271">
        <v>189</v>
      </c>
      <c r="E25" s="272">
        <v>20</v>
      </c>
      <c r="F25" s="272">
        <v>1825</v>
      </c>
      <c r="G25" s="281">
        <v>0.65</v>
      </c>
    </row>
    <row r="26" spans="3:7" s="271" customFormat="1" ht="12.75">
      <c r="C26" s="271">
        <f>C25-F25</f>
        <v>3589</v>
      </c>
      <c r="D26" s="271">
        <v>189</v>
      </c>
      <c r="E26" s="272">
        <v>21</v>
      </c>
      <c r="F26" s="272">
        <v>1825</v>
      </c>
      <c r="G26" s="281">
        <v>0.6499</v>
      </c>
    </row>
    <row r="27" spans="2:7" s="271" customFormat="1" ht="12.75">
      <c r="B27" s="271" t="s">
        <v>88</v>
      </c>
      <c r="C27" s="271">
        <v>5520</v>
      </c>
      <c r="D27" s="271">
        <v>188.4</v>
      </c>
      <c r="E27" s="272">
        <v>22</v>
      </c>
      <c r="F27" s="272">
        <v>1825</v>
      </c>
      <c r="G27" s="281">
        <v>0.6499</v>
      </c>
    </row>
    <row r="28" spans="3:7" s="271" customFormat="1" ht="12.75">
      <c r="C28" s="271">
        <f>C27-F27</f>
        <v>3695</v>
      </c>
      <c r="D28" s="271">
        <v>188.4</v>
      </c>
      <c r="E28" s="272">
        <v>23</v>
      </c>
      <c r="F28" s="272">
        <v>1825</v>
      </c>
      <c r="G28" s="281">
        <v>0.65</v>
      </c>
    </row>
    <row r="29" spans="3:7" s="271" customFormat="1" ht="12.75">
      <c r="C29" s="271">
        <f>C28-F28</f>
        <v>1870</v>
      </c>
      <c r="D29" s="271">
        <v>188.4</v>
      </c>
      <c r="E29" s="272">
        <v>24</v>
      </c>
      <c r="F29" s="272">
        <v>1825</v>
      </c>
      <c r="G29" s="281">
        <v>0.6501</v>
      </c>
    </row>
    <row r="30" spans="2:7" s="271" customFormat="1" ht="12.75">
      <c r="B30" s="271" t="s">
        <v>61</v>
      </c>
      <c r="C30" s="271">
        <v>5674</v>
      </c>
      <c r="D30" s="271">
        <v>188.5</v>
      </c>
      <c r="E30" s="272">
        <v>25</v>
      </c>
      <c r="F30" s="272">
        <v>1825</v>
      </c>
      <c r="G30" s="281">
        <v>0.6495</v>
      </c>
    </row>
    <row r="31" spans="3:7" s="271" customFormat="1" ht="12.75">
      <c r="C31" s="271">
        <f>C30-F30</f>
        <v>3849</v>
      </c>
      <c r="D31" s="271">
        <v>188.5</v>
      </c>
      <c r="E31" s="272">
        <v>26</v>
      </c>
      <c r="F31" s="272">
        <v>1825</v>
      </c>
      <c r="G31" s="281">
        <v>0.6499</v>
      </c>
    </row>
    <row r="32" spans="3:7" s="271" customFormat="1" ht="12.75">
      <c r="C32" s="271">
        <f>C31-F31</f>
        <v>2024</v>
      </c>
      <c r="D32" s="271">
        <v>188.5</v>
      </c>
      <c r="E32" s="272">
        <v>27</v>
      </c>
      <c r="F32" s="272">
        <v>1825</v>
      </c>
      <c r="G32" s="281">
        <v>0.6497</v>
      </c>
    </row>
    <row r="33" spans="2:7" s="271" customFormat="1" ht="12.75">
      <c r="B33" s="271" t="s">
        <v>39</v>
      </c>
      <c r="C33" s="271">
        <v>5843</v>
      </c>
      <c r="D33" s="271">
        <v>194.7</v>
      </c>
      <c r="E33" s="272">
        <v>28</v>
      </c>
      <c r="F33" s="272">
        <v>1825</v>
      </c>
      <c r="G33" s="281">
        <v>0.6501</v>
      </c>
    </row>
    <row r="34" spans="3:7" s="271" customFormat="1" ht="12.75">
      <c r="C34" s="271">
        <f>C33-F33</f>
        <v>4018</v>
      </c>
      <c r="D34" s="271">
        <v>194.7</v>
      </c>
      <c r="E34" s="272">
        <v>29</v>
      </c>
      <c r="F34" s="272">
        <v>1825</v>
      </c>
      <c r="G34" s="281">
        <v>0.65</v>
      </c>
    </row>
    <row r="35" spans="3:7" s="271" customFormat="1" ht="12.75">
      <c r="C35" s="271">
        <f>C34-F34</f>
        <v>2193</v>
      </c>
      <c r="D35" s="271">
        <v>194.7</v>
      </c>
      <c r="E35" s="272">
        <v>30</v>
      </c>
      <c r="F35" s="272">
        <v>1825</v>
      </c>
      <c r="G35" s="281">
        <v>0.6505</v>
      </c>
    </row>
    <row r="36" spans="2:7" s="271" customFormat="1" ht="12.75">
      <c r="B36" s="271" t="s">
        <v>29</v>
      </c>
      <c r="C36" s="271">
        <v>5903</v>
      </c>
      <c r="D36" s="271">
        <v>192.3</v>
      </c>
      <c r="E36" s="272">
        <v>31</v>
      </c>
      <c r="F36" s="272">
        <v>1825</v>
      </c>
      <c r="G36" s="281">
        <v>0.6506</v>
      </c>
    </row>
    <row r="37" spans="3:7" s="271" customFormat="1" ht="12.75">
      <c r="C37" s="271">
        <f>C36-F36</f>
        <v>4078</v>
      </c>
      <c r="D37" s="271">
        <v>192.3</v>
      </c>
      <c r="E37" s="272">
        <v>32</v>
      </c>
      <c r="F37" s="272">
        <v>1825</v>
      </c>
      <c r="G37" s="281">
        <v>0.6502</v>
      </c>
    </row>
    <row r="38" spans="3:7" s="271" customFormat="1" ht="12.75">
      <c r="C38" s="271">
        <f>C37-F37</f>
        <v>2253</v>
      </c>
      <c r="D38" s="271">
        <v>192.3</v>
      </c>
      <c r="E38" s="272">
        <v>33</v>
      </c>
      <c r="F38" s="272">
        <v>1825</v>
      </c>
      <c r="G38" s="281">
        <v>0.6503</v>
      </c>
    </row>
    <row r="39" spans="2:7" s="271" customFormat="1" ht="12.75">
      <c r="B39" s="271" t="s">
        <v>41</v>
      </c>
      <c r="C39" s="271">
        <v>6110</v>
      </c>
      <c r="D39" s="271">
        <v>194.6</v>
      </c>
      <c r="E39" s="272">
        <v>34</v>
      </c>
      <c r="F39" s="272">
        <v>1825</v>
      </c>
      <c r="G39" s="281">
        <v>0.6502</v>
      </c>
    </row>
    <row r="40" spans="3:7" s="271" customFormat="1" ht="12.75">
      <c r="C40" s="271">
        <f>C39-F39</f>
        <v>4285</v>
      </c>
      <c r="D40" s="271">
        <v>194.6</v>
      </c>
      <c r="E40" s="272">
        <v>35</v>
      </c>
      <c r="F40" s="272">
        <v>1825</v>
      </c>
      <c r="G40" s="281">
        <v>0.65</v>
      </c>
    </row>
    <row r="41" spans="3:7" s="271" customFormat="1" ht="12.75">
      <c r="C41" s="271">
        <f>C40-F40</f>
        <v>2460</v>
      </c>
      <c r="D41" s="271">
        <v>194.6</v>
      </c>
      <c r="E41" s="272">
        <v>36</v>
      </c>
      <c r="F41" s="272">
        <v>1825</v>
      </c>
      <c r="G41" s="281">
        <v>0.6502</v>
      </c>
    </row>
    <row r="42" spans="2:7" s="271" customFormat="1" ht="12.75">
      <c r="B42" s="271" t="s">
        <v>72</v>
      </c>
      <c r="C42" s="271">
        <v>6166</v>
      </c>
      <c r="D42" s="271">
        <v>188.3</v>
      </c>
      <c r="E42" s="272">
        <v>37</v>
      </c>
      <c r="F42" s="272">
        <v>1825</v>
      </c>
      <c r="G42" s="281">
        <v>0.6531</v>
      </c>
    </row>
    <row r="43" spans="3:7" s="271" customFormat="1" ht="12.75">
      <c r="C43" s="271">
        <f>C42-F42</f>
        <v>4341</v>
      </c>
      <c r="D43" s="271">
        <v>188.3</v>
      </c>
      <c r="E43" s="272">
        <v>38</v>
      </c>
      <c r="F43" s="272">
        <v>1825</v>
      </c>
      <c r="G43" s="281">
        <v>0.6507</v>
      </c>
    </row>
    <row r="44" spans="3:7" s="271" customFormat="1" ht="12.75">
      <c r="C44" s="271">
        <f>C43-F43</f>
        <v>2516</v>
      </c>
      <c r="D44" s="271">
        <v>188.3</v>
      </c>
      <c r="E44" s="272">
        <v>39</v>
      </c>
      <c r="F44" s="272">
        <v>1825</v>
      </c>
      <c r="G44" s="281">
        <v>0.6503</v>
      </c>
    </row>
    <row r="45" spans="2:7" s="271" customFormat="1" ht="12.75">
      <c r="B45" s="271" t="s">
        <v>38</v>
      </c>
      <c r="C45" s="271">
        <v>6486</v>
      </c>
      <c r="D45" s="271">
        <v>194.5</v>
      </c>
      <c r="E45" s="272">
        <v>40</v>
      </c>
      <c r="F45" s="272">
        <v>1825</v>
      </c>
      <c r="G45" s="281">
        <v>0.6498</v>
      </c>
    </row>
    <row r="46" spans="3:7" s="271" customFormat="1" ht="12.75">
      <c r="C46" s="271">
        <f>C45-F45</f>
        <v>4661</v>
      </c>
      <c r="D46" s="271">
        <v>194.5</v>
      </c>
      <c r="E46" s="272">
        <v>41</v>
      </c>
      <c r="F46" s="272">
        <v>1825</v>
      </c>
      <c r="G46" s="281">
        <v>0.6502</v>
      </c>
    </row>
    <row r="47" spans="3:7" s="271" customFormat="1" ht="12.75">
      <c r="C47" s="271">
        <f>C46-F46</f>
        <v>2836</v>
      </c>
      <c r="D47" s="271">
        <v>194.5</v>
      </c>
      <c r="E47" s="272">
        <v>42</v>
      </c>
      <c r="F47" s="272">
        <v>1825</v>
      </c>
      <c r="G47" s="281">
        <v>0.65</v>
      </c>
    </row>
    <row r="48" spans="2:7" s="271" customFormat="1" ht="12.75">
      <c r="B48" s="271" t="s">
        <v>156</v>
      </c>
      <c r="C48" s="271">
        <v>7307</v>
      </c>
      <c r="D48" s="271">
        <v>194.7</v>
      </c>
      <c r="E48" s="272">
        <v>43</v>
      </c>
      <c r="F48" s="272">
        <v>1825</v>
      </c>
      <c r="G48" s="281">
        <v>0.6533</v>
      </c>
    </row>
    <row r="49" spans="3:7" s="271" customFormat="1" ht="12.75">
      <c r="C49" s="271">
        <f>C48-F48</f>
        <v>5482</v>
      </c>
      <c r="D49" s="271">
        <v>194.7</v>
      </c>
      <c r="E49" s="272">
        <v>44</v>
      </c>
      <c r="F49" s="272">
        <v>1825</v>
      </c>
      <c r="G49" s="281">
        <v>0.6511</v>
      </c>
    </row>
    <row r="50" spans="3:7" s="271" customFormat="1" ht="12.75">
      <c r="C50" s="271">
        <f>C49-F49</f>
        <v>3657</v>
      </c>
      <c r="D50" s="271">
        <v>194.7</v>
      </c>
      <c r="E50" s="272">
        <v>45</v>
      </c>
      <c r="F50" s="272">
        <v>1825</v>
      </c>
      <c r="G50" s="281">
        <v>0.6509</v>
      </c>
    </row>
    <row r="51" spans="1:7" s="271" customFormat="1" ht="13.5" thickBot="1">
      <c r="A51" s="276"/>
      <c r="B51" s="276"/>
      <c r="C51" s="276">
        <f>C50-F50</f>
        <v>1832</v>
      </c>
      <c r="D51" s="271">
        <v>194.7</v>
      </c>
      <c r="E51" s="277">
        <v>46</v>
      </c>
      <c r="F51" s="277">
        <v>1825</v>
      </c>
      <c r="G51" s="282">
        <v>0.6508</v>
      </c>
    </row>
    <row r="52" spans="1:7" s="271" customFormat="1" ht="13.5" thickBot="1">
      <c r="A52" s="271" t="s">
        <v>174</v>
      </c>
      <c r="C52" s="283" t="s">
        <v>182</v>
      </c>
      <c r="D52" s="285">
        <f>AVERAGE(D6:D51)</f>
        <v>192.19130434782616</v>
      </c>
      <c r="F52" s="283" t="s">
        <v>181</v>
      </c>
      <c r="G52" s="284">
        <f>AVERAGE(G6:G51)</f>
        <v>0.6503739130434785</v>
      </c>
    </row>
    <row r="53" s="271" customFormat="1" ht="12.75">
      <c r="F53" s="283"/>
    </row>
    <row r="54" s="271" customFormat="1" ht="12.75">
      <c r="F54" s="272"/>
    </row>
    <row r="55" s="271" customFormat="1" ht="12.75">
      <c r="F55" s="272"/>
    </row>
  </sheetData>
  <printOptions gridLines="1" verticalCentered="1"/>
  <pageMargins left="0.57" right="0.5" top="0.77" bottom="0.79" header="0.5" footer="0.5"/>
  <pageSetup fitToHeight="1" fitToWidth="1" orientation="portrait" scale="80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4" zoomScaleNormal="84" workbookViewId="0" topLeftCell="B1">
      <selection activeCell="G34" sqref="G34"/>
    </sheetView>
  </sheetViews>
  <sheetFormatPr defaultColWidth="9.140625" defaultRowHeight="12.75"/>
  <cols>
    <col min="1" max="16384" width="9.140625" style="252" customWidth="1"/>
  </cols>
  <sheetData>
    <row r="1" spans="1:9" ht="16.5" thickBot="1">
      <c r="A1" s="251" t="s">
        <v>144</v>
      </c>
      <c r="E1" s="253" t="s">
        <v>145</v>
      </c>
      <c r="F1" s="252">
        <v>46</v>
      </c>
      <c r="H1" s="253" t="s">
        <v>146</v>
      </c>
      <c r="I1" s="252">
        <f>F29</f>
        <v>45</v>
      </c>
    </row>
    <row r="2" spans="5:7" ht="12.75">
      <c r="E2" s="258" t="s">
        <v>147</v>
      </c>
      <c r="G2" s="253"/>
    </row>
    <row r="3" spans="5:9" ht="12.75">
      <c r="E3" s="259" t="s">
        <v>148</v>
      </c>
      <c r="G3" s="253"/>
      <c r="I3" s="257"/>
    </row>
    <row r="4" spans="3:16" s="254" customFormat="1" ht="36" customHeight="1" thickBot="1">
      <c r="C4" s="254" t="s">
        <v>149</v>
      </c>
      <c r="D4" s="254" t="s">
        <v>147</v>
      </c>
      <c r="E4" s="260">
        <v>1826</v>
      </c>
      <c r="F4" s="255" t="s">
        <v>150</v>
      </c>
      <c r="H4" s="254" t="s">
        <v>2</v>
      </c>
      <c r="I4" s="254" t="s">
        <v>3</v>
      </c>
      <c r="J4" s="254" t="s">
        <v>128</v>
      </c>
      <c r="K4" s="254" t="s">
        <v>133</v>
      </c>
      <c r="L4" s="254" t="s">
        <v>4</v>
      </c>
      <c r="M4" s="254" t="s">
        <v>10</v>
      </c>
      <c r="N4" s="254" t="s">
        <v>11</v>
      </c>
      <c r="O4" s="254" t="s">
        <v>5</v>
      </c>
      <c r="P4" s="254" t="s">
        <v>129</v>
      </c>
    </row>
    <row r="5" spans="3:16" ht="12.75">
      <c r="C5" s="252" t="s">
        <v>77</v>
      </c>
      <c r="D5" s="252">
        <v>1955</v>
      </c>
      <c r="E5" s="252">
        <f aca="true" t="shared" si="0" ref="E5:E19">D5/$E$4</f>
        <v>1.070646221248631</v>
      </c>
      <c r="F5" s="252">
        <f aca="true" t="shared" si="1" ref="F5:F28">INT(E5)</f>
        <v>1</v>
      </c>
      <c r="H5" s="252" t="s">
        <v>27</v>
      </c>
      <c r="I5" s="252">
        <v>1804</v>
      </c>
      <c r="J5" s="252">
        <v>1</v>
      </c>
      <c r="K5" s="252">
        <v>9</v>
      </c>
      <c r="L5" s="252">
        <v>4.8</v>
      </c>
      <c r="M5" s="252">
        <v>194</v>
      </c>
      <c r="N5" s="252">
        <v>192.6</v>
      </c>
      <c r="O5" s="252" t="s">
        <v>6</v>
      </c>
      <c r="P5" s="252">
        <v>9</v>
      </c>
    </row>
    <row r="6" spans="3:16" ht="12.75">
      <c r="C6" s="252" t="s">
        <v>103</v>
      </c>
      <c r="D6" s="252">
        <v>2086</v>
      </c>
      <c r="E6" s="252">
        <f t="shared" si="0"/>
        <v>1.1423877327491785</v>
      </c>
      <c r="F6" s="252">
        <f t="shared" si="1"/>
        <v>1</v>
      </c>
      <c r="H6" s="252" t="s">
        <v>46</v>
      </c>
      <c r="I6" s="252">
        <v>1804</v>
      </c>
      <c r="J6" s="252">
        <v>1</v>
      </c>
      <c r="K6" s="252">
        <v>9</v>
      </c>
      <c r="L6" s="252">
        <v>4.8</v>
      </c>
      <c r="M6" s="252">
        <v>195</v>
      </c>
      <c r="N6" s="252">
        <v>194</v>
      </c>
      <c r="O6" s="252" t="s">
        <v>6</v>
      </c>
      <c r="P6" s="252">
        <v>9</v>
      </c>
    </row>
    <row r="7" spans="3:16" ht="12.75">
      <c r="C7" s="252" t="s">
        <v>37</v>
      </c>
      <c r="D7" s="252">
        <v>2519</v>
      </c>
      <c r="E7" s="252">
        <f t="shared" si="0"/>
        <v>1.3795180722891567</v>
      </c>
      <c r="F7" s="252">
        <f t="shared" si="1"/>
        <v>1</v>
      </c>
      <c r="H7" s="252" t="s">
        <v>77</v>
      </c>
      <c r="I7" s="252">
        <v>1955</v>
      </c>
      <c r="J7" s="252">
        <v>1</v>
      </c>
      <c r="K7" s="252">
        <v>9</v>
      </c>
      <c r="L7" s="252">
        <v>5.2</v>
      </c>
      <c r="M7" s="252" t="s">
        <v>8</v>
      </c>
      <c r="N7" s="252">
        <v>190.7</v>
      </c>
      <c r="O7" s="252" t="s">
        <v>6</v>
      </c>
      <c r="P7" s="252">
        <v>9</v>
      </c>
    </row>
    <row r="8" spans="3:16" ht="12.75">
      <c r="C8" s="252" t="s">
        <v>27</v>
      </c>
      <c r="D8" s="252">
        <v>1804</v>
      </c>
      <c r="E8" s="257">
        <f t="shared" si="0"/>
        <v>0.9879518072289156</v>
      </c>
      <c r="F8" s="257">
        <f t="shared" si="1"/>
        <v>0</v>
      </c>
      <c r="G8" s="257" t="s">
        <v>179</v>
      </c>
      <c r="H8" s="252" t="s">
        <v>103</v>
      </c>
      <c r="I8" s="252">
        <v>2086</v>
      </c>
      <c r="J8" s="252">
        <v>1</v>
      </c>
      <c r="K8" s="252">
        <v>10</v>
      </c>
      <c r="L8" s="252">
        <v>5.55</v>
      </c>
      <c r="M8" s="252">
        <v>201</v>
      </c>
      <c r="N8" s="252" t="s">
        <v>8</v>
      </c>
      <c r="O8" s="252" t="s">
        <v>6</v>
      </c>
      <c r="P8" s="252">
        <v>10</v>
      </c>
    </row>
    <row r="9" spans="3:16" ht="12.75">
      <c r="C9" s="252" t="s">
        <v>43</v>
      </c>
      <c r="D9" s="252">
        <v>2594</v>
      </c>
      <c r="E9" s="252">
        <f t="shared" si="0"/>
        <v>1.4205914567360352</v>
      </c>
      <c r="F9" s="252">
        <f t="shared" si="1"/>
        <v>1</v>
      </c>
      <c r="H9" s="252" t="s">
        <v>37</v>
      </c>
      <c r="I9" s="252">
        <v>2519</v>
      </c>
      <c r="J9" s="252">
        <v>1</v>
      </c>
      <c r="K9" s="252">
        <v>12</v>
      </c>
      <c r="L9" s="252">
        <v>6.7</v>
      </c>
      <c r="M9" s="252">
        <v>189</v>
      </c>
      <c r="N9" s="252">
        <v>191.6</v>
      </c>
      <c r="O9" s="252" t="s">
        <v>6</v>
      </c>
      <c r="P9" s="252">
        <v>12</v>
      </c>
    </row>
    <row r="10" spans="3:16" ht="12.75">
      <c r="C10" s="257" t="s">
        <v>177</v>
      </c>
      <c r="D10" s="257">
        <v>2632</v>
      </c>
      <c r="E10" s="257">
        <f t="shared" si="0"/>
        <v>1.4414019715224535</v>
      </c>
      <c r="F10" s="257">
        <f t="shared" si="1"/>
        <v>1</v>
      </c>
      <c r="H10" s="261" t="s">
        <v>34</v>
      </c>
      <c r="I10" s="261">
        <v>2538</v>
      </c>
      <c r="J10" s="261">
        <v>1</v>
      </c>
      <c r="K10" s="261">
        <v>12</v>
      </c>
      <c r="L10" s="261">
        <v>6.75</v>
      </c>
      <c r="M10" s="261">
        <v>208</v>
      </c>
      <c r="N10" s="261">
        <v>183</v>
      </c>
      <c r="O10" s="261" t="s">
        <v>6</v>
      </c>
      <c r="P10" s="252">
        <v>12</v>
      </c>
    </row>
    <row r="11" spans="3:16" ht="12.75">
      <c r="C11" s="252" t="s">
        <v>44</v>
      </c>
      <c r="D11" s="252">
        <v>2632</v>
      </c>
      <c r="E11" s="252">
        <f t="shared" si="0"/>
        <v>1.4414019715224535</v>
      </c>
      <c r="F11" s="252">
        <f t="shared" si="1"/>
        <v>1</v>
      </c>
      <c r="H11" s="252" t="s">
        <v>43</v>
      </c>
      <c r="I11" s="252">
        <v>2594</v>
      </c>
      <c r="J11" s="252">
        <v>1</v>
      </c>
      <c r="K11" s="252">
        <v>12</v>
      </c>
      <c r="L11" s="252">
        <v>6.9</v>
      </c>
      <c r="M11" s="252">
        <v>189</v>
      </c>
      <c r="N11" s="252" t="s">
        <v>8</v>
      </c>
      <c r="O11" s="252" t="s">
        <v>6</v>
      </c>
      <c r="P11" s="252">
        <v>12</v>
      </c>
    </row>
    <row r="12" spans="3:16" ht="12.75">
      <c r="C12" s="252" t="s">
        <v>18</v>
      </c>
      <c r="D12" s="252">
        <v>2688</v>
      </c>
      <c r="E12" s="252">
        <f t="shared" si="0"/>
        <v>1.4720700985761226</v>
      </c>
      <c r="F12" s="252">
        <f t="shared" si="1"/>
        <v>1</v>
      </c>
      <c r="H12" s="252" t="s">
        <v>24</v>
      </c>
      <c r="I12" s="252">
        <v>2632</v>
      </c>
      <c r="J12" s="252">
        <v>1</v>
      </c>
      <c r="K12" s="252">
        <v>13</v>
      </c>
      <c r="L12" s="252">
        <v>7</v>
      </c>
      <c r="M12" s="252">
        <v>203</v>
      </c>
      <c r="N12" s="252" t="s">
        <v>8</v>
      </c>
      <c r="O12" s="252" t="s">
        <v>6</v>
      </c>
      <c r="P12" s="252">
        <v>13</v>
      </c>
    </row>
    <row r="13" spans="3:16" ht="12.75">
      <c r="C13" s="252" t="s">
        <v>21</v>
      </c>
      <c r="D13" s="252">
        <v>2838</v>
      </c>
      <c r="E13" s="252">
        <f t="shared" si="0"/>
        <v>1.5542168674698795</v>
      </c>
      <c r="F13" s="252">
        <f t="shared" si="1"/>
        <v>1</v>
      </c>
      <c r="H13" s="252" t="s">
        <v>44</v>
      </c>
      <c r="I13" s="252">
        <v>2632</v>
      </c>
      <c r="J13" s="252">
        <v>1</v>
      </c>
      <c r="K13" s="252">
        <v>13</v>
      </c>
      <c r="L13" s="252">
        <v>7</v>
      </c>
      <c r="M13" s="252">
        <v>191</v>
      </c>
      <c r="N13" s="252" t="s">
        <v>8</v>
      </c>
      <c r="O13" s="252" t="s">
        <v>6</v>
      </c>
      <c r="P13" s="252">
        <v>13</v>
      </c>
    </row>
    <row r="14" spans="3:16" ht="12.75">
      <c r="C14" s="257" t="s">
        <v>156</v>
      </c>
      <c r="D14" s="252">
        <v>7307</v>
      </c>
      <c r="E14" s="252">
        <f t="shared" si="0"/>
        <v>4.001642935377875</v>
      </c>
      <c r="F14" s="252">
        <f t="shared" si="1"/>
        <v>4</v>
      </c>
      <c r="H14" s="252" t="s">
        <v>18</v>
      </c>
      <c r="I14" s="252">
        <v>2688</v>
      </c>
      <c r="J14" s="252">
        <v>1</v>
      </c>
      <c r="K14" s="252">
        <v>13</v>
      </c>
      <c r="L14" s="252">
        <v>7.15</v>
      </c>
      <c r="M14" s="252">
        <v>194</v>
      </c>
      <c r="N14" s="252" t="s">
        <v>8</v>
      </c>
      <c r="O14" s="252" t="s">
        <v>6</v>
      </c>
      <c r="P14" s="252">
        <v>13</v>
      </c>
    </row>
    <row r="15" spans="3:16" ht="12.75">
      <c r="C15" s="252" t="s">
        <v>26</v>
      </c>
      <c r="D15" s="252">
        <v>2951</v>
      </c>
      <c r="E15" s="252">
        <f t="shared" si="0"/>
        <v>1.6161007667031764</v>
      </c>
      <c r="F15" s="252">
        <f t="shared" si="1"/>
        <v>1</v>
      </c>
      <c r="H15" s="252" t="s">
        <v>21</v>
      </c>
      <c r="I15" s="252">
        <v>2838</v>
      </c>
      <c r="J15" s="252">
        <v>1</v>
      </c>
      <c r="K15" s="252">
        <v>14</v>
      </c>
      <c r="L15" s="252">
        <v>7.55</v>
      </c>
      <c r="M15" s="252">
        <v>191</v>
      </c>
      <c r="N15" s="252" t="s">
        <v>8</v>
      </c>
      <c r="O15" s="252" t="s">
        <v>6</v>
      </c>
      <c r="P15" s="252">
        <v>14</v>
      </c>
    </row>
    <row r="16" spans="3:16" ht="12.75">
      <c r="C16" s="257" t="s">
        <v>178</v>
      </c>
      <c r="D16" s="257">
        <v>3214</v>
      </c>
      <c r="E16" s="257">
        <f t="shared" si="0"/>
        <v>1.76013143483023</v>
      </c>
      <c r="F16" s="257">
        <f t="shared" si="1"/>
        <v>1</v>
      </c>
      <c r="H16" s="261" t="s">
        <v>105</v>
      </c>
      <c r="I16" s="261">
        <v>2876</v>
      </c>
      <c r="J16" s="261">
        <v>1</v>
      </c>
      <c r="K16" s="261">
        <v>14</v>
      </c>
      <c r="L16" s="261">
        <v>7.65</v>
      </c>
      <c r="M16" s="261">
        <v>145</v>
      </c>
      <c r="N16" s="261" t="s">
        <v>8</v>
      </c>
      <c r="O16" s="261" t="s">
        <v>6</v>
      </c>
      <c r="P16" s="252">
        <v>14</v>
      </c>
    </row>
    <row r="17" spans="3:16" ht="12.75">
      <c r="C17" s="252" t="s">
        <v>51</v>
      </c>
      <c r="D17" s="252">
        <v>3910</v>
      </c>
      <c r="E17" s="252">
        <f t="shared" si="0"/>
        <v>2.141292442497262</v>
      </c>
      <c r="F17" s="252">
        <f t="shared" si="1"/>
        <v>2</v>
      </c>
      <c r="H17" s="252" t="s">
        <v>26</v>
      </c>
      <c r="I17" s="252">
        <v>2951</v>
      </c>
      <c r="J17" s="252">
        <v>1</v>
      </c>
      <c r="K17" s="252">
        <v>14</v>
      </c>
      <c r="L17" s="252">
        <v>7.85</v>
      </c>
      <c r="M17" s="252">
        <v>192</v>
      </c>
      <c r="N17" s="252" t="s">
        <v>8</v>
      </c>
      <c r="O17" s="252" t="s">
        <v>6</v>
      </c>
      <c r="P17" s="252">
        <v>14</v>
      </c>
    </row>
    <row r="18" spans="3:16" ht="12.75">
      <c r="C18" s="252" t="s">
        <v>49</v>
      </c>
      <c r="D18" s="252">
        <v>3929</v>
      </c>
      <c r="E18" s="252">
        <f t="shared" si="0"/>
        <v>2.151697699890471</v>
      </c>
      <c r="F18" s="252">
        <f t="shared" si="1"/>
        <v>2</v>
      </c>
      <c r="H18" s="252" t="s">
        <v>23</v>
      </c>
      <c r="I18" s="252">
        <v>3214</v>
      </c>
      <c r="J18" s="252">
        <v>1</v>
      </c>
      <c r="K18" s="252">
        <v>16</v>
      </c>
      <c r="L18" s="252">
        <v>8.55</v>
      </c>
      <c r="M18" s="252">
        <v>191</v>
      </c>
      <c r="N18" s="252" t="s">
        <v>8</v>
      </c>
      <c r="O18" s="252" t="s">
        <v>6</v>
      </c>
      <c r="P18" s="252">
        <v>16</v>
      </c>
    </row>
    <row r="19" spans="3:16" ht="12.75">
      <c r="C19" s="252" t="s">
        <v>31</v>
      </c>
      <c r="D19" s="252">
        <v>4587</v>
      </c>
      <c r="E19" s="252">
        <f t="shared" si="0"/>
        <v>2.5120481927710845</v>
      </c>
      <c r="F19" s="252">
        <f t="shared" si="1"/>
        <v>2</v>
      </c>
      <c r="H19" s="252" t="s">
        <v>51</v>
      </c>
      <c r="I19" s="252">
        <v>3910</v>
      </c>
      <c r="J19" s="252">
        <v>2</v>
      </c>
      <c r="K19" s="252">
        <v>19</v>
      </c>
      <c r="L19" s="252">
        <v>10.4</v>
      </c>
      <c r="M19" s="252">
        <v>201</v>
      </c>
      <c r="N19" s="252" t="s">
        <v>8</v>
      </c>
      <c r="O19" s="252" t="s">
        <v>6</v>
      </c>
      <c r="P19" s="252">
        <v>19</v>
      </c>
    </row>
    <row r="20" spans="3:16" ht="12.75">
      <c r="C20" s="252" t="s">
        <v>56</v>
      </c>
      <c r="D20" s="252">
        <v>5377</v>
      </c>
      <c r="E20" s="252">
        <f aca="true" t="shared" si="2" ref="E20:E28">D20/$E$4</f>
        <v>2.9446878422782037</v>
      </c>
      <c r="F20" s="252">
        <f t="shared" si="1"/>
        <v>2</v>
      </c>
      <c r="H20" s="252" t="s">
        <v>49</v>
      </c>
      <c r="I20" s="252">
        <v>3929</v>
      </c>
      <c r="J20" s="252">
        <v>2</v>
      </c>
      <c r="K20" s="252">
        <v>19</v>
      </c>
      <c r="L20" s="252">
        <v>10.45</v>
      </c>
      <c r="M20" s="252">
        <v>191</v>
      </c>
      <c r="N20" s="252" t="s">
        <v>8</v>
      </c>
      <c r="O20" s="252" t="s">
        <v>6</v>
      </c>
      <c r="P20" s="252">
        <v>19</v>
      </c>
    </row>
    <row r="21" spans="3:16" ht="12.75">
      <c r="C21" s="252" t="s">
        <v>83</v>
      </c>
      <c r="D21" s="252">
        <v>5414</v>
      </c>
      <c r="E21" s="252">
        <f t="shared" si="2"/>
        <v>2.9649507119386636</v>
      </c>
      <c r="F21" s="252">
        <f t="shared" si="1"/>
        <v>2</v>
      </c>
      <c r="H21" s="252" t="s">
        <v>31</v>
      </c>
      <c r="I21" s="252">
        <v>4587</v>
      </c>
      <c r="J21" s="252">
        <v>2</v>
      </c>
      <c r="K21" s="252">
        <v>22</v>
      </c>
      <c r="L21" s="252">
        <v>12.2</v>
      </c>
      <c r="M21" s="252">
        <v>194</v>
      </c>
      <c r="N21" s="252" t="s">
        <v>8</v>
      </c>
      <c r="O21" s="252" t="s">
        <v>6</v>
      </c>
      <c r="P21" s="252">
        <v>22</v>
      </c>
    </row>
    <row r="22" spans="3:16" ht="12.75">
      <c r="C22" s="252" t="s">
        <v>88</v>
      </c>
      <c r="D22" s="252">
        <v>5520</v>
      </c>
      <c r="E22" s="252">
        <f t="shared" si="2"/>
        <v>3.023001095290252</v>
      </c>
      <c r="F22" s="252">
        <f t="shared" si="1"/>
        <v>3</v>
      </c>
      <c r="H22" s="252" t="s">
        <v>56</v>
      </c>
      <c r="I22" s="252">
        <v>5377</v>
      </c>
      <c r="J22" s="252">
        <v>2</v>
      </c>
      <c r="K22" s="252">
        <v>26</v>
      </c>
      <c r="L22" s="252">
        <v>14.3</v>
      </c>
      <c r="M22" s="252" t="s">
        <v>8</v>
      </c>
      <c r="N22" s="252">
        <v>186.3</v>
      </c>
      <c r="O22" s="252" t="s">
        <v>6</v>
      </c>
      <c r="P22" s="252">
        <v>26</v>
      </c>
    </row>
    <row r="23" spans="3:16" ht="12.75">
      <c r="C23" s="252" t="s">
        <v>61</v>
      </c>
      <c r="D23" s="252">
        <v>5674</v>
      </c>
      <c r="E23" s="252">
        <f t="shared" si="2"/>
        <v>3.1073384446878425</v>
      </c>
      <c r="F23" s="252">
        <f t="shared" si="1"/>
        <v>3</v>
      </c>
      <c r="H23" s="252" t="s">
        <v>83</v>
      </c>
      <c r="I23" s="252">
        <v>5414</v>
      </c>
      <c r="J23" s="252">
        <v>3</v>
      </c>
      <c r="K23" s="252">
        <v>27</v>
      </c>
      <c r="L23" s="252">
        <v>14.4</v>
      </c>
      <c r="M23" s="252" t="s">
        <v>8</v>
      </c>
      <c r="N23" s="252">
        <v>189</v>
      </c>
      <c r="O23" s="252" t="s">
        <v>6</v>
      </c>
      <c r="P23" s="252">
        <v>27</v>
      </c>
    </row>
    <row r="24" spans="3:16" ht="12.75">
      <c r="C24" s="252" t="s">
        <v>39</v>
      </c>
      <c r="D24" s="252">
        <v>5843</v>
      </c>
      <c r="E24" s="252">
        <f t="shared" si="2"/>
        <v>3.1998904709748084</v>
      </c>
      <c r="F24" s="252">
        <f t="shared" si="1"/>
        <v>3</v>
      </c>
      <c r="H24" s="252" t="s">
        <v>88</v>
      </c>
      <c r="I24" s="252">
        <v>5520</v>
      </c>
      <c r="J24" s="252">
        <v>3</v>
      </c>
      <c r="K24" s="252">
        <v>27</v>
      </c>
      <c r="L24" s="252">
        <v>14.7</v>
      </c>
      <c r="M24" s="252" t="s">
        <v>8</v>
      </c>
      <c r="N24" s="252">
        <v>188.4</v>
      </c>
      <c r="O24" s="252" t="s">
        <v>6</v>
      </c>
      <c r="P24" s="252">
        <v>27</v>
      </c>
    </row>
    <row r="25" spans="3:16" ht="12.75">
      <c r="C25" s="252" t="s">
        <v>29</v>
      </c>
      <c r="D25" s="252">
        <v>5903</v>
      </c>
      <c r="E25" s="252">
        <f t="shared" si="2"/>
        <v>3.2327491785323113</v>
      </c>
      <c r="F25" s="252">
        <f t="shared" si="1"/>
        <v>3</v>
      </c>
      <c r="H25" s="252" t="s">
        <v>61</v>
      </c>
      <c r="I25" s="252">
        <v>5674</v>
      </c>
      <c r="J25" s="252">
        <v>3</v>
      </c>
      <c r="K25" s="252">
        <v>28</v>
      </c>
      <c r="L25" s="252">
        <v>15.1</v>
      </c>
      <c r="M25" s="252" t="s">
        <v>8</v>
      </c>
      <c r="N25" s="252">
        <v>188.5</v>
      </c>
      <c r="O25" s="252" t="s">
        <v>6</v>
      </c>
      <c r="P25" s="252">
        <v>28</v>
      </c>
    </row>
    <row r="26" spans="3:16" ht="12.75">
      <c r="C26" s="252" t="s">
        <v>41</v>
      </c>
      <c r="D26" s="252">
        <v>6110</v>
      </c>
      <c r="E26" s="252">
        <f t="shared" si="2"/>
        <v>3.3461117196056955</v>
      </c>
      <c r="F26" s="252">
        <f t="shared" si="1"/>
        <v>3</v>
      </c>
      <c r="H26" s="252" t="s">
        <v>39</v>
      </c>
      <c r="I26" s="252">
        <v>5843</v>
      </c>
      <c r="J26" s="252">
        <v>3</v>
      </c>
      <c r="K26" s="252">
        <v>29</v>
      </c>
      <c r="L26" s="252">
        <v>15.45</v>
      </c>
      <c r="M26" s="252">
        <v>192</v>
      </c>
      <c r="N26" s="252" t="s">
        <v>8</v>
      </c>
      <c r="O26" s="252" t="s">
        <v>6</v>
      </c>
      <c r="P26" s="252">
        <v>29</v>
      </c>
    </row>
    <row r="27" spans="3:16" ht="12.75">
      <c r="C27" s="252" t="s">
        <v>72</v>
      </c>
      <c r="D27" s="252">
        <v>6166</v>
      </c>
      <c r="E27" s="252">
        <f t="shared" si="2"/>
        <v>3.376779846659365</v>
      </c>
      <c r="F27" s="252">
        <f t="shared" si="1"/>
        <v>3</v>
      </c>
      <c r="H27" s="252" t="s">
        <v>29</v>
      </c>
      <c r="I27" s="252">
        <v>5903</v>
      </c>
      <c r="J27" s="252">
        <v>3</v>
      </c>
      <c r="K27" s="252">
        <v>29</v>
      </c>
      <c r="L27" s="252">
        <v>15.7</v>
      </c>
      <c r="M27" s="252">
        <v>193</v>
      </c>
      <c r="N27" s="252" t="s">
        <v>8</v>
      </c>
      <c r="O27" s="252" t="s">
        <v>6</v>
      </c>
      <c r="P27" s="252">
        <v>29</v>
      </c>
    </row>
    <row r="28" spans="3:16" ht="13.5" thickBot="1">
      <c r="C28" s="256" t="s">
        <v>38</v>
      </c>
      <c r="D28" s="256">
        <v>6486</v>
      </c>
      <c r="E28" s="256">
        <f t="shared" si="2"/>
        <v>3.552026286966046</v>
      </c>
      <c r="F28" s="256">
        <f t="shared" si="1"/>
        <v>3</v>
      </c>
      <c r="H28" s="252" t="s">
        <v>41</v>
      </c>
      <c r="I28" s="252">
        <v>6110</v>
      </c>
      <c r="J28" s="252">
        <v>3</v>
      </c>
      <c r="K28" s="252">
        <v>30</v>
      </c>
      <c r="L28" s="252">
        <v>16.25</v>
      </c>
      <c r="M28" s="252">
        <v>193</v>
      </c>
      <c r="N28" s="252" t="s">
        <v>8</v>
      </c>
      <c r="O28" s="252" t="s">
        <v>6</v>
      </c>
      <c r="P28" s="252">
        <v>30</v>
      </c>
    </row>
    <row r="29" spans="3:16" ht="12.75">
      <c r="C29" s="253" t="s">
        <v>151</v>
      </c>
      <c r="D29" s="252">
        <f>SUM(D5:D28)</f>
        <v>100139</v>
      </c>
      <c r="F29" s="252">
        <f>SUM(F5:F28)</f>
        <v>45</v>
      </c>
      <c r="H29" s="252" t="s">
        <v>72</v>
      </c>
      <c r="I29" s="252">
        <v>6166</v>
      </c>
      <c r="J29" s="252">
        <v>3</v>
      </c>
      <c r="K29" s="252">
        <v>30</v>
      </c>
      <c r="L29" s="252">
        <v>16.4</v>
      </c>
      <c r="M29" s="252">
        <v>186</v>
      </c>
      <c r="N29" s="252" t="s">
        <v>8</v>
      </c>
      <c r="O29" s="252" t="s">
        <v>6</v>
      </c>
      <c r="P29" s="252">
        <v>30</v>
      </c>
    </row>
    <row r="30" spans="2:16" ht="13.5" thickBot="1">
      <c r="B30" s="256"/>
      <c r="C30" s="262" t="s">
        <v>152</v>
      </c>
      <c r="D30" s="252">
        <f>D29/F1</f>
        <v>2176.9347826086955</v>
      </c>
      <c r="H30" s="252" t="s">
        <v>38</v>
      </c>
      <c r="I30" s="252">
        <v>6486</v>
      </c>
      <c r="J30" s="252">
        <v>3</v>
      </c>
      <c r="K30" s="252">
        <v>32</v>
      </c>
      <c r="L30" s="252">
        <v>17.25</v>
      </c>
      <c r="M30" s="252">
        <v>195</v>
      </c>
      <c r="N30" s="252" t="s">
        <v>8</v>
      </c>
      <c r="O30" s="252" t="s">
        <v>6</v>
      </c>
      <c r="P30" s="252">
        <v>32</v>
      </c>
    </row>
    <row r="31" spans="4:16" ht="12.75">
      <c r="D31" s="253" t="s">
        <v>153</v>
      </c>
      <c r="E31" s="252">
        <f>E4*(SUM(E5:E28)-F29)</f>
        <v>17968.99999999999</v>
      </c>
      <c r="I31" s="252" t="s">
        <v>137</v>
      </c>
      <c r="J31" s="252" t="s">
        <v>137</v>
      </c>
      <c r="K31" s="252" t="s">
        <v>137</v>
      </c>
      <c r="L31" s="252" t="s">
        <v>137</v>
      </c>
      <c r="M31" s="252" t="s">
        <v>136</v>
      </c>
      <c r="N31" s="252" t="s">
        <v>136</v>
      </c>
      <c r="P31" s="252" t="s">
        <v>137</v>
      </c>
    </row>
    <row r="32" spans="4:16" ht="12.75">
      <c r="D32" s="253" t="s">
        <v>154</v>
      </c>
      <c r="E32" s="252">
        <f>E31/F1</f>
        <v>390.63043478260846</v>
      </c>
      <c r="I32" s="252">
        <v>100050</v>
      </c>
      <c r="J32" s="252">
        <v>46</v>
      </c>
      <c r="K32" s="252">
        <v>488</v>
      </c>
      <c r="L32" s="252">
        <v>266.05</v>
      </c>
      <c r="M32" s="252">
        <v>191.8095238095238</v>
      </c>
      <c r="N32" s="252">
        <v>189.34444444444446</v>
      </c>
      <c r="P32" s="252">
        <v>488</v>
      </c>
    </row>
  </sheetData>
  <printOptions gridLines="1" horizontalCentered="1" verticalCentered="1"/>
  <pageMargins left="0.16" right="0.46" top="1" bottom="1" header="0.5" footer="0.5"/>
  <pageSetup fitToHeight="1" fitToWidth="1" horizontalDpi="300" verticalDpi="300" orientation="landscape" scale="92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6" zoomScaleNormal="76" workbookViewId="0" topLeftCell="A6">
      <selection activeCell="J40" sqref="J40"/>
    </sheetView>
  </sheetViews>
  <sheetFormatPr defaultColWidth="9.140625" defaultRowHeight="12.75"/>
  <cols>
    <col min="1" max="1" width="4.421875" style="225" customWidth="1"/>
    <col min="2" max="2" width="8.421875" style="2" customWidth="1"/>
    <col min="3" max="3" width="12.00390625" style="3" customWidth="1"/>
    <col min="4" max="6" width="9.421875" style="3" customWidth="1"/>
    <col min="7" max="7" width="9.28125" style="3" customWidth="1"/>
    <col min="8" max="8" width="8.7109375" style="10" customWidth="1"/>
    <col min="9" max="9" width="8.7109375" style="18" customWidth="1"/>
    <col min="10" max="10" width="7.28125" style="2" customWidth="1"/>
    <col min="11" max="11" width="12.140625" style="3" customWidth="1"/>
    <col min="12" max="12" width="3.57421875" style="14" customWidth="1"/>
    <col min="13" max="13" width="8.8515625" style="5" customWidth="1"/>
    <col min="14" max="16384" width="8.8515625" style="3" customWidth="1"/>
  </cols>
  <sheetData>
    <row r="1" spans="1:13" s="178" customFormat="1" ht="15.75">
      <c r="A1" s="227" t="s">
        <v>140</v>
      </c>
      <c r="B1" s="181"/>
      <c r="H1" s="179"/>
      <c r="I1" s="180"/>
      <c r="J1" s="181"/>
      <c r="K1" s="137"/>
      <c r="L1" s="236"/>
      <c r="M1" s="137"/>
    </row>
    <row r="2" spans="1:12" ht="15.75">
      <c r="A2" s="223"/>
      <c r="B2" s="1" t="s">
        <v>141</v>
      </c>
      <c r="H2" s="11"/>
      <c r="I2" s="21"/>
      <c r="J2" s="4"/>
      <c r="K2" s="5"/>
      <c r="L2" s="174"/>
    </row>
    <row r="3" spans="1:12" ht="15.75">
      <c r="A3" s="224"/>
      <c r="B3" s="177" t="s">
        <v>142</v>
      </c>
      <c r="C3" s="178"/>
      <c r="D3" s="178"/>
      <c r="E3" s="178"/>
      <c r="F3" s="178"/>
      <c r="G3" s="178"/>
      <c r="H3" s="179"/>
      <c r="I3" s="180"/>
      <c r="J3" s="181"/>
      <c r="K3" s="178"/>
      <c r="L3" s="174"/>
    </row>
    <row r="4" spans="1:13" ht="30.75" customHeight="1" thickBot="1">
      <c r="A4" s="225" t="s">
        <v>9</v>
      </c>
      <c r="G4" s="57"/>
      <c r="H4" s="11"/>
      <c r="I4" s="5"/>
      <c r="J4" s="131"/>
      <c r="K4" s="163" t="s">
        <v>139</v>
      </c>
      <c r="L4" s="174"/>
      <c r="M4" s="5" t="s">
        <v>143</v>
      </c>
    </row>
    <row r="5" spans="2:12" ht="15" thickBot="1">
      <c r="B5" s="292" t="s">
        <v>14</v>
      </c>
      <c r="C5" s="293"/>
      <c r="D5" s="294"/>
      <c r="E5" s="164">
        <v>200</v>
      </c>
      <c r="F5" s="25"/>
      <c r="G5" s="57"/>
      <c r="H5" s="289" t="s">
        <v>138</v>
      </c>
      <c r="I5" s="290"/>
      <c r="J5" s="222">
        <f>E37/46</f>
        <v>1</v>
      </c>
      <c r="K5" s="228">
        <v>8</v>
      </c>
      <c r="L5" s="174"/>
    </row>
    <row r="6" spans="2:19" ht="16.5" thickBot="1">
      <c r="B6" s="292" t="s">
        <v>13</v>
      </c>
      <c r="C6" s="293"/>
      <c r="D6" s="294"/>
      <c r="E6" s="164">
        <f>D37</f>
        <v>100050</v>
      </c>
      <c r="F6" s="25"/>
      <c r="G6" s="57"/>
      <c r="H6" s="289" t="s">
        <v>125</v>
      </c>
      <c r="I6" s="290"/>
      <c r="J6" s="222">
        <f>INT(F37/46)</f>
        <v>10</v>
      </c>
      <c r="K6" s="229">
        <v>9</v>
      </c>
      <c r="L6" s="175"/>
      <c r="M6" s="291" t="s">
        <v>109</v>
      </c>
      <c r="N6" s="291"/>
      <c r="O6" s="291"/>
      <c r="P6" s="291"/>
      <c r="Q6" s="291"/>
      <c r="R6" s="291"/>
      <c r="S6" s="291"/>
    </row>
    <row r="7" spans="2:19" ht="12.75">
      <c r="B7" s="292" t="s">
        <v>12</v>
      </c>
      <c r="C7" s="293"/>
      <c r="D7" s="294"/>
      <c r="E7" s="164">
        <f>F37</f>
        <v>488</v>
      </c>
      <c r="F7" s="25"/>
      <c r="G7" s="57"/>
      <c r="H7" s="5"/>
      <c r="I7" s="5"/>
      <c r="J7" s="5"/>
      <c r="K7" s="5"/>
      <c r="L7" s="175"/>
      <c r="M7" s="167"/>
      <c r="N7" s="28" t="s">
        <v>110</v>
      </c>
      <c r="O7" s="28" t="s">
        <v>111</v>
      </c>
      <c r="P7" s="28" t="s">
        <v>111</v>
      </c>
      <c r="Q7" s="29"/>
      <c r="R7" s="30"/>
      <c r="S7" s="30"/>
    </row>
    <row r="8" spans="1:19" ht="12.75">
      <c r="A8" s="226"/>
      <c r="B8" s="286" t="s">
        <v>132</v>
      </c>
      <c r="C8" s="287"/>
      <c r="D8" s="288"/>
      <c r="E8" s="218">
        <f>INT(E7/46)</f>
        <v>10</v>
      </c>
      <c r="G8" s="219"/>
      <c r="H8" s="11"/>
      <c r="I8" s="21"/>
      <c r="J8" s="4"/>
      <c r="K8" s="5"/>
      <c r="L8" s="175"/>
      <c r="M8" s="168" t="s">
        <v>112</v>
      </c>
      <c r="N8" s="32" t="s">
        <v>113</v>
      </c>
      <c r="O8" s="32" t="s">
        <v>114</v>
      </c>
      <c r="P8" s="32" t="s">
        <v>114</v>
      </c>
      <c r="Q8" s="33" t="s">
        <v>115</v>
      </c>
      <c r="R8" s="34" t="s">
        <v>116</v>
      </c>
      <c r="S8" s="34" t="s">
        <v>117</v>
      </c>
    </row>
    <row r="9" spans="1:19" s="23" customFormat="1" ht="53.25" customHeight="1" thickBot="1">
      <c r="A9" s="220" t="s">
        <v>0</v>
      </c>
      <c r="B9" s="220" t="s">
        <v>1</v>
      </c>
      <c r="C9" s="220" t="s">
        <v>2</v>
      </c>
      <c r="D9" s="220" t="s">
        <v>3</v>
      </c>
      <c r="E9" s="220" t="s">
        <v>128</v>
      </c>
      <c r="F9" s="220" t="s">
        <v>133</v>
      </c>
      <c r="G9" s="220" t="s">
        <v>4</v>
      </c>
      <c r="H9" s="220" t="s">
        <v>10</v>
      </c>
      <c r="I9" s="221" t="s">
        <v>11</v>
      </c>
      <c r="J9" s="220" t="s">
        <v>5</v>
      </c>
      <c r="K9" s="230" t="s">
        <v>129</v>
      </c>
      <c r="L9" s="175"/>
      <c r="M9" s="169"/>
      <c r="N9" s="36" t="s">
        <v>118</v>
      </c>
      <c r="O9" s="36" t="s">
        <v>118</v>
      </c>
      <c r="P9" s="36" t="s">
        <v>118</v>
      </c>
      <c r="Q9" s="37"/>
      <c r="R9" s="38" t="s">
        <v>119</v>
      </c>
      <c r="S9" s="38" t="s">
        <v>7</v>
      </c>
    </row>
    <row r="10" spans="1:19" s="5" customFormat="1" ht="12.75">
      <c r="A10" s="210">
        <v>17</v>
      </c>
      <c r="B10" s="211">
        <v>5241</v>
      </c>
      <c r="C10" s="212" t="s">
        <v>27</v>
      </c>
      <c r="D10" s="212">
        <v>1804</v>
      </c>
      <c r="E10" s="213">
        <f>INT(D10/1800)</f>
        <v>1</v>
      </c>
      <c r="F10" s="214">
        <f aca="true" t="shared" si="0" ref="F10:F35">INT(D10/200)</f>
        <v>9</v>
      </c>
      <c r="G10" s="212">
        <v>4.8</v>
      </c>
      <c r="H10" s="215">
        <v>194</v>
      </c>
      <c r="I10" s="216">
        <v>192.6</v>
      </c>
      <c r="J10" s="211" t="s">
        <v>6</v>
      </c>
      <c r="K10" s="231">
        <f aca="true" t="shared" si="1" ref="K10:K35">INT(D10/$E$5)</f>
        <v>9</v>
      </c>
      <c r="L10" s="175"/>
      <c r="M10" s="172" t="s">
        <v>27</v>
      </c>
      <c r="N10" s="55" t="s">
        <v>120</v>
      </c>
      <c r="O10" s="55" t="s">
        <v>120</v>
      </c>
      <c r="P10" s="56"/>
      <c r="Q10" s="56">
        <v>36626</v>
      </c>
      <c r="R10" s="80">
        <v>12.9</v>
      </c>
      <c r="S10" s="217"/>
    </row>
    <row r="11" spans="1:19" ht="12.75">
      <c r="A11" s="187">
        <v>39</v>
      </c>
      <c r="B11" s="188">
        <v>5245</v>
      </c>
      <c r="C11" s="189" t="s">
        <v>46</v>
      </c>
      <c r="D11" s="189">
        <v>1804</v>
      </c>
      <c r="E11" s="190">
        <f aca="true" t="shared" si="2" ref="E11:E35">INT(D11/1800)</f>
        <v>1</v>
      </c>
      <c r="F11" s="191">
        <f t="shared" si="0"/>
        <v>9</v>
      </c>
      <c r="G11" s="189">
        <v>4.8</v>
      </c>
      <c r="H11" s="192">
        <v>195</v>
      </c>
      <c r="I11" s="193">
        <v>194</v>
      </c>
      <c r="J11" s="188" t="s">
        <v>6</v>
      </c>
      <c r="K11" s="232">
        <f t="shared" si="1"/>
        <v>9</v>
      </c>
      <c r="L11" s="175"/>
      <c r="M11" s="170" t="s">
        <v>46</v>
      </c>
      <c r="N11" s="47" t="s">
        <v>120</v>
      </c>
      <c r="O11" s="47" t="s">
        <v>120</v>
      </c>
      <c r="P11" s="49"/>
      <c r="Q11" s="49">
        <v>36627</v>
      </c>
      <c r="R11" s="53">
        <v>12.85</v>
      </c>
      <c r="S11" s="200"/>
    </row>
    <row r="12" spans="1:19" ht="12.75">
      <c r="A12" s="187">
        <v>73</v>
      </c>
      <c r="B12" s="182">
        <v>5245</v>
      </c>
      <c r="C12" s="183" t="s">
        <v>77</v>
      </c>
      <c r="D12" s="183">
        <v>1955</v>
      </c>
      <c r="E12" s="190">
        <f t="shared" si="2"/>
        <v>1</v>
      </c>
      <c r="F12" s="191">
        <f t="shared" si="0"/>
        <v>9</v>
      </c>
      <c r="G12" s="183">
        <v>5.2</v>
      </c>
      <c r="H12" s="159" t="s">
        <v>8</v>
      </c>
      <c r="I12" s="194">
        <v>190.7</v>
      </c>
      <c r="J12" s="182" t="s">
        <v>6</v>
      </c>
      <c r="K12" s="232">
        <f t="shared" si="1"/>
        <v>9</v>
      </c>
      <c r="L12" s="175"/>
      <c r="M12" s="170" t="s">
        <v>77</v>
      </c>
      <c r="N12" s="47" t="s">
        <v>120</v>
      </c>
      <c r="O12" s="47" t="s">
        <v>120</v>
      </c>
      <c r="P12" s="49"/>
      <c r="Q12" s="49">
        <v>36626</v>
      </c>
      <c r="R12" s="53">
        <v>13.6</v>
      </c>
      <c r="S12" s="200"/>
    </row>
    <row r="13" spans="1:19" ht="12.75">
      <c r="A13" s="187">
        <v>99</v>
      </c>
      <c r="B13" s="182">
        <v>5252</v>
      </c>
      <c r="C13" s="183" t="s">
        <v>103</v>
      </c>
      <c r="D13" s="183">
        <v>2086</v>
      </c>
      <c r="E13" s="190">
        <f t="shared" si="2"/>
        <v>1</v>
      </c>
      <c r="F13" s="191">
        <f t="shared" si="0"/>
        <v>10</v>
      </c>
      <c r="G13" s="183">
        <v>5.55</v>
      </c>
      <c r="H13" s="159">
        <v>201</v>
      </c>
      <c r="I13" s="194" t="s">
        <v>8</v>
      </c>
      <c r="J13" s="182" t="s">
        <v>6</v>
      </c>
      <c r="K13" s="232">
        <f t="shared" si="1"/>
        <v>10</v>
      </c>
      <c r="L13" s="175"/>
      <c r="M13" s="170" t="s">
        <v>103</v>
      </c>
      <c r="N13" s="47" t="s">
        <v>120</v>
      </c>
      <c r="O13" s="47" t="s">
        <v>120</v>
      </c>
      <c r="P13" s="49"/>
      <c r="Q13" s="49">
        <v>36626</v>
      </c>
      <c r="R13" s="53">
        <v>14.5</v>
      </c>
      <c r="S13" s="200"/>
    </row>
    <row r="14" spans="1:19" ht="12.75">
      <c r="A14" s="187">
        <v>28</v>
      </c>
      <c r="B14" s="182">
        <v>5245</v>
      </c>
      <c r="C14" s="183" t="s">
        <v>37</v>
      </c>
      <c r="D14" s="183">
        <v>2519</v>
      </c>
      <c r="E14" s="190">
        <f t="shared" si="2"/>
        <v>1</v>
      </c>
      <c r="F14" s="191">
        <f t="shared" si="0"/>
        <v>12</v>
      </c>
      <c r="G14" s="183">
        <v>6.7</v>
      </c>
      <c r="H14" s="159">
        <v>189</v>
      </c>
      <c r="I14" s="194">
        <v>191.6</v>
      </c>
      <c r="J14" s="182" t="s">
        <v>6</v>
      </c>
      <c r="K14" s="232">
        <f t="shared" si="1"/>
        <v>12</v>
      </c>
      <c r="L14" s="175"/>
      <c r="M14" s="170" t="s">
        <v>37</v>
      </c>
      <c r="N14" s="47" t="s">
        <v>120</v>
      </c>
      <c r="O14" s="47" t="s">
        <v>120</v>
      </c>
      <c r="P14" s="49"/>
      <c r="Q14" s="49">
        <v>36626</v>
      </c>
      <c r="R14" s="53">
        <v>16.95</v>
      </c>
      <c r="S14" s="200"/>
    </row>
    <row r="15" spans="1:19" ht="12.75">
      <c r="A15" s="187">
        <v>24</v>
      </c>
      <c r="B15" s="188">
        <v>5245</v>
      </c>
      <c r="C15" s="189" t="s">
        <v>34</v>
      </c>
      <c r="D15" s="189">
        <v>2538</v>
      </c>
      <c r="E15" s="190">
        <f t="shared" si="2"/>
        <v>1</v>
      </c>
      <c r="F15" s="191">
        <f t="shared" si="0"/>
        <v>12</v>
      </c>
      <c r="G15" s="189">
        <v>6.75</v>
      </c>
      <c r="H15" s="192">
        <v>208</v>
      </c>
      <c r="I15" s="193">
        <v>183</v>
      </c>
      <c r="J15" s="188" t="s">
        <v>6</v>
      </c>
      <c r="K15" s="232">
        <f t="shared" si="1"/>
        <v>12</v>
      </c>
      <c r="L15" s="175"/>
      <c r="M15" s="170" t="s">
        <v>34</v>
      </c>
      <c r="N15" s="47" t="s">
        <v>120</v>
      </c>
      <c r="O15" s="47" t="s">
        <v>120</v>
      </c>
      <c r="P15" s="49"/>
      <c r="Q15" s="49">
        <v>36627</v>
      </c>
      <c r="R15" s="53">
        <v>17</v>
      </c>
      <c r="S15" s="200"/>
    </row>
    <row r="16" spans="1:19" ht="12.75">
      <c r="A16" s="187">
        <v>35</v>
      </c>
      <c r="B16" s="182">
        <v>5245</v>
      </c>
      <c r="C16" s="183" t="s">
        <v>43</v>
      </c>
      <c r="D16" s="183">
        <v>2594</v>
      </c>
      <c r="E16" s="190">
        <f t="shared" si="2"/>
        <v>1</v>
      </c>
      <c r="F16" s="191">
        <f t="shared" si="0"/>
        <v>12</v>
      </c>
      <c r="G16" s="183">
        <v>6.9</v>
      </c>
      <c r="H16" s="159">
        <v>189</v>
      </c>
      <c r="I16" s="194" t="s">
        <v>8</v>
      </c>
      <c r="J16" s="182" t="s">
        <v>6</v>
      </c>
      <c r="K16" s="232">
        <f t="shared" si="1"/>
        <v>12</v>
      </c>
      <c r="L16" s="175"/>
      <c r="M16" s="170" t="s">
        <v>43</v>
      </c>
      <c r="N16" s="47" t="s">
        <v>120</v>
      </c>
      <c r="O16" s="47" t="s">
        <v>120</v>
      </c>
      <c r="P16" s="49"/>
      <c r="Q16" s="49">
        <v>36627</v>
      </c>
      <c r="R16" s="53">
        <v>15</v>
      </c>
      <c r="S16" s="200"/>
    </row>
    <row r="17" spans="1:19" s="9" customFormat="1" ht="12.75">
      <c r="A17" s="187">
        <v>14</v>
      </c>
      <c r="B17" s="182">
        <v>5241</v>
      </c>
      <c r="C17" s="183" t="s">
        <v>24</v>
      </c>
      <c r="D17" s="183">
        <v>2632</v>
      </c>
      <c r="E17" s="190">
        <f t="shared" si="2"/>
        <v>1</v>
      </c>
      <c r="F17" s="191">
        <f t="shared" si="0"/>
        <v>13</v>
      </c>
      <c r="G17" s="183">
        <v>7</v>
      </c>
      <c r="H17" s="159">
        <v>203</v>
      </c>
      <c r="I17" s="194" t="s">
        <v>8</v>
      </c>
      <c r="J17" s="182" t="s">
        <v>6</v>
      </c>
      <c r="K17" s="232">
        <f t="shared" si="1"/>
        <v>13</v>
      </c>
      <c r="L17" s="175"/>
      <c r="M17" s="170" t="s">
        <v>24</v>
      </c>
      <c r="N17" s="47" t="s">
        <v>120</v>
      </c>
      <c r="O17" s="47" t="s">
        <v>120</v>
      </c>
      <c r="P17" s="49"/>
      <c r="Q17" s="49">
        <v>36626</v>
      </c>
      <c r="R17" s="53">
        <v>11.8</v>
      </c>
      <c r="S17" s="200"/>
    </row>
    <row r="18" spans="1:19" ht="12.75">
      <c r="A18" s="187">
        <v>37</v>
      </c>
      <c r="B18" s="188">
        <v>5245</v>
      </c>
      <c r="C18" s="189" t="s">
        <v>44</v>
      </c>
      <c r="D18" s="189">
        <v>2632</v>
      </c>
      <c r="E18" s="190">
        <f t="shared" si="2"/>
        <v>1</v>
      </c>
      <c r="F18" s="191">
        <f t="shared" si="0"/>
        <v>13</v>
      </c>
      <c r="G18" s="189">
        <v>7</v>
      </c>
      <c r="H18" s="192">
        <v>191</v>
      </c>
      <c r="I18" s="193" t="s">
        <v>8</v>
      </c>
      <c r="J18" s="188" t="s">
        <v>6</v>
      </c>
      <c r="K18" s="232">
        <f t="shared" si="1"/>
        <v>13</v>
      </c>
      <c r="L18" s="175"/>
      <c r="M18" s="170" t="s">
        <v>44</v>
      </c>
      <c r="N18" s="47" t="s">
        <v>120</v>
      </c>
      <c r="O18" s="47" t="s">
        <v>120</v>
      </c>
      <c r="P18" s="49"/>
      <c r="Q18" s="49">
        <v>36627</v>
      </c>
      <c r="R18" s="53">
        <v>46.75</v>
      </c>
      <c r="S18" s="200"/>
    </row>
    <row r="19" spans="1:19" s="84" customFormat="1" ht="12.75">
      <c r="A19" s="195">
        <v>6</v>
      </c>
      <c r="B19" s="196">
        <v>5241</v>
      </c>
      <c r="C19" s="197" t="s">
        <v>18</v>
      </c>
      <c r="D19" s="197">
        <v>2688</v>
      </c>
      <c r="E19" s="197">
        <f t="shared" si="2"/>
        <v>1</v>
      </c>
      <c r="F19" s="196">
        <f t="shared" si="0"/>
        <v>13</v>
      </c>
      <c r="G19" s="197">
        <v>7.15</v>
      </c>
      <c r="H19" s="198">
        <v>194</v>
      </c>
      <c r="I19" s="199" t="s">
        <v>8</v>
      </c>
      <c r="J19" s="196" t="s">
        <v>6</v>
      </c>
      <c r="K19" s="233">
        <f t="shared" si="1"/>
        <v>13</v>
      </c>
      <c r="L19" s="176"/>
      <c r="M19" s="171" t="s">
        <v>18</v>
      </c>
      <c r="N19" s="95" t="s">
        <v>120</v>
      </c>
      <c r="O19" s="66" t="s">
        <v>123</v>
      </c>
      <c r="P19" s="66" t="s">
        <v>123</v>
      </c>
      <c r="Q19" s="91">
        <v>36626</v>
      </c>
      <c r="R19" s="92">
        <v>18</v>
      </c>
      <c r="S19" s="201"/>
    </row>
    <row r="20" spans="1:19" s="9" customFormat="1" ht="13.5" thickBot="1">
      <c r="A20" s="187">
        <v>11</v>
      </c>
      <c r="B20" s="182">
        <v>5241</v>
      </c>
      <c r="C20" s="183" t="s">
        <v>21</v>
      </c>
      <c r="D20" s="183">
        <v>2838</v>
      </c>
      <c r="E20" s="190">
        <f t="shared" si="2"/>
        <v>1</v>
      </c>
      <c r="F20" s="191">
        <f t="shared" si="0"/>
        <v>14</v>
      </c>
      <c r="G20" s="183">
        <v>7.55</v>
      </c>
      <c r="H20" s="158">
        <v>191</v>
      </c>
      <c r="I20" s="194" t="s">
        <v>8</v>
      </c>
      <c r="J20" s="182" t="s">
        <v>6</v>
      </c>
      <c r="K20" s="232">
        <f t="shared" si="1"/>
        <v>14</v>
      </c>
      <c r="L20" s="175"/>
      <c r="M20" s="170" t="s">
        <v>21</v>
      </c>
      <c r="N20" s="47" t="s">
        <v>120</v>
      </c>
      <c r="O20" s="47" t="s">
        <v>120</v>
      </c>
      <c r="P20" s="49"/>
      <c r="Q20" s="49">
        <v>36626</v>
      </c>
      <c r="R20" s="53">
        <v>18.85</v>
      </c>
      <c r="S20" s="200"/>
    </row>
    <row r="21" spans="1:19" s="250" customFormat="1" ht="13.5" thickBot="1">
      <c r="A21" s="238">
        <v>101</v>
      </c>
      <c r="B21" s="239">
        <v>5252</v>
      </c>
      <c r="C21" s="240" t="s">
        <v>105</v>
      </c>
      <c r="D21" s="240">
        <v>2876</v>
      </c>
      <c r="E21" s="240">
        <f t="shared" si="2"/>
        <v>1</v>
      </c>
      <c r="F21" s="239">
        <f t="shared" si="0"/>
        <v>14</v>
      </c>
      <c r="G21" s="241">
        <v>7.65</v>
      </c>
      <c r="H21" s="242">
        <v>145</v>
      </c>
      <c r="I21" s="243" t="s">
        <v>8</v>
      </c>
      <c r="J21" s="239" t="s">
        <v>6</v>
      </c>
      <c r="K21" s="241">
        <f t="shared" si="1"/>
        <v>14</v>
      </c>
      <c r="L21" s="244"/>
      <c r="M21" s="245" t="s">
        <v>105</v>
      </c>
      <c r="N21" s="246" t="s">
        <v>120</v>
      </c>
      <c r="O21" s="246" t="s">
        <v>120</v>
      </c>
      <c r="P21" s="247"/>
      <c r="Q21" s="247">
        <v>36626</v>
      </c>
      <c r="R21" s="248">
        <v>19.2</v>
      </c>
      <c r="S21" s="249"/>
    </row>
    <row r="22" spans="1:19" s="9" customFormat="1" ht="12.75">
      <c r="A22" s="187">
        <v>16</v>
      </c>
      <c r="B22" s="182">
        <v>5241</v>
      </c>
      <c r="C22" s="183" t="s">
        <v>26</v>
      </c>
      <c r="D22" s="183">
        <v>2951</v>
      </c>
      <c r="E22" s="190">
        <f t="shared" si="2"/>
        <v>1</v>
      </c>
      <c r="F22" s="191">
        <f t="shared" si="0"/>
        <v>14</v>
      </c>
      <c r="G22" s="183">
        <v>7.85</v>
      </c>
      <c r="H22" s="155">
        <v>192</v>
      </c>
      <c r="I22" s="194" t="s">
        <v>8</v>
      </c>
      <c r="J22" s="182" t="s">
        <v>6</v>
      </c>
      <c r="K22" s="232">
        <f t="shared" si="1"/>
        <v>14</v>
      </c>
      <c r="L22" s="175"/>
      <c r="M22" s="170" t="s">
        <v>26</v>
      </c>
      <c r="N22" s="47" t="s">
        <v>120</v>
      </c>
      <c r="O22" s="47" t="s">
        <v>120</v>
      </c>
      <c r="P22" s="49"/>
      <c r="Q22" s="49">
        <v>36627</v>
      </c>
      <c r="R22" s="53">
        <v>19.6</v>
      </c>
      <c r="S22" s="200"/>
    </row>
    <row r="23" spans="1:19" ht="12.75">
      <c r="A23" s="187">
        <v>13</v>
      </c>
      <c r="B23" s="182">
        <v>5241</v>
      </c>
      <c r="C23" s="183" t="s">
        <v>23</v>
      </c>
      <c r="D23" s="183">
        <v>3214</v>
      </c>
      <c r="E23" s="190">
        <f t="shared" si="2"/>
        <v>1</v>
      </c>
      <c r="F23" s="191">
        <f t="shared" si="0"/>
        <v>16</v>
      </c>
      <c r="G23" s="183">
        <v>8.55</v>
      </c>
      <c r="H23" s="159">
        <v>191</v>
      </c>
      <c r="I23" s="194" t="s">
        <v>8</v>
      </c>
      <c r="J23" s="182" t="s">
        <v>6</v>
      </c>
      <c r="K23" s="232">
        <f t="shared" si="1"/>
        <v>16</v>
      </c>
      <c r="L23" s="175"/>
      <c r="M23" s="170" t="s">
        <v>23</v>
      </c>
      <c r="N23" s="47" t="s">
        <v>120</v>
      </c>
      <c r="O23" s="47" t="s">
        <v>120</v>
      </c>
      <c r="P23" s="49"/>
      <c r="Q23" s="49">
        <v>36627</v>
      </c>
      <c r="R23" s="53">
        <v>21.1</v>
      </c>
      <c r="S23" s="200"/>
    </row>
    <row r="24" spans="1:19" ht="12.75">
      <c r="A24" s="187">
        <v>46</v>
      </c>
      <c r="B24" s="182">
        <v>5245</v>
      </c>
      <c r="C24" s="183" t="s">
        <v>51</v>
      </c>
      <c r="D24" s="183">
        <v>3910</v>
      </c>
      <c r="E24" s="190">
        <f t="shared" si="2"/>
        <v>2</v>
      </c>
      <c r="F24" s="191">
        <f t="shared" si="0"/>
        <v>19</v>
      </c>
      <c r="G24" s="183">
        <v>10.4</v>
      </c>
      <c r="H24" s="159">
        <v>201</v>
      </c>
      <c r="I24" s="194" t="s">
        <v>8</v>
      </c>
      <c r="J24" s="182" t="s">
        <v>6</v>
      </c>
      <c r="K24" s="232">
        <f t="shared" si="1"/>
        <v>19</v>
      </c>
      <c r="L24" s="175"/>
      <c r="M24" s="170" t="s">
        <v>51</v>
      </c>
      <c r="N24" s="47" t="s">
        <v>120</v>
      </c>
      <c r="O24" s="47" t="s">
        <v>120</v>
      </c>
      <c r="P24" s="49"/>
      <c r="Q24" s="49">
        <v>36627</v>
      </c>
      <c r="R24" s="53">
        <v>25.15</v>
      </c>
      <c r="S24" s="200"/>
    </row>
    <row r="25" spans="1:19" ht="12.75">
      <c r="A25" s="187">
        <v>44</v>
      </c>
      <c r="B25" s="182">
        <v>5245</v>
      </c>
      <c r="C25" s="183" t="s">
        <v>49</v>
      </c>
      <c r="D25" s="183">
        <v>3929</v>
      </c>
      <c r="E25" s="190">
        <f t="shared" si="2"/>
        <v>2</v>
      </c>
      <c r="F25" s="191">
        <f t="shared" si="0"/>
        <v>19</v>
      </c>
      <c r="G25" s="183">
        <v>10.45</v>
      </c>
      <c r="H25" s="159">
        <v>191</v>
      </c>
      <c r="I25" s="194" t="s">
        <v>8</v>
      </c>
      <c r="J25" s="182" t="s">
        <v>6</v>
      </c>
      <c r="K25" s="232">
        <f t="shared" si="1"/>
        <v>19</v>
      </c>
      <c r="L25" s="175"/>
      <c r="M25" s="170" t="s">
        <v>49</v>
      </c>
      <c r="N25" s="47" t="s">
        <v>120</v>
      </c>
      <c r="O25" s="47" t="s">
        <v>120</v>
      </c>
      <c r="P25" s="49"/>
      <c r="Q25" s="49">
        <v>36626</v>
      </c>
      <c r="R25" s="53">
        <v>25.3</v>
      </c>
      <c r="S25" s="200"/>
    </row>
    <row r="26" spans="1:19" ht="12.75">
      <c r="A26" s="187">
        <v>21</v>
      </c>
      <c r="B26" s="188">
        <v>5241</v>
      </c>
      <c r="C26" s="189" t="s">
        <v>31</v>
      </c>
      <c r="D26" s="189">
        <v>4587</v>
      </c>
      <c r="E26" s="190">
        <f t="shared" si="2"/>
        <v>2</v>
      </c>
      <c r="F26" s="191">
        <f t="shared" si="0"/>
        <v>22</v>
      </c>
      <c r="G26" s="189">
        <v>12.2</v>
      </c>
      <c r="H26" s="192">
        <v>194</v>
      </c>
      <c r="I26" s="193" t="s">
        <v>8</v>
      </c>
      <c r="J26" s="188" t="s">
        <v>6</v>
      </c>
      <c r="K26" s="232">
        <f t="shared" si="1"/>
        <v>22</v>
      </c>
      <c r="L26" s="175"/>
      <c r="M26" s="170" t="s">
        <v>31</v>
      </c>
      <c r="N26" s="47" t="s">
        <v>120</v>
      </c>
      <c r="O26" s="47" t="s">
        <v>120</v>
      </c>
      <c r="P26" s="49"/>
      <c r="Q26" s="49">
        <v>36627</v>
      </c>
      <c r="R26" s="53">
        <v>29</v>
      </c>
      <c r="S26" s="200"/>
    </row>
    <row r="27" spans="1:19" s="5" customFormat="1" ht="12.75">
      <c r="A27" s="187">
        <v>52</v>
      </c>
      <c r="B27" s="182">
        <v>5245</v>
      </c>
      <c r="C27" s="183" t="s">
        <v>56</v>
      </c>
      <c r="D27" s="183">
        <v>5377</v>
      </c>
      <c r="E27" s="190">
        <f t="shared" si="2"/>
        <v>2</v>
      </c>
      <c r="F27" s="191">
        <f t="shared" si="0"/>
        <v>26</v>
      </c>
      <c r="G27" s="183">
        <v>14.3</v>
      </c>
      <c r="H27" s="159" t="s">
        <v>8</v>
      </c>
      <c r="I27" s="194">
        <v>186.3</v>
      </c>
      <c r="J27" s="182" t="s">
        <v>6</v>
      </c>
      <c r="K27" s="232">
        <f t="shared" si="1"/>
        <v>26</v>
      </c>
      <c r="L27" s="175"/>
      <c r="M27" s="170" t="s">
        <v>56</v>
      </c>
      <c r="N27" s="47" t="s">
        <v>120</v>
      </c>
      <c r="O27" s="47" t="s">
        <v>120</v>
      </c>
      <c r="P27" s="49"/>
      <c r="Q27" s="49">
        <v>36627</v>
      </c>
      <c r="R27" s="53">
        <v>33.85</v>
      </c>
      <c r="S27" s="200"/>
    </row>
    <row r="28" spans="1:19" ht="12.75">
      <c r="A28" s="187">
        <v>79</v>
      </c>
      <c r="B28" s="182">
        <v>5245</v>
      </c>
      <c r="C28" s="183" t="s">
        <v>83</v>
      </c>
      <c r="D28" s="183">
        <v>5414</v>
      </c>
      <c r="E28" s="190">
        <f t="shared" si="2"/>
        <v>3</v>
      </c>
      <c r="F28" s="191">
        <f t="shared" si="0"/>
        <v>27</v>
      </c>
      <c r="G28" s="183">
        <v>14.4</v>
      </c>
      <c r="H28" s="159" t="s">
        <v>8</v>
      </c>
      <c r="I28" s="194">
        <v>189</v>
      </c>
      <c r="J28" s="182" t="s">
        <v>6</v>
      </c>
      <c r="K28" s="232">
        <f t="shared" si="1"/>
        <v>27</v>
      </c>
      <c r="L28" s="175"/>
      <c r="M28" s="170" t="s">
        <v>83</v>
      </c>
      <c r="N28" s="47" t="s">
        <v>120</v>
      </c>
      <c r="O28" s="47" t="s">
        <v>120</v>
      </c>
      <c r="P28" s="49"/>
      <c r="Q28" s="49">
        <v>36627</v>
      </c>
      <c r="R28" s="53">
        <v>34</v>
      </c>
      <c r="S28" s="200"/>
    </row>
    <row r="29" spans="1:19" ht="12.75">
      <c r="A29" s="187">
        <v>84</v>
      </c>
      <c r="B29" s="182">
        <v>5245</v>
      </c>
      <c r="C29" s="183" t="s">
        <v>88</v>
      </c>
      <c r="D29" s="183">
        <v>5520</v>
      </c>
      <c r="E29" s="190">
        <f t="shared" si="2"/>
        <v>3</v>
      </c>
      <c r="F29" s="191">
        <f t="shared" si="0"/>
        <v>27</v>
      </c>
      <c r="G29" s="183">
        <v>14.7</v>
      </c>
      <c r="H29" s="159" t="s">
        <v>8</v>
      </c>
      <c r="I29" s="194">
        <v>188.4</v>
      </c>
      <c r="J29" s="182" t="s">
        <v>6</v>
      </c>
      <c r="K29" s="232">
        <f t="shared" si="1"/>
        <v>27</v>
      </c>
      <c r="L29" s="175"/>
      <c r="M29" s="170" t="s">
        <v>88</v>
      </c>
      <c r="N29" s="47" t="s">
        <v>120</v>
      </c>
      <c r="O29" s="47" t="s">
        <v>120</v>
      </c>
      <c r="P29" s="49"/>
      <c r="Q29" s="49">
        <v>36626</v>
      </c>
      <c r="R29" s="53">
        <v>34.2</v>
      </c>
      <c r="S29" s="200"/>
    </row>
    <row r="30" spans="1:19" s="84" customFormat="1" ht="12.75">
      <c r="A30" s="195">
        <v>57</v>
      </c>
      <c r="B30" s="196">
        <v>5245</v>
      </c>
      <c r="C30" s="197" t="s">
        <v>61</v>
      </c>
      <c r="D30" s="197">
        <v>5674</v>
      </c>
      <c r="E30" s="197">
        <f t="shared" si="2"/>
        <v>3</v>
      </c>
      <c r="F30" s="196">
        <f t="shared" si="0"/>
        <v>28</v>
      </c>
      <c r="G30" s="197">
        <v>15.1</v>
      </c>
      <c r="H30" s="198" t="s">
        <v>8</v>
      </c>
      <c r="I30" s="199">
        <v>188.5</v>
      </c>
      <c r="J30" s="196" t="s">
        <v>6</v>
      </c>
      <c r="K30" s="233">
        <f t="shared" si="1"/>
        <v>28</v>
      </c>
      <c r="L30" s="176"/>
      <c r="M30" s="171" t="s">
        <v>61</v>
      </c>
      <c r="N30" s="95" t="s">
        <v>120</v>
      </c>
      <c r="O30" s="66" t="s">
        <v>123</v>
      </c>
      <c r="P30" s="66" t="s">
        <v>123</v>
      </c>
      <c r="Q30" s="91">
        <v>36627</v>
      </c>
      <c r="R30" s="92">
        <v>35</v>
      </c>
      <c r="S30" s="201"/>
    </row>
    <row r="31" spans="1:19" ht="12.75">
      <c r="A31" s="187">
        <v>31</v>
      </c>
      <c r="B31" s="188">
        <v>5245</v>
      </c>
      <c r="C31" s="189" t="s">
        <v>39</v>
      </c>
      <c r="D31" s="189">
        <v>5843</v>
      </c>
      <c r="E31" s="190">
        <f t="shared" si="2"/>
        <v>3</v>
      </c>
      <c r="F31" s="191">
        <f t="shared" si="0"/>
        <v>29</v>
      </c>
      <c r="G31" s="189">
        <v>15.45</v>
      </c>
      <c r="H31" s="192">
        <v>192</v>
      </c>
      <c r="I31" s="193" t="s">
        <v>8</v>
      </c>
      <c r="J31" s="188" t="s">
        <v>6</v>
      </c>
      <c r="K31" s="232">
        <f t="shared" si="1"/>
        <v>29</v>
      </c>
      <c r="L31" s="175"/>
      <c r="M31" s="170" t="s">
        <v>39</v>
      </c>
      <c r="N31" s="47" t="s">
        <v>120</v>
      </c>
      <c r="O31" s="47" t="s">
        <v>120</v>
      </c>
      <c r="P31" s="49"/>
      <c r="Q31" s="49">
        <v>36626</v>
      </c>
      <c r="R31" s="53">
        <v>36.35</v>
      </c>
      <c r="S31" s="200"/>
    </row>
    <row r="32" spans="1:19" ht="12.75">
      <c r="A32" s="187">
        <v>19</v>
      </c>
      <c r="B32" s="188">
        <v>5241</v>
      </c>
      <c r="C32" s="189" t="s">
        <v>29</v>
      </c>
      <c r="D32" s="189">
        <v>5903</v>
      </c>
      <c r="E32" s="190">
        <f t="shared" si="2"/>
        <v>3</v>
      </c>
      <c r="F32" s="191">
        <f t="shared" si="0"/>
        <v>29</v>
      </c>
      <c r="G32" s="189">
        <v>15.7</v>
      </c>
      <c r="H32" s="192">
        <v>193</v>
      </c>
      <c r="I32" s="193" t="s">
        <v>8</v>
      </c>
      <c r="J32" s="188" t="s">
        <v>6</v>
      </c>
      <c r="K32" s="232">
        <f t="shared" si="1"/>
        <v>29</v>
      </c>
      <c r="L32" s="175"/>
      <c r="M32" s="170" t="s">
        <v>29</v>
      </c>
      <c r="N32" s="47" t="s">
        <v>120</v>
      </c>
      <c r="O32" s="47" t="s">
        <v>120</v>
      </c>
      <c r="P32" s="49"/>
      <c r="Q32" s="49">
        <v>36627</v>
      </c>
      <c r="R32" s="53">
        <v>36.75</v>
      </c>
      <c r="S32" s="200"/>
    </row>
    <row r="33" spans="1:19" ht="12.75">
      <c r="A33" s="187">
        <v>33</v>
      </c>
      <c r="B33" s="188">
        <v>5245</v>
      </c>
      <c r="C33" s="189" t="s">
        <v>41</v>
      </c>
      <c r="D33" s="189">
        <v>6110</v>
      </c>
      <c r="E33" s="190">
        <f t="shared" si="2"/>
        <v>3</v>
      </c>
      <c r="F33" s="191">
        <f t="shared" si="0"/>
        <v>30</v>
      </c>
      <c r="G33" s="189">
        <v>16.25</v>
      </c>
      <c r="H33" s="192">
        <v>193</v>
      </c>
      <c r="I33" s="193" t="s">
        <v>8</v>
      </c>
      <c r="J33" s="188" t="s">
        <v>6</v>
      </c>
      <c r="K33" s="232">
        <f t="shared" si="1"/>
        <v>30</v>
      </c>
      <c r="L33" s="175"/>
      <c r="M33" s="170" t="s">
        <v>41</v>
      </c>
      <c r="N33" s="47" t="s">
        <v>120</v>
      </c>
      <c r="O33" s="47" t="s">
        <v>120</v>
      </c>
      <c r="P33" s="49"/>
      <c r="Q33" s="49">
        <v>36626</v>
      </c>
      <c r="R33" s="53">
        <v>38.1</v>
      </c>
      <c r="S33" s="200"/>
    </row>
    <row r="34" spans="1:19" ht="12.75">
      <c r="A34" s="187">
        <v>68</v>
      </c>
      <c r="B34" s="182">
        <v>5239</v>
      </c>
      <c r="C34" s="183" t="s">
        <v>72</v>
      </c>
      <c r="D34" s="183">
        <v>6166</v>
      </c>
      <c r="E34" s="190">
        <f t="shared" si="2"/>
        <v>3</v>
      </c>
      <c r="F34" s="191">
        <f t="shared" si="0"/>
        <v>30</v>
      </c>
      <c r="G34" s="183">
        <v>16.4</v>
      </c>
      <c r="H34" s="159">
        <v>186</v>
      </c>
      <c r="I34" s="194" t="s">
        <v>8</v>
      </c>
      <c r="J34" s="182" t="s">
        <v>6</v>
      </c>
      <c r="K34" s="232">
        <f t="shared" si="1"/>
        <v>30</v>
      </c>
      <c r="L34" s="175"/>
      <c r="M34" s="170" t="s">
        <v>72</v>
      </c>
      <c r="N34" s="47" t="s">
        <v>120</v>
      </c>
      <c r="O34" s="47" t="s">
        <v>120</v>
      </c>
      <c r="P34" s="49"/>
      <c r="Q34" s="49">
        <v>36627</v>
      </c>
      <c r="R34" s="53">
        <v>38</v>
      </c>
      <c r="S34" s="200"/>
    </row>
    <row r="35" spans="1:19" s="7" customFormat="1" ht="13.5" thickBot="1">
      <c r="A35" s="202">
        <v>30</v>
      </c>
      <c r="B35" s="203">
        <v>5245</v>
      </c>
      <c r="C35" s="204" t="s">
        <v>38</v>
      </c>
      <c r="D35" s="204">
        <v>6486</v>
      </c>
      <c r="E35" s="205">
        <f t="shared" si="2"/>
        <v>3</v>
      </c>
      <c r="F35" s="206">
        <f t="shared" si="0"/>
        <v>32</v>
      </c>
      <c r="G35" s="204">
        <v>17.25</v>
      </c>
      <c r="H35" s="207">
        <v>195</v>
      </c>
      <c r="I35" s="208" t="s">
        <v>8</v>
      </c>
      <c r="J35" s="203" t="s">
        <v>6</v>
      </c>
      <c r="K35" s="234">
        <f t="shared" si="1"/>
        <v>32</v>
      </c>
      <c r="L35" s="175"/>
      <c r="M35" s="173" t="s">
        <v>38</v>
      </c>
      <c r="N35" s="152" t="s">
        <v>120</v>
      </c>
      <c r="O35" s="152" t="s">
        <v>120</v>
      </c>
      <c r="P35" s="153"/>
      <c r="Q35" s="153">
        <v>36627</v>
      </c>
      <c r="R35" s="154">
        <v>40.2</v>
      </c>
      <c r="S35" s="209"/>
    </row>
    <row r="36" spans="1:19" s="5" customFormat="1" ht="12.75">
      <c r="A36" s="237"/>
      <c r="B36" s="4"/>
      <c r="D36" s="184" t="s">
        <v>137</v>
      </c>
      <c r="E36" s="184" t="s">
        <v>137</v>
      </c>
      <c r="F36" s="184" t="s">
        <v>137</v>
      </c>
      <c r="G36" s="184" t="s">
        <v>137</v>
      </c>
      <c r="H36" s="185" t="s">
        <v>136</v>
      </c>
      <c r="I36" s="185" t="s">
        <v>136</v>
      </c>
      <c r="J36" s="4"/>
      <c r="K36" s="186" t="s">
        <v>137</v>
      </c>
      <c r="L36" s="175"/>
      <c r="M36" s="156"/>
      <c r="N36" s="78"/>
      <c r="O36" s="78"/>
      <c r="P36" s="79"/>
      <c r="Q36" s="79"/>
      <c r="R36" s="184" t="s">
        <v>137</v>
      </c>
      <c r="S36" s="157"/>
    </row>
    <row r="37" spans="4:18" ht="13.5" thickBot="1">
      <c r="D37" s="160">
        <f>SUM(D10:D35)</f>
        <v>100050</v>
      </c>
      <c r="E37" s="160">
        <f>SUM(E10:E35)</f>
        <v>46</v>
      </c>
      <c r="F37" s="162">
        <f>SUM(F10:F35)</f>
        <v>488</v>
      </c>
      <c r="G37" s="160">
        <f>SUM(G10:G35)</f>
        <v>266.04999999999995</v>
      </c>
      <c r="H37" s="161">
        <f>AVERAGE(H10:H35)</f>
        <v>191.8095238095238</v>
      </c>
      <c r="I37" s="161">
        <f>AVERAGE(I10:I35)</f>
        <v>189.34444444444446</v>
      </c>
      <c r="K37" s="166">
        <f>SUM(K10:K35)</f>
        <v>488</v>
      </c>
      <c r="L37" s="174"/>
      <c r="R37" s="165">
        <f>SUM(R10:R36)</f>
        <v>664.0000000000001</v>
      </c>
    </row>
    <row r="38" spans="8:12" ht="12.75">
      <c r="H38" s="3"/>
      <c r="L38" s="174"/>
    </row>
    <row r="39" ht="13.5" thickBot="1">
      <c r="L39" s="235"/>
    </row>
    <row r="41" ht="12.75">
      <c r="B41" s="1" t="s">
        <v>155</v>
      </c>
    </row>
  </sheetData>
  <mergeCells count="7">
    <mergeCell ref="B8:D8"/>
    <mergeCell ref="H5:I5"/>
    <mergeCell ref="H6:I6"/>
    <mergeCell ref="M6:S6"/>
    <mergeCell ref="B5:D5"/>
    <mergeCell ref="B6:D6"/>
    <mergeCell ref="B7:D7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6"/>
  <sheetViews>
    <sheetView zoomScale="75" zoomScaleNormal="75" workbookViewId="0" topLeftCell="A1">
      <selection activeCell="G37" sqref="G37"/>
    </sheetView>
  </sheetViews>
  <sheetFormatPr defaultColWidth="9.140625" defaultRowHeight="12.75"/>
  <cols>
    <col min="1" max="1" width="4.421875" style="1" customWidth="1"/>
    <col min="2" max="2" width="8.421875" style="2" customWidth="1"/>
    <col min="3" max="3" width="12.00390625" style="3" customWidth="1"/>
    <col min="4" max="6" width="9.421875" style="3" customWidth="1"/>
    <col min="7" max="7" width="9.28125" style="3" customWidth="1"/>
    <col min="8" max="8" width="8.7109375" style="10" customWidth="1"/>
    <col min="9" max="9" width="8.7109375" style="18" customWidth="1"/>
    <col min="10" max="11" width="7.28125" style="2" customWidth="1"/>
    <col min="12" max="13" width="9.28125" style="3" customWidth="1"/>
    <col min="14" max="14" width="6.28125" style="3" customWidth="1"/>
    <col min="15" max="15" width="3.57421875" style="57" customWidth="1"/>
    <col min="16" max="16384" width="8.8515625" style="3" customWidth="1"/>
  </cols>
  <sheetData>
    <row r="1" spans="7:13" ht="12.75">
      <c r="G1" s="125" t="s">
        <v>134</v>
      </c>
      <c r="H1" s="126"/>
      <c r="I1" s="127"/>
      <c r="J1" s="128"/>
      <c r="K1" s="128"/>
      <c r="L1" s="129"/>
      <c r="M1" s="130" t="s">
        <v>133</v>
      </c>
    </row>
    <row r="2" spans="1:13" ht="14.25">
      <c r="A2" s="1" t="s">
        <v>9</v>
      </c>
      <c r="G2" s="57"/>
      <c r="H2" s="11"/>
      <c r="I2" s="5"/>
      <c r="J2" s="131" t="s">
        <v>127</v>
      </c>
      <c r="K2" s="131"/>
      <c r="L2" s="121">
        <f>INT(F101/46)</f>
        <v>8</v>
      </c>
      <c r="M2" s="150">
        <f>L2*8</f>
        <v>64</v>
      </c>
    </row>
    <row r="3" spans="4:13" ht="14.25">
      <c r="D3" s="25" t="s">
        <v>14</v>
      </c>
      <c r="E3" s="26">
        <v>200</v>
      </c>
      <c r="F3" s="25"/>
      <c r="G3" s="57"/>
      <c r="H3" s="5"/>
      <c r="I3" s="132"/>
      <c r="J3" s="132" t="s">
        <v>126</v>
      </c>
      <c r="K3" s="132"/>
      <c r="L3" s="122">
        <f>INT(L101/46)</f>
        <v>82</v>
      </c>
      <c r="M3" s="151">
        <f>L3</f>
        <v>82</v>
      </c>
    </row>
    <row r="4" spans="4:22" ht="16.5" thickBot="1">
      <c r="D4" s="25" t="s">
        <v>13</v>
      </c>
      <c r="E4" s="26">
        <f>D101</f>
        <v>1000906</v>
      </c>
      <c r="F4" s="25"/>
      <c r="G4" s="57"/>
      <c r="H4" s="11"/>
      <c r="I4" s="5"/>
      <c r="J4" s="11" t="s">
        <v>124</v>
      </c>
      <c r="K4" s="11"/>
      <c r="L4" s="119">
        <f>E101/46</f>
        <v>1</v>
      </c>
      <c r="M4" s="150">
        <f>L4*8</f>
        <v>8</v>
      </c>
      <c r="O4" s="58"/>
      <c r="P4" s="291" t="s">
        <v>109</v>
      </c>
      <c r="Q4" s="291"/>
      <c r="R4" s="291"/>
      <c r="S4" s="291"/>
      <c r="T4" s="291"/>
      <c r="U4" s="291"/>
      <c r="V4" s="291"/>
    </row>
    <row r="5" spans="4:22" ht="14.25">
      <c r="D5" s="25" t="s">
        <v>12</v>
      </c>
      <c r="E5" s="26">
        <f>K101</f>
        <v>4956</v>
      </c>
      <c r="F5" s="25"/>
      <c r="G5" s="57"/>
      <c r="H5" s="5"/>
      <c r="I5" s="21"/>
      <c r="J5" s="11" t="s">
        <v>125</v>
      </c>
      <c r="K5" s="11"/>
      <c r="L5" s="120">
        <f>INT(M101/46)</f>
        <v>10</v>
      </c>
      <c r="M5" s="150">
        <v>8</v>
      </c>
      <c r="O5" s="58"/>
      <c r="P5" s="27"/>
      <c r="Q5" s="28" t="s">
        <v>110</v>
      </c>
      <c r="R5" s="28" t="s">
        <v>111</v>
      </c>
      <c r="S5" s="28" t="s">
        <v>111</v>
      </c>
      <c r="T5" s="29"/>
      <c r="U5" s="30"/>
      <c r="V5" s="30"/>
    </row>
    <row r="6" spans="2:22" ht="12.75">
      <c r="B6" s="3"/>
      <c r="D6" s="25" t="s">
        <v>132</v>
      </c>
      <c r="E6" s="26">
        <f>INT(E5/46)</f>
        <v>107</v>
      </c>
      <c r="G6" s="133" t="s">
        <v>135</v>
      </c>
      <c r="H6" s="134"/>
      <c r="I6" s="135"/>
      <c r="J6" s="136"/>
      <c r="K6" s="136"/>
      <c r="L6" s="137"/>
      <c r="M6" s="138"/>
      <c r="O6" s="58"/>
      <c r="P6" s="31" t="s">
        <v>112</v>
      </c>
      <c r="Q6" s="32" t="s">
        <v>113</v>
      </c>
      <c r="R6" s="32" t="s">
        <v>114</v>
      </c>
      <c r="S6" s="32" t="s">
        <v>114</v>
      </c>
      <c r="T6" s="33" t="s">
        <v>115</v>
      </c>
      <c r="U6" s="34" t="s">
        <v>116</v>
      </c>
      <c r="V6" s="34" t="s">
        <v>117</v>
      </c>
    </row>
    <row r="7" spans="1:22" s="23" customFormat="1" ht="53.25" customHeight="1" thickBot="1">
      <c r="A7" s="23" t="s">
        <v>0</v>
      </c>
      <c r="B7" s="23" t="s">
        <v>1</v>
      </c>
      <c r="C7" s="23" t="s">
        <v>2</v>
      </c>
      <c r="D7" s="139" t="s">
        <v>3</v>
      </c>
      <c r="E7" s="23" t="s">
        <v>128</v>
      </c>
      <c r="F7" s="23" t="s">
        <v>131</v>
      </c>
      <c r="G7" s="23" t="s">
        <v>4</v>
      </c>
      <c r="H7" s="23" t="s">
        <v>10</v>
      </c>
      <c r="I7" s="24" t="s">
        <v>11</v>
      </c>
      <c r="J7" s="23" t="s">
        <v>5</v>
      </c>
      <c r="K7" s="139" t="s">
        <v>133</v>
      </c>
      <c r="L7" s="23" t="s">
        <v>130</v>
      </c>
      <c r="M7" s="23" t="s">
        <v>129</v>
      </c>
      <c r="O7" s="58"/>
      <c r="P7" s="35"/>
      <c r="Q7" s="36" t="s">
        <v>118</v>
      </c>
      <c r="R7" s="36" t="s">
        <v>118</v>
      </c>
      <c r="S7" s="36" t="s">
        <v>118</v>
      </c>
      <c r="T7" s="37"/>
      <c r="U7" s="38" t="s">
        <v>119</v>
      </c>
      <c r="V7" s="38" t="s">
        <v>7</v>
      </c>
    </row>
    <row r="8" spans="1:22" s="84" customFormat="1" ht="12.75">
      <c r="A8" s="82">
        <v>8</v>
      </c>
      <c r="B8" s="83">
        <v>5241</v>
      </c>
      <c r="C8" s="84" t="s">
        <v>107</v>
      </c>
      <c r="D8" s="84">
        <v>37</v>
      </c>
      <c r="E8" s="117"/>
      <c r="F8" s="117"/>
      <c r="G8" s="84">
        <v>0.1</v>
      </c>
      <c r="H8" s="85" t="s">
        <v>8</v>
      </c>
      <c r="I8" s="86">
        <v>192.5</v>
      </c>
      <c r="J8" s="83" t="s">
        <v>6</v>
      </c>
      <c r="K8" s="83">
        <f>INT(D8/200)</f>
        <v>0</v>
      </c>
      <c r="O8" s="87"/>
      <c r="P8" s="88"/>
      <c r="Q8" s="89"/>
      <c r="R8" s="68"/>
      <c r="S8" s="68"/>
      <c r="T8" s="91"/>
      <c r="U8" s="92"/>
      <c r="V8" s="93"/>
    </row>
    <row r="9" spans="1:22" s="84" customFormat="1" ht="12.75">
      <c r="A9" s="82">
        <v>10</v>
      </c>
      <c r="B9" s="83">
        <v>5241</v>
      </c>
      <c r="C9" s="84" t="s">
        <v>20</v>
      </c>
      <c r="D9" s="84">
        <v>37</v>
      </c>
      <c r="E9" s="117"/>
      <c r="F9" s="117"/>
      <c r="G9" s="84">
        <v>0.1</v>
      </c>
      <c r="H9" s="85" t="s">
        <v>8</v>
      </c>
      <c r="I9" s="86">
        <v>193.4</v>
      </c>
      <c r="J9" s="83" t="s">
        <v>6</v>
      </c>
      <c r="K9" s="83">
        <f aca="true" t="shared" si="0" ref="K9:K72">INT(D9/200)</f>
        <v>0</v>
      </c>
      <c r="O9" s="87"/>
      <c r="P9" s="107"/>
      <c r="Q9" s="89"/>
      <c r="R9" s="68"/>
      <c r="S9" s="68"/>
      <c r="T9" s="91"/>
      <c r="U9" s="92"/>
      <c r="V9" s="93"/>
    </row>
    <row r="10" spans="1:22" ht="12.75">
      <c r="A10" s="82">
        <v>12</v>
      </c>
      <c r="B10" s="83">
        <v>5241</v>
      </c>
      <c r="C10" s="84" t="s">
        <v>22</v>
      </c>
      <c r="D10" s="84">
        <v>37</v>
      </c>
      <c r="E10" s="84"/>
      <c r="F10" s="84"/>
      <c r="G10" s="84">
        <v>0.1</v>
      </c>
      <c r="H10" s="85" t="s">
        <v>8</v>
      </c>
      <c r="I10" s="86">
        <v>191.2</v>
      </c>
      <c r="J10" s="83" t="s">
        <v>6</v>
      </c>
      <c r="K10" s="83">
        <f t="shared" si="0"/>
        <v>0</v>
      </c>
      <c r="L10" s="84"/>
      <c r="M10" s="84"/>
      <c r="O10" s="58"/>
      <c r="P10" s="50"/>
      <c r="Q10" s="55"/>
      <c r="R10" s="55"/>
      <c r="S10" s="56"/>
      <c r="T10" s="49"/>
      <c r="U10" s="53"/>
      <c r="V10" s="54"/>
    </row>
    <row r="11" spans="1:22" ht="12.75">
      <c r="A11" s="17">
        <v>18</v>
      </c>
      <c r="B11" s="8">
        <v>5241</v>
      </c>
      <c r="C11" s="9" t="s">
        <v>28</v>
      </c>
      <c r="D11" s="9">
        <v>56</v>
      </c>
      <c r="E11" s="117"/>
      <c r="F11" s="117"/>
      <c r="G11" s="9">
        <v>0.15</v>
      </c>
      <c r="H11" s="12" t="s">
        <v>8</v>
      </c>
      <c r="I11" s="19">
        <v>194.1</v>
      </c>
      <c r="J11" s="8" t="s">
        <v>6</v>
      </c>
      <c r="K11" s="123">
        <f t="shared" si="0"/>
        <v>0</v>
      </c>
      <c r="O11" s="58">
        <v>55</v>
      </c>
      <c r="P11" s="50" t="s">
        <v>28</v>
      </c>
      <c r="Q11" s="55" t="s">
        <v>120</v>
      </c>
      <c r="R11" s="55" t="s">
        <v>120</v>
      </c>
      <c r="S11" s="56"/>
      <c r="T11" s="49">
        <v>36627</v>
      </c>
      <c r="U11" s="53">
        <v>4.22</v>
      </c>
      <c r="V11" s="54"/>
    </row>
    <row r="12" spans="1:22" s="5" customFormat="1" ht="12.75">
      <c r="A12" s="17">
        <v>32</v>
      </c>
      <c r="B12" s="2">
        <v>5245</v>
      </c>
      <c r="C12" s="3" t="s">
        <v>40</v>
      </c>
      <c r="D12" s="3">
        <v>131</v>
      </c>
      <c r="E12" s="117"/>
      <c r="F12" s="117"/>
      <c r="G12" s="3">
        <v>0.35</v>
      </c>
      <c r="H12" s="10">
        <v>206</v>
      </c>
      <c r="I12" s="18">
        <v>198.8</v>
      </c>
      <c r="J12" s="2" t="s">
        <v>6</v>
      </c>
      <c r="K12" s="123">
        <f t="shared" si="0"/>
        <v>0</v>
      </c>
      <c r="L12" s="3"/>
      <c r="M12" s="3"/>
      <c r="O12" s="58">
        <v>60</v>
      </c>
      <c r="P12" s="50" t="s">
        <v>40</v>
      </c>
      <c r="Q12" s="55" t="s">
        <v>120</v>
      </c>
      <c r="R12" s="55" t="s">
        <v>120</v>
      </c>
      <c r="S12" s="56"/>
      <c r="T12" s="49">
        <v>36627</v>
      </c>
      <c r="U12" s="53">
        <v>2.88</v>
      </c>
      <c r="V12" s="54"/>
    </row>
    <row r="13" spans="1:22" ht="12.75">
      <c r="A13" s="17">
        <v>1</v>
      </c>
      <c r="B13" s="2">
        <v>5238</v>
      </c>
      <c r="C13" s="3" t="s">
        <v>106</v>
      </c>
      <c r="D13" s="3">
        <v>244</v>
      </c>
      <c r="E13" s="117"/>
      <c r="F13" s="117"/>
      <c r="G13" s="3">
        <v>0.65</v>
      </c>
      <c r="H13" s="10">
        <v>186</v>
      </c>
      <c r="I13" s="18" t="s">
        <v>8</v>
      </c>
      <c r="J13" s="2" t="s">
        <v>6</v>
      </c>
      <c r="K13" s="123">
        <f t="shared" si="0"/>
        <v>1</v>
      </c>
      <c r="L13" s="3">
        <f>INT(D13/$E$3)</f>
        <v>1</v>
      </c>
      <c r="O13" s="58">
        <v>18</v>
      </c>
      <c r="P13" s="44" t="s">
        <v>106</v>
      </c>
      <c r="Q13" s="40" t="s">
        <v>120</v>
      </c>
      <c r="R13" s="40" t="s">
        <v>120</v>
      </c>
      <c r="S13" s="69"/>
      <c r="T13" s="41">
        <v>36614</v>
      </c>
      <c r="U13" s="42">
        <v>9.2</v>
      </c>
      <c r="V13" s="43">
        <v>36613</v>
      </c>
    </row>
    <row r="14" spans="1:22" s="84" customFormat="1" ht="12.75">
      <c r="A14" s="82">
        <v>89</v>
      </c>
      <c r="B14" s="96">
        <v>5250</v>
      </c>
      <c r="C14" s="97" t="s">
        <v>93</v>
      </c>
      <c r="D14" s="97">
        <v>263</v>
      </c>
      <c r="E14" s="117"/>
      <c r="F14" s="117"/>
      <c r="G14" s="97">
        <v>0.7</v>
      </c>
      <c r="H14" s="98">
        <v>199</v>
      </c>
      <c r="I14" s="99" t="s">
        <v>8</v>
      </c>
      <c r="J14" s="96" t="s">
        <v>6</v>
      </c>
      <c r="K14" s="83">
        <f t="shared" si="0"/>
        <v>1</v>
      </c>
      <c r="O14" s="87"/>
      <c r="P14" s="88"/>
      <c r="Q14" s="89"/>
      <c r="R14" s="89"/>
      <c r="S14" s="90"/>
      <c r="T14" s="91"/>
      <c r="U14" s="92"/>
      <c r="V14" s="93"/>
    </row>
    <row r="15" spans="1:22" ht="12.75">
      <c r="A15" s="17">
        <v>49</v>
      </c>
      <c r="B15" s="2">
        <v>5245</v>
      </c>
      <c r="C15" s="3" t="s">
        <v>53</v>
      </c>
      <c r="D15" s="3">
        <v>338</v>
      </c>
      <c r="E15" s="117"/>
      <c r="F15" s="117"/>
      <c r="G15" s="3">
        <v>0.9</v>
      </c>
      <c r="H15" s="10">
        <v>205</v>
      </c>
      <c r="I15" s="18" t="s">
        <v>8</v>
      </c>
      <c r="J15" s="2" t="s">
        <v>6</v>
      </c>
      <c r="K15" s="123">
        <f t="shared" si="0"/>
        <v>1</v>
      </c>
      <c r="L15" s="3">
        <f>INT(D15/$E$3)</f>
        <v>1</v>
      </c>
      <c r="O15" s="58">
        <v>36</v>
      </c>
      <c r="P15" s="50" t="s">
        <v>53</v>
      </c>
      <c r="Q15" s="55" t="s">
        <v>120</v>
      </c>
      <c r="R15" s="55" t="s">
        <v>120</v>
      </c>
      <c r="S15" s="56"/>
      <c r="T15" s="49">
        <v>36627</v>
      </c>
      <c r="U15" s="53">
        <v>4.1</v>
      </c>
      <c r="V15" s="54"/>
    </row>
    <row r="16" spans="1:22" s="9" customFormat="1" ht="12.75">
      <c r="A16" s="17">
        <v>34</v>
      </c>
      <c r="B16" s="2">
        <v>5245</v>
      </c>
      <c r="C16" s="3" t="s">
        <v>42</v>
      </c>
      <c r="D16" s="3">
        <v>376</v>
      </c>
      <c r="E16" s="117"/>
      <c r="F16" s="117"/>
      <c r="G16" s="3">
        <v>1</v>
      </c>
      <c r="H16" s="10" t="s">
        <v>8</v>
      </c>
      <c r="I16" s="18" t="s">
        <v>8</v>
      </c>
      <c r="J16" s="2" t="s">
        <v>6</v>
      </c>
      <c r="K16" s="123">
        <f t="shared" si="0"/>
        <v>1</v>
      </c>
      <c r="L16" s="3">
        <f>INT(D16/$E$3)</f>
        <v>1</v>
      </c>
      <c r="M16" s="3"/>
      <c r="O16" s="58">
        <v>62</v>
      </c>
      <c r="P16" s="50" t="s">
        <v>42</v>
      </c>
      <c r="Q16" s="55" t="s">
        <v>120</v>
      </c>
      <c r="R16" s="55" t="s">
        <v>120</v>
      </c>
      <c r="S16" s="56"/>
      <c r="T16" s="49">
        <v>36627</v>
      </c>
      <c r="U16" s="53">
        <v>4.3</v>
      </c>
      <c r="V16" s="54"/>
    </row>
    <row r="17" spans="1:22" ht="12.75">
      <c r="A17" s="17">
        <v>2</v>
      </c>
      <c r="B17" s="2">
        <v>5241</v>
      </c>
      <c r="C17" s="3" t="s">
        <v>15</v>
      </c>
      <c r="D17" s="3">
        <v>395</v>
      </c>
      <c r="E17" s="117"/>
      <c r="F17" s="117"/>
      <c r="G17" s="3">
        <v>1.05</v>
      </c>
      <c r="H17" s="10">
        <v>188</v>
      </c>
      <c r="I17" s="18" t="s">
        <v>8</v>
      </c>
      <c r="J17" s="2" t="s">
        <v>6</v>
      </c>
      <c r="K17" s="123">
        <f t="shared" si="0"/>
        <v>1</v>
      </c>
      <c r="L17" s="3">
        <f>INT(D17/$E$3)</f>
        <v>1</v>
      </c>
      <c r="O17" s="58">
        <v>19</v>
      </c>
      <c r="P17" s="44" t="s">
        <v>15</v>
      </c>
      <c r="Q17" s="40" t="s">
        <v>120</v>
      </c>
      <c r="R17" s="40" t="s">
        <v>120</v>
      </c>
      <c r="S17" s="69"/>
      <c r="T17" s="41">
        <v>36614</v>
      </c>
      <c r="U17" s="46">
        <v>9.8</v>
      </c>
      <c r="V17" s="43">
        <v>36613</v>
      </c>
    </row>
    <row r="18" spans="1:22" ht="12.75">
      <c r="A18" s="17">
        <v>4</v>
      </c>
      <c r="B18" s="2">
        <v>5235</v>
      </c>
      <c r="C18" s="3" t="s">
        <v>16</v>
      </c>
      <c r="D18" s="3">
        <v>451</v>
      </c>
      <c r="E18" s="117"/>
      <c r="F18" s="117"/>
      <c r="G18" s="3">
        <v>1.2</v>
      </c>
      <c r="H18" s="10">
        <v>196</v>
      </c>
      <c r="I18" s="18" t="s">
        <v>8</v>
      </c>
      <c r="J18" s="2" t="s">
        <v>6</v>
      </c>
      <c r="K18" s="123">
        <f t="shared" si="0"/>
        <v>2</v>
      </c>
      <c r="L18" s="3">
        <f>INT(D18/$E$3)</f>
        <v>2</v>
      </c>
      <c r="O18" s="58">
        <v>46</v>
      </c>
      <c r="P18" s="50" t="s">
        <v>16</v>
      </c>
      <c r="Q18" s="55" t="s">
        <v>120</v>
      </c>
      <c r="R18" s="55" t="s">
        <v>120</v>
      </c>
      <c r="S18" s="56"/>
      <c r="T18" s="49">
        <v>36627</v>
      </c>
      <c r="U18" s="53">
        <v>4.865</v>
      </c>
      <c r="V18" s="54"/>
    </row>
    <row r="19" spans="1:22" s="84" customFormat="1" ht="12.75">
      <c r="A19" s="82">
        <v>95</v>
      </c>
      <c r="B19" s="83">
        <v>5252</v>
      </c>
      <c r="C19" s="84" t="s">
        <v>99</v>
      </c>
      <c r="D19" s="84">
        <v>601</v>
      </c>
      <c r="E19" s="117"/>
      <c r="F19" s="117"/>
      <c r="G19" s="84">
        <v>1.6</v>
      </c>
      <c r="H19" s="85">
        <v>198</v>
      </c>
      <c r="I19" s="86" t="s">
        <v>8</v>
      </c>
      <c r="J19" s="83" t="s">
        <v>6</v>
      </c>
      <c r="K19" s="83">
        <f t="shared" si="0"/>
        <v>3</v>
      </c>
      <c r="O19" s="87"/>
      <c r="P19" s="88"/>
      <c r="Q19" s="89"/>
      <c r="R19" s="89"/>
      <c r="S19" s="90"/>
      <c r="T19" s="91"/>
      <c r="U19" s="92"/>
      <c r="V19" s="93"/>
    </row>
    <row r="20" spans="1:22" s="84" customFormat="1" ht="12.75">
      <c r="A20" s="82">
        <v>61</v>
      </c>
      <c r="B20" s="83">
        <v>5239</v>
      </c>
      <c r="C20" s="84" t="s">
        <v>65</v>
      </c>
      <c r="D20" s="84">
        <v>752</v>
      </c>
      <c r="E20" s="117"/>
      <c r="F20" s="117"/>
      <c r="G20" s="84">
        <v>2</v>
      </c>
      <c r="H20" s="85">
        <v>191</v>
      </c>
      <c r="I20" s="86" t="s">
        <v>8</v>
      </c>
      <c r="J20" s="83" t="s">
        <v>6</v>
      </c>
      <c r="K20" s="83">
        <f t="shared" si="0"/>
        <v>3</v>
      </c>
      <c r="O20" s="87"/>
      <c r="P20" s="88"/>
      <c r="Q20" s="89"/>
      <c r="R20" s="89"/>
      <c r="S20" s="90"/>
      <c r="T20" s="91"/>
      <c r="U20" s="92"/>
      <c r="V20" s="93"/>
    </row>
    <row r="21" spans="1:22" s="84" customFormat="1" ht="12.75">
      <c r="A21" s="82">
        <v>94</v>
      </c>
      <c r="B21" s="100">
        <v>5250</v>
      </c>
      <c r="C21" s="101" t="s">
        <v>98</v>
      </c>
      <c r="D21" s="101">
        <v>770</v>
      </c>
      <c r="E21" s="117"/>
      <c r="F21" s="117"/>
      <c r="G21" s="101">
        <v>2.05</v>
      </c>
      <c r="H21" s="102" t="s">
        <v>8</v>
      </c>
      <c r="I21" s="103">
        <v>213.5</v>
      </c>
      <c r="J21" s="100" t="s">
        <v>6</v>
      </c>
      <c r="K21" s="83">
        <f t="shared" si="0"/>
        <v>3</v>
      </c>
      <c r="O21" s="87"/>
      <c r="P21" s="88"/>
      <c r="Q21" s="89"/>
      <c r="R21" s="89"/>
      <c r="S21" s="90"/>
      <c r="T21" s="91"/>
      <c r="U21" s="92"/>
      <c r="V21" s="93"/>
    </row>
    <row r="22" spans="1:22" ht="12.75">
      <c r="A22" s="17">
        <v>67</v>
      </c>
      <c r="B22" s="2">
        <v>5239</v>
      </c>
      <c r="C22" s="3" t="s">
        <v>71</v>
      </c>
      <c r="D22" s="3">
        <v>902</v>
      </c>
      <c r="E22" s="117"/>
      <c r="F22" s="117"/>
      <c r="G22" s="3">
        <v>2.4</v>
      </c>
      <c r="H22" s="10">
        <v>188</v>
      </c>
      <c r="I22" s="18" t="s">
        <v>8</v>
      </c>
      <c r="J22" s="2" t="s">
        <v>6</v>
      </c>
      <c r="K22" s="123">
        <f t="shared" si="0"/>
        <v>4</v>
      </c>
      <c r="L22" s="3">
        <f>INT(D22/$E$3)</f>
        <v>4</v>
      </c>
      <c r="O22" s="58">
        <v>39</v>
      </c>
      <c r="P22" s="50" t="s">
        <v>71</v>
      </c>
      <c r="Q22" s="55" t="s">
        <v>120</v>
      </c>
      <c r="R22" s="55" t="s">
        <v>120</v>
      </c>
      <c r="S22" s="56"/>
      <c r="T22" s="49">
        <v>36626</v>
      </c>
      <c r="U22" s="53">
        <v>7.45</v>
      </c>
      <c r="V22" s="54"/>
    </row>
    <row r="23" spans="1:22" ht="12.75">
      <c r="A23" s="17">
        <v>7</v>
      </c>
      <c r="B23" s="2">
        <v>5241</v>
      </c>
      <c r="C23" s="3" t="s">
        <v>19</v>
      </c>
      <c r="D23" s="3">
        <v>977</v>
      </c>
      <c r="E23" s="117"/>
      <c r="F23" s="117"/>
      <c r="G23" s="3">
        <v>2.6</v>
      </c>
      <c r="H23" s="10">
        <v>197</v>
      </c>
      <c r="I23" s="18" t="s">
        <v>8</v>
      </c>
      <c r="J23" s="2" t="s">
        <v>6</v>
      </c>
      <c r="K23" s="123">
        <f t="shared" si="0"/>
        <v>4</v>
      </c>
      <c r="L23" s="3">
        <f>INT(D23/$E$3)</f>
        <v>4</v>
      </c>
      <c r="O23" s="58">
        <v>44</v>
      </c>
      <c r="P23" s="50" t="s">
        <v>19</v>
      </c>
      <c r="Q23" s="55" t="s">
        <v>120</v>
      </c>
      <c r="R23" s="68" t="s">
        <v>123</v>
      </c>
      <c r="S23" s="68" t="s">
        <v>123</v>
      </c>
      <c r="T23" s="49">
        <v>36627</v>
      </c>
      <c r="U23" s="53">
        <v>7.9</v>
      </c>
      <c r="V23" s="54"/>
    </row>
    <row r="24" spans="1:22" ht="12.75">
      <c r="A24" s="17">
        <v>5</v>
      </c>
      <c r="B24" s="2">
        <v>5235</v>
      </c>
      <c r="C24" s="3" t="s">
        <v>17</v>
      </c>
      <c r="D24" s="3">
        <v>1034</v>
      </c>
      <c r="E24" s="117"/>
      <c r="F24" s="117"/>
      <c r="G24" s="3">
        <v>2.75</v>
      </c>
      <c r="H24" s="10">
        <v>203</v>
      </c>
      <c r="I24" s="18" t="s">
        <v>8</v>
      </c>
      <c r="J24" s="2" t="s">
        <v>6</v>
      </c>
      <c r="K24" s="123">
        <f t="shared" si="0"/>
        <v>5</v>
      </c>
      <c r="L24" s="3">
        <f>INT(D24/$E$3)</f>
        <v>5</v>
      </c>
      <c r="O24" s="58">
        <v>48</v>
      </c>
      <c r="P24" s="50" t="s">
        <v>17</v>
      </c>
      <c r="Q24" s="55" t="s">
        <v>120</v>
      </c>
      <c r="R24" s="68" t="s">
        <v>123</v>
      </c>
      <c r="S24" s="68" t="s">
        <v>123</v>
      </c>
      <c r="T24" s="49">
        <v>36627</v>
      </c>
      <c r="U24" s="53">
        <v>8.3</v>
      </c>
      <c r="V24" s="54"/>
    </row>
    <row r="25" spans="1:22" s="9" customFormat="1" ht="12.75">
      <c r="A25" s="17">
        <v>20</v>
      </c>
      <c r="B25" s="2">
        <v>5241</v>
      </c>
      <c r="C25" s="3" t="s">
        <v>30</v>
      </c>
      <c r="D25" s="3">
        <v>1109</v>
      </c>
      <c r="E25" s="117"/>
      <c r="F25" s="117"/>
      <c r="G25" s="3">
        <v>2.95</v>
      </c>
      <c r="H25" s="10">
        <v>191</v>
      </c>
      <c r="I25" s="18" t="s">
        <v>8</v>
      </c>
      <c r="J25" s="2" t="s">
        <v>6</v>
      </c>
      <c r="K25" s="123">
        <f t="shared" si="0"/>
        <v>5</v>
      </c>
      <c r="L25" s="3">
        <f>INT(D25/$E$3)</f>
        <v>5</v>
      </c>
      <c r="M25" s="3"/>
      <c r="O25" s="58">
        <v>57</v>
      </c>
      <c r="P25" s="50" t="s">
        <v>30</v>
      </c>
      <c r="Q25" s="55" t="s">
        <v>120</v>
      </c>
      <c r="R25" s="55" t="s">
        <v>120</v>
      </c>
      <c r="S25" s="56"/>
      <c r="T25" s="49">
        <v>36627</v>
      </c>
      <c r="U25" s="53">
        <v>8.65</v>
      </c>
      <c r="V25" s="54"/>
    </row>
    <row r="26" spans="1:22" s="97" customFormat="1" ht="12.75">
      <c r="A26" s="82">
        <v>90</v>
      </c>
      <c r="B26" s="83">
        <v>5250</v>
      </c>
      <c r="C26" s="84" t="s">
        <v>94</v>
      </c>
      <c r="D26" s="84">
        <v>1203</v>
      </c>
      <c r="E26" s="84"/>
      <c r="F26" s="84"/>
      <c r="G26" s="84">
        <v>3.2</v>
      </c>
      <c r="H26" s="85">
        <v>204</v>
      </c>
      <c r="I26" s="86">
        <v>203.1</v>
      </c>
      <c r="J26" s="83" t="s">
        <v>6</v>
      </c>
      <c r="K26" s="83">
        <f t="shared" si="0"/>
        <v>6</v>
      </c>
      <c r="L26" s="84"/>
      <c r="M26" s="84"/>
      <c r="O26" s="87"/>
      <c r="P26" s="88"/>
      <c r="Q26" s="89"/>
      <c r="R26" s="89"/>
      <c r="S26" s="91"/>
      <c r="T26" s="91"/>
      <c r="U26" s="92"/>
      <c r="V26" s="93"/>
    </row>
    <row r="27" spans="1:22" ht="12.75">
      <c r="A27" s="17">
        <v>100</v>
      </c>
      <c r="B27" s="2">
        <v>5252</v>
      </c>
      <c r="C27" s="3" t="s">
        <v>104</v>
      </c>
      <c r="D27" s="3">
        <v>1598</v>
      </c>
      <c r="E27" s="117"/>
      <c r="F27" s="117"/>
      <c r="G27" s="3">
        <v>4.25</v>
      </c>
      <c r="H27" s="10">
        <v>202</v>
      </c>
      <c r="I27" s="18" t="s">
        <v>8</v>
      </c>
      <c r="J27" s="2" t="s">
        <v>6</v>
      </c>
      <c r="K27" s="123">
        <f t="shared" si="0"/>
        <v>7</v>
      </c>
      <c r="L27" s="3">
        <f>INT(D27/$E$3)</f>
        <v>7</v>
      </c>
      <c r="O27" s="58">
        <v>71</v>
      </c>
      <c r="P27" s="50" t="s">
        <v>104</v>
      </c>
      <c r="Q27" s="55" t="s">
        <v>120</v>
      </c>
      <c r="R27" s="68" t="s">
        <v>123</v>
      </c>
      <c r="S27" s="66" t="s">
        <v>123</v>
      </c>
      <c r="T27" s="49">
        <v>36627</v>
      </c>
      <c r="U27" s="53">
        <v>11.655</v>
      </c>
      <c r="V27" s="54"/>
    </row>
    <row r="28" spans="1:22" ht="12.75">
      <c r="A28" s="17">
        <v>23</v>
      </c>
      <c r="B28" s="8">
        <v>5245</v>
      </c>
      <c r="C28" s="9" t="s">
        <v>33</v>
      </c>
      <c r="D28" s="9">
        <v>1635</v>
      </c>
      <c r="E28" s="117"/>
      <c r="F28" s="117"/>
      <c r="G28" s="9">
        <v>4.35</v>
      </c>
      <c r="H28" s="12">
        <v>194</v>
      </c>
      <c r="I28" s="19" t="s">
        <v>8</v>
      </c>
      <c r="J28" s="8" t="s">
        <v>6</v>
      </c>
      <c r="K28" s="123">
        <f t="shared" si="0"/>
        <v>8</v>
      </c>
      <c r="L28" s="3">
        <f>INT(D28/$E$3)</f>
        <v>8</v>
      </c>
      <c r="O28" s="58">
        <v>52</v>
      </c>
      <c r="P28" s="50" t="s">
        <v>33</v>
      </c>
      <c r="Q28" s="55" t="s">
        <v>120</v>
      </c>
      <c r="R28" s="55" t="s">
        <v>120</v>
      </c>
      <c r="S28" s="49"/>
      <c r="T28" s="49">
        <v>36627</v>
      </c>
      <c r="U28" s="53">
        <v>11.8</v>
      </c>
      <c r="V28" s="54"/>
    </row>
    <row r="29" spans="1:22" ht="12.75">
      <c r="A29" s="17">
        <v>51</v>
      </c>
      <c r="B29" s="2">
        <v>5241</v>
      </c>
      <c r="C29" s="3" t="s">
        <v>55</v>
      </c>
      <c r="D29" s="3">
        <v>1692</v>
      </c>
      <c r="E29" s="117"/>
      <c r="F29" s="117"/>
      <c r="G29" s="3">
        <v>4.5</v>
      </c>
      <c r="H29" s="10">
        <v>187</v>
      </c>
      <c r="I29" s="18" t="s">
        <v>8</v>
      </c>
      <c r="J29" s="2" t="s">
        <v>6</v>
      </c>
      <c r="K29" s="123">
        <f t="shared" si="0"/>
        <v>8</v>
      </c>
      <c r="L29" s="3">
        <f>INT(D29/$E$3)</f>
        <v>8</v>
      </c>
      <c r="O29" s="58">
        <v>76</v>
      </c>
      <c r="P29" s="50" t="s">
        <v>55</v>
      </c>
      <c r="Q29" s="55" t="s">
        <v>120</v>
      </c>
      <c r="R29" s="55" t="s">
        <v>120</v>
      </c>
      <c r="S29" s="49"/>
      <c r="T29" s="49">
        <v>36626</v>
      </c>
      <c r="U29" s="53">
        <v>12.1</v>
      </c>
      <c r="V29" s="54"/>
    </row>
    <row r="30" spans="1:22" s="5" customFormat="1" ht="12.75">
      <c r="A30" s="17">
        <v>17</v>
      </c>
      <c r="B30" s="8">
        <v>5241</v>
      </c>
      <c r="C30" s="9" t="s">
        <v>27</v>
      </c>
      <c r="D30" s="9">
        <v>1804</v>
      </c>
      <c r="E30" s="117">
        <f>INT(D30/1800)</f>
        <v>1</v>
      </c>
      <c r="F30" s="117"/>
      <c r="G30" s="9">
        <v>4.8</v>
      </c>
      <c r="H30" s="12">
        <v>194</v>
      </c>
      <c r="I30" s="19">
        <v>192.6</v>
      </c>
      <c r="J30" s="8" t="s">
        <v>6</v>
      </c>
      <c r="K30" s="123">
        <f t="shared" si="0"/>
        <v>9</v>
      </c>
      <c r="L30" s="3"/>
      <c r="M30" s="5">
        <f aca="true" t="shared" si="1" ref="M30:M45">INT(D30/$E$3)</f>
        <v>9</v>
      </c>
      <c r="O30" s="58">
        <v>54</v>
      </c>
      <c r="P30" s="50" t="s">
        <v>27</v>
      </c>
      <c r="Q30" s="55" t="s">
        <v>120</v>
      </c>
      <c r="R30" s="55" t="s">
        <v>120</v>
      </c>
      <c r="S30" s="49"/>
      <c r="T30" s="49">
        <v>36626</v>
      </c>
      <c r="U30" s="53">
        <v>12.9</v>
      </c>
      <c r="V30" s="54"/>
    </row>
    <row r="31" spans="1:22" ht="12.75">
      <c r="A31" s="17">
        <v>39</v>
      </c>
      <c r="B31" s="8">
        <v>5245</v>
      </c>
      <c r="C31" s="9" t="s">
        <v>46</v>
      </c>
      <c r="D31" s="9">
        <v>1804</v>
      </c>
      <c r="E31" s="117">
        <f aca="true" t="shared" si="2" ref="E31:E56">INT(D31/1800)</f>
        <v>1</v>
      </c>
      <c r="F31" s="117"/>
      <c r="G31" s="9">
        <v>4.8</v>
      </c>
      <c r="H31" s="12">
        <v>195</v>
      </c>
      <c r="I31" s="19" t="s">
        <v>8</v>
      </c>
      <c r="J31" s="8" t="s">
        <v>6</v>
      </c>
      <c r="K31" s="123">
        <f t="shared" si="0"/>
        <v>9</v>
      </c>
      <c r="M31" s="5">
        <f t="shared" si="1"/>
        <v>9</v>
      </c>
      <c r="O31" s="58">
        <v>73</v>
      </c>
      <c r="P31" s="50" t="s">
        <v>46</v>
      </c>
      <c r="Q31" s="55" t="s">
        <v>120</v>
      </c>
      <c r="R31" s="55" t="s">
        <v>120</v>
      </c>
      <c r="S31" s="49"/>
      <c r="T31" s="49">
        <v>36627</v>
      </c>
      <c r="U31" s="53">
        <v>12.85</v>
      </c>
      <c r="V31" s="54"/>
    </row>
    <row r="32" spans="1:22" ht="12.75">
      <c r="A32" s="17">
        <v>73</v>
      </c>
      <c r="B32" s="2">
        <v>5245</v>
      </c>
      <c r="C32" s="3" t="s">
        <v>77</v>
      </c>
      <c r="D32" s="3">
        <v>1955</v>
      </c>
      <c r="E32" s="117">
        <f t="shared" si="2"/>
        <v>1</v>
      </c>
      <c r="F32" s="117"/>
      <c r="G32" s="3">
        <v>5.2</v>
      </c>
      <c r="H32" s="10" t="s">
        <v>8</v>
      </c>
      <c r="I32" s="18">
        <v>190.7</v>
      </c>
      <c r="J32" s="2" t="s">
        <v>6</v>
      </c>
      <c r="K32" s="123">
        <f t="shared" si="0"/>
        <v>9</v>
      </c>
      <c r="M32" s="5">
        <f t="shared" si="1"/>
        <v>9</v>
      </c>
      <c r="O32" s="58">
        <v>41</v>
      </c>
      <c r="P32" s="50" t="s">
        <v>77</v>
      </c>
      <c r="Q32" s="55" t="s">
        <v>120</v>
      </c>
      <c r="R32" s="55" t="s">
        <v>120</v>
      </c>
      <c r="S32" s="49"/>
      <c r="T32" s="49">
        <v>36626</v>
      </c>
      <c r="U32" s="53">
        <v>13.6</v>
      </c>
      <c r="V32" s="54"/>
    </row>
    <row r="33" spans="1:22" ht="12.75">
      <c r="A33" s="17">
        <v>99</v>
      </c>
      <c r="B33" s="2">
        <v>5252</v>
      </c>
      <c r="C33" s="3" t="s">
        <v>103</v>
      </c>
      <c r="D33" s="3">
        <v>2086</v>
      </c>
      <c r="E33" s="117">
        <f t="shared" si="2"/>
        <v>1</v>
      </c>
      <c r="F33" s="117"/>
      <c r="G33" s="3">
        <v>5.55</v>
      </c>
      <c r="H33" s="10">
        <v>201</v>
      </c>
      <c r="I33" s="18" t="s">
        <v>8</v>
      </c>
      <c r="J33" s="2" t="s">
        <v>6</v>
      </c>
      <c r="K33" s="123">
        <f t="shared" si="0"/>
        <v>10</v>
      </c>
      <c r="M33" s="5">
        <f t="shared" si="1"/>
        <v>10</v>
      </c>
      <c r="O33" s="58">
        <v>59</v>
      </c>
      <c r="P33" s="50" t="s">
        <v>103</v>
      </c>
      <c r="Q33" s="55" t="s">
        <v>120</v>
      </c>
      <c r="R33" s="55" t="s">
        <v>120</v>
      </c>
      <c r="S33" s="49"/>
      <c r="T33" s="49">
        <v>36626</v>
      </c>
      <c r="U33" s="53">
        <v>14.5</v>
      </c>
      <c r="V33" s="54"/>
    </row>
    <row r="34" spans="1:22" ht="12.75">
      <c r="A34" s="17">
        <v>28</v>
      </c>
      <c r="B34" s="2">
        <v>5245</v>
      </c>
      <c r="C34" s="3" t="s">
        <v>37</v>
      </c>
      <c r="D34" s="3">
        <v>2519</v>
      </c>
      <c r="E34" s="117">
        <f t="shared" si="2"/>
        <v>1</v>
      </c>
      <c r="F34" s="117"/>
      <c r="G34" s="3">
        <v>6.7</v>
      </c>
      <c r="H34" s="10">
        <v>189</v>
      </c>
      <c r="I34" s="18" t="s">
        <v>8</v>
      </c>
      <c r="J34" s="2" t="s">
        <v>6</v>
      </c>
      <c r="K34" s="123">
        <f t="shared" si="0"/>
        <v>12</v>
      </c>
      <c r="M34" s="5">
        <f t="shared" si="1"/>
        <v>12</v>
      </c>
      <c r="O34" s="58">
        <v>68</v>
      </c>
      <c r="P34" s="50" t="s">
        <v>37</v>
      </c>
      <c r="Q34" s="55" t="s">
        <v>120</v>
      </c>
      <c r="R34" s="55" t="s">
        <v>120</v>
      </c>
      <c r="S34" s="49"/>
      <c r="T34" s="49">
        <v>36626</v>
      </c>
      <c r="U34" s="53">
        <v>16.95</v>
      </c>
      <c r="V34" s="54"/>
    </row>
    <row r="35" spans="1:22" ht="12.75">
      <c r="A35" s="17">
        <v>24</v>
      </c>
      <c r="B35" s="8">
        <v>5245</v>
      </c>
      <c r="C35" s="9" t="s">
        <v>34</v>
      </c>
      <c r="D35" s="9">
        <v>2538</v>
      </c>
      <c r="E35" s="117">
        <f t="shared" si="2"/>
        <v>1</v>
      </c>
      <c r="F35" s="117"/>
      <c r="G35" s="9">
        <v>6.75</v>
      </c>
      <c r="H35" s="12">
        <v>208</v>
      </c>
      <c r="I35" s="19">
        <v>183</v>
      </c>
      <c r="J35" s="8" t="s">
        <v>6</v>
      </c>
      <c r="K35" s="123">
        <f t="shared" si="0"/>
        <v>12</v>
      </c>
      <c r="M35" s="5">
        <f t="shared" si="1"/>
        <v>12</v>
      </c>
      <c r="O35" s="58">
        <v>65</v>
      </c>
      <c r="P35" s="50" t="s">
        <v>34</v>
      </c>
      <c r="Q35" s="55" t="s">
        <v>120</v>
      </c>
      <c r="R35" s="55" t="s">
        <v>120</v>
      </c>
      <c r="S35" s="49"/>
      <c r="T35" s="49">
        <v>36627</v>
      </c>
      <c r="U35" s="53">
        <v>17</v>
      </c>
      <c r="V35" s="54"/>
    </row>
    <row r="36" spans="1:22" ht="12.75">
      <c r="A36" s="17">
        <v>35</v>
      </c>
      <c r="B36" s="2">
        <v>5245</v>
      </c>
      <c r="C36" s="3" t="s">
        <v>43</v>
      </c>
      <c r="D36" s="3">
        <v>2594</v>
      </c>
      <c r="E36" s="117">
        <f t="shared" si="2"/>
        <v>1</v>
      </c>
      <c r="F36" s="117"/>
      <c r="G36" s="3">
        <v>6.9</v>
      </c>
      <c r="H36" s="10">
        <v>189</v>
      </c>
      <c r="I36" s="18" t="s">
        <v>8</v>
      </c>
      <c r="J36" s="2" t="s">
        <v>6</v>
      </c>
      <c r="K36" s="123">
        <f t="shared" si="0"/>
        <v>12</v>
      </c>
      <c r="M36" s="5">
        <f t="shared" si="1"/>
        <v>12</v>
      </c>
      <c r="O36" s="58">
        <v>63</v>
      </c>
      <c r="P36" s="50" t="s">
        <v>43</v>
      </c>
      <c r="Q36" s="55" t="s">
        <v>120</v>
      </c>
      <c r="R36" s="55" t="s">
        <v>120</v>
      </c>
      <c r="S36" s="49"/>
      <c r="T36" s="49">
        <v>36627</v>
      </c>
      <c r="U36" s="53">
        <v>15</v>
      </c>
      <c r="V36" s="54"/>
    </row>
    <row r="37" spans="1:22" s="9" customFormat="1" ht="12.75">
      <c r="A37" s="17">
        <v>14</v>
      </c>
      <c r="B37" s="2">
        <v>5241</v>
      </c>
      <c r="C37" s="3" t="s">
        <v>24</v>
      </c>
      <c r="D37" s="3">
        <v>2632</v>
      </c>
      <c r="E37" s="117">
        <f t="shared" si="2"/>
        <v>1</v>
      </c>
      <c r="F37" s="117"/>
      <c r="G37" s="3">
        <v>7</v>
      </c>
      <c r="H37" s="10">
        <v>203</v>
      </c>
      <c r="I37" s="18" t="s">
        <v>8</v>
      </c>
      <c r="J37" s="2" t="s">
        <v>6</v>
      </c>
      <c r="K37" s="123">
        <f t="shared" si="0"/>
        <v>13</v>
      </c>
      <c r="L37" s="3"/>
      <c r="M37" s="5">
        <f t="shared" si="1"/>
        <v>13</v>
      </c>
      <c r="O37" s="58">
        <v>51</v>
      </c>
      <c r="P37" s="50" t="s">
        <v>24</v>
      </c>
      <c r="Q37" s="55" t="s">
        <v>120</v>
      </c>
      <c r="R37" s="55" t="s">
        <v>120</v>
      </c>
      <c r="S37" s="49"/>
      <c r="T37" s="49">
        <v>36626</v>
      </c>
      <c r="U37" s="53">
        <v>11.8</v>
      </c>
      <c r="V37" s="54"/>
    </row>
    <row r="38" spans="1:22" ht="12.75">
      <c r="A38" s="17">
        <v>37</v>
      </c>
      <c r="B38" s="8">
        <v>5245</v>
      </c>
      <c r="C38" s="9" t="s">
        <v>44</v>
      </c>
      <c r="D38" s="9">
        <v>2632</v>
      </c>
      <c r="E38" s="117">
        <f t="shared" si="2"/>
        <v>1</v>
      </c>
      <c r="F38" s="117"/>
      <c r="G38" s="9">
        <v>7</v>
      </c>
      <c r="H38" s="12">
        <v>191</v>
      </c>
      <c r="I38" s="19" t="s">
        <v>8</v>
      </c>
      <c r="J38" s="8" t="s">
        <v>6</v>
      </c>
      <c r="K38" s="123">
        <f t="shared" si="0"/>
        <v>13</v>
      </c>
      <c r="M38" s="5">
        <f t="shared" si="1"/>
        <v>13</v>
      </c>
      <c r="O38" s="58">
        <v>64</v>
      </c>
      <c r="P38" s="50" t="s">
        <v>44</v>
      </c>
      <c r="Q38" s="55" t="s">
        <v>120</v>
      </c>
      <c r="R38" s="55" t="s">
        <v>120</v>
      </c>
      <c r="S38" s="49"/>
      <c r="T38" s="49">
        <v>36627</v>
      </c>
      <c r="U38" s="53">
        <v>46.75</v>
      </c>
      <c r="V38" s="54"/>
    </row>
    <row r="39" spans="1:22" ht="12.75">
      <c r="A39" s="17">
        <v>6</v>
      </c>
      <c r="B39" s="2">
        <v>5241</v>
      </c>
      <c r="C39" s="3" t="s">
        <v>18</v>
      </c>
      <c r="D39" s="3">
        <v>2688</v>
      </c>
      <c r="E39" s="117">
        <f t="shared" si="2"/>
        <v>1</v>
      </c>
      <c r="F39" s="117"/>
      <c r="G39" s="3">
        <v>7.15</v>
      </c>
      <c r="H39" s="10">
        <v>194</v>
      </c>
      <c r="I39" s="18" t="s">
        <v>8</v>
      </c>
      <c r="J39" s="2" t="s">
        <v>6</v>
      </c>
      <c r="K39" s="123">
        <f t="shared" si="0"/>
        <v>13</v>
      </c>
      <c r="M39" s="5">
        <f t="shared" si="1"/>
        <v>13</v>
      </c>
      <c r="O39" s="58">
        <v>49</v>
      </c>
      <c r="P39" s="50" t="s">
        <v>18</v>
      </c>
      <c r="Q39" s="109" t="s">
        <v>120</v>
      </c>
      <c r="R39" s="68" t="s">
        <v>123</v>
      </c>
      <c r="S39" s="66" t="s">
        <v>123</v>
      </c>
      <c r="T39" s="49">
        <v>36626</v>
      </c>
      <c r="U39" s="53">
        <v>18</v>
      </c>
      <c r="V39" s="54"/>
    </row>
    <row r="40" spans="1:22" s="9" customFormat="1" ht="12.75">
      <c r="A40" s="17">
        <v>11</v>
      </c>
      <c r="B40" s="2">
        <v>5241</v>
      </c>
      <c r="C40" s="3" t="s">
        <v>21</v>
      </c>
      <c r="D40" s="3">
        <v>2838</v>
      </c>
      <c r="E40" s="117">
        <f t="shared" si="2"/>
        <v>1</v>
      </c>
      <c r="F40" s="117"/>
      <c r="G40" s="3">
        <v>7.55</v>
      </c>
      <c r="H40" s="10">
        <v>191</v>
      </c>
      <c r="I40" s="18" t="s">
        <v>8</v>
      </c>
      <c r="J40" s="2" t="s">
        <v>6</v>
      </c>
      <c r="K40" s="123">
        <f t="shared" si="0"/>
        <v>14</v>
      </c>
      <c r="L40" s="3"/>
      <c r="M40" s="5">
        <f t="shared" si="1"/>
        <v>14</v>
      </c>
      <c r="O40" s="58">
        <v>45</v>
      </c>
      <c r="P40" s="50" t="s">
        <v>21</v>
      </c>
      <c r="Q40" s="55" t="s">
        <v>120</v>
      </c>
      <c r="R40" s="55" t="s">
        <v>120</v>
      </c>
      <c r="S40" s="56"/>
      <c r="T40" s="49">
        <v>36626</v>
      </c>
      <c r="U40" s="53">
        <v>18.85</v>
      </c>
      <c r="V40" s="54"/>
    </row>
    <row r="41" spans="1:22" ht="12.75">
      <c r="A41" s="17">
        <v>101</v>
      </c>
      <c r="B41" s="4">
        <v>5252</v>
      </c>
      <c r="C41" s="5" t="s">
        <v>105</v>
      </c>
      <c r="D41" s="5">
        <v>2876</v>
      </c>
      <c r="E41" s="117">
        <f t="shared" si="2"/>
        <v>1</v>
      </c>
      <c r="F41" s="117"/>
      <c r="G41" s="5">
        <v>7.65</v>
      </c>
      <c r="H41" s="11">
        <v>145</v>
      </c>
      <c r="I41" s="21" t="s">
        <v>8</v>
      </c>
      <c r="J41" s="4" t="s">
        <v>6</v>
      </c>
      <c r="K41" s="123">
        <f t="shared" si="0"/>
        <v>14</v>
      </c>
      <c r="M41" s="5">
        <f t="shared" si="1"/>
        <v>14</v>
      </c>
      <c r="O41" s="58">
        <v>72</v>
      </c>
      <c r="P41" s="50" t="s">
        <v>105</v>
      </c>
      <c r="Q41" s="55" t="s">
        <v>120</v>
      </c>
      <c r="R41" s="55" t="s">
        <v>120</v>
      </c>
      <c r="S41" s="49"/>
      <c r="T41" s="49">
        <v>36626</v>
      </c>
      <c r="U41" s="53">
        <v>19.2</v>
      </c>
      <c r="V41" s="54"/>
    </row>
    <row r="42" spans="1:22" s="9" customFormat="1" ht="12.75">
      <c r="A42" s="17">
        <v>16</v>
      </c>
      <c r="B42" s="2">
        <v>5241</v>
      </c>
      <c r="C42" s="3" t="s">
        <v>26</v>
      </c>
      <c r="D42" s="3">
        <v>2951</v>
      </c>
      <c r="E42" s="117">
        <f t="shared" si="2"/>
        <v>1</v>
      </c>
      <c r="F42" s="117"/>
      <c r="G42" s="3">
        <v>7.85</v>
      </c>
      <c r="H42" s="10">
        <v>192</v>
      </c>
      <c r="I42" s="18" t="s">
        <v>8</v>
      </c>
      <c r="J42" s="2" t="s">
        <v>6</v>
      </c>
      <c r="K42" s="123">
        <f t="shared" si="0"/>
        <v>14</v>
      </c>
      <c r="L42" s="3"/>
      <c r="M42" s="5">
        <f t="shared" si="1"/>
        <v>14</v>
      </c>
      <c r="O42" s="58">
        <v>53</v>
      </c>
      <c r="P42" s="50" t="s">
        <v>26</v>
      </c>
      <c r="Q42" s="55" t="s">
        <v>120</v>
      </c>
      <c r="R42" s="55" t="s">
        <v>120</v>
      </c>
      <c r="S42" s="49"/>
      <c r="T42" s="49">
        <v>36627</v>
      </c>
      <c r="U42" s="53">
        <v>19.6</v>
      </c>
      <c r="V42" s="54"/>
    </row>
    <row r="43" spans="1:22" ht="12.75">
      <c r="A43" s="17">
        <v>13</v>
      </c>
      <c r="B43" s="2">
        <v>5241</v>
      </c>
      <c r="C43" s="3" t="s">
        <v>23</v>
      </c>
      <c r="D43" s="3">
        <v>3214</v>
      </c>
      <c r="E43" s="117">
        <f t="shared" si="2"/>
        <v>1</v>
      </c>
      <c r="F43" s="117"/>
      <c r="G43" s="3">
        <v>8.55</v>
      </c>
      <c r="H43" s="10">
        <v>191</v>
      </c>
      <c r="I43" s="18" t="s">
        <v>8</v>
      </c>
      <c r="J43" s="2" t="s">
        <v>6</v>
      </c>
      <c r="K43" s="123">
        <f t="shared" si="0"/>
        <v>16</v>
      </c>
      <c r="M43" s="5">
        <f t="shared" si="1"/>
        <v>16</v>
      </c>
      <c r="O43" s="58">
        <v>47</v>
      </c>
      <c r="P43" s="61" t="s">
        <v>23</v>
      </c>
      <c r="Q43" s="64" t="s">
        <v>120</v>
      </c>
      <c r="R43" s="64" t="s">
        <v>120</v>
      </c>
      <c r="S43" s="73"/>
      <c r="T43" s="48">
        <v>36627</v>
      </c>
      <c r="U43" s="75">
        <v>21.1</v>
      </c>
      <c r="V43" s="76"/>
    </row>
    <row r="44" spans="1:22" ht="12.75">
      <c r="A44" s="17">
        <v>46</v>
      </c>
      <c r="B44" s="2">
        <v>5245</v>
      </c>
      <c r="C44" s="3" t="s">
        <v>51</v>
      </c>
      <c r="D44" s="3">
        <v>3910</v>
      </c>
      <c r="E44" s="117">
        <f t="shared" si="2"/>
        <v>2</v>
      </c>
      <c r="F44" s="117"/>
      <c r="G44" s="3">
        <v>10.4</v>
      </c>
      <c r="H44" s="10">
        <v>201</v>
      </c>
      <c r="I44" s="18" t="s">
        <v>8</v>
      </c>
      <c r="J44" s="2" t="s">
        <v>6</v>
      </c>
      <c r="K44" s="123">
        <f t="shared" si="0"/>
        <v>19</v>
      </c>
      <c r="M44" s="5">
        <f t="shared" si="1"/>
        <v>19</v>
      </c>
      <c r="O44" s="58">
        <v>75</v>
      </c>
      <c r="P44" s="61" t="s">
        <v>51</v>
      </c>
      <c r="Q44" s="64" t="s">
        <v>120</v>
      </c>
      <c r="R44" s="64" t="s">
        <v>120</v>
      </c>
      <c r="S44" s="73"/>
      <c r="T44" s="48">
        <v>36627</v>
      </c>
      <c r="U44" s="75">
        <v>25.15</v>
      </c>
      <c r="V44" s="76"/>
    </row>
    <row r="45" spans="1:22" ht="13.5" thickBot="1">
      <c r="A45" s="17">
        <v>44</v>
      </c>
      <c r="B45" s="2">
        <v>5245</v>
      </c>
      <c r="C45" s="3" t="s">
        <v>49</v>
      </c>
      <c r="D45" s="3">
        <v>3929</v>
      </c>
      <c r="E45" s="117">
        <f t="shared" si="2"/>
        <v>2</v>
      </c>
      <c r="F45" s="117"/>
      <c r="G45" s="3">
        <v>10.45</v>
      </c>
      <c r="H45" s="10">
        <v>191</v>
      </c>
      <c r="I45" s="18" t="s">
        <v>8</v>
      </c>
      <c r="J45" s="2" t="s">
        <v>6</v>
      </c>
      <c r="K45" s="123">
        <f t="shared" si="0"/>
        <v>19</v>
      </c>
      <c r="M45" s="5">
        <f t="shared" si="1"/>
        <v>19</v>
      </c>
      <c r="O45" s="58">
        <v>74</v>
      </c>
      <c r="P45" s="61" t="s">
        <v>49</v>
      </c>
      <c r="Q45" s="64" t="s">
        <v>120</v>
      </c>
      <c r="R45" s="64" t="s">
        <v>120</v>
      </c>
      <c r="S45" s="73"/>
      <c r="T45" s="48">
        <v>36626</v>
      </c>
      <c r="U45" s="75">
        <v>25.3</v>
      </c>
      <c r="V45" s="76"/>
    </row>
    <row r="46" spans="1:22" s="84" customFormat="1" ht="12.75">
      <c r="A46" s="82">
        <v>87</v>
      </c>
      <c r="B46" s="83">
        <v>5250</v>
      </c>
      <c r="C46" s="84" t="s">
        <v>91</v>
      </c>
      <c r="D46" s="84">
        <v>4380</v>
      </c>
      <c r="G46" s="84">
        <v>11.65</v>
      </c>
      <c r="H46" s="85" t="s">
        <v>8</v>
      </c>
      <c r="I46" s="86">
        <v>212.5</v>
      </c>
      <c r="J46" s="83" t="s">
        <v>6</v>
      </c>
      <c r="K46" s="83">
        <f t="shared" si="0"/>
        <v>21</v>
      </c>
      <c r="M46" s="101"/>
      <c r="O46" s="87"/>
      <c r="P46" s="106"/>
      <c r="Q46" s="95"/>
      <c r="R46" s="111"/>
      <c r="S46" s="94"/>
      <c r="T46" s="91"/>
      <c r="U46" s="115"/>
      <c r="V46" s="116"/>
    </row>
    <row r="47" spans="1:22" ht="13.5" thickBot="1">
      <c r="A47" s="17">
        <v>21</v>
      </c>
      <c r="B47" s="13">
        <v>5241</v>
      </c>
      <c r="C47" s="14" t="s">
        <v>31</v>
      </c>
      <c r="D47" s="14">
        <v>4587</v>
      </c>
      <c r="E47" s="117">
        <f t="shared" si="2"/>
        <v>2</v>
      </c>
      <c r="F47" s="117"/>
      <c r="G47" s="14">
        <v>12.2</v>
      </c>
      <c r="H47" s="16">
        <v>194</v>
      </c>
      <c r="I47" s="20" t="s">
        <v>8</v>
      </c>
      <c r="J47" s="13" t="s">
        <v>6</v>
      </c>
      <c r="K47" s="123">
        <f t="shared" si="0"/>
        <v>22</v>
      </c>
      <c r="M47" s="5">
        <f aca="true" t="shared" si="3" ref="M47:M56">INT(D47/$E$3)</f>
        <v>22</v>
      </c>
      <c r="O47" s="58">
        <v>58</v>
      </c>
      <c r="P47" s="77" t="s">
        <v>31</v>
      </c>
      <c r="Q47" s="51" t="s">
        <v>120</v>
      </c>
      <c r="R47" s="78" t="s">
        <v>120</v>
      </c>
      <c r="S47" s="79"/>
      <c r="T47" s="52">
        <v>36627</v>
      </c>
      <c r="U47" s="80">
        <v>29</v>
      </c>
      <c r="V47" s="81"/>
    </row>
    <row r="48" spans="1:22" s="5" customFormat="1" ht="13.5" thickBot="1">
      <c r="A48" s="17">
        <v>52</v>
      </c>
      <c r="B48" s="4">
        <v>5245</v>
      </c>
      <c r="C48" s="5" t="s">
        <v>56</v>
      </c>
      <c r="D48" s="5">
        <v>5377</v>
      </c>
      <c r="E48" s="117">
        <f t="shared" si="2"/>
        <v>2</v>
      </c>
      <c r="F48" s="117"/>
      <c r="G48" s="5">
        <v>14.3</v>
      </c>
      <c r="H48" s="11" t="s">
        <v>8</v>
      </c>
      <c r="I48" s="21">
        <v>186.3</v>
      </c>
      <c r="J48" s="4" t="s">
        <v>6</v>
      </c>
      <c r="K48" s="123">
        <f t="shared" si="0"/>
        <v>26</v>
      </c>
      <c r="L48" s="3"/>
      <c r="M48" s="5">
        <f t="shared" si="3"/>
        <v>26</v>
      </c>
      <c r="O48" s="58">
        <v>77</v>
      </c>
      <c r="P48" s="50" t="s">
        <v>56</v>
      </c>
      <c r="Q48" s="51" t="s">
        <v>120</v>
      </c>
      <c r="R48" s="67" t="s">
        <v>120</v>
      </c>
      <c r="S48" s="70"/>
      <c r="T48" s="52">
        <v>36627</v>
      </c>
      <c r="U48" s="53">
        <v>33.85</v>
      </c>
      <c r="V48" s="54"/>
    </row>
    <row r="49" spans="1:22" ht="12.75">
      <c r="A49" s="17">
        <v>79</v>
      </c>
      <c r="B49" s="2">
        <v>5245</v>
      </c>
      <c r="C49" s="3" t="s">
        <v>83</v>
      </c>
      <c r="D49" s="3">
        <v>5414</v>
      </c>
      <c r="E49" s="117">
        <f t="shared" si="2"/>
        <v>3</v>
      </c>
      <c r="F49" s="117"/>
      <c r="G49" s="3">
        <v>14.4</v>
      </c>
      <c r="H49" s="10" t="s">
        <v>8</v>
      </c>
      <c r="I49" s="18">
        <v>189</v>
      </c>
      <c r="J49" s="2" t="s">
        <v>6</v>
      </c>
      <c r="K49" s="123">
        <f t="shared" si="0"/>
        <v>27</v>
      </c>
      <c r="M49" s="5">
        <f t="shared" si="3"/>
        <v>27</v>
      </c>
      <c r="O49" s="58">
        <v>42</v>
      </c>
      <c r="P49" s="50" t="s">
        <v>83</v>
      </c>
      <c r="Q49" s="47" t="s">
        <v>120</v>
      </c>
      <c r="R49" s="55" t="s">
        <v>120</v>
      </c>
      <c r="S49" s="56"/>
      <c r="T49" s="49">
        <v>36627</v>
      </c>
      <c r="U49" s="53">
        <v>34</v>
      </c>
      <c r="V49" s="54"/>
    </row>
    <row r="50" spans="1:22" ht="12.75">
      <c r="A50" s="17">
        <v>84</v>
      </c>
      <c r="B50" s="2">
        <v>5245</v>
      </c>
      <c r="C50" s="3" t="s">
        <v>88</v>
      </c>
      <c r="D50" s="3">
        <v>5520</v>
      </c>
      <c r="E50" s="117">
        <f t="shared" si="2"/>
        <v>3</v>
      </c>
      <c r="F50" s="117"/>
      <c r="G50" s="3">
        <v>14.7</v>
      </c>
      <c r="H50" s="10" t="s">
        <v>8</v>
      </c>
      <c r="I50" s="18">
        <v>188.4</v>
      </c>
      <c r="J50" s="2" t="s">
        <v>6</v>
      </c>
      <c r="K50" s="123">
        <f t="shared" si="0"/>
        <v>27</v>
      </c>
      <c r="M50" s="5">
        <f t="shared" si="3"/>
        <v>27</v>
      </c>
      <c r="O50" s="58">
        <v>43</v>
      </c>
      <c r="P50" s="50" t="s">
        <v>88</v>
      </c>
      <c r="Q50" s="47" t="s">
        <v>120</v>
      </c>
      <c r="R50" s="47" t="s">
        <v>120</v>
      </c>
      <c r="S50" s="49"/>
      <c r="T50" s="49">
        <v>36626</v>
      </c>
      <c r="U50" s="53">
        <v>34.2</v>
      </c>
      <c r="V50" s="54"/>
    </row>
    <row r="51" spans="1:22" ht="12.75">
      <c r="A51" s="17">
        <v>57</v>
      </c>
      <c r="B51" s="2">
        <v>5245</v>
      </c>
      <c r="C51" s="3" t="s">
        <v>61</v>
      </c>
      <c r="D51" s="3">
        <v>5674</v>
      </c>
      <c r="E51" s="117">
        <f t="shared" si="2"/>
        <v>3</v>
      </c>
      <c r="F51" s="117"/>
      <c r="G51" s="3">
        <v>15.1</v>
      </c>
      <c r="H51" s="10" t="s">
        <v>8</v>
      </c>
      <c r="I51" s="18">
        <v>188.5</v>
      </c>
      <c r="J51" s="2" t="s">
        <v>6</v>
      </c>
      <c r="K51" s="123">
        <f t="shared" si="0"/>
        <v>28</v>
      </c>
      <c r="M51" s="5">
        <f t="shared" si="3"/>
        <v>28</v>
      </c>
      <c r="O51" s="58">
        <v>37</v>
      </c>
      <c r="P51" s="50" t="s">
        <v>61</v>
      </c>
      <c r="Q51" s="47" t="s">
        <v>120</v>
      </c>
      <c r="R51" s="66" t="s">
        <v>123</v>
      </c>
      <c r="S51" s="66" t="s">
        <v>123</v>
      </c>
      <c r="T51" s="49">
        <v>36627</v>
      </c>
      <c r="U51" s="53">
        <v>35</v>
      </c>
      <c r="V51" s="54"/>
    </row>
    <row r="52" spans="1:22" ht="12.75">
      <c r="A52" s="17">
        <v>31</v>
      </c>
      <c r="B52" s="8">
        <v>5245</v>
      </c>
      <c r="C52" s="9" t="s">
        <v>39</v>
      </c>
      <c r="D52" s="9">
        <v>5843</v>
      </c>
      <c r="E52" s="117">
        <f t="shared" si="2"/>
        <v>3</v>
      </c>
      <c r="F52" s="117"/>
      <c r="G52" s="9">
        <v>15.45</v>
      </c>
      <c r="H52" s="12">
        <v>192</v>
      </c>
      <c r="I52" s="19" t="s">
        <v>8</v>
      </c>
      <c r="J52" s="8" t="s">
        <v>6</v>
      </c>
      <c r="K52" s="123">
        <f t="shared" si="0"/>
        <v>29</v>
      </c>
      <c r="M52" s="5">
        <f t="shared" si="3"/>
        <v>29</v>
      </c>
      <c r="O52" s="58">
        <v>70</v>
      </c>
      <c r="P52" s="50" t="s">
        <v>39</v>
      </c>
      <c r="Q52" s="47" t="s">
        <v>120</v>
      </c>
      <c r="R52" s="47" t="s">
        <v>120</v>
      </c>
      <c r="S52" s="49"/>
      <c r="T52" s="49">
        <v>36626</v>
      </c>
      <c r="U52" s="53">
        <v>36.35</v>
      </c>
      <c r="V52" s="54"/>
    </row>
    <row r="53" spans="1:22" ht="12.75">
      <c r="A53" s="17">
        <v>19</v>
      </c>
      <c r="B53" s="8">
        <v>5241</v>
      </c>
      <c r="C53" s="9" t="s">
        <v>29</v>
      </c>
      <c r="D53" s="9">
        <v>5903</v>
      </c>
      <c r="E53" s="117">
        <f t="shared" si="2"/>
        <v>3</v>
      </c>
      <c r="F53" s="117"/>
      <c r="G53" s="9">
        <v>15.7</v>
      </c>
      <c r="H53" s="12">
        <v>193</v>
      </c>
      <c r="I53" s="19" t="s">
        <v>8</v>
      </c>
      <c r="J53" s="8" t="s">
        <v>6</v>
      </c>
      <c r="K53" s="123">
        <f t="shared" si="0"/>
        <v>29</v>
      </c>
      <c r="M53" s="5">
        <f t="shared" si="3"/>
        <v>29</v>
      </c>
      <c r="O53" s="58">
        <v>56</v>
      </c>
      <c r="P53" s="50" t="s">
        <v>29</v>
      </c>
      <c r="Q53" s="47" t="s">
        <v>120</v>
      </c>
      <c r="R53" s="47" t="s">
        <v>120</v>
      </c>
      <c r="S53" s="49"/>
      <c r="T53" s="49">
        <v>36627</v>
      </c>
      <c r="U53" s="53">
        <v>36.75</v>
      </c>
      <c r="V53" s="54"/>
    </row>
    <row r="54" spans="1:22" ht="12.75">
      <c r="A54" s="17">
        <v>33</v>
      </c>
      <c r="B54" s="8">
        <v>5245</v>
      </c>
      <c r="C54" s="9" t="s">
        <v>41</v>
      </c>
      <c r="D54" s="9">
        <v>6110</v>
      </c>
      <c r="E54" s="117">
        <f t="shared" si="2"/>
        <v>3</v>
      </c>
      <c r="F54" s="117"/>
      <c r="G54" s="9">
        <v>16.25</v>
      </c>
      <c r="H54" s="12">
        <v>193</v>
      </c>
      <c r="I54" s="19" t="s">
        <v>8</v>
      </c>
      <c r="J54" s="8" t="s">
        <v>6</v>
      </c>
      <c r="K54" s="123">
        <f t="shared" si="0"/>
        <v>30</v>
      </c>
      <c r="M54" s="5">
        <f t="shared" si="3"/>
        <v>30</v>
      </c>
      <c r="O54" s="58">
        <v>61</v>
      </c>
      <c r="P54" s="50" t="s">
        <v>41</v>
      </c>
      <c r="Q54" s="47" t="s">
        <v>120</v>
      </c>
      <c r="R54" s="47" t="s">
        <v>120</v>
      </c>
      <c r="S54" s="49"/>
      <c r="T54" s="49">
        <v>36626</v>
      </c>
      <c r="U54" s="53">
        <v>38.1</v>
      </c>
      <c r="V54" s="54"/>
    </row>
    <row r="55" spans="1:22" ht="12.75">
      <c r="A55" s="17">
        <v>68</v>
      </c>
      <c r="B55" s="2">
        <v>5239</v>
      </c>
      <c r="C55" s="3" t="s">
        <v>72</v>
      </c>
      <c r="D55" s="3">
        <v>6166</v>
      </c>
      <c r="E55" s="117">
        <f t="shared" si="2"/>
        <v>3</v>
      </c>
      <c r="F55" s="117"/>
      <c r="G55" s="3">
        <v>16.4</v>
      </c>
      <c r="H55" s="10">
        <v>186</v>
      </c>
      <c r="I55" s="18" t="s">
        <v>8</v>
      </c>
      <c r="J55" s="2" t="s">
        <v>6</v>
      </c>
      <c r="K55" s="123">
        <f t="shared" si="0"/>
        <v>30</v>
      </c>
      <c r="M55" s="5">
        <f t="shared" si="3"/>
        <v>30</v>
      </c>
      <c r="O55" s="58">
        <v>40</v>
      </c>
      <c r="P55" s="50" t="s">
        <v>72</v>
      </c>
      <c r="Q55" s="47" t="s">
        <v>120</v>
      </c>
      <c r="R55" s="47" t="s">
        <v>120</v>
      </c>
      <c r="S55" s="49"/>
      <c r="T55" s="49">
        <v>36627</v>
      </c>
      <c r="U55" s="53">
        <v>38</v>
      </c>
      <c r="V55" s="54"/>
    </row>
    <row r="56" spans="1:22" ht="15.75">
      <c r="A56" s="17">
        <v>30</v>
      </c>
      <c r="B56" s="2">
        <v>5245</v>
      </c>
      <c r="C56" s="3" t="s">
        <v>38</v>
      </c>
      <c r="D56" s="3">
        <v>6486</v>
      </c>
      <c r="E56" s="117">
        <f t="shared" si="2"/>
        <v>3</v>
      </c>
      <c r="F56" s="118"/>
      <c r="G56" s="3">
        <v>17.25</v>
      </c>
      <c r="H56" s="10">
        <v>195</v>
      </c>
      <c r="I56" s="18" t="s">
        <v>8</v>
      </c>
      <c r="J56" s="2" t="s">
        <v>6</v>
      </c>
      <c r="K56" s="123">
        <f t="shared" si="0"/>
        <v>32</v>
      </c>
      <c r="M56" s="5">
        <f t="shared" si="3"/>
        <v>32</v>
      </c>
      <c r="O56" s="58">
        <v>69</v>
      </c>
      <c r="P56" s="50" t="s">
        <v>38</v>
      </c>
      <c r="Q56" s="47" t="s">
        <v>120</v>
      </c>
      <c r="R56" s="47" t="s">
        <v>120</v>
      </c>
      <c r="S56" s="49"/>
      <c r="T56" s="49">
        <v>36627</v>
      </c>
      <c r="U56" s="53">
        <v>40.2</v>
      </c>
      <c r="V56" s="54"/>
    </row>
    <row r="57" spans="1:22" ht="15.75">
      <c r="A57" s="17">
        <v>60</v>
      </c>
      <c r="B57" s="2">
        <v>5239</v>
      </c>
      <c r="C57" s="3" t="s">
        <v>64</v>
      </c>
      <c r="D57" s="3">
        <v>6768</v>
      </c>
      <c r="E57" s="84"/>
      <c r="F57" s="118">
        <f>INT(D57/1800)</f>
        <v>3</v>
      </c>
      <c r="G57" s="3">
        <v>18</v>
      </c>
      <c r="H57" s="10">
        <v>192</v>
      </c>
      <c r="I57" s="18" t="s">
        <v>8</v>
      </c>
      <c r="J57" s="2" t="s">
        <v>6</v>
      </c>
      <c r="K57" s="123">
        <f t="shared" si="0"/>
        <v>33</v>
      </c>
      <c r="L57" s="3">
        <f aca="true" t="shared" si="4" ref="L57:L62">INT(D57/$E$3)</f>
        <v>33</v>
      </c>
      <c r="O57" s="58">
        <v>38</v>
      </c>
      <c r="P57" s="50" t="s">
        <v>64</v>
      </c>
      <c r="Q57" s="47" t="s">
        <v>120</v>
      </c>
      <c r="R57" s="47" t="s">
        <v>120</v>
      </c>
      <c r="S57" s="49"/>
      <c r="T57" s="49">
        <v>36627</v>
      </c>
      <c r="U57" s="53">
        <v>39.6</v>
      </c>
      <c r="V57" s="54"/>
    </row>
    <row r="58" spans="1:22" ht="15.75">
      <c r="A58" s="17">
        <v>27</v>
      </c>
      <c r="B58" s="2">
        <v>5245</v>
      </c>
      <c r="C58" s="3" t="s">
        <v>36</v>
      </c>
      <c r="D58" s="3">
        <v>7708</v>
      </c>
      <c r="F58" s="118">
        <f aca="true" t="shared" si="5" ref="F58:F100">INT(D58/1800)</f>
        <v>4</v>
      </c>
      <c r="G58" s="3">
        <v>20.5</v>
      </c>
      <c r="H58" s="10">
        <v>192</v>
      </c>
      <c r="I58" s="18" t="s">
        <v>8</v>
      </c>
      <c r="J58" s="2" t="s">
        <v>6</v>
      </c>
      <c r="K58" s="123">
        <f t="shared" si="0"/>
        <v>38</v>
      </c>
      <c r="L58" s="3">
        <f t="shared" si="4"/>
        <v>38</v>
      </c>
      <c r="O58" s="58">
        <v>67</v>
      </c>
      <c r="P58" s="50" t="s">
        <v>36</v>
      </c>
      <c r="Q58" s="47" t="s">
        <v>120</v>
      </c>
      <c r="R58" s="47" t="s">
        <v>120</v>
      </c>
      <c r="S58" s="49"/>
      <c r="T58" s="49">
        <v>36627</v>
      </c>
      <c r="U58" s="53">
        <v>46.75</v>
      </c>
      <c r="V58" s="54"/>
    </row>
    <row r="59" spans="1:22" ht="15.75">
      <c r="A59" s="17">
        <v>26</v>
      </c>
      <c r="B59" s="2">
        <v>5245</v>
      </c>
      <c r="C59" s="3" t="s">
        <v>35</v>
      </c>
      <c r="D59" s="3">
        <v>7858</v>
      </c>
      <c r="F59" s="118">
        <f t="shared" si="5"/>
        <v>4</v>
      </c>
      <c r="G59" s="3">
        <v>20.9</v>
      </c>
      <c r="H59" s="10">
        <v>190</v>
      </c>
      <c r="I59" s="18" t="s">
        <v>8</v>
      </c>
      <c r="J59" s="2" t="s">
        <v>6</v>
      </c>
      <c r="K59" s="123">
        <f t="shared" si="0"/>
        <v>39</v>
      </c>
      <c r="L59" s="3">
        <f t="shared" si="4"/>
        <v>39</v>
      </c>
      <c r="O59" s="58">
        <v>66</v>
      </c>
      <c r="P59" s="50" t="s">
        <v>35</v>
      </c>
      <c r="Q59" s="47" t="s">
        <v>120</v>
      </c>
      <c r="R59" s="47" t="s">
        <v>120</v>
      </c>
      <c r="S59" s="49"/>
      <c r="T59" s="49">
        <v>36627</v>
      </c>
      <c r="U59" s="53">
        <v>42</v>
      </c>
      <c r="V59" s="54"/>
    </row>
    <row r="60" spans="1:22" ht="15.75">
      <c r="A60" s="17">
        <v>63</v>
      </c>
      <c r="B60" s="2">
        <v>5237</v>
      </c>
      <c r="C60" s="3" t="s">
        <v>67</v>
      </c>
      <c r="D60" s="3">
        <v>8121</v>
      </c>
      <c r="F60" s="118">
        <f t="shared" si="5"/>
        <v>4</v>
      </c>
      <c r="G60" s="3">
        <v>21.6</v>
      </c>
      <c r="H60" s="10">
        <v>188</v>
      </c>
      <c r="I60" s="18">
        <v>181.4</v>
      </c>
      <c r="J60" s="2" t="s">
        <v>6</v>
      </c>
      <c r="K60" s="123">
        <f t="shared" si="0"/>
        <v>40</v>
      </c>
      <c r="L60" s="3">
        <f t="shared" si="4"/>
        <v>40</v>
      </c>
      <c r="O60" s="58">
        <v>28</v>
      </c>
      <c r="P60" s="44" t="s">
        <v>67</v>
      </c>
      <c r="Q60" s="63" t="s">
        <v>120</v>
      </c>
      <c r="R60" s="63" t="s">
        <v>120</v>
      </c>
      <c r="S60" s="45"/>
      <c r="T60" s="41">
        <v>36614</v>
      </c>
      <c r="U60" s="46">
        <v>55</v>
      </c>
      <c r="V60" s="43">
        <v>36613</v>
      </c>
    </row>
    <row r="61" spans="1:22" s="9" customFormat="1" ht="15.75">
      <c r="A61" s="17">
        <v>15</v>
      </c>
      <c r="B61" s="2">
        <v>5238</v>
      </c>
      <c r="C61" s="3" t="s">
        <v>25</v>
      </c>
      <c r="D61" s="3">
        <v>8760</v>
      </c>
      <c r="E61" s="3"/>
      <c r="F61" s="118">
        <f t="shared" si="5"/>
        <v>4</v>
      </c>
      <c r="G61" s="3">
        <v>23.3</v>
      </c>
      <c r="H61" s="10">
        <v>194</v>
      </c>
      <c r="I61" s="18" t="s">
        <v>8</v>
      </c>
      <c r="J61" s="2" t="s">
        <v>6</v>
      </c>
      <c r="K61" s="123">
        <f t="shared" si="0"/>
        <v>43</v>
      </c>
      <c r="L61" s="3">
        <f t="shared" si="4"/>
        <v>43</v>
      </c>
      <c r="M61" s="3"/>
      <c r="O61" s="58">
        <v>20</v>
      </c>
      <c r="P61" s="44" t="s">
        <v>25</v>
      </c>
      <c r="Q61" s="63" t="s">
        <v>120</v>
      </c>
      <c r="R61" s="63" t="s">
        <v>120</v>
      </c>
      <c r="S61" s="45"/>
      <c r="T61" s="41">
        <v>36614</v>
      </c>
      <c r="U61" s="46">
        <v>55</v>
      </c>
      <c r="V61" s="43">
        <v>36613</v>
      </c>
    </row>
    <row r="62" spans="1:22" ht="15.75">
      <c r="A62" s="17">
        <v>74</v>
      </c>
      <c r="B62" s="8">
        <v>5245</v>
      </c>
      <c r="C62" s="9" t="s">
        <v>78</v>
      </c>
      <c r="D62" s="9">
        <v>8798</v>
      </c>
      <c r="E62" s="9"/>
      <c r="F62" s="118">
        <f t="shared" si="5"/>
        <v>4</v>
      </c>
      <c r="G62" s="9">
        <v>23.4</v>
      </c>
      <c r="H62" s="12">
        <v>198</v>
      </c>
      <c r="I62" s="19" t="s">
        <v>8</v>
      </c>
      <c r="J62" s="8" t="s">
        <v>6</v>
      </c>
      <c r="K62" s="123">
        <f t="shared" si="0"/>
        <v>43</v>
      </c>
      <c r="L62" s="3">
        <f t="shared" si="4"/>
        <v>43</v>
      </c>
      <c r="O62" s="58">
        <v>32</v>
      </c>
      <c r="P62" s="44" t="s">
        <v>78</v>
      </c>
      <c r="Q62" s="63" t="s">
        <v>120</v>
      </c>
      <c r="R62" s="72" t="s">
        <v>122</v>
      </c>
      <c r="S62" s="72" t="s">
        <v>122</v>
      </c>
      <c r="T62" s="41">
        <v>36614</v>
      </c>
      <c r="U62" s="46">
        <v>59</v>
      </c>
      <c r="V62" s="43">
        <v>36613</v>
      </c>
    </row>
    <row r="63" spans="1:22" s="84" customFormat="1" ht="15.75">
      <c r="A63" s="82">
        <v>96</v>
      </c>
      <c r="B63" s="83">
        <v>5250</v>
      </c>
      <c r="C63" s="84" t="s">
        <v>100</v>
      </c>
      <c r="D63" s="84">
        <v>8836</v>
      </c>
      <c r="F63" s="124"/>
      <c r="G63" s="84">
        <v>23.5</v>
      </c>
      <c r="H63" s="85">
        <v>214</v>
      </c>
      <c r="I63" s="86" t="s">
        <v>8</v>
      </c>
      <c r="J63" s="83" t="s">
        <v>6</v>
      </c>
      <c r="K63" s="83">
        <f t="shared" si="0"/>
        <v>44</v>
      </c>
      <c r="O63" s="87"/>
      <c r="P63" s="88"/>
      <c r="Q63" s="95"/>
      <c r="R63" s="95"/>
      <c r="S63" s="91"/>
      <c r="T63" s="91"/>
      <c r="U63" s="92"/>
      <c r="V63" s="93"/>
    </row>
    <row r="64" spans="1:22" ht="15.75">
      <c r="A64" s="17">
        <v>80</v>
      </c>
      <c r="B64" s="2">
        <v>5242</v>
      </c>
      <c r="C64" s="3" t="s">
        <v>84</v>
      </c>
      <c r="D64" s="3">
        <v>8948</v>
      </c>
      <c r="F64" s="118">
        <f t="shared" si="5"/>
        <v>4</v>
      </c>
      <c r="G64" s="3">
        <v>23.8</v>
      </c>
      <c r="H64" s="10">
        <v>187</v>
      </c>
      <c r="I64" s="18" t="s">
        <v>8</v>
      </c>
      <c r="J64" s="2" t="s">
        <v>6</v>
      </c>
      <c r="K64" s="123">
        <f t="shared" si="0"/>
        <v>44</v>
      </c>
      <c r="L64" s="3">
        <f>INT(D64/$E$3)</f>
        <v>44</v>
      </c>
      <c r="O64" s="58">
        <v>34</v>
      </c>
      <c r="P64" s="44" t="s">
        <v>84</v>
      </c>
      <c r="Q64" s="63" t="s">
        <v>120</v>
      </c>
      <c r="R64" s="63" t="s">
        <v>120</v>
      </c>
      <c r="S64" s="45"/>
      <c r="T64" s="41">
        <v>36614</v>
      </c>
      <c r="U64" s="46">
        <v>55</v>
      </c>
      <c r="V64" s="43">
        <v>36613</v>
      </c>
    </row>
    <row r="65" spans="1:22" s="84" customFormat="1" ht="15.75">
      <c r="A65" s="82">
        <v>88</v>
      </c>
      <c r="B65" s="83">
        <v>5250</v>
      </c>
      <c r="C65" s="84" t="s">
        <v>92</v>
      </c>
      <c r="D65" s="84">
        <v>9475</v>
      </c>
      <c r="F65" s="124"/>
      <c r="G65" s="84">
        <v>25.2</v>
      </c>
      <c r="H65" s="85">
        <v>201</v>
      </c>
      <c r="I65" s="86" t="s">
        <v>8</v>
      </c>
      <c r="J65" s="83" t="s">
        <v>6</v>
      </c>
      <c r="K65" s="83">
        <f t="shared" si="0"/>
        <v>47</v>
      </c>
      <c r="O65" s="87"/>
      <c r="P65" s="88"/>
      <c r="Q65" s="95"/>
      <c r="R65" s="95"/>
      <c r="S65" s="91"/>
      <c r="T65" s="91"/>
      <c r="U65" s="92"/>
      <c r="V65" s="93"/>
    </row>
    <row r="66" spans="1:22" ht="16.5" thickBot="1">
      <c r="A66" s="17">
        <v>78</v>
      </c>
      <c r="B66" s="2">
        <v>5245</v>
      </c>
      <c r="C66" s="3" t="s">
        <v>82</v>
      </c>
      <c r="D66" s="3">
        <v>9793</v>
      </c>
      <c r="F66" s="118">
        <f t="shared" si="5"/>
        <v>5</v>
      </c>
      <c r="G66" s="3">
        <v>26</v>
      </c>
      <c r="H66" s="10">
        <v>195</v>
      </c>
      <c r="I66" s="18" t="s">
        <v>8</v>
      </c>
      <c r="J66" s="2" t="s">
        <v>6</v>
      </c>
      <c r="K66" s="123">
        <f t="shared" si="0"/>
        <v>48</v>
      </c>
      <c r="L66" s="3">
        <f>INT(D66/$E$3)</f>
        <v>48</v>
      </c>
      <c r="O66" s="58">
        <v>33</v>
      </c>
      <c r="P66" s="44" t="s">
        <v>82</v>
      </c>
      <c r="Q66" s="63" t="s">
        <v>120</v>
      </c>
      <c r="R66" s="112" t="s">
        <v>120</v>
      </c>
      <c r="S66" s="114"/>
      <c r="T66" s="41">
        <v>36614</v>
      </c>
      <c r="U66" s="46">
        <v>61</v>
      </c>
      <c r="V66" s="43">
        <v>36613</v>
      </c>
    </row>
    <row r="67" spans="1:22" s="9" customFormat="1" ht="16.5" thickBot="1">
      <c r="A67" s="17">
        <v>56</v>
      </c>
      <c r="B67" s="2">
        <v>5237</v>
      </c>
      <c r="C67" s="3" t="s">
        <v>60</v>
      </c>
      <c r="D67" s="3">
        <v>10565</v>
      </c>
      <c r="E67" s="3"/>
      <c r="F67" s="118">
        <f t="shared" si="5"/>
        <v>5</v>
      </c>
      <c r="G67" s="3">
        <v>28.1</v>
      </c>
      <c r="H67" s="10">
        <v>181</v>
      </c>
      <c r="I67" s="18" t="s">
        <v>8</v>
      </c>
      <c r="J67" s="2" t="s">
        <v>6</v>
      </c>
      <c r="K67" s="123">
        <f t="shared" si="0"/>
        <v>52</v>
      </c>
      <c r="L67" s="3">
        <f>INT(D67/$E$3)</f>
        <v>52</v>
      </c>
      <c r="M67" s="3"/>
      <c r="O67" s="58">
        <v>27</v>
      </c>
      <c r="P67" s="44" t="s">
        <v>60</v>
      </c>
      <c r="Q67" s="62" t="s">
        <v>120</v>
      </c>
      <c r="R67" s="65" t="s">
        <v>120</v>
      </c>
      <c r="S67" s="71"/>
      <c r="T67" s="74">
        <v>36614</v>
      </c>
      <c r="U67" s="46">
        <v>69</v>
      </c>
      <c r="V67" s="43">
        <v>36613</v>
      </c>
    </row>
    <row r="68" spans="1:22" ht="15.75">
      <c r="A68" s="17">
        <v>41</v>
      </c>
      <c r="B68" s="2">
        <v>5236</v>
      </c>
      <c r="C68" s="3" t="s">
        <v>47</v>
      </c>
      <c r="D68" s="3">
        <v>10640</v>
      </c>
      <c r="F68" s="118">
        <f t="shared" si="5"/>
        <v>5</v>
      </c>
      <c r="G68" s="3">
        <v>28.3</v>
      </c>
      <c r="H68" s="10">
        <v>191</v>
      </c>
      <c r="I68" s="18" t="s">
        <v>8</v>
      </c>
      <c r="J68" s="2" t="s">
        <v>6</v>
      </c>
      <c r="K68" s="123">
        <f t="shared" si="0"/>
        <v>53</v>
      </c>
      <c r="L68" s="3">
        <f>INT(D68/$E$3)</f>
        <v>53</v>
      </c>
      <c r="O68" s="58">
        <v>23</v>
      </c>
      <c r="P68" s="44" t="s">
        <v>47</v>
      </c>
      <c r="Q68" s="63" t="s">
        <v>120</v>
      </c>
      <c r="R68" s="40" t="s">
        <v>120</v>
      </c>
      <c r="S68" s="69"/>
      <c r="T68" s="41">
        <v>36614</v>
      </c>
      <c r="U68" s="46">
        <v>66</v>
      </c>
      <c r="V68" s="43">
        <v>36613</v>
      </c>
    </row>
    <row r="69" spans="1:22" ht="15.75">
      <c r="A69" s="17">
        <v>47</v>
      </c>
      <c r="B69" s="2">
        <v>5236</v>
      </c>
      <c r="C69" s="3" t="s">
        <v>52</v>
      </c>
      <c r="D69" s="3">
        <v>10640</v>
      </c>
      <c r="F69" s="118">
        <f t="shared" si="5"/>
        <v>5</v>
      </c>
      <c r="G69" s="3">
        <v>28.3</v>
      </c>
      <c r="H69" s="10">
        <v>191</v>
      </c>
      <c r="I69" s="18" t="s">
        <v>8</v>
      </c>
      <c r="J69" s="2" t="s">
        <v>6</v>
      </c>
      <c r="K69" s="123">
        <f t="shared" si="0"/>
        <v>53</v>
      </c>
      <c r="L69" s="3">
        <f>INT(D69/$E$3)</f>
        <v>53</v>
      </c>
      <c r="O69" s="58">
        <v>24</v>
      </c>
      <c r="P69" s="44" t="s">
        <v>52</v>
      </c>
      <c r="Q69" s="63" t="s">
        <v>120</v>
      </c>
      <c r="R69" s="63" t="s">
        <v>120</v>
      </c>
      <c r="S69" s="45"/>
      <c r="T69" s="41">
        <v>36614</v>
      </c>
      <c r="U69" s="46">
        <v>67</v>
      </c>
      <c r="V69" s="43">
        <v>36613</v>
      </c>
    </row>
    <row r="70" spans="1:22" s="84" customFormat="1" ht="16.5" thickBot="1">
      <c r="A70" s="82">
        <v>92</v>
      </c>
      <c r="B70" s="96">
        <v>5252</v>
      </c>
      <c r="C70" s="97" t="s">
        <v>96</v>
      </c>
      <c r="D70" s="97">
        <v>12859</v>
      </c>
      <c r="E70" s="97"/>
      <c r="F70" s="124"/>
      <c r="G70" s="97">
        <v>34.2</v>
      </c>
      <c r="H70" s="98">
        <v>198</v>
      </c>
      <c r="I70" s="99" t="s">
        <v>8</v>
      </c>
      <c r="J70" s="96" t="s">
        <v>6</v>
      </c>
      <c r="K70" s="83">
        <f t="shared" si="0"/>
        <v>64</v>
      </c>
      <c r="O70" s="87"/>
      <c r="P70" s="88"/>
      <c r="Q70" s="95"/>
      <c r="R70" s="111"/>
      <c r="S70" s="94"/>
      <c r="T70" s="91"/>
      <c r="U70" s="92"/>
      <c r="V70" s="93"/>
    </row>
    <row r="71" spans="1:22" ht="16.5" thickBot="1">
      <c r="A71" s="17">
        <v>70</v>
      </c>
      <c r="B71" s="2">
        <v>5245</v>
      </c>
      <c r="C71" s="3" t="s">
        <v>74</v>
      </c>
      <c r="D71" s="3">
        <v>14062</v>
      </c>
      <c r="F71" s="118">
        <f t="shared" si="5"/>
        <v>7</v>
      </c>
      <c r="G71" s="3">
        <v>37.4</v>
      </c>
      <c r="H71" s="10">
        <v>186</v>
      </c>
      <c r="I71" s="18" t="s">
        <v>8</v>
      </c>
      <c r="J71" s="2" t="s">
        <v>6</v>
      </c>
      <c r="K71" s="123">
        <f t="shared" si="0"/>
        <v>70</v>
      </c>
      <c r="L71" s="3">
        <f>INT(D71/$E$3)</f>
        <v>70</v>
      </c>
      <c r="O71" s="58">
        <v>31</v>
      </c>
      <c r="P71" s="44" t="s">
        <v>74</v>
      </c>
      <c r="Q71" s="108" t="s">
        <v>120</v>
      </c>
      <c r="R71" s="65" t="s">
        <v>120</v>
      </c>
      <c r="S71" s="71"/>
      <c r="T71" s="74">
        <v>36614</v>
      </c>
      <c r="U71" s="46">
        <v>86</v>
      </c>
      <c r="V71" s="43">
        <v>36613</v>
      </c>
    </row>
    <row r="72" spans="1:22" ht="16.5" thickBot="1">
      <c r="A72" s="17">
        <v>53</v>
      </c>
      <c r="B72" s="2">
        <v>5237</v>
      </c>
      <c r="C72" s="3" t="s">
        <v>57</v>
      </c>
      <c r="D72" s="3">
        <v>14852</v>
      </c>
      <c r="F72" s="118">
        <f t="shared" si="5"/>
        <v>8</v>
      </c>
      <c r="G72" s="3">
        <v>39.5</v>
      </c>
      <c r="H72" s="10">
        <v>195</v>
      </c>
      <c r="J72" s="2" t="s">
        <v>6</v>
      </c>
      <c r="K72" s="123">
        <f t="shared" si="0"/>
        <v>74</v>
      </c>
      <c r="L72" s="3">
        <f>INT(D72/$E$3)</f>
        <v>74</v>
      </c>
      <c r="O72" s="58">
        <v>25</v>
      </c>
      <c r="P72" s="105" t="s">
        <v>57</v>
      </c>
      <c r="Q72" s="62" t="s">
        <v>120</v>
      </c>
      <c r="R72" s="110" t="s">
        <v>120</v>
      </c>
      <c r="S72" s="113"/>
      <c r="T72" s="74">
        <v>36614</v>
      </c>
      <c r="U72" s="46">
        <v>94</v>
      </c>
      <c r="V72" s="43">
        <v>36613</v>
      </c>
    </row>
    <row r="73" spans="1:22" ht="15.75">
      <c r="A73" s="17">
        <v>64</v>
      </c>
      <c r="B73" s="2">
        <v>5235</v>
      </c>
      <c r="C73" s="3" t="s">
        <v>68</v>
      </c>
      <c r="D73" s="3">
        <v>14927</v>
      </c>
      <c r="F73" s="118">
        <f t="shared" si="5"/>
        <v>8</v>
      </c>
      <c r="G73" s="3">
        <v>39.7</v>
      </c>
      <c r="H73" s="10">
        <v>185</v>
      </c>
      <c r="J73" s="2" t="s">
        <v>6</v>
      </c>
      <c r="K73" s="123">
        <f aca="true" t="shared" si="6" ref="K73:K100">INT(D73/200)</f>
        <v>74</v>
      </c>
      <c r="L73" s="3">
        <f>INT(D73/$E$3)</f>
        <v>74</v>
      </c>
      <c r="O73" s="58">
        <v>29</v>
      </c>
      <c r="P73" s="44" t="s">
        <v>68</v>
      </c>
      <c r="Q73" s="40" t="s">
        <v>120</v>
      </c>
      <c r="R73" s="40" t="s">
        <v>120</v>
      </c>
      <c r="S73" s="69"/>
      <c r="T73" s="41">
        <v>36614</v>
      </c>
      <c r="U73" s="46">
        <v>89</v>
      </c>
      <c r="V73" s="43">
        <v>36613</v>
      </c>
    </row>
    <row r="74" spans="1:22" s="97" customFormat="1" ht="15.75">
      <c r="A74" s="82">
        <v>91</v>
      </c>
      <c r="B74" s="83">
        <v>5252</v>
      </c>
      <c r="C74" s="84" t="s">
        <v>95</v>
      </c>
      <c r="D74" s="84">
        <v>15754</v>
      </c>
      <c r="E74" s="84"/>
      <c r="F74" s="124"/>
      <c r="G74" s="84">
        <v>41.9</v>
      </c>
      <c r="H74" s="85">
        <v>202</v>
      </c>
      <c r="I74" s="86"/>
      <c r="J74" s="83" t="s">
        <v>6</v>
      </c>
      <c r="K74" s="83">
        <f t="shared" si="6"/>
        <v>78</v>
      </c>
      <c r="L74" s="84"/>
      <c r="M74" s="84"/>
      <c r="O74" s="87"/>
      <c r="P74" s="88"/>
      <c r="Q74" s="95"/>
      <c r="R74" s="95"/>
      <c r="S74" s="91"/>
      <c r="T74" s="91"/>
      <c r="U74" s="92"/>
      <c r="V74" s="93"/>
    </row>
    <row r="75" spans="1:22" ht="15.75">
      <c r="A75" s="17">
        <v>38</v>
      </c>
      <c r="B75" s="2">
        <v>5238</v>
      </c>
      <c r="C75" s="3" t="s">
        <v>45</v>
      </c>
      <c r="D75" s="3">
        <v>15792</v>
      </c>
      <c r="F75" s="118">
        <f t="shared" si="5"/>
        <v>8</v>
      </c>
      <c r="G75" s="3">
        <v>42</v>
      </c>
      <c r="H75" s="10">
        <v>200</v>
      </c>
      <c r="J75" s="2" t="s">
        <v>6</v>
      </c>
      <c r="K75" s="123">
        <f t="shared" si="6"/>
        <v>78</v>
      </c>
      <c r="L75" s="3">
        <f>INT(D75/$E$3)</f>
        <v>78</v>
      </c>
      <c r="O75" s="58">
        <v>22</v>
      </c>
      <c r="P75" s="44" t="s">
        <v>45</v>
      </c>
      <c r="Q75" s="63" t="s">
        <v>120</v>
      </c>
      <c r="R75" s="63" t="s">
        <v>120</v>
      </c>
      <c r="S75" s="45"/>
      <c r="T75" s="41">
        <v>36614</v>
      </c>
      <c r="U75" s="46">
        <v>95</v>
      </c>
      <c r="V75" s="43">
        <v>36613</v>
      </c>
    </row>
    <row r="76" spans="1:22" ht="15.75">
      <c r="A76" s="17">
        <v>22</v>
      </c>
      <c r="B76" s="2">
        <v>5238</v>
      </c>
      <c r="C76" s="3" t="s">
        <v>32</v>
      </c>
      <c r="D76" s="3">
        <v>16130</v>
      </c>
      <c r="F76" s="118">
        <f t="shared" si="5"/>
        <v>8</v>
      </c>
      <c r="G76" s="3">
        <v>42.9</v>
      </c>
      <c r="H76" s="10">
        <v>193</v>
      </c>
      <c r="J76" s="2" t="s">
        <v>6</v>
      </c>
      <c r="K76" s="123">
        <f t="shared" si="6"/>
        <v>80</v>
      </c>
      <c r="L76" s="3">
        <f>INT(D76/$E$3)</f>
        <v>80</v>
      </c>
      <c r="O76" s="58">
        <v>21</v>
      </c>
      <c r="P76" s="44" t="s">
        <v>32</v>
      </c>
      <c r="Q76" s="63" t="s">
        <v>120</v>
      </c>
      <c r="R76" s="63" t="s">
        <v>120</v>
      </c>
      <c r="S76" s="45"/>
      <c r="T76" s="41">
        <v>36614</v>
      </c>
      <c r="U76" s="46">
        <v>101</v>
      </c>
      <c r="V76" s="43">
        <v>36613</v>
      </c>
    </row>
    <row r="77" spans="1:22" ht="15.75">
      <c r="A77" s="17">
        <v>72</v>
      </c>
      <c r="B77" s="2">
        <v>5236</v>
      </c>
      <c r="C77" s="3" t="s">
        <v>76</v>
      </c>
      <c r="D77" s="3">
        <v>17972</v>
      </c>
      <c r="F77" s="118">
        <f t="shared" si="5"/>
        <v>9</v>
      </c>
      <c r="G77" s="3">
        <v>47.8</v>
      </c>
      <c r="H77" s="10">
        <v>186</v>
      </c>
      <c r="J77" s="2" t="s">
        <v>6</v>
      </c>
      <c r="K77" s="123">
        <f t="shared" si="6"/>
        <v>89</v>
      </c>
      <c r="L77" s="3">
        <f>INT(D77/$E$3)</f>
        <v>89</v>
      </c>
      <c r="O77" s="58">
        <v>8</v>
      </c>
      <c r="P77" s="39" t="s">
        <v>76</v>
      </c>
      <c r="Q77" s="63" t="s">
        <v>120</v>
      </c>
      <c r="R77" s="63" t="s">
        <v>120</v>
      </c>
      <c r="S77" s="63"/>
      <c r="T77" s="41">
        <v>36595</v>
      </c>
      <c r="U77" s="42">
        <v>122</v>
      </c>
      <c r="V77" s="43">
        <v>36613</v>
      </c>
    </row>
    <row r="78" spans="1:22" s="84" customFormat="1" ht="16.5" customHeight="1">
      <c r="A78" s="82">
        <v>97</v>
      </c>
      <c r="B78" s="83">
        <v>5252</v>
      </c>
      <c r="C78" s="84" t="s">
        <v>101</v>
      </c>
      <c r="D78" s="84">
        <v>17972</v>
      </c>
      <c r="F78" s="124"/>
      <c r="G78" s="84">
        <v>47.8</v>
      </c>
      <c r="H78" s="85" t="s">
        <v>8</v>
      </c>
      <c r="I78" s="86">
        <v>204</v>
      </c>
      <c r="J78" s="83" t="s">
        <v>6</v>
      </c>
      <c r="K78" s="83">
        <f t="shared" si="6"/>
        <v>89</v>
      </c>
      <c r="O78" s="87"/>
      <c r="P78" s="88"/>
      <c r="Q78" s="95"/>
      <c r="R78" s="95"/>
      <c r="S78" s="91"/>
      <c r="T78" s="91"/>
      <c r="U78" s="92"/>
      <c r="V78" s="93"/>
    </row>
    <row r="79" spans="1:22" s="9" customFormat="1" ht="15.75">
      <c r="A79" s="17">
        <v>55</v>
      </c>
      <c r="B79" s="4">
        <v>5243</v>
      </c>
      <c r="C79" s="5" t="s">
        <v>59</v>
      </c>
      <c r="D79" s="5">
        <v>18649</v>
      </c>
      <c r="E79" s="5"/>
      <c r="F79" s="118">
        <f t="shared" si="5"/>
        <v>10</v>
      </c>
      <c r="G79" s="5">
        <v>49.6</v>
      </c>
      <c r="H79" s="11">
        <v>183</v>
      </c>
      <c r="I79" s="21"/>
      <c r="J79" s="4" t="s">
        <v>6</v>
      </c>
      <c r="K79" s="123">
        <f t="shared" si="6"/>
        <v>93</v>
      </c>
      <c r="L79" s="3">
        <f aca="true" t="shared" si="7" ref="L79:L92">INT(D79/$E$3)</f>
        <v>93</v>
      </c>
      <c r="M79" s="3"/>
      <c r="O79" s="58">
        <v>26</v>
      </c>
      <c r="P79" s="44" t="s">
        <v>59</v>
      </c>
      <c r="Q79" s="63" t="s">
        <v>120</v>
      </c>
      <c r="R79" s="63" t="s">
        <v>120</v>
      </c>
      <c r="S79" s="45"/>
      <c r="T79" s="41">
        <v>36614</v>
      </c>
      <c r="U79" s="46">
        <v>117</v>
      </c>
      <c r="V79" s="43">
        <v>36613</v>
      </c>
    </row>
    <row r="80" spans="1:22" ht="15.75">
      <c r="A80" s="17">
        <v>45</v>
      </c>
      <c r="B80" s="2">
        <v>5236</v>
      </c>
      <c r="C80" s="3" t="s">
        <v>50</v>
      </c>
      <c r="D80" s="3">
        <v>19176</v>
      </c>
      <c r="F80" s="118">
        <f t="shared" si="5"/>
        <v>10</v>
      </c>
      <c r="G80" s="3">
        <v>51</v>
      </c>
      <c r="H80" s="10">
        <v>191</v>
      </c>
      <c r="J80" s="2" t="s">
        <v>6</v>
      </c>
      <c r="K80" s="123">
        <f t="shared" si="6"/>
        <v>95</v>
      </c>
      <c r="L80" s="3">
        <f t="shared" si="7"/>
        <v>95</v>
      </c>
      <c r="O80" s="58">
        <v>16</v>
      </c>
      <c r="P80" s="39" t="s">
        <v>50</v>
      </c>
      <c r="Q80" s="63" t="s">
        <v>120</v>
      </c>
      <c r="R80" s="63" t="s">
        <v>120</v>
      </c>
      <c r="S80" s="63"/>
      <c r="T80" s="41">
        <v>36595</v>
      </c>
      <c r="U80" s="42">
        <v>119</v>
      </c>
      <c r="V80" s="43">
        <v>36613</v>
      </c>
    </row>
    <row r="81" spans="1:22" ht="15.75">
      <c r="A81" s="17">
        <v>66</v>
      </c>
      <c r="B81" s="2">
        <v>5235</v>
      </c>
      <c r="C81" s="3" t="s">
        <v>70</v>
      </c>
      <c r="D81" s="3">
        <v>20642</v>
      </c>
      <c r="F81" s="118">
        <f t="shared" si="5"/>
        <v>11</v>
      </c>
      <c r="G81" s="3">
        <v>54.9</v>
      </c>
      <c r="H81" s="10">
        <v>184</v>
      </c>
      <c r="J81" s="2" t="s">
        <v>6</v>
      </c>
      <c r="K81" s="123">
        <f t="shared" si="6"/>
        <v>103</v>
      </c>
      <c r="L81" s="3">
        <f t="shared" si="7"/>
        <v>103</v>
      </c>
      <c r="O81" s="58">
        <v>30</v>
      </c>
      <c r="P81" s="44" t="s">
        <v>70</v>
      </c>
      <c r="Q81" s="63" t="s">
        <v>120</v>
      </c>
      <c r="R81" s="63" t="s">
        <v>120</v>
      </c>
      <c r="S81" s="45"/>
      <c r="T81" s="41">
        <v>36614</v>
      </c>
      <c r="U81" s="46">
        <v>54</v>
      </c>
      <c r="V81" s="43">
        <v>36613</v>
      </c>
    </row>
    <row r="82" spans="1:22" s="5" customFormat="1" ht="15.75">
      <c r="A82" s="17">
        <v>71</v>
      </c>
      <c r="B82" s="2">
        <v>5235</v>
      </c>
      <c r="C82" s="3" t="s">
        <v>75</v>
      </c>
      <c r="D82" s="3">
        <v>21073</v>
      </c>
      <c r="E82" s="3"/>
      <c r="F82" s="118">
        <f t="shared" si="5"/>
        <v>11</v>
      </c>
      <c r="G82" s="3">
        <v>56</v>
      </c>
      <c r="H82" s="10">
        <v>180</v>
      </c>
      <c r="I82" s="18"/>
      <c r="J82" s="2" t="s">
        <v>6</v>
      </c>
      <c r="K82" s="123">
        <f t="shared" si="6"/>
        <v>105</v>
      </c>
      <c r="L82" s="3">
        <f t="shared" si="7"/>
        <v>105</v>
      </c>
      <c r="M82" s="3"/>
      <c r="O82" s="58">
        <v>7</v>
      </c>
      <c r="P82" s="39" t="s">
        <v>75</v>
      </c>
      <c r="Q82" s="63" t="s">
        <v>120</v>
      </c>
      <c r="R82" s="63" t="s">
        <v>120</v>
      </c>
      <c r="S82" s="63"/>
      <c r="T82" s="41">
        <v>36595</v>
      </c>
      <c r="U82" s="42">
        <v>128</v>
      </c>
      <c r="V82" s="43">
        <v>36613</v>
      </c>
    </row>
    <row r="83" spans="1:22" ht="15.75">
      <c r="A83" s="17">
        <v>69</v>
      </c>
      <c r="B83" s="2">
        <v>5235</v>
      </c>
      <c r="C83" s="3" t="s">
        <v>73</v>
      </c>
      <c r="D83" s="3">
        <v>22936</v>
      </c>
      <c r="F83" s="118">
        <f t="shared" si="5"/>
        <v>12</v>
      </c>
      <c r="G83" s="3">
        <v>61</v>
      </c>
      <c r="H83" s="10">
        <v>188</v>
      </c>
      <c r="I83" s="18">
        <v>187.8</v>
      </c>
      <c r="J83" s="2" t="s">
        <v>6</v>
      </c>
      <c r="K83" s="123">
        <f t="shared" si="6"/>
        <v>114</v>
      </c>
      <c r="L83" s="3">
        <f t="shared" si="7"/>
        <v>114</v>
      </c>
      <c r="O83" s="58">
        <v>6</v>
      </c>
      <c r="P83" s="39" t="s">
        <v>73</v>
      </c>
      <c r="Q83" s="63" t="s">
        <v>120</v>
      </c>
      <c r="R83" s="63" t="s">
        <v>120</v>
      </c>
      <c r="S83" s="63"/>
      <c r="T83" s="41">
        <v>36595</v>
      </c>
      <c r="U83" s="42" t="s">
        <v>121</v>
      </c>
      <c r="V83" s="43">
        <v>36613</v>
      </c>
    </row>
    <row r="84" spans="1:22" s="9" customFormat="1" ht="15.75">
      <c r="A84" s="17">
        <v>58</v>
      </c>
      <c r="B84" s="2">
        <v>5234</v>
      </c>
      <c r="C84" s="3" t="s">
        <v>62</v>
      </c>
      <c r="D84" s="3">
        <v>23462</v>
      </c>
      <c r="E84" s="3"/>
      <c r="F84" s="118">
        <f t="shared" si="5"/>
        <v>13</v>
      </c>
      <c r="G84" s="3">
        <v>62.4</v>
      </c>
      <c r="H84" s="10">
        <v>195</v>
      </c>
      <c r="I84" s="18"/>
      <c r="J84" s="2" t="s">
        <v>6</v>
      </c>
      <c r="K84" s="123">
        <f t="shared" si="6"/>
        <v>117</v>
      </c>
      <c r="L84" s="3">
        <f t="shared" si="7"/>
        <v>117</v>
      </c>
      <c r="M84" s="3"/>
      <c r="O84" s="58">
        <v>2</v>
      </c>
      <c r="P84" s="39" t="s">
        <v>62</v>
      </c>
      <c r="Q84" s="63" t="s">
        <v>120</v>
      </c>
      <c r="R84" s="63" t="s">
        <v>120</v>
      </c>
      <c r="S84" s="63"/>
      <c r="T84" s="41">
        <v>36595</v>
      </c>
      <c r="U84" s="42">
        <v>174</v>
      </c>
      <c r="V84" s="43">
        <v>36613</v>
      </c>
    </row>
    <row r="85" spans="1:22" s="9" customFormat="1" ht="15.75">
      <c r="A85" s="17">
        <v>75</v>
      </c>
      <c r="B85" s="8">
        <v>5237</v>
      </c>
      <c r="C85" s="9" t="s">
        <v>79</v>
      </c>
      <c r="D85" s="9">
        <v>23537</v>
      </c>
      <c r="F85" s="118">
        <f t="shared" si="5"/>
        <v>13</v>
      </c>
      <c r="G85" s="9">
        <v>62.6</v>
      </c>
      <c r="H85" s="12">
        <v>194</v>
      </c>
      <c r="I85" s="19"/>
      <c r="J85" s="8" t="s">
        <v>6</v>
      </c>
      <c r="K85" s="123">
        <f t="shared" si="6"/>
        <v>117</v>
      </c>
      <c r="L85" s="3">
        <f t="shared" si="7"/>
        <v>117</v>
      </c>
      <c r="M85" s="3"/>
      <c r="O85" s="58">
        <v>9</v>
      </c>
      <c r="P85" s="39" t="s">
        <v>79</v>
      </c>
      <c r="Q85" s="63" t="s">
        <v>120</v>
      </c>
      <c r="R85" s="63" t="s">
        <v>120</v>
      </c>
      <c r="S85" s="63"/>
      <c r="T85" s="41">
        <v>36595</v>
      </c>
      <c r="U85" s="42">
        <v>157</v>
      </c>
      <c r="V85" s="43">
        <v>36613</v>
      </c>
    </row>
    <row r="86" spans="1:22" ht="15.75">
      <c r="A86" s="17">
        <v>76</v>
      </c>
      <c r="B86" s="2">
        <v>5237</v>
      </c>
      <c r="C86" s="3" t="s">
        <v>80</v>
      </c>
      <c r="D86" s="3">
        <v>24176</v>
      </c>
      <c r="F86" s="118">
        <f t="shared" si="5"/>
        <v>13</v>
      </c>
      <c r="G86" s="3">
        <v>64.3</v>
      </c>
      <c r="H86" s="10">
        <v>193</v>
      </c>
      <c r="J86" s="2" t="s">
        <v>6</v>
      </c>
      <c r="K86" s="123">
        <f t="shared" si="6"/>
        <v>120</v>
      </c>
      <c r="L86" s="3">
        <f t="shared" si="7"/>
        <v>120</v>
      </c>
      <c r="O86" s="58">
        <v>10</v>
      </c>
      <c r="P86" s="39" t="s">
        <v>80</v>
      </c>
      <c r="Q86" s="63" t="s">
        <v>120</v>
      </c>
      <c r="R86" s="63" t="s">
        <v>120</v>
      </c>
      <c r="S86" s="63"/>
      <c r="T86" s="41">
        <v>36595</v>
      </c>
      <c r="U86" s="42">
        <v>161</v>
      </c>
      <c r="V86" s="43">
        <v>36613</v>
      </c>
    </row>
    <row r="87" spans="1:22" ht="15.75">
      <c r="A87" s="17">
        <v>65</v>
      </c>
      <c r="B87" s="2">
        <v>5235</v>
      </c>
      <c r="C87" s="3" t="s">
        <v>69</v>
      </c>
      <c r="D87" s="3">
        <v>24327</v>
      </c>
      <c r="F87" s="118">
        <f t="shared" si="5"/>
        <v>13</v>
      </c>
      <c r="G87" s="3">
        <v>64.7</v>
      </c>
      <c r="H87" s="10">
        <v>189</v>
      </c>
      <c r="I87" s="18">
        <v>187.6</v>
      </c>
      <c r="J87" s="2" t="s">
        <v>6</v>
      </c>
      <c r="K87" s="123">
        <f t="shared" si="6"/>
        <v>121</v>
      </c>
      <c r="L87" s="3">
        <f t="shared" si="7"/>
        <v>121</v>
      </c>
      <c r="O87" s="58">
        <v>5</v>
      </c>
      <c r="P87" s="39" t="s">
        <v>69</v>
      </c>
      <c r="Q87" s="63" t="s">
        <v>120</v>
      </c>
      <c r="R87" s="63" t="s">
        <v>120</v>
      </c>
      <c r="S87" s="63"/>
      <c r="T87" s="41">
        <v>36595</v>
      </c>
      <c r="U87" s="42">
        <v>144</v>
      </c>
      <c r="V87" s="43">
        <v>36613</v>
      </c>
    </row>
    <row r="88" spans="1:22" ht="15.75">
      <c r="A88" s="17">
        <v>82</v>
      </c>
      <c r="B88" s="2">
        <v>5239</v>
      </c>
      <c r="C88" s="3" t="s">
        <v>86</v>
      </c>
      <c r="D88" s="3">
        <v>24327</v>
      </c>
      <c r="F88" s="118">
        <f t="shared" si="5"/>
        <v>13</v>
      </c>
      <c r="G88" s="3">
        <v>64.7</v>
      </c>
      <c r="H88" s="10" t="s">
        <v>8</v>
      </c>
      <c r="I88" s="18">
        <v>192.6</v>
      </c>
      <c r="J88" s="2" t="s">
        <v>6</v>
      </c>
      <c r="K88" s="123">
        <f t="shared" si="6"/>
        <v>121</v>
      </c>
      <c r="L88" s="3">
        <f t="shared" si="7"/>
        <v>121</v>
      </c>
      <c r="O88" s="58">
        <v>35</v>
      </c>
      <c r="P88" s="44" t="s">
        <v>86</v>
      </c>
      <c r="Q88" s="63" t="s">
        <v>120</v>
      </c>
      <c r="R88" s="72" t="s">
        <v>122</v>
      </c>
      <c r="S88" s="63" t="s">
        <v>120</v>
      </c>
      <c r="T88" s="41">
        <v>36614</v>
      </c>
      <c r="U88" s="46">
        <v>145</v>
      </c>
      <c r="V88" s="43">
        <v>36613</v>
      </c>
    </row>
    <row r="89" spans="1:22" ht="15.75">
      <c r="A89" s="17">
        <v>86</v>
      </c>
      <c r="B89" s="2">
        <v>5252</v>
      </c>
      <c r="C89" s="3" t="s">
        <v>90</v>
      </c>
      <c r="D89" s="3">
        <v>27711</v>
      </c>
      <c r="F89" s="118">
        <f t="shared" si="5"/>
        <v>15</v>
      </c>
      <c r="G89" s="3">
        <v>73.7</v>
      </c>
      <c r="H89" s="10">
        <v>197</v>
      </c>
      <c r="J89" s="2" t="s">
        <v>6</v>
      </c>
      <c r="K89" s="123">
        <f t="shared" si="6"/>
        <v>138</v>
      </c>
      <c r="L89" s="3">
        <f t="shared" si="7"/>
        <v>138</v>
      </c>
      <c r="O89" s="58">
        <v>50</v>
      </c>
      <c r="P89" s="50" t="s">
        <v>94</v>
      </c>
      <c r="Q89" s="47" t="s">
        <v>120</v>
      </c>
      <c r="R89" s="47" t="s">
        <v>120</v>
      </c>
      <c r="S89" s="49"/>
      <c r="T89" s="49">
        <v>36627</v>
      </c>
      <c r="U89" s="53">
        <v>9.3</v>
      </c>
      <c r="V89" s="54"/>
    </row>
    <row r="90" spans="1:22" s="9" customFormat="1" ht="15.75">
      <c r="A90" s="17">
        <v>62</v>
      </c>
      <c r="B90" s="2">
        <v>5234</v>
      </c>
      <c r="C90" s="3" t="s">
        <v>66</v>
      </c>
      <c r="D90" s="3">
        <v>28576</v>
      </c>
      <c r="E90" s="3"/>
      <c r="F90" s="118">
        <f t="shared" si="5"/>
        <v>15</v>
      </c>
      <c r="G90" s="3">
        <v>76</v>
      </c>
      <c r="H90" s="10">
        <v>191</v>
      </c>
      <c r="I90" s="18"/>
      <c r="J90" s="2" t="s">
        <v>6</v>
      </c>
      <c r="K90" s="123">
        <f t="shared" si="6"/>
        <v>142</v>
      </c>
      <c r="L90" s="3">
        <f t="shared" si="7"/>
        <v>142</v>
      </c>
      <c r="M90" s="3"/>
      <c r="O90" s="58">
        <v>4</v>
      </c>
      <c r="P90" s="39" t="s">
        <v>66</v>
      </c>
      <c r="Q90" s="63" t="s">
        <v>120</v>
      </c>
      <c r="R90" s="63" t="s">
        <v>120</v>
      </c>
      <c r="S90" s="63"/>
      <c r="T90" s="41">
        <v>36595</v>
      </c>
      <c r="U90" s="42">
        <v>141</v>
      </c>
      <c r="V90" s="43">
        <v>36613</v>
      </c>
    </row>
    <row r="91" spans="1:22" ht="15.75">
      <c r="A91" s="17">
        <v>77</v>
      </c>
      <c r="B91" s="4">
        <v>5234</v>
      </c>
      <c r="C91" s="5" t="s">
        <v>81</v>
      </c>
      <c r="D91" s="5">
        <v>28576</v>
      </c>
      <c r="E91" s="5"/>
      <c r="F91" s="118">
        <f t="shared" si="5"/>
        <v>15</v>
      </c>
      <c r="G91" s="5">
        <v>76</v>
      </c>
      <c r="H91" s="11">
        <v>192</v>
      </c>
      <c r="I91" s="21"/>
      <c r="J91" s="4" t="s">
        <v>6</v>
      </c>
      <c r="K91" s="123">
        <f t="shared" si="6"/>
        <v>142</v>
      </c>
      <c r="L91" s="3">
        <f t="shared" si="7"/>
        <v>142</v>
      </c>
      <c r="O91" s="58">
        <v>11</v>
      </c>
      <c r="P91" s="39" t="s">
        <v>81</v>
      </c>
      <c r="Q91" s="63" t="s">
        <v>120</v>
      </c>
      <c r="R91" s="63" t="s">
        <v>120</v>
      </c>
      <c r="S91" s="63"/>
      <c r="T91" s="41">
        <v>36595</v>
      </c>
      <c r="U91" s="42">
        <v>184</v>
      </c>
      <c r="V91" s="43">
        <v>36613</v>
      </c>
    </row>
    <row r="92" spans="1:22" ht="15.75">
      <c r="A92" s="17">
        <v>59</v>
      </c>
      <c r="B92" s="4">
        <v>5243</v>
      </c>
      <c r="C92" s="5" t="s">
        <v>63</v>
      </c>
      <c r="D92" s="5">
        <v>29252</v>
      </c>
      <c r="E92" s="5"/>
      <c r="F92" s="118">
        <f t="shared" si="5"/>
        <v>16</v>
      </c>
      <c r="G92" s="5">
        <v>77.8</v>
      </c>
      <c r="H92" s="11">
        <v>186</v>
      </c>
      <c r="I92" s="21"/>
      <c r="J92" s="4" t="s">
        <v>6</v>
      </c>
      <c r="K92" s="123">
        <f t="shared" si="6"/>
        <v>146</v>
      </c>
      <c r="L92" s="3">
        <f t="shared" si="7"/>
        <v>146</v>
      </c>
      <c r="O92" s="58">
        <v>3</v>
      </c>
      <c r="P92" s="39" t="s">
        <v>63</v>
      </c>
      <c r="Q92" s="63" t="s">
        <v>120</v>
      </c>
      <c r="R92" s="63" t="s">
        <v>120</v>
      </c>
      <c r="S92" s="63"/>
      <c r="T92" s="41">
        <v>36595</v>
      </c>
      <c r="U92" s="42">
        <v>5.9</v>
      </c>
      <c r="V92" s="43">
        <v>36613</v>
      </c>
    </row>
    <row r="93" spans="1:22" s="84" customFormat="1" ht="16.5" thickBot="1">
      <c r="A93" s="82">
        <v>93</v>
      </c>
      <c r="B93" s="83">
        <v>5250</v>
      </c>
      <c r="C93" s="84" t="s">
        <v>97</v>
      </c>
      <c r="D93" s="84">
        <v>29986</v>
      </c>
      <c r="F93" s="124"/>
      <c r="G93" s="84">
        <v>79.75</v>
      </c>
      <c r="H93" s="85" t="s">
        <v>8</v>
      </c>
      <c r="I93" s="86">
        <v>208.2</v>
      </c>
      <c r="J93" s="83" t="s">
        <v>6</v>
      </c>
      <c r="K93" s="83">
        <f t="shared" si="6"/>
        <v>149</v>
      </c>
      <c r="O93" s="87"/>
      <c r="P93" s="88"/>
      <c r="Q93" s="95"/>
      <c r="R93" s="111"/>
      <c r="S93" s="94"/>
      <c r="T93" s="91"/>
      <c r="U93" s="92"/>
      <c r="V93" s="93"/>
    </row>
    <row r="94" spans="1:22" ht="16.5" thickBot="1">
      <c r="A94" s="17">
        <v>42</v>
      </c>
      <c r="B94" s="8">
        <v>5236</v>
      </c>
      <c r="C94" s="9" t="s">
        <v>48</v>
      </c>
      <c r="D94" s="9">
        <v>30982</v>
      </c>
      <c r="E94" s="9"/>
      <c r="F94" s="118">
        <f t="shared" si="5"/>
        <v>17</v>
      </c>
      <c r="G94" s="9">
        <v>82.4</v>
      </c>
      <c r="H94" s="12">
        <v>197</v>
      </c>
      <c r="I94" s="19"/>
      <c r="J94" s="8" t="s">
        <v>6</v>
      </c>
      <c r="K94" s="123">
        <f t="shared" si="6"/>
        <v>154</v>
      </c>
      <c r="L94" s="3">
        <f>INT(D94/$E$3)</f>
        <v>154</v>
      </c>
      <c r="O94" s="58">
        <v>15</v>
      </c>
      <c r="P94" s="39" t="s">
        <v>48</v>
      </c>
      <c r="Q94" s="62" t="s">
        <v>120</v>
      </c>
      <c r="R94" s="65" t="s">
        <v>120</v>
      </c>
      <c r="S94" s="65"/>
      <c r="T94" s="74">
        <v>36595</v>
      </c>
      <c r="U94" s="42">
        <v>182</v>
      </c>
      <c r="V94" s="43">
        <v>36613</v>
      </c>
    </row>
    <row r="95" spans="1:22" s="14" customFormat="1" ht="15.75">
      <c r="A95" s="17">
        <v>85</v>
      </c>
      <c r="B95" s="2">
        <v>5235</v>
      </c>
      <c r="C95" s="3" t="s">
        <v>89</v>
      </c>
      <c r="D95" s="3">
        <v>32674</v>
      </c>
      <c r="E95" s="3"/>
      <c r="F95" s="118">
        <f t="shared" si="5"/>
        <v>18</v>
      </c>
      <c r="G95" s="3">
        <v>86.9</v>
      </c>
      <c r="H95" s="10">
        <v>199</v>
      </c>
      <c r="I95" s="18"/>
      <c r="J95" s="2" t="s">
        <v>6</v>
      </c>
      <c r="K95" s="123">
        <f t="shared" si="6"/>
        <v>163</v>
      </c>
      <c r="L95" s="3">
        <f>INT(D95/$E$3)</f>
        <v>163</v>
      </c>
      <c r="M95" s="3"/>
      <c r="O95" s="58">
        <v>14</v>
      </c>
      <c r="P95" s="39" t="s">
        <v>89</v>
      </c>
      <c r="Q95" s="63" t="s">
        <v>120</v>
      </c>
      <c r="R95" s="40" t="s">
        <v>120</v>
      </c>
      <c r="S95" s="40"/>
      <c r="T95" s="41">
        <v>36595</v>
      </c>
      <c r="U95" s="42">
        <v>8.15</v>
      </c>
      <c r="V95" s="43">
        <v>36613</v>
      </c>
    </row>
    <row r="96" spans="1:22" s="84" customFormat="1" ht="15.75">
      <c r="A96" s="82">
        <v>98</v>
      </c>
      <c r="B96" s="83">
        <v>5250</v>
      </c>
      <c r="C96" s="84" t="s">
        <v>102</v>
      </c>
      <c r="D96" s="84">
        <v>34028</v>
      </c>
      <c r="F96" s="124"/>
      <c r="G96" s="84">
        <v>90.5</v>
      </c>
      <c r="H96" s="85" t="s">
        <v>8</v>
      </c>
      <c r="I96" s="86">
        <v>210.1</v>
      </c>
      <c r="J96" s="83" t="s">
        <v>6</v>
      </c>
      <c r="K96" s="83">
        <f t="shared" si="6"/>
        <v>170</v>
      </c>
      <c r="O96" s="87"/>
      <c r="P96" s="88"/>
      <c r="Q96" s="95"/>
      <c r="R96" s="95"/>
      <c r="S96" s="91"/>
      <c r="T96" s="91"/>
      <c r="U96" s="92"/>
      <c r="V96" s="93"/>
    </row>
    <row r="97" spans="1:22" ht="15.75">
      <c r="A97" s="17">
        <v>50</v>
      </c>
      <c r="B97" s="2">
        <v>5238</v>
      </c>
      <c r="C97" s="3" t="s">
        <v>54</v>
      </c>
      <c r="D97" s="3">
        <v>34216</v>
      </c>
      <c r="F97" s="118">
        <f t="shared" si="5"/>
        <v>19</v>
      </c>
      <c r="G97" s="3">
        <v>91</v>
      </c>
      <c r="H97" s="10">
        <v>200</v>
      </c>
      <c r="J97" s="2" t="s">
        <v>6</v>
      </c>
      <c r="K97" s="123">
        <f t="shared" si="6"/>
        <v>171</v>
      </c>
      <c r="L97" s="3">
        <f>INT(D97/$E$3)</f>
        <v>171</v>
      </c>
      <c r="O97" s="58">
        <v>17</v>
      </c>
      <c r="P97" s="39" t="s">
        <v>54</v>
      </c>
      <c r="Q97" s="63" t="s">
        <v>120</v>
      </c>
      <c r="R97" s="63" t="s">
        <v>120</v>
      </c>
      <c r="S97" s="63"/>
      <c r="T97" s="41">
        <v>36595</v>
      </c>
      <c r="U97" s="42">
        <v>219</v>
      </c>
      <c r="V97" s="43">
        <v>36613</v>
      </c>
    </row>
    <row r="98" spans="1:22" ht="15.75">
      <c r="A98" s="17">
        <v>83</v>
      </c>
      <c r="B98" s="8">
        <v>5242</v>
      </c>
      <c r="C98" s="9" t="s">
        <v>87</v>
      </c>
      <c r="D98" s="9">
        <v>35498</v>
      </c>
      <c r="E98" s="9"/>
      <c r="F98" s="118">
        <f t="shared" si="5"/>
        <v>19</v>
      </c>
      <c r="G98" s="9">
        <v>94.4</v>
      </c>
      <c r="H98" s="12">
        <v>196</v>
      </c>
      <c r="I98" s="19"/>
      <c r="J98" s="8" t="s">
        <v>6</v>
      </c>
      <c r="K98" s="123">
        <f t="shared" si="6"/>
        <v>177</v>
      </c>
      <c r="L98" s="3">
        <f>INT(D98/$E$3)</f>
        <v>177</v>
      </c>
      <c r="O98" s="58">
        <v>13</v>
      </c>
      <c r="P98" s="39" t="s">
        <v>87</v>
      </c>
      <c r="Q98" s="63" t="s">
        <v>120</v>
      </c>
      <c r="R98" s="63" t="s">
        <v>120</v>
      </c>
      <c r="S98" s="63"/>
      <c r="T98" s="41">
        <v>36595</v>
      </c>
      <c r="U98" s="42">
        <v>8.9</v>
      </c>
      <c r="V98" s="43">
        <v>36613</v>
      </c>
    </row>
    <row r="99" spans="1:22" ht="15.75">
      <c r="A99" s="17">
        <v>81</v>
      </c>
      <c r="B99" s="2">
        <v>5236</v>
      </c>
      <c r="C99" s="3" t="s">
        <v>85</v>
      </c>
      <c r="D99" s="3">
        <v>36096</v>
      </c>
      <c r="F99" s="118">
        <f t="shared" si="5"/>
        <v>20</v>
      </c>
      <c r="G99" s="3">
        <v>96</v>
      </c>
      <c r="H99" s="10">
        <v>193</v>
      </c>
      <c r="J99" s="2" t="s">
        <v>6</v>
      </c>
      <c r="K99" s="123">
        <f t="shared" si="6"/>
        <v>180</v>
      </c>
      <c r="L99" s="3">
        <f>INT(D99/$E$3)</f>
        <v>180</v>
      </c>
      <c r="O99" s="58">
        <v>12</v>
      </c>
      <c r="P99" s="39" t="s">
        <v>85</v>
      </c>
      <c r="Q99" s="63" t="s">
        <v>120</v>
      </c>
      <c r="R99" s="63" t="s">
        <v>120</v>
      </c>
      <c r="S99" s="63"/>
      <c r="T99" s="41">
        <v>36595</v>
      </c>
      <c r="U99" s="42">
        <v>229</v>
      </c>
      <c r="V99" s="43">
        <v>36613</v>
      </c>
    </row>
    <row r="100" spans="1:22" s="7" customFormat="1" ht="16.5" thickBot="1">
      <c r="A100" s="141">
        <v>54</v>
      </c>
      <c r="B100" s="6">
        <v>5238</v>
      </c>
      <c r="C100" s="7" t="s">
        <v>58</v>
      </c>
      <c r="D100" s="7">
        <v>54708</v>
      </c>
      <c r="F100" s="142">
        <f t="shared" si="5"/>
        <v>30</v>
      </c>
      <c r="G100" s="7">
        <v>145.5</v>
      </c>
      <c r="H100" s="15">
        <v>185</v>
      </c>
      <c r="I100" s="22"/>
      <c r="J100" s="6" t="s">
        <v>6</v>
      </c>
      <c r="K100" s="143">
        <f t="shared" si="6"/>
        <v>273</v>
      </c>
      <c r="L100" s="7">
        <f>INT(D100/$E$3)</f>
        <v>273</v>
      </c>
      <c r="O100" s="144">
        <v>1</v>
      </c>
      <c r="P100" s="145" t="s">
        <v>58</v>
      </c>
      <c r="Q100" s="146" t="s">
        <v>120</v>
      </c>
      <c r="R100" s="146" t="s">
        <v>120</v>
      </c>
      <c r="S100" s="146"/>
      <c r="T100" s="147">
        <v>36595</v>
      </c>
      <c r="U100" s="148">
        <v>43</v>
      </c>
      <c r="V100" s="149">
        <v>36613</v>
      </c>
    </row>
    <row r="101" spans="4:13" ht="12.75">
      <c r="D101" s="140">
        <f>SUM(D8:D100)</f>
        <v>1000906</v>
      </c>
      <c r="E101" s="104">
        <f>SUM(E30:E56)</f>
        <v>46</v>
      </c>
      <c r="F101" s="104">
        <f>SUM(F57:F100)</f>
        <v>398</v>
      </c>
      <c r="K101" s="84">
        <f>SUM(K8:K100)</f>
        <v>4956</v>
      </c>
      <c r="L101">
        <f>SUM(L8:L100)</f>
        <v>3790</v>
      </c>
      <c r="M101">
        <f>SUM(M30:M56)</f>
        <v>488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spans="9:22" ht="13.5" thickBot="1">
      <c r="I117" t="s">
        <v>108</v>
      </c>
      <c r="O117" s="59"/>
      <c r="P117" s="7"/>
      <c r="Q117" s="7"/>
      <c r="R117" s="7"/>
      <c r="S117" s="7"/>
      <c r="T117" s="7"/>
      <c r="U117" s="7"/>
      <c r="V117" s="7"/>
    </row>
    <row r="118" ht="12.75">
      <c r="O118" s="60"/>
    </row>
    <row r="119" ht="12.75">
      <c r="O119" s="60"/>
    </row>
    <row r="120" ht="12.75">
      <c r="O120" s="60"/>
    </row>
    <row r="121" ht="12.75">
      <c r="O121" s="60"/>
    </row>
    <row r="122" ht="12.75">
      <c r="O122" s="60"/>
    </row>
    <row r="123" ht="12.75">
      <c r="O123" s="60"/>
    </row>
    <row r="124" ht="12.75">
      <c r="O124" s="60"/>
    </row>
    <row r="125" ht="12.75">
      <c r="O125" s="60"/>
    </row>
    <row r="126" ht="12.75">
      <c r="O126" s="60"/>
    </row>
    <row r="127" ht="12.75">
      <c r="O127" s="60"/>
    </row>
    <row r="128" ht="12.75">
      <c r="O128" s="60"/>
    </row>
    <row r="129" ht="12.75">
      <c r="O129" s="60"/>
    </row>
    <row r="130" ht="12.75">
      <c r="O130" s="60"/>
    </row>
    <row r="131" ht="12.75">
      <c r="O131" s="60"/>
    </row>
    <row r="132" ht="12.75">
      <c r="O132" s="60"/>
    </row>
    <row r="133" ht="12.75">
      <c r="O133" s="60"/>
    </row>
    <row r="134" ht="12.75">
      <c r="O134" s="60"/>
    </row>
    <row r="135" ht="12.75">
      <c r="O135" s="60"/>
    </row>
    <row r="136" ht="12.75">
      <c r="O136" s="60"/>
    </row>
    <row r="137" ht="12.75">
      <c r="O137" s="60"/>
    </row>
    <row r="138" ht="12.75">
      <c r="O138" s="60"/>
    </row>
    <row r="139" ht="12.75">
      <c r="O139" s="60"/>
    </row>
    <row r="140" ht="12.75">
      <c r="O140" s="60"/>
    </row>
    <row r="141" ht="12.75">
      <c r="O141" s="60"/>
    </row>
    <row r="142" ht="12.75">
      <c r="O142" s="60"/>
    </row>
    <row r="143" ht="12.75">
      <c r="O143" s="60"/>
    </row>
    <row r="144" ht="12.75">
      <c r="O144" s="60"/>
    </row>
    <row r="145" ht="12.75">
      <c r="O145" s="60"/>
    </row>
    <row r="146" ht="12.75">
      <c r="O146" s="60"/>
    </row>
    <row r="147" ht="12.75">
      <c r="O147" s="60"/>
    </row>
    <row r="148" ht="12.75">
      <c r="O148" s="60"/>
    </row>
    <row r="149" ht="12.75">
      <c r="O149" s="60"/>
    </row>
    <row r="150" spans="15:22" ht="12.75">
      <c r="O150" s="60"/>
      <c r="P150"/>
      <c r="Q150"/>
      <c r="R150"/>
      <c r="S150"/>
      <c r="T150"/>
      <c r="U150"/>
      <c r="V150"/>
    </row>
    <row r="151" spans="15:22" ht="12.75">
      <c r="O151" s="60"/>
      <c r="P151"/>
      <c r="Q151"/>
      <c r="R151"/>
      <c r="S151"/>
      <c r="T151"/>
      <c r="U151"/>
      <c r="V151"/>
    </row>
    <row r="152" spans="15:22" ht="12.75">
      <c r="O152" s="60"/>
      <c r="P152"/>
      <c r="Q152"/>
      <c r="R152"/>
      <c r="S152"/>
      <c r="T152"/>
      <c r="U152"/>
      <c r="V152"/>
    </row>
    <row r="153" spans="15:22" ht="12.75">
      <c r="O153" s="60"/>
      <c r="P153"/>
      <c r="Q153"/>
      <c r="R153"/>
      <c r="S153"/>
      <c r="T153"/>
      <c r="U153"/>
      <c r="V153"/>
    </row>
    <row r="154" spans="15:22" ht="12.75">
      <c r="O154" s="60"/>
      <c r="P154"/>
      <c r="Q154"/>
      <c r="R154"/>
      <c r="S154"/>
      <c r="T154"/>
      <c r="U154"/>
      <c r="V154"/>
    </row>
    <row r="155" spans="4:22" ht="12.75">
      <c r="D155" s="1"/>
      <c r="E155" s="1"/>
      <c r="F155" s="1"/>
      <c r="O155" s="60"/>
      <c r="P155"/>
      <c r="Q155"/>
      <c r="R155"/>
      <c r="S155"/>
      <c r="T155"/>
      <c r="U155"/>
      <c r="V155"/>
    </row>
    <row r="156" spans="15:22" ht="12.75">
      <c r="O156" s="60"/>
      <c r="P156"/>
      <c r="Q156"/>
      <c r="R156"/>
      <c r="S156"/>
      <c r="T156"/>
      <c r="U156"/>
      <c r="V156"/>
    </row>
    <row r="157" spans="15:22" ht="12.75">
      <c r="O157" s="60"/>
      <c r="P157"/>
      <c r="Q157"/>
      <c r="R157"/>
      <c r="S157"/>
      <c r="T157"/>
      <c r="U157"/>
      <c r="V157"/>
    </row>
    <row r="158" spans="15:22" ht="12.75">
      <c r="O158" s="60"/>
      <c r="P158"/>
      <c r="Q158"/>
      <c r="R158"/>
      <c r="S158"/>
      <c r="T158"/>
      <c r="U158"/>
      <c r="V158"/>
    </row>
    <row r="159" spans="15:22" ht="12.75">
      <c r="O159" s="60"/>
      <c r="P159"/>
      <c r="Q159"/>
      <c r="R159"/>
      <c r="S159"/>
      <c r="T159"/>
      <c r="U159"/>
      <c r="V159"/>
    </row>
    <row r="160" spans="15:22" ht="12.75">
      <c r="O160" s="60"/>
      <c r="P160"/>
      <c r="Q160"/>
      <c r="R160"/>
      <c r="S160"/>
      <c r="T160"/>
      <c r="U160"/>
      <c r="V160"/>
    </row>
    <row r="161" spans="15:22" ht="12.75">
      <c r="O161" s="60"/>
      <c r="P161"/>
      <c r="Q161"/>
      <c r="R161"/>
      <c r="S161"/>
      <c r="T161"/>
      <c r="U161"/>
      <c r="V161"/>
    </row>
    <row r="162" spans="15:22" ht="12.75">
      <c r="O162" s="60"/>
      <c r="P162"/>
      <c r="Q162"/>
      <c r="R162"/>
      <c r="S162"/>
      <c r="T162"/>
      <c r="U162"/>
      <c r="V162"/>
    </row>
    <row r="163" spans="15:22" ht="12.75">
      <c r="O163" s="60"/>
      <c r="P163"/>
      <c r="Q163"/>
      <c r="R163"/>
      <c r="S163"/>
      <c r="T163"/>
      <c r="U163"/>
      <c r="V163"/>
    </row>
    <row r="164" spans="15:22" ht="12.75">
      <c r="O164" s="60"/>
      <c r="P164"/>
      <c r="Q164"/>
      <c r="R164"/>
      <c r="S164"/>
      <c r="T164"/>
      <c r="U164"/>
      <c r="V164"/>
    </row>
    <row r="165" spans="15:22" ht="12.75">
      <c r="O165" s="60"/>
      <c r="P165"/>
      <c r="Q165"/>
      <c r="R165"/>
      <c r="S165"/>
      <c r="T165"/>
      <c r="U165"/>
      <c r="V165"/>
    </row>
    <row r="166" spans="15:22" ht="12.75">
      <c r="O166" s="60"/>
      <c r="P166"/>
      <c r="Q166"/>
      <c r="R166"/>
      <c r="S166"/>
      <c r="T166"/>
      <c r="U166"/>
      <c r="V166"/>
    </row>
  </sheetData>
  <mergeCells count="1">
    <mergeCell ref="P4:V4"/>
  </mergeCells>
  <printOptions gridLines="1"/>
  <pageMargins left="0.56" right="0.25" top="0.5" bottom="0.58" header="0.28" footer="0.29"/>
  <pageSetup fitToHeight="2" fitToWidth="1" horizontalDpi="300" verticalDpi="300" orientation="portrait" scale="8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Higley</dc:creator>
  <cp:keywords/>
  <dc:description/>
  <cp:lastModifiedBy>HHigley</cp:lastModifiedBy>
  <cp:lastPrinted>2000-06-05T18:48:56Z</cp:lastPrinted>
  <dcterms:created xsi:type="dcterms:W3CDTF">1999-07-12T18:28:03Z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