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885" windowHeight="7875" activeTab="0"/>
  </bookViews>
  <sheets>
    <sheet name="Funding by Program" sheetId="1" r:id="rId1"/>
  </sheets>
  <definedNames>
    <definedName name="_xlnm.Print_Area" localSheetId="0">'Funding by Program'!$A$1:$J$198</definedName>
  </definedNames>
  <calcPr fullCalcOnLoad="1"/>
</workbook>
</file>

<file path=xl/sharedStrings.xml><?xml version="1.0" encoding="utf-8"?>
<sst xmlns="http://schemas.openxmlformats.org/spreadsheetml/2006/main" count="157" uniqueCount="112">
  <si>
    <t xml:space="preserve">PROGRAM </t>
  </si>
  <si>
    <t>FY 2006</t>
  </si>
  <si>
    <t>BIOLOGICAL SCIENCES</t>
  </si>
  <si>
    <t>MOLECULAR AND CELLULAR BIOSCIENCES</t>
  </si>
  <si>
    <t>ENVIRONMENTAL BIOLOGY</t>
  </si>
  <si>
    <t>Research Resources</t>
  </si>
  <si>
    <t>Human Resources</t>
  </si>
  <si>
    <t>EMERGING FRONTIERS</t>
  </si>
  <si>
    <t xml:space="preserve">  Total, BIO </t>
  </si>
  <si>
    <t>COMPUTER AND INFORMATION SCIENCE AND ENGINEERING</t>
  </si>
  <si>
    <t>COMPUTER &amp; NETWORK SYSTEMS</t>
  </si>
  <si>
    <t>COMPUTING &amp; COMMUNICATION FOUNDATIONS</t>
  </si>
  <si>
    <t>INFORMATION &amp; INTELLIGENT SYSTEMS</t>
  </si>
  <si>
    <t>INFORMATION TECHNOLOGY RESEARCH</t>
  </si>
  <si>
    <t>Total, CISE</t>
  </si>
  <si>
    <t>ENGINEERING</t>
  </si>
  <si>
    <t>Total, ENG</t>
  </si>
  <si>
    <t>GEOSCIENCES</t>
  </si>
  <si>
    <t>Atmospheric Sciences Research Support</t>
  </si>
  <si>
    <t>National Center for Atmospheric Research</t>
  </si>
  <si>
    <t>Earth Sciences Project Support</t>
  </si>
  <si>
    <t>Instrumentation and Facilities</t>
  </si>
  <si>
    <t>Ocean Section</t>
  </si>
  <si>
    <t>Integrative Programs Section</t>
  </si>
  <si>
    <t>Marine Geosciences Section</t>
  </si>
  <si>
    <t>MATHEMATICAL AND PHYSICAL SCIENCES</t>
  </si>
  <si>
    <t>ASTRONOMICAL SCIENCES</t>
  </si>
  <si>
    <t>CHEMISTRY</t>
  </si>
  <si>
    <t>MATERIALS RESEARCH</t>
  </si>
  <si>
    <t>MATHEMATICAL SCIENCES</t>
  </si>
  <si>
    <t>PHYSICS</t>
  </si>
  <si>
    <t>MULTIDISCIPLINARY ACTIVITIES</t>
  </si>
  <si>
    <t xml:space="preserve">Total, MPS </t>
  </si>
  <si>
    <t>SOCIAL, BEHAVIORAL AND ECONOMIC SCIENCES</t>
  </si>
  <si>
    <t>SOCIAL AND ECONOMIC SCIENCES</t>
  </si>
  <si>
    <t>BEHAVIORAL AND COGNITIVE SCIENCES</t>
  </si>
  <si>
    <t>SCIENCE RESOURCES STATISTICS</t>
  </si>
  <si>
    <t xml:space="preserve">  Total, SBE</t>
  </si>
  <si>
    <t>EDUCATION AND HUMAN RESOURCES</t>
  </si>
  <si>
    <t>Curriculum, Laboratory and Instructional Development</t>
  </si>
  <si>
    <t>Workforce Development</t>
  </si>
  <si>
    <t>GRADUATE EDUCATION</t>
  </si>
  <si>
    <t>Research &amp; Education Infrastructure</t>
  </si>
  <si>
    <t>Opportunities for Women and Persons with  Disabilities</t>
  </si>
  <si>
    <t xml:space="preserve">MAJOR RESEARCH EQUIPMENT AND FACILITIES CONSTRUCTION </t>
  </si>
  <si>
    <t>NATIONAL SCIENCE BOARD</t>
  </si>
  <si>
    <r>
      <t xml:space="preserve">OFFICE OF INSPECTOR GENERAL </t>
    </r>
    <r>
      <rPr>
        <b/>
        <vertAlign val="superscript"/>
        <sz val="11"/>
        <rFont val="Times New Roman"/>
        <family val="1"/>
      </rPr>
      <t xml:space="preserve"> </t>
    </r>
  </si>
  <si>
    <t>Totals may not add due to rounding.</t>
  </si>
  <si>
    <t>(Dollars in Millions)</t>
  </si>
  <si>
    <t>Actual</t>
  </si>
  <si>
    <t>Request</t>
  </si>
  <si>
    <t>Amount</t>
  </si>
  <si>
    <t>Percent</t>
  </si>
  <si>
    <t>Change Over</t>
  </si>
  <si>
    <t>BIOLOGICAL INFRASTRUCTURE</t>
  </si>
  <si>
    <t>NSF FUNDING BY PROGRAM</t>
  </si>
  <si>
    <t>ATMOSPHERIC SCIENCES</t>
  </si>
  <si>
    <t>EARTH SCIENCES</t>
  </si>
  <si>
    <t>OCEAN SCIENCES</t>
  </si>
  <si>
    <t>Total, RESEARCH AND RELATED ACTIVITIES</t>
  </si>
  <si>
    <t>UNDERGRADUATE EDUCATION</t>
  </si>
  <si>
    <t>HUMAN RESOURCE DEVELOPMENT</t>
  </si>
  <si>
    <t>NATIONAL SCIENCE FOUNDATION</t>
  </si>
  <si>
    <t xml:space="preserve">   Total, GEO </t>
  </si>
  <si>
    <t>FY 2007</t>
  </si>
  <si>
    <t>Math and Science Partnership</t>
  </si>
  <si>
    <t>Undergraduate/Graduate Student Support</t>
  </si>
  <si>
    <t>RESEARCH ON LEARNING IN FORMAL AND INFORMAL SETTINGS</t>
  </si>
  <si>
    <t xml:space="preserve">INNOVATIVE &amp; COLLABORATIVE EDUCATION AND
   RESEARCH </t>
  </si>
  <si>
    <r>
      <t>OFFICE OF INTERNATIONAL SCIENCE AND
   ENGINEERING</t>
    </r>
    <r>
      <rPr>
        <vertAlign val="superscript"/>
        <sz val="11"/>
        <rFont val="Times New Roman"/>
        <family val="1"/>
      </rPr>
      <t>1</t>
    </r>
  </si>
  <si>
    <t>OFFICE OF CYBERINFRASTRUCTURE</t>
  </si>
  <si>
    <t>FY 2008</t>
  </si>
  <si>
    <r>
      <t>1</t>
    </r>
    <r>
      <rPr>
        <sz val="8"/>
        <rFont val="Times New Roman"/>
        <family val="1"/>
      </rPr>
      <t xml:space="preserve"> The FY 2006 Actual inlcudes a transfer of $250K from the U.S. Department of State for processing an award to the U.S. Civilian Research and Development Foundation.  </t>
    </r>
  </si>
  <si>
    <r>
      <t>AGENCY OPERATIONS AND AWARD MANAGEMENT</t>
    </r>
    <r>
      <rPr>
        <b/>
        <vertAlign val="superscript"/>
        <sz val="11"/>
        <rFont val="Times New Roman"/>
        <family val="1"/>
      </rPr>
      <t>1</t>
    </r>
  </si>
  <si>
    <t xml:space="preserve">CHEMICAL, BIOENGINEERING, ENVIRONMENTAL &amp; TRANSPORT SYSTEMS </t>
  </si>
  <si>
    <t>EMERGING FRONTIERS IN RESEARCH &amp; INNOVATION</t>
  </si>
  <si>
    <t>`</t>
  </si>
  <si>
    <t>OFFICE OF POLAR PROGRAMS</t>
  </si>
  <si>
    <t>ARCTIC SCIENCES</t>
  </si>
  <si>
    <t>ANTARCTIC SCIENCES</t>
  </si>
  <si>
    <t>ANTARCTIC INFRASTRUCTURE &amp; LOGISTICS</t>
  </si>
  <si>
    <t>[98.22]</t>
  </si>
  <si>
    <t>[100.00]</t>
  </si>
  <si>
    <t>[107.00]</t>
  </si>
  <si>
    <t>EXPERIMENTAL PROGRAM TO STIMULATE
     COMPETITIVE RESEARCH (EPSCoR)</t>
  </si>
  <si>
    <t>[66.66]</t>
  </si>
  <si>
    <t>[67.52]</t>
  </si>
  <si>
    <t>-</t>
  </si>
  <si>
    <t>POLAR ENVIROMENT, SAFETY &amp; HEALTH</t>
  </si>
  <si>
    <t>USCG POLAR ICEBREAKING</t>
  </si>
  <si>
    <t>Total, OPP</t>
  </si>
  <si>
    <t xml:space="preserve">      SBIR/STTR</t>
  </si>
  <si>
    <t xml:space="preserve">     U.S. Antarctic Logistical Support Activities</t>
  </si>
  <si>
    <t>[108.88]</t>
  </si>
  <si>
    <t>[116.41]</t>
  </si>
  <si>
    <t>[7.53]</t>
  </si>
  <si>
    <t>[6.9%]</t>
  </si>
  <si>
    <t>[7.00]</t>
  </si>
  <si>
    <t>[7.0%]</t>
  </si>
  <si>
    <t xml:space="preserve">CIVIL, MECHANICAL &amp; MANUFACTURING INNOVATION </t>
  </si>
  <si>
    <t xml:space="preserve">ELECTRICAL, COMMMUNICATIONS &amp; CYBER SYSTEMS </t>
  </si>
  <si>
    <t xml:space="preserve">INDUSTRIAL INNOVATION &amp; PARTNERSHIPS </t>
  </si>
  <si>
    <t>ENGINEERING EDUCATION &amp; CENTERS</t>
  </si>
  <si>
    <r>
      <t>INTEGRATIVE ACTIVITIES</t>
    </r>
    <r>
      <rPr>
        <b/>
        <vertAlign val="superscript"/>
        <sz val="11"/>
        <rFont val="Times New Roman"/>
        <family val="1"/>
      </rPr>
      <t>2</t>
    </r>
  </si>
  <si>
    <r>
      <t xml:space="preserve">  Total, EHR</t>
    </r>
    <r>
      <rPr>
        <b/>
        <vertAlign val="superscript"/>
        <sz val="11"/>
        <rFont val="Times New Roman"/>
        <family val="1"/>
      </rPr>
      <t>3</t>
    </r>
  </si>
  <si>
    <t>INTEGRATIVE ORGANISMAL SYSTEMS</t>
  </si>
  <si>
    <t>U.S. ARCTIC RESEARCH COMMISSION</t>
  </si>
  <si>
    <t xml:space="preserve">PLANT GENOME </t>
  </si>
  <si>
    <t>[99.07]</t>
  </si>
  <si>
    <r>
      <t>1</t>
    </r>
    <r>
      <rPr>
        <sz val="8"/>
        <rFont val="Times New Roman"/>
        <family val="1"/>
      </rPr>
      <t xml:space="preserve"> OISE FY 2006 Actual includes $7.73 million provided to NSF by the U.S. Department of State for an award to the U.S. Civilian Research and Development Foundation.</t>
    </r>
  </si>
  <si>
    <r>
      <t>3</t>
    </r>
    <r>
      <rPr>
        <sz val="8"/>
        <rFont val="Times New Roman"/>
        <family val="1"/>
      </rPr>
      <t xml:space="preserve"> Excludes $99.40 million in obligations in FY 2006 and an estimated $100.0 million in FY 2007 and FY 2008 receipts from H-1B Nonimmigrant Petitioner Fees.</t>
    </r>
  </si>
  <si>
    <r>
      <t xml:space="preserve">2 </t>
    </r>
    <r>
      <rPr>
        <sz val="8"/>
        <rFont val="Times New Roman"/>
        <family val="1"/>
      </rPr>
      <t>In FY 2007 EPSCoR was transferred from the EHR activity to Integrative Activities and is shown here for all years for comparability.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</si>
</sst>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0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#,##0.00;\-#,##0.00;&quot;-&quot;??"/>
    <numFmt numFmtId="171" formatCode="&quot;$&quot;#,##0.00;\-&quot;$&quot;#,##0.00;&quot;-&quot;??"/>
    <numFmt numFmtId="172" formatCode="#,##0;\-#,##0;&quot;-&quot;??"/>
    <numFmt numFmtId="173" formatCode="0.0%;\-0.0%;&quot;-&quot;??"/>
    <numFmt numFmtId="174" formatCode="#,##0.0"/>
  </numFmts>
  <fonts count="28">
    <font>
      <sz val="10"/>
      <name val="Arial"/>
      <family val="0"/>
    </font>
    <font>
      <sz val="10"/>
      <name val="Courier"/>
      <family val="0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b/>
      <u val="single"/>
      <sz val="11"/>
      <name val="Arial"/>
      <family val="2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0"/>
      <name val="MS Sans Serif"/>
      <family val="0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0"/>
    </font>
    <font>
      <b/>
      <vertAlign val="superscript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sz val="11"/>
      <color indexed="12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Arial"/>
      <family val="2"/>
    </font>
    <font>
      <sz val="10"/>
      <color indexed="10"/>
      <name val="Arial"/>
      <family val="0"/>
    </font>
    <font>
      <sz val="11"/>
      <color indexed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4" fontId="2" fillId="0" borderId="0" xfId="21" applyFont="1" applyAlignment="1" applyProtection="1">
      <alignment horizontal="fill"/>
      <protection/>
    </xf>
    <xf numFmtId="164" fontId="2" fillId="0" borderId="0" xfId="21" applyFont="1">
      <alignment/>
      <protection/>
    </xf>
    <xf numFmtId="165" fontId="2" fillId="0" borderId="0" xfId="21" applyNumberFormat="1" applyFont="1" applyAlignment="1" applyProtection="1">
      <alignment horizontal="fill"/>
      <protection/>
    </xf>
    <xf numFmtId="164" fontId="2" fillId="0" borderId="0" xfId="21" applyFont="1" applyAlignment="1" applyProtection="1">
      <alignment horizontal="right"/>
      <protection/>
    </xf>
    <xf numFmtId="164" fontId="2" fillId="0" borderId="0" xfId="21" applyFont="1" applyAlignment="1">
      <alignment horizontal="center"/>
      <protection/>
    </xf>
    <xf numFmtId="165" fontId="2" fillId="0" borderId="0" xfId="21" applyNumberFormat="1" applyFont="1" applyAlignment="1">
      <alignment horizontal="center"/>
      <protection/>
    </xf>
    <xf numFmtId="166" fontId="4" fillId="0" borderId="0" xfId="21" applyNumberFormat="1" applyFont="1" applyProtection="1">
      <alignment/>
      <protection/>
    </xf>
    <xf numFmtId="164" fontId="4" fillId="0" borderId="0" xfId="21" applyFont="1">
      <alignment/>
      <protection/>
    </xf>
    <xf numFmtId="165" fontId="4" fillId="0" borderId="0" xfId="21" applyNumberFormat="1" applyFont="1">
      <alignment/>
      <protection/>
    </xf>
    <xf numFmtId="165" fontId="2" fillId="0" borderId="0" xfId="21" applyNumberFormat="1" applyFont="1">
      <alignment/>
      <protection/>
    </xf>
    <xf numFmtId="164" fontId="4" fillId="0" borderId="1" xfId="21" applyFont="1" applyBorder="1" applyAlignment="1" applyProtection="1">
      <alignment horizontal="left"/>
      <protection/>
    </xf>
    <xf numFmtId="37" fontId="4" fillId="0" borderId="1" xfId="21" applyNumberFormat="1" applyFont="1" applyBorder="1" applyProtection="1">
      <alignment/>
      <protection/>
    </xf>
    <xf numFmtId="164" fontId="4" fillId="0" borderId="1" xfId="21" applyFont="1" applyBorder="1">
      <alignment/>
      <protection/>
    </xf>
    <xf numFmtId="165" fontId="4" fillId="0" borderId="1" xfId="21" applyNumberFormat="1" applyFont="1" applyBorder="1" applyProtection="1">
      <alignment/>
      <protection/>
    </xf>
    <xf numFmtId="164" fontId="3" fillId="0" borderId="0" xfId="22" applyFont="1">
      <alignment/>
      <protection/>
    </xf>
    <xf numFmtId="165" fontId="3" fillId="0" borderId="0" xfId="22" applyNumberFormat="1" applyFont="1">
      <alignment/>
      <protection/>
    </xf>
    <xf numFmtId="37" fontId="3" fillId="0" borderId="0" xfId="22" applyNumberFormat="1" applyFont="1" applyProtection="1">
      <alignment/>
      <protection/>
    </xf>
    <xf numFmtId="164" fontId="3" fillId="0" borderId="1" xfId="22" applyFont="1" applyBorder="1" applyAlignment="1" applyProtection="1">
      <alignment horizontal="left"/>
      <protection/>
    </xf>
    <xf numFmtId="37" fontId="3" fillId="0" borderId="1" xfId="22" applyNumberFormat="1" applyFont="1" applyBorder="1" applyProtection="1">
      <alignment/>
      <protection/>
    </xf>
    <xf numFmtId="164" fontId="3" fillId="0" borderId="1" xfId="22" applyFont="1" applyBorder="1">
      <alignment/>
      <protection/>
    </xf>
    <xf numFmtId="165" fontId="3" fillId="0" borderId="1" xfId="22" applyNumberFormat="1" applyFont="1" applyBorder="1">
      <alignment/>
      <protection/>
    </xf>
    <xf numFmtId="164" fontId="7" fillId="0" borderId="0" xfId="21" applyFont="1" applyAlignment="1" applyProtection="1">
      <alignment horizontal="left"/>
      <protection/>
    </xf>
    <xf numFmtId="166" fontId="4" fillId="2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166" fontId="4" fillId="2" borderId="2" xfId="0" applyNumberFormat="1" applyFont="1" applyFill="1" applyBorder="1" applyAlignment="1" applyProtection="1">
      <alignment/>
      <protection/>
    </xf>
    <xf numFmtId="37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fill"/>
      <protection/>
    </xf>
    <xf numFmtId="165" fontId="4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3" fillId="0" borderId="0" xfId="24" applyFont="1">
      <alignment/>
      <protection/>
    </xf>
    <xf numFmtId="164" fontId="4" fillId="0" borderId="0" xfId="25" applyFont="1" applyBorder="1">
      <alignment/>
      <protection/>
    </xf>
    <xf numFmtId="37" fontId="4" fillId="0" borderId="0" xfId="25" applyNumberFormat="1" applyFont="1" applyBorder="1" applyProtection="1">
      <alignment/>
      <protection/>
    </xf>
    <xf numFmtId="165" fontId="4" fillId="0" borderId="0" xfId="25" applyNumberFormat="1" applyFont="1" applyBorder="1">
      <alignment/>
      <protection/>
    </xf>
    <xf numFmtId="164" fontId="4" fillId="0" borderId="1" xfId="25" applyFont="1" applyBorder="1">
      <alignment/>
      <protection/>
    </xf>
    <xf numFmtId="37" fontId="4" fillId="0" borderId="1" xfId="25" applyNumberFormat="1" applyFont="1" applyBorder="1" applyProtection="1">
      <alignment/>
      <protection/>
    </xf>
    <xf numFmtId="165" fontId="4" fillId="0" borderId="1" xfId="25" applyNumberFormat="1" applyFont="1" applyBorder="1" applyProtection="1">
      <alignment/>
      <protection/>
    </xf>
    <xf numFmtId="164" fontId="2" fillId="0" borderId="0" xfId="26" applyFont="1">
      <alignment/>
      <protection/>
    </xf>
    <xf numFmtId="164" fontId="8" fillId="0" borderId="0" xfId="26" applyFont="1" applyAlignment="1" applyProtection="1">
      <alignment horizontal="left"/>
      <protection/>
    </xf>
    <xf numFmtId="164" fontId="8" fillId="0" borderId="0" xfId="28" applyFont="1" applyAlignment="1" applyProtection="1">
      <alignment horizontal="left"/>
      <protection/>
    </xf>
    <xf numFmtId="165" fontId="4" fillId="0" borderId="0" xfId="28" applyNumberFormat="1" applyFont="1" applyAlignment="1" applyProtection="1">
      <alignment/>
      <protection/>
    </xf>
    <xf numFmtId="164" fontId="6" fillId="0" borderId="0" xfId="28" applyFont="1" applyAlignment="1" applyProtection="1">
      <alignment horizontal="left"/>
      <protection/>
    </xf>
    <xf numFmtId="5" fontId="4" fillId="0" borderId="0" xfId="28" applyNumberFormat="1" applyFont="1" applyAlignment="1" applyProtection="1">
      <alignment horizontal="left"/>
      <protection/>
    </xf>
    <xf numFmtId="167" fontId="4" fillId="0" borderId="0" xfId="28" applyNumberFormat="1" applyFont="1" applyAlignment="1" applyProtection="1">
      <alignment/>
      <protection/>
    </xf>
    <xf numFmtId="5" fontId="9" fillId="0" borderId="0" xfId="28" applyNumberFormat="1" applyFont="1">
      <alignment/>
      <protection/>
    </xf>
    <xf numFmtId="164" fontId="10" fillId="0" borderId="0" xfId="28" applyFont="1">
      <alignment/>
      <protection/>
    </xf>
    <xf numFmtId="164" fontId="12" fillId="0" borderId="0" xfId="23" applyFont="1">
      <alignment/>
      <protection/>
    </xf>
    <xf numFmtId="165" fontId="12" fillId="0" borderId="0" xfId="23" applyNumberFormat="1" applyFont="1">
      <alignment/>
      <protection/>
    </xf>
    <xf numFmtId="164" fontId="4" fillId="0" borderId="2" xfId="23" applyFont="1" applyBorder="1">
      <alignment/>
      <protection/>
    </xf>
    <xf numFmtId="37" fontId="4" fillId="0" borderId="2" xfId="23" applyNumberFormat="1" applyFont="1" applyBorder="1" applyProtection="1">
      <alignment/>
      <protection/>
    </xf>
    <xf numFmtId="165" fontId="4" fillId="0" borderId="2" xfId="23" applyNumberFormat="1" applyFont="1" applyBorder="1">
      <alignment/>
      <protection/>
    </xf>
    <xf numFmtId="164" fontId="3" fillId="0" borderId="0" xfId="29" applyFont="1" applyBorder="1">
      <alignment/>
      <protection/>
    </xf>
    <xf numFmtId="164" fontId="10" fillId="0" borderId="0" xfId="29" applyFont="1" applyAlignment="1" applyProtection="1">
      <alignment horizontal="left" wrapText="1"/>
      <protection/>
    </xf>
    <xf numFmtId="164" fontId="10" fillId="0" borderId="0" xfId="29" applyFont="1" applyBorder="1" applyAlignment="1" applyProtection="1">
      <alignment horizontal="left"/>
      <protection/>
    </xf>
    <xf numFmtId="164" fontId="10" fillId="0" borderId="0" xfId="29" applyFont="1" applyAlignment="1" applyProtection="1">
      <alignment horizontal="left"/>
      <protection/>
    </xf>
    <xf numFmtId="164" fontId="10" fillId="0" borderId="2" xfId="29" applyFont="1" applyBorder="1" applyAlignment="1" applyProtection="1">
      <alignment horizontal="left"/>
      <protection/>
    </xf>
    <xf numFmtId="164" fontId="2" fillId="0" borderId="0" xfId="29" applyFont="1" applyBorder="1" applyAlignment="1" applyProtection="1">
      <alignment horizontal="left"/>
      <protection/>
    </xf>
    <xf numFmtId="37" fontId="2" fillId="0" borderId="0" xfId="29" applyNumberFormat="1" applyFont="1" applyBorder="1" applyProtection="1">
      <alignment/>
      <protection/>
    </xf>
    <xf numFmtId="164" fontId="2" fillId="0" borderId="0" xfId="29" applyFont="1" applyBorder="1">
      <alignment/>
      <protection/>
    </xf>
    <xf numFmtId="165" fontId="3" fillId="0" borderId="0" xfId="29" applyNumberFormat="1" applyFont="1" applyBorder="1" applyProtection="1">
      <alignment/>
      <protection/>
    </xf>
    <xf numFmtId="0" fontId="16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37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6" fillId="0" borderId="2" xfId="28" applyFont="1" applyBorder="1" applyAlignment="1" applyProtection="1">
      <alignment horizontal="left"/>
      <protection/>
    </xf>
    <xf numFmtId="166" fontId="4" fillId="0" borderId="2" xfId="28" applyNumberFormat="1" applyFont="1" applyBorder="1" applyAlignment="1" applyProtection="1">
      <alignment/>
      <protection/>
    </xf>
    <xf numFmtId="166" fontId="9" fillId="0" borderId="2" xfId="28" applyNumberFormat="1" applyFont="1" applyBorder="1">
      <alignment/>
      <protection/>
    </xf>
    <xf numFmtId="5" fontId="4" fillId="0" borderId="2" xfId="28" applyNumberFormat="1" applyFont="1" applyBorder="1" applyAlignment="1" applyProtection="1">
      <alignment horizontal="left"/>
      <protection/>
    </xf>
    <xf numFmtId="165" fontId="4" fillId="0" borderId="2" xfId="28" applyNumberFormat="1" applyFont="1" applyBorder="1" applyAlignment="1" applyProtection="1">
      <alignment/>
      <protection/>
    </xf>
    <xf numFmtId="164" fontId="2" fillId="0" borderId="2" xfId="21" applyFont="1" applyBorder="1" applyAlignment="1" applyProtection="1">
      <alignment horizontal="fill"/>
      <protection/>
    </xf>
    <xf numFmtId="164" fontId="2" fillId="0" borderId="2" xfId="21" applyFont="1" applyBorder="1">
      <alignment/>
      <protection/>
    </xf>
    <xf numFmtId="165" fontId="2" fillId="0" borderId="2" xfId="21" applyNumberFormat="1" applyFont="1" applyBorder="1" applyAlignment="1" applyProtection="1">
      <alignment horizontal="fill"/>
      <protection/>
    </xf>
    <xf numFmtId="164" fontId="10" fillId="0" borderId="0" xfId="21" applyFont="1" applyBorder="1" applyAlignment="1" applyProtection="1">
      <alignment horizontal="left"/>
      <protection/>
    </xf>
    <xf numFmtId="0" fontId="17" fillId="0" borderId="0" xfId="0" applyFont="1" applyAlignment="1">
      <alignment horizontal="centerContinuous"/>
    </xf>
    <xf numFmtId="164" fontId="4" fillId="0" borderId="0" xfId="21" applyFont="1" applyAlignment="1" applyProtection="1">
      <alignment horizontal="centerContinuous"/>
      <protection/>
    </xf>
    <xf numFmtId="164" fontId="4" fillId="0" borderId="0" xfId="21" applyFont="1" applyAlignment="1">
      <alignment horizontal="centerContinuous"/>
      <protection/>
    </xf>
    <xf numFmtId="165" fontId="4" fillId="0" borderId="0" xfId="21" applyNumberFormat="1" applyFont="1" applyAlignment="1">
      <alignment horizontal="centerContinuous"/>
      <protection/>
    </xf>
    <xf numFmtId="164" fontId="10" fillId="0" borderId="0" xfId="22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164" fontId="13" fillId="0" borderId="0" xfId="21" applyFont="1">
      <alignment/>
      <protection/>
    </xf>
    <xf numFmtId="37" fontId="13" fillId="0" borderId="0" xfId="21" applyNumberFormat="1" applyFont="1" applyProtection="1">
      <alignment/>
      <protection/>
    </xf>
    <xf numFmtId="165" fontId="13" fillId="0" borderId="0" xfId="21" applyNumberFormat="1" applyFont="1">
      <alignment/>
      <protection/>
    </xf>
    <xf numFmtId="164" fontId="12" fillId="0" borderId="0" xfId="21" applyFont="1" applyAlignment="1" applyProtection="1">
      <alignment horizontal="left"/>
      <protection/>
    </xf>
    <xf numFmtId="164" fontId="12" fillId="0" borderId="0" xfId="21" applyFont="1">
      <alignment/>
      <protection/>
    </xf>
    <xf numFmtId="165" fontId="12" fillId="0" borderId="0" xfId="21" applyNumberFormat="1" applyFont="1">
      <alignment/>
      <protection/>
    </xf>
    <xf numFmtId="37" fontId="12" fillId="0" borderId="0" xfId="21" applyNumberFormat="1" applyFont="1" applyAlignment="1" applyProtection="1">
      <alignment horizontal="fill"/>
      <protection/>
    </xf>
    <xf numFmtId="164" fontId="12" fillId="0" borderId="0" xfId="21" applyFont="1" applyBorder="1">
      <alignment/>
      <protection/>
    </xf>
    <xf numFmtId="165" fontId="12" fillId="0" borderId="0" xfId="21" applyNumberFormat="1" applyFont="1" applyBorder="1">
      <alignment/>
      <protection/>
    </xf>
    <xf numFmtId="164" fontId="18" fillId="0" borderId="0" xfId="21" applyFont="1" applyAlignment="1" applyProtection="1">
      <alignment horizontal="left"/>
      <protection/>
    </xf>
    <xf numFmtId="164" fontId="18" fillId="0" borderId="0" xfId="21" applyFont="1">
      <alignment/>
      <protection/>
    </xf>
    <xf numFmtId="165" fontId="18" fillId="0" borderId="0" xfId="21" applyNumberFormat="1" applyFont="1">
      <alignment/>
      <protection/>
    </xf>
    <xf numFmtId="2" fontId="12" fillId="0" borderId="3" xfId="21" applyNumberFormat="1" applyFont="1" applyBorder="1" applyProtection="1">
      <alignment/>
      <protection/>
    </xf>
    <xf numFmtId="164" fontId="12" fillId="0" borderId="3" xfId="21" applyFont="1" applyBorder="1">
      <alignment/>
      <protection/>
    </xf>
    <xf numFmtId="164" fontId="10" fillId="0" borderId="0" xfId="21" applyFont="1" applyAlignment="1" applyProtection="1">
      <alignment horizontal="left"/>
      <protection/>
    </xf>
    <xf numFmtId="164" fontId="13" fillId="0" borderId="0" xfId="22" applyFont="1">
      <alignment/>
      <protection/>
    </xf>
    <xf numFmtId="165" fontId="13" fillId="0" borderId="0" xfId="22" applyNumberFormat="1" applyFont="1">
      <alignment/>
      <protection/>
    </xf>
    <xf numFmtId="164" fontId="12" fillId="0" borderId="0" xfId="22" applyFont="1" applyAlignment="1" applyProtection="1">
      <alignment horizontal="left"/>
      <protection/>
    </xf>
    <xf numFmtId="164" fontId="12" fillId="0" borderId="0" xfId="22" applyFont="1">
      <alignment/>
      <protection/>
    </xf>
    <xf numFmtId="37" fontId="12" fillId="0" borderId="0" xfId="22" applyNumberFormat="1" applyFont="1" applyAlignment="1" applyProtection="1">
      <alignment horizontal="right"/>
      <protection/>
    </xf>
    <xf numFmtId="165" fontId="12" fillId="0" borderId="0" xfId="22" applyNumberFormat="1" applyFont="1" applyAlignment="1" applyProtection="1">
      <alignment horizontal="right"/>
      <protection/>
    </xf>
    <xf numFmtId="2" fontId="12" fillId="0" borderId="0" xfId="22" applyNumberFormat="1" applyFont="1" applyProtection="1">
      <alignment/>
      <protection/>
    </xf>
    <xf numFmtId="2" fontId="12" fillId="0" borderId="0" xfId="22" applyNumberFormat="1" applyFont="1">
      <alignment/>
      <protection/>
    </xf>
    <xf numFmtId="37" fontId="12" fillId="0" borderId="0" xfId="22" applyNumberFormat="1" applyFont="1" applyProtection="1">
      <alignment/>
      <protection/>
    </xf>
    <xf numFmtId="37" fontId="12" fillId="0" borderId="4" xfId="22" applyNumberFormat="1" applyFont="1" applyBorder="1" applyAlignment="1" applyProtection="1">
      <alignment horizontal="fill"/>
      <protection/>
    </xf>
    <xf numFmtId="164" fontId="12" fillId="0" borderId="4" xfId="22" applyFont="1" applyBorder="1">
      <alignment/>
      <protection/>
    </xf>
    <xf numFmtId="3" fontId="12" fillId="0" borderId="4" xfId="22" applyNumberFormat="1" applyFont="1" applyBorder="1" applyProtection="1">
      <alignment/>
      <protection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12" fillId="0" borderId="0" xfId="0" applyFont="1" applyAlignment="1" applyProtection="1">
      <alignment horizontal="left"/>
      <protection/>
    </xf>
    <xf numFmtId="37" fontId="12" fillId="0" borderId="0" xfId="0" applyNumberFormat="1" applyFont="1" applyAlignment="1">
      <alignment/>
    </xf>
    <xf numFmtId="165" fontId="12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2" fillId="0" borderId="0" xfId="0" applyNumberFormat="1" applyFont="1" applyAlignment="1" applyProtection="1">
      <alignment horizontal="fill"/>
      <protection/>
    </xf>
    <xf numFmtId="3" fontId="12" fillId="0" borderId="0" xfId="0" applyNumberFormat="1" applyFont="1" applyAlignment="1" applyProtection="1">
      <alignment horizontal="fill"/>
      <protection/>
    </xf>
    <xf numFmtId="0" fontId="12" fillId="0" borderId="0" xfId="0" applyFont="1" applyBorder="1" applyAlignment="1" applyProtection="1">
      <alignment horizontal="left"/>
      <protection/>
    </xf>
    <xf numFmtId="164" fontId="10" fillId="0" borderId="0" xfId="25" applyFont="1" applyAlignment="1" applyProtection="1">
      <alignment horizontal="left"/>
      <protection/>
    </xf>
    <xf numFmtId="164" fontId="13" fillId="0" borderId="0" xfId="25" applyFont="1">
      <alignment/>
      <protection/>
    </xf>
    <xf numFmtId="165" fontId="13" fillId="0" borderId="0" xfId="25" applyNumberFormat="1" applyFont="1">
      <alignment/>
      <protection/>
    </xf>
    <xf numFmtId="164" fontId="13" fillId="0" borderId="0" xfId="25" applyFont="1" applyAlignment="1">
      <alignment/>
      <protection/>
    </xf>
    <xf numFmtId="164" fontId="12" fillId="0" borderId="0" xfId="25" applyFont="1" applyAlignment="1" applyProtection="1">
      <alignment horizontal="left"/>
      <protection/>
    </xf>
    <xf numFmtId="164" fontId="18" fillId="0" borderId="0" xfId="25" applyFont="1" applyAlignment="1" applyProtection="1">
      <alignment horizontal="left"/>
      <protection/>
    </xf>
    <xf numFmtId="4" fontId="18" fillId="0" borderId="0" xfId="25" applyNumberFormat="1" applyFont="1" applyProtection="1">
      <alignment/>
      <protection/>
    </xf>
    <xf numFmtId="166" fontId="18" fillId="0" borderId="0" xfId="25" applyNumberFormat="1" applyFont="1" applyProtection="1">
      <alignment/>
      <protection/>
    </xf>
    <xf numFmtId="164" fontId="18" fillId="0" borderId="0" xfId="25" applyFont="1">
      <alignment/>
      <protection/>
    </xf>
    <xf numFmtId="165" fontId="18" fillId="0" borderId="0" xfId="25" applyNumberFormat="1" applyFont="1" applyProtection="1">
      <alignment/>
      <protection/>
    </xf>
    <xf numFmtId="2" fontId="18" fillId="0" borderId="0" xfId="25" applyNumberFormat="1" applyFont="1" applyProtection="1">
      <alignment/>
      <protection/>
    </xf>
    <xf numFmtId="2" fontId="18" fillId="0" borderId="0" xfId="25" applyNumberFormat="1" applyFont="1">
      <alignment/>
      <protection/>
    </xf>
    <xf numFmtId="164" fontId="12" fillId="0" borderId="0" xfId="25" applyFont="1">
      <alignment/>
      <protection/>
    </xf>
    <xf numFmtId="37" fontId="12" fillId="0" borderId="0" xfId="25" applyNumberFormat="1" applyFont="1" applyProtection="1">
      <alignment/>
      <protection/>
    </xf>
    <xf numFmtId="37" fontId="20" fillId="0" borderId="0" xfId="25" applyNumberFormat="1" applyFont="1" applyProtection="1">
      <alignment/>
      <protection locked="0"/>
    </xf>
    <xf numFmtId="165" fontId="20" fillId="0" borderId="0" xfId="25" applyNumberFormat="1" applyFont="1" applyProtection="1">
      <alignment/>
      <protection locked="0"/>
    </xf>
    <xf numFmtId="164" fontId="12" fillId="0" borderId="4" xfId="25" applyFont="1" applyBorder="1">
      <alignment/>
      <protection/>
    </xf>
    <xf numFmtId="165" fontId="12" fillId="0" borderId="4" xfId="25" applyNumberFormat="1" applyFont="1" applyBorder="1">
      <alignment/>
      <protection/>
    </xf>
    <xf numFmtId="164" fontId="10" fillId="0" borderId="0" xfId="26" applyFont="1" applyAlignment="1" applyProtection="1">
      <alignment horizontal="left"/>
      <protection/>
    </xf>
    <xf numFmtId="164" fontId="13" fillId="0" borderId="0" xfId="26" applyFont="1">
      <alignment/>
      <protection/>
    </xf>
    <xf numFmtId="165" fontId="13" fillId="0" borderId="0" xfId="26" applyNumberFormat="1" applyFont="1">
      <alignment/>
      <protection/>
    </xf>
    <xf numFmtId="164" fontId="12" fillId="0" borderId="0" xfId="26" applyFont="1" applyAlignment="1" applyProtection="1">
      <alignment horizontal="left"/>
      <protection/>
    </xf>
    <xf numFmtId="164" fontId="12" fillId="0" borderId="0" xfId="26" applyFont="1">
      <alignment/>
      <protection/>
    </xf>
    <xf numFmtId="37" fontId="12" fillId="0" borderId="0" xfId="26" applyNumberFormat="1" applyFont="1" applyAlignment="1" applyProtection="1">
      <alignment horizontal="fill"/>
      <protection/>
    </xf>
    <xf numFmtId="3" fontId="12" fillId="0" borderId="0" xfId="26" applyNumberFormat="1" applyFont="1" applyAlignment="1" applyProtection="1">
      <alignment horizontal="fill"/>
      <protection/>
    </xf>
    <xf numFmtId="37" fontId="12" fillId="0" borderId="4" xfId="26" applyNumberFormat="1" applyFont="1" applyBorder="1" applyAlignment="1" applyProtection="1">
      <alignment horizontal="fill"/>
      <protection/>
    </xf>
    <xf numFmtId="164" fontId="12" fillId="0" borderId="4" xfId="26" applyFont="1" applyBorder="1">
      <alignment/>
      <protection/>
    </xf>
    <xf numFmtId="3" fontId="12" fillId="0" borderId="4" xfId="26" applyNumberFormat="1" applyFont="1" applyBorder="1" applyAlignment="1" applyProtection="1">
      <alignment horizontal="fill"/>
      <protection/>
    </xf>
    <xf numFmtId="164" fontId="10" fillId="0" borderId="0" xfId="28" applyFont="1" applyAlignment="1" applyProtection="1">
      <alignment horizontal="left"/>
      <protection/>
    </xf>
    <xf numFmtId="164" fontId="13" fillId="0" borderId="0" xfId="28" applyFont="1">
      <alignment/>
      <protection/>
    </xf>
    <xf numFmtId="37" fontId="13" fillId="0" borderId="0" xfId="28" applyNumberFormat="1" applyFont="1" applyProtection="1">
      <alignment/>
      <protection/>
    </xf>
    <xf numFmtId="165" fontId="13" fillId="0" borderId="0" xfId="28" applyNumberFormat="1" applyFont="1">
      <alignment/>
      <protection/>
    </xf>
    <xf numFmtId="164" fontId="12" fillId="0" borderId="0" xfId="28" applyFont="1" applyAlignment="1" applyProtection="1">
      <alignment horizontal="left"/>
      <protection/>
    </xf>
    <xf numFmtId="166" fontId="12" fillId="0" borderId="0" xfId="28" applyNumberFormat="1" applyFont="1" applyAlignment="1" applyProtection="1">
      <alignment/>
      <protection/>
    </xf>
    <xf numFmtId="165" fontId="12" fillId="0" borderId="0" xfId="28" applyNumberFormat="1" applyFont="1" applyAlignment="1" applyProtection="1">
      <alignment/>
      <protection/>
    </xf>
    <xf numFmtId="164" fontId="12" fillId="0" borderId="0" xfId="28" applyFont="1">
      <alignment/>
      <protection/>
    </xf>
    <xf numFmtId="37" fontId="12" fillId="0" borderId="0" xfId="28" applyNumberFormat="1" applyFont="1" applyAlignment="1" applyProtection="1">
      <alignment horizontal="fill"/>
      <protection/>
    </xf>
    <xf numFmtId="37" fontId="12" fillId="0" borderId="0" xfId="28" applyNumberFormat="1" applyFont="1">
      <alignment/>
      <protection/>
    </xf>
    <xf numFmtId="37" fontId="12" fillId="0" borderId="0" xfId="28" applyNumberFormat="1" applyFont="1" applyProtection="1">
      <alignment/>
      <protection/>
    </xf>
    <xf numFmtId="164" fontId="12" fillId="0" borderId="4" xfId="28" applyFont="1" applyBorder="1">
      <alignment/>
      <protection/>
    </xf>
    <xf numFmtId="165" fontId="12" fillId="0" borderId="4" xfId="28" applyNumberFormat="1" applyFont="1" applyBorder="1">
      <alignment/>
      <protection/>
    </xf>
    <xf numFmtId="5" fontId="12" fillId="0" borderId="0" xfId="28" applyNumberFormat="1" applyFont="1" applyAlignment="1" applyProtection="1">
      <alignment horizontal="left"/>
      <protection/>
    </xf>
    <xf numFmtId="164" fontId="10" fillId="0" borderId="0" xfId="28" applyFont="1" applyAlignment="1">
      <alignment wrapText="1"/>
      <protection/>
    </xf>
    <xf numFmtId="165" fontId="12" fillId="0" borderId="0" xfId="28" applyNumberFormat="1" applyFont="1">
      <alignment/>
      <protection/>
    </xf>
    <xf numFmtId="167" fontId="12" fillId="0" borderId="0" xfId="28" applyNumberFormat="1" applyFont="1" applyAlignment="1" applyProtection="1">
      <alignment/>
      <protection/>
    </xf>
    <xf numFmtId="5" fontId="21" fillId="0" borderId="0" xfId="28" applyNumberFormat="1" applyFont="1">
      <alignment/>
      <protection/>
    </xf>
    <xf numFmtId="164" fontId="10" fillId="0" borderId="1" xfId="28" applyFont="1" applyBorder="1" applyAlignment="1" applyProtection="1">
      <alignment horizontal="left"/>
      <protection/>
    </xf>
    <xf numFmtId="3" fontId="12" fillId="0" borderId="1" xfId="28" applyNumberFormat="1" applyFont="1" applyBorder="1" applyProtection="1">
      <alignment/>
      <protection/>
    </xf>
    <xf numFmtId="37" fontId="12" fillId="0" borderId="1" xfId="28" applyNumberFormat="1" applyFont="1" applyBorder="1" applyProtection="1">
      <alignment/>
      <protection/>
    </xf>
    <xf numFmtId="165" fontId="12" fillId="0" borderId="1" xfId="28" applyNumberFormat="1" applyFont="1" applyBorder="1" applyAlignment="1" applyProtection="1">
      <alignment/>
      <protection/>
    </xf>
    <xf numFmtId="164" fontId="13" fillId="0" borderId="2" xfId="28" applyFont="1" applyBorder="1">
      <alignment/>
      <protection/>
    </xf>
    <xf numFmtId="5" fontId="12" fillId="0" borderId="2" xfId="28" applyNumberFormat="1" applyFont="1" applyBorder="1">
      <alignment/>
      <protection/>
    </xf>
    <xf numFmtId="164" fontId="12" fillId="0" borderId="2" xfId="28" applyFont="1" applyBorder="1">
      <alignment/>
      <protection/>
    </xf>
    <xf numFmtId="165" fontId="12" fillId="0" borderId="2" xfId="28" applyNumberFormat="1" applyFont="1" applyBorder="1">
      <alignment/>
      <protection/>
    </xf>
    <xf numFmtId="5" fontId="12" fillId="0" borderId="0" xfId="28" applyNumberFormat="1" applyFont="1">
      <alignment/>
      <protection/>
    </xf>
    <xf numFmtId="164" fontId="13" fillId="0" borderId="0" xfId="28" applyFont="1" applyBorder="1">
      <alignment/>
      <protection/>
    </xf>
    <xf numFmtId="5" fontId="12" fillId="0" borderId="0" xfId="28" applyNumberFormat="1" applyFont="1" applyBorder="1">
      <alignment/>
      <protection/>
    </xf>
    <xf numFmtId="164" fontId="12" fillId="0" borderId="0" xfId="28" applyFont="1" applyBorder="1">
      <alignment/>
      <protection/>
    </xf>
    <xf numFmtId="165" fontId="12" fillId="0" borderId="0" xfId="28" applyNumberFormat="1" applyFont="1" applyBorder="1">
      <alignment/>
      <protection/>
    </xf>
    <xf numFmtId="164" fontId="10" fillId="0" borderId="0" xfId="23" applyFont="1" applyAlignment="1" applyProtection="1">
      <alignment horizontal="left"/>
      <protection/>
    </xf>
    <xf numFmtId="164" fontId="12" fillId="0" borderId="0" xfId="23" applyFont="1" applyAlignment="1" applyProtection="1">
      <alignment horizontal="left"/>
      <protection/>
    </xf>
    <xf numFmtId="164" fontId="10" fillId="0" borderId="0" xfId="23" applyFont="1">
      <alignment/>
      <protection/>
    </xf>
    <xf numFmtId="37" fontId="12" fillId="0" borderId="0" xfId="23" applyNumberFormat="1" applyFont="1" applyAlignment="1" applyProtection="1">
      <alignment horizontal="fill"/>
      <protection/>
    </xf>
    <xf numFmtId="3" fontId="12" fillId="0" borderId="0" xfId="23" applyNumberFormat="1" applyFont="1" applyProtection="1">
      <alignment/>
      <protection/>
    </xf>
    <xf numFmtId="164" fontId="12" fillId="0" borderId="0" xfId="23" applyFont="1" applyAlignment="1" applyProtection="1">
      <alignment horizontal="left" wrapText="1"/>
      <protection/>
    </xf>
    <xf numFmtId="164" fontId="18" fillId="0" borderId="0" xfId="23" applyFont="1" applyAlignment="1" applyProtection="1">
      <alignment horizontal="left"/>
      <protection/>
    </xf>
    <xf numFmtId="0" fontId="0" fillId="0" borderId="1" xfId="0" applyBorder="1" applyAlignment="1">
      <alignment/>
    </xf>
    <xf numFmtId="164" fontId="12" fillId="0" borderId="0" xfId="23" applyFont="1" applyBorder="1">
      <alignment/>
      <protection/>
    </xf>
    <xf numFmtId="37" fontId="12" fillId="0" borderId="0" xfId="23" applyNumberFormat="1" applyFont="1" applyBorder="1" applyAlignment="1" applyProtection="1">
      <alignment horizontal="fill"/>
      <protection/>
    </xf>
    <xf numFmtId="5" fontId="12" fillId="0" borderId="0" xfId="29" applyNumberFormat="1" applyFont="1">
      <alignment/>
      <protection/>
    </xf>
    <xf numFmtId="164" fontId="13" fillId="0" borderId="2" xfId="29" applyFont="1" applyBorder="1" applyAlignment="1" applyProtection="1">
      <alignment horizontal="left"/>
      <protection/>
    </xf>
    <xf numFmtId="5" fontId="12" fillId="0" borderId="2" xfId="29" applyNumberFormat="1" applyFont="1" applyBorder="1" applyAlignment="1" applyProtection="1">
      <alignment horizontal="right"/>
      <protection/>
    </xf>
    <xf numFmtId="5" fontId="12" fillId="0" borderId="2" xfId="29" applyNumberFormat="1" applyFont="1" applyBorder="1">
      <alignment/>
      <protection/>
    </xf>
    <xf numFmtId="5" fontId="12" fillId="0" borderId="2" xfId="29" applyNumberFormat="1" applyFont="1" applyBorder="1" applyProtection="1">
      <alignment/>
      <protection/>
    </xf>
    <xf numFmtId="165" fontId="12" fillId="0" borderId="2" xfId="29" applyNumberFormat="1" applyFont="1" applyBorder="1" applyProtection="1">
      <alignment/>
      <protection/>
    </xf>
    <xf numFmtId="164" fontId="13" fillId="0" borderId="0" xfId="29" applyFont="1" applyBorder="1" applyAlignment="1" applyProtection="1">
      <alignment horizontal="left"/>
      <protection/>
    </xf>
    <xf numFmtId="5" fontId="12" fillId="0" borderId="0" xfId="29" applyNumberFormat="1" applyFont="1" applyBorder="1" applyProtection="1">
      <alignment/>
      <protection/>
    </xf>
    <xf numFmtId="5" fontId="12" fillId="0" borderId="0" xfId="29" applyNumberFormat="1" applyFont="1" applyBorder="1">
      <alignment/>
      <protection/>
    </xf>
    <xf numFmtId="165" fontId="12" fillId="0" borderId="0" xfId="29" applyNumberFormat="1" applyFont="1" applyBorder="1" applyProtection="1">
      <alignment/>
      <protection/>
    </xf>
    <xf numFmtId="164" fontId="12" fillId="0" borderId="2" xfId="29" applyFont="1" applyBorder="1" applyAlignment="1" applyProtection="1">
      <alignment horizontal="left"/>
      <protection/>
    </xf>
    <xf numFmtId="167" fontId="12" fillId="0" borderId="2" xfId="29" applyNumberFormat="1" applyFont="1" applyBorder="1" applyProtection="1">
      <alignment/>
      <protection/>
    </xf>
    <xf numFmtId="164" fontId="12" fillId="0" borderId="0" xfId="29" applyFont="1" applyBorder="1" applyAlignment="1" applyProtection="1">
      <alignment horizontal="left"/>
      <protection/>
    </xf>
    <xf numFmtId="167" fontId="12" fillId="0" borderId="0" xfId="29" applyNumberFormat="1" applyFont="1" applyProtection="1">
      <alignment/>
      <protection/>
    </xf>
    <xf numFmtId="164" fontId="22" fillId="0" borderId="2" xfId="23" applyFont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164" fontId="12" fillId="0" borderId="0" xfId="29" applyFont="1" applyBorder="1">
      <alignment/>
      <protection/>
    </xf>
    <xf numFmtId="165" fontId="12" fillId="0" borderId="0" xfId="29" applyNumberFormat="1" applyFont="1" applyBorder="1">
      <alignment/>
      <protection/>
    </xf>
    <xf numFmtId="164" fontId="19" fillId="0" borderId="2" xfId="29" applyFont="1" applyBorder="1" applyAlignment="1" applyProtection="1">
      <alignment horizontal="left"/>
      <protection/>
    </xf>
    <xf numFmtId="164" fontId="12" fillId="0" borderId="2" xfId="29" applyFont="1" applyBorder="1">
      <alignment/>
      <protection/>
    </xf>
    <xf numFmtId="165" fontId="12" fillId="0" borderId="2" xfId="29" applyNumberFormat="1" applyFont="1" applyBorder="1">
      <alignment/>
      <protection/>
    </xf>
    <xf numFmtId="164" fontId="19" fillId="0" borderId="0" xfId="29" applyFont="1" applyBorder="1" applyAlignment="1" applyProtection="1">
      <alignment horizontal="left"/>
      <protection/>
    </xf>
    <xf numFmtId="164" fontId="12" fillId="0" borderId="0" xfId="21" applyFont="1" applyAlignment="1" applyProtection="1">
      <alignment horizontal="center"/>
      <protection/>
    </xf>
    <xf numFmtId="164" fontId="12" fillId="0" borderId="0" xfId="21" applyFont="1" applyAlignment="1">
      <alignment horizontal="centerContinuous"/>
      <protection/>
    </xf>
    <xf numFmtId="165" fontId="12" fillId="0" borderId="0" xfId="21" applyNumberFormat="1" applyFont="1" applyAlignment="1">
      <alignment horizontal="centerContinuous"/>
      <protection/>
    </xf>
    <xf numFmtId="0" fontId="12" fillId="0" borderId="0" xfId="0" applyFont="1" applyAlignment="1" applyProtection="1">
      <alignment horizontal="right"/>
      <protection/>
    </xf>
    <xf numFmtId="37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 horizontal="centerContinuous"/>
    </xf>
    <xf numFmtId="165" fontId="12" fillId="0" borderId="0" xfId="0" applyNumberFormat="1" applyFont="1" applyAlignment="1">
      <alignment horizontal="centerContinuous"/>
    </xf>
    <xf numFmtId="164" fontId="12" fillId="0" borderId="2" xfId="21" applyFont="1" applyBorder="1">
      <alignment/>
      <protection/>
    </xf>
    <xf numFmtId="164" fontId="12" fillId="0" borderId="2" xfId="21" applyFont="1" applyBorder="1" applyAlignment="1" applyProtection="1">
      <alignment horizontal="right"/>
      <protection/>
    </xf>
    <xf numFmtId="164" fontId="12" fillId="0" borderId="2" xfId="21" applyFont="1" applyBorder="1" applyAlignment="1">
      <alignment horizontal="center"/>
      <protection/>
    </xf>
    <xf numFmtId="165" fontId="12" fillId="0" borderId="2" xfId="21" applyNumberFormat="1" applyFont="1" applyBorder="1" applyAlignment="1">
      <alignment horizontal="center"/>
      <protection/>
    </xf>
    <xf numFmtId="164" fontId="10" fillId="0" borderId="2" xfId="28" applyFont="1" applyBorder="1" applyAlignment="1" applyProtection="1">
      <alignment horizontal="left"/>
      <protection/>
    </xf>
    <xf numFmtId="167" fontId="12" fillId="0" borderId="2" xfId="28" applyNumberFormat="1" applyFont="1" applyBorder="1" applyAlignment="1" applyProtection="1">
      <alignment/>
      <protection/>
    </xf>
    <xf numFmtId="5" fontId="21" fillId="0" borderId="2" xfId="28" applyNumberFormat="1" applyFont="1" applyBorder="1">
      <alignment/>
      <protection/>
    </xf>
    <xf numFmtId="5" fontId="12" fillId="0" borderId="2" xfId="28" applyNumberFormat="1" applyFont="1" applyBorder="1" applyAlignment="1" applyProtection="1">
      <alignment horizontal="left"/>
      <protection/>
    </xf>
    <xf numFmtId="165" fontId="12" fillId="0" borderId="2" xfId="28" applyNumberFormat="1" applyFont="1" applyBorder="1" applyAlignment="1" applyProtection="1">
      <alignment/>
      <protection/>
    </xf>
    <xf numFmtId="0" fontId="23" fillId="0" borderId="1" xfId="0" applyFont="1" applyBorder="1" applyAlignment="1">
      <alignment/>
    </xf>
    <xf numFmtId="164" fontId="24" fillId="0" borderId="0" xfId="23" applyFont="1">
      <alignment/>
      <protection/>
    </xf>
    <xf numFmtId="166" fontId="0" fillId="0" borderId="0" xfId="0" applyNumberFormat="1" applyAlignment="1">
      <alignment/>
    </xf>
    <xf numFmtId="164" fontId="12" fillId="0" borderId="0" xfId="21" applyFont="1" applyAlignment="1">
      <alignment horizontal="right"/>
      <protection/>
    </xf>
    <xf numFmtId="164" fontId="12" fillId="0" borderId="0" xfId="21" applyFont="1" applyAlignment="1" applyProtection="1">
      <alignment horizontal="right"/>
      <protection/>
    </xf>
    <xf numFmtId="0" fontId="12" fillId="0" borderId="0" xfId="0" applyFont="1" applyAlignment="1">
      <alignment horizontal="right"/>
    </xf>
    <xf numFmtId="164" fontId="9" fillId="0" borderId="0" xfId="23" applyFont="1" applyBorder="1" applyAlignment="1">
      <alignment horizontal="left" vertical="top"/>
      <protection/>
    </xf>
    <xf numFmtId="0" fontId="14" fillId="0" borderId="0" xfId="0" applyFont="1" applyBorder="1" applyAlignment="1">
      <alignment horizontal="left" vertical="top"/>
    </xf>
    <xf numFmtId="0" fontId="12" fillId="0" borderId="0" xfId="0" applyFont="1" applyAlignment="1" applyProtection="1">
      <alignment horizontal="left" wrapText="1"/>
      <protection/>
    </xf>
    <xf numFmtId="164" fontId="12" fillId="0" borderId="0" xfId="23" applyFont="1" applyAlignment="1">
      <alignment wrapText="1"/>
      <protection/>
    </xf>
    <xf numFmtId="170" fontId="25" fillId="0" borderId="0" xfId="0" applyNumberFormat="1" applyFont="1" applyBorder="1" applyAlignment="1">
      <alignment/>
    </xf>
    <xf numFmtId="171" fontId="25" fillId="0" borderId="0" xfId="0" applyNumberFormat="1" applyFont="1" applyBorder="1" applyAlignment="1">
      <alignment/>
    </xf>
    <xf numFmtId="172" fontId="25" fillId="0" borderId="0" xfId="0" applyNumberFormat="1" applyFont="1" applyBorder="1" applyAlignment="1">
      <alignment/>
    </xf>
    <xf numFmtId="171" fontId="12" fillId="0" borderId="0" xfId="21" applyNumberFormat="1" applyFont="1" applyProtection="1">
      <alignment/>
      <protection/>
    </xf>
    <xf numFmtId="170" fontId="12" fillId="0" borderId="0" xfId="21" applyNumberFormat="1" applyFont="1" applyProtection="1">
      <alignment/>
      <protection/>
    </xf>
    <xf numFmtId="170" fontId="12" fillId="0" borderId="0" xfId="21" applyNumberFormat="1" applyFont="1" applyAlignment="1" applyProtection="1">
      <alignment horizontal="fill"/>
      <protection/>
    </xf>
    <xf numFmtId="170" fontId="12" fillId="0" borderId="0" xfId="21" applyNumberFormat="1" applyFont="1">
      <alignment/>
      <protection/>
    </xf>
    <xf numFmtId="170" fontId="12" fillId="0" borderId="0" xfId="21" applyNumberFormat="1" applyFont="1" applyBorder="1" applyProtection="1">
      <alignment/>
      <protection/>
    </xf>
    <xf numFmtId="170" fontId="18" fillId="0" borderId="0" xfId="21" applyNumberFormat="1" applyFont="1" applyProtection="1">
      <alignment/>
      <protection/>
    </xf>
    <xf numFmtId="170" fontId="12" fillId="0" borderId="0" xfId="21" applyNumberFormat="1" applyFont="1" applyAlignment="1" applyProtection="1">
      <alignment horizontal="right"/>
      <protection/>
    </xf>
    <xf numFmtId="170" fontId="12" fillId="0" borderId="3" xfId="21" applyNumberFormat="1" applyFont="1" applyBorder="1" applyProtection="1">
      <alignment/>
      <protection/>
    </xf>
    <xf numFmtId="173" fontId="12" fillId="0" borderId="0" xfId="30" applyNumberFormat="1" applyFont="1" applyBorder="1" applyAlignment="1">
      <alignment horizontal="right"/>
    </xf>
    <xf numFmtId="164" fontId="10" fillId="0" borderId="0" xfId="28" applyFont="1" applyBorder="1">
      <alignment/>
      <protection/>
    </xf>
    <xf numFmtId="173" fontId="12" fillId="0" borderId="3" xfId="30" applyNumberFormat="1" applyFont="1" applyBorder="1" applyAlignment="1">
      <alignment horizontal="right"/>
    </xf>
    <xf numFmtId="164" fontId="10" fillId="0" borderId="0" xfId="29" applyFont="1" applyBorder="1" applyAlignment="1" applyProtection="1">
      <alignment horizontal="left" wrapText="1"/>
      <protection/>
    </xf>
    <xf numFmtId="4" fontId="0" fillId="0" borderId="0" xfId="0" applyNumberFormat="1" applyAlignment="1">
      <alignment/>
    </xf>
    <xf numFmtId="164" fontId="12" fillId="0" borderId="0" xfId="28" applyFont="1" applyAlignment="1">
      <alignment wrapText="1"/>
      <protection/>
    </xf>
    <xf numFmtId="4" fontId="12" fillId="0" borderId="0" xfId="21" applyNumberFormat="1" applyFont="1" applyProtection="1">
      <alignment/>
      <protection/>
    </xf>
    <xf numFmtId="4" fontId="12" fillId="0" borderId="0" xfId="21" applyNumberFormat="1" applyFont="1">
      <alignment/>
      <protection/>
    </xf>
    <xf numFmtId="4" fontId="12" fillId="0" borderId="2" xfId="28" applyNumberFormat="1" applyFont="1" applyBorder="1">
      <alignment/>
      <protection/>
    </xf>
    <xf numFmtId="4" fontId="12" fillId="0" borderId="0" xfId="21" applyNumberFormat="1" applyFont="1" applyAlignment="1" applyProtection="1">
      <alignment horizontal="right"/>
      <protection/>
    </xf>
    <xf numFmtId="171" fontId="12" fillId="0" borderId="0" xfId="21" applyNumberFormat="1" applyFont="1" applyAlignment="1" applyProtection="1">
      <alignment horizontal="right"/>
      <protection/>
    </xf>
    <xf numFmtId="4" fontId="12" fillId="0" borderId="0" xfId="21" applyNumberFormat="1" applyFont="1" applyAlignment="1" applyProtection="1">
      <alignment horizontal="center"/>
      <protection/>
    </xf>
    <xf numFmtId="4" fontId="12" fillId="0" borderId="0" xfId="21" applyNumberFormat="1" applyFont="1" applyAlignment="1">
      <alignment horizontal="center"/>
      <protection/>
    </xf>
    <xf numFmtId="173" fontId="12" fillId="0" borderId="0" xfId="30" applyNumberFormat="1" applyFont="1" applyBorder="1" applyAlignment="1" quotePrefix="1">
      <alignment horizontal="center"/>
    </xf>
    <xf numFmtId="4" fontId="12" fillId="0" borderId="0" xfId="21" applyNumberFormat="1" applyFont="1" applyBorder="1" applyAlignment="1" applyProtection="1">
      <alignment horizontal="right"/>
      <protection/>
    </xf>
    <xf numFmtId="4" fontId="12" fillId="0" borderId="0" xfId="21" applyNumberFormat="1" applyFont="1" applyBorder="1" applyProtection="1">
      <alignment/>
      <protection/>
    </xf>
    <xf numFmtId="171" fontId="12" fillId="0" borderId="0" xfId="21" applyNumberFormat="1" applyFont="1" applyBorder="1" applyAlignment="1" applyProtection="1">
      <alignment horizontal="right"/>
      <protection/>
    </xf>
    <xf numFmtId="4" fontId="12" fillId="0" borderId="0" xfId="21" applyNumberFormat="1" applyFont="1" applyBorder="1" applyAlignment="1" applyProtection="1">
      <alignment horizontal="center"/>
      <protection/>
    </xf>
    <xf numFmtId="4" fontId="12" fillId="0" borderId="0" xfId="21" applyNumberFormat="1" applyFont="1" applyBorder="1" applyAlignment="1">
      <alignment horizontal="center"/>
      <protection/>
    </xf>
    <xf numFmtId="4" fontId="12" fillId="0" borderId="3" xfId="21" applyNumberFormat="1" applyFont="1" applyBorder="1" applyAlignment="1" applyProtection="1">
      <alignment horizontal="right"/>
      <protection/>
    </xf>
    <xf numFmtId="4" fontId="12" fillId="0" borderId="3" xfId="21" applyNumberFormat="1" applyFont="1" applyBorder="1" applyProtection="1">
      <alignment/>
      <protection/>
    </xf>
    <xf numFmtId="171" fontId="12" fillId="0" borderId="3" xfId="21" applyNumberFormat="1" applyFont="1" applyBorder="1" applyAlignment="1" applyProtection="1">
      <alignment horizontal="right"/>
      <protection/>
    </xf>
    <xf numFmtId="4" fontId="12" fillId="0" borderId="3" xfId="21" applyNumberFormat="1" applyFont="1" applyBorder="1">
      <alignment/>
      <protection/>
    </xf>
    <xf numFmtId="173" fontId="12" fillId="0" borderId="3" xfId="30" applyNumberFormat="1" applyFont="1" applyBorder="1" applyAlignment="1" quotePrefix="1">
      <alignment horizontal="center"/>
    </xf>
    <xf numFmtId="4" fontId="12" fillId="0" borderId="0" xfId="21" applyNumberFormat="1" applyFont="1" applyBorder="1" applyAlignment="1" applyProtection="1" quotePrefix="1">
      <alignment horizontal="center"/>
      <protection/>
    </xf>
    <xf numFmtId="4" fontId="12" fillId="0" borderId="0" xfId="21" applyNumberFormat="1" applyFont="1" applyBorder="1">
      <alignment/>
      <protection/>
    </xf>
    <xf numFmtId="4" fontId="12" fillId="0" borderId="0" xfId="21" applyNumberFormat="1" applyFont="1" applyAlignment="1">
      <alignment horizontal="right"/>
      <protection/>
    </xf>
    <xf numFmtId="170" fontId="12" fillId="0" borderId="3" xfId="21" applyNumberFormat="1" applyFont="1" applyBorder="1" applyAlignment="1" applyProtection="1">
      <alignment horizontal="right"/>
      <protection/>
    </xf>
    <xf numFmtId="4" fontId="12" fillId="0" borderId="3" xfId="21" applyNumberFormat="1" applyFont="1" applyBorder="1" applyAlignment="1" applyProtection="1" quotePrefix="1">
      <alignment horizontal="right"/>
      <protection/>
    </xf>
    <xf numFmtId="174" fontId="0" fillId="0" borderId="0" xfId="0" applyNumberFormat="1" applyAlignment="1">
      <alignment/>
    </xf>
    <xf numFmtId="171" fontId="12" fillId="0" borderId="0" xfId="21" applyNumberFormat="1" applyFont="1" applyAlignment="1" applyProtection="1">
      <alignment vertical="top"/>
      <protection/>
    </xf>
    <xf numFmtId="164" fontId="12" fillId="0" borderId="0" xfId="21" applyFont="1" applyAlignment="1">
      <alignment vertical="top"/>
      <protection/>
    </xf>
    <xf numFmtId="173" fontId="12" fillId="0" borderId="0" xfId="30" applyNumberFormat="1" applyFont="1" applyBorder="1" applyAlignment="1">
      <alignment horizontal="right" vertical="top"/>
    </xf>
    <xf numFmtId="166" fontId="12" fillId="0" borderId="0" xfId="21" applyNumberFormat="1" applyFont="1" applyProtection="1">
      <alignment/>
      <protection/>
    </xf>
    <xf numFmtId="166" fontId="12" fillId="0" borderId="0" xfId="21" applyNumberFormat="1" applyFont="1" applyBorder="1" applyAlignment="1" applyProtection="1">
      <alignment horizontal="right"/>
      <protection/>
    </xf>
    <xf numFmtId="166" fontId="12" fillId="0" borderId="0" xfId="21" applyNumberFormat="1" applyFont="1" applyAlignment="1" applyProtection="1">
      <alignment horizontal="right" vertical="top"/>
      <protection/>
    </xf>
    <xf numFmtId="171" fontId="12" fillId="0" borderId="0" xfId="21" applyNumberFormat="1" applyFont="1" applyAlignment="1" applyProtection="1">
      <alignment horizontal="right" vertical="top"/>
      <protection/>
    </xf>
    <xf numFmtId="4" fontId="12" fillId="0" borderId="0" xfId="21" applyNumberFormat="1" applyFont="1" applyAlignment="1" applyProtection="1">
      <alignment horizontal="right" vertical="top"/>
      <protection/>
    </xf>
    <xf numFmtId="164" fontId="12" fillId="0" borderId="0" xfId="21" applyFont="1" applyAlignment="1">
      <alignment horizontal="right" vertical="top"/>
      <protection/>
    </xf>
    <xf numFmtId="166" fontId="12" fillId="0" borderId="0" xfId="21" applyNumberFormat="1" applyFont="1" applyAlignment="1" applyProtection="1">
      <alignment vertical="top"/>
      <protection/>
    </xf>
    <xf numFmtId="4" fontId="18" fillId="0" borderId="3" xfId="25" applyNumberFormat="1" applyFont="1" applyBorder="1" applyProtection="1">
      <alignment/>
      <protection/>
    </xf>
    <xf numFmtId="166" fontId="18" fillId="0" borderId="3" xfId="25" applyNumberFormat="1" applyFont="1" applyBorder="1" applyProtection="1">
      <alignment/>
      <protection/>
    </xf>
    <xf numFmtId="164" fontId="18" fillId="0" borderId="3" xfId="25" applyFont="1" applyBorder="1">
      <alignment/>
      <protection/>
    </xf>
    <xf numFmtId="2" fontId="12" fillId="0" borderId="0" xfId="25" applyNumberFormat="1" applyFont="1" applyAlignment="1" applyProtection="1">
      <alignment vertical="top"/>
      <protection/>
    </xf>
    <xf numFmtId="2" fontId="13" fillId="0" borderId="0" xfId="25" applyNumberFormat="1" applyFont="1" applyAlignment="1">
      <alignment vertical="top"/>
      <protection/>
    </xf>
    <xf numFmtId="164" fontId="12" fillId="0" borderId="0" xfId="25" applyFont="1" applyAlignment="1">
      <alignment vertical="top"/>
      <protection/>
    </xf>
    <xf numFmtId="164" fontId="12" fillId="0" borderId="0" xfId="25" applyFont="1" applyAlignment="1" applyProtection="1">
      <alignment horizontal="left" vertical="top" wrapText="1"/>
      <protection/>
    </xf>
    <xf numFmtId="0" fontId="7" fillId="0" borderId="0" xfId="27" applyFont="1" applyBorder="1" applyAlignment="1">
      <alignment vertical="top" wrapText="1"/>
      <protection/>
    </xf>
    <xf numFmtId="0" fontId="2" fillId="0" borderId="0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164" fontId="4" fillId="0" borderId="0" xfId="21" applyFont="1" applyAlignment="1" applyProtection="1">
      <alignment horizontal="center"/>
      <protection/>
    </xf>
    <xf numFmtId="0" fontId="7" fillId="0" borderId="0" xfId="27" applyFont="1" applyBorder="1" applyAlignment="1">
      <alignment horizontal="left" vertical="top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ONEWCP" xfId="21"/>
    <cellStyle name="Normal_CISENEW2" xfId="22"/>
    <cellStyle name="Normal_EHRNEW2" xfId="23"/>
    <cellStyle name="Normal_ENGNEWCP" xfId="24"/>
    <cellStyle name="Normal_GEONEW2" xfId="25"/>
    <cellStyle name="Normal_MPSNEWCP" xfId="26"/>
    <cellStyle name="Normal_RRANEW" xfId="27"/>
    <cellStyle name="Normal_SBENEW2" xfId="28"/>
    <cellStyle name="Normal_TOTNSF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showGridLines="0" tabSelected="1" workbookViewId="0" topLeftCell="A67">
      <selection activeCell="A80" sqref="A80"/>
    </sheetView>
  </sheetViews>
  <sheetFormatPr defaultColWidth="9.140625" defaultRowHeight="12.75"/>
  <cols>
    <col min="1" max="1" width="53.7109375" style="0" customWidth="1"/>
    <col min="2" max="2" width="11.00390625" style="0" customWidth="1"/>
    <col min="3" max="3" width="2.140625" style="0" customWidth="1"/>
    <col min="4" max="4" width="12.00390625" style="0" customWidth="1"/>
    <col min="5" max="5" width="1.421875" style="0" customWidth="1"/>
    <col min="6" max="6" width="11.140625" style="0" customWidth="1"/>
    <col min="7" max="7" width="2.00390625" style="0" customWidth="1"/>
    <col min="8" max="8" width="10.421875" style="0" bestFit="1" customWidth="1"/>
    <col min="9" max="9" width="2.7109375" style="0" customWidth="1"/>
  </cols>
  <sheetData>
    <row r="1" spans="1:10" ht="15.75" customHeight="1">
      <c r="A1" s="297" t="s">
        <v>55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2.75">
      <c r="A2" s="298" t="s">
        <v>48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3.5" thickBot="1">
      <c r="A3" s="74"/>
      <c r="B3" s="74"/>
      <c r="C3" s="74"/>
      <c r="D3" s="74"/>
      <c r="E3" s="74"/>
      <c r="F3" s="74"/>
      <c r="G3" s="75"/>
      <c r="H3" s="74"/>
      <c r="I3" s="74"/>
      <c r="J3" s="76"/>
    </row>
    <row r="4" spans="1:10" ht="15">
      <c r="A4" s="88"/>
      <c r="B4" s="230"/>
      <c r="C4" s="230"/>
      <c r="D4" s="230"/>
      <c r="E4" s="230"/>
      <c r="F4" s="231"/>
      <c r="G4" s="88"/>
      <c r="H4" s="212" t="s">
        <v>53</v>
      </c>
      <c r="I4" s="212"/>
      <c r="J4" s="213"/>
    </row>
    <row r="5" spans="1:10" ht="15">
      <c r="A5" s="211" t="s">
        <v>0</v>
      </c>
      <c r="B5" s="214" t="s">
        <v>1</v>
      </c>
      <c r="C5" s="214"/>
      <c r="D5" s="215" t="s">
        <v>64</v>
      </c>
      <c r="E5" s="215"/>
      <c r="F5" s="232" t="s">
        <v>71</v>
      </c>
      <c r="G5" s="116"/>
      <c r="H5" s="216" t="s">
        <v>64</v>
      </c>
      <c r="I5" s="216"/>
      <c r="J5" s="217"/>
    </row>
    <row r="6" spans="1:10" ht="15.75" thickBot="1">
      <c r="A6" s="218"/>
      <c r="B6" s="219" t="s">
        <v>49</v>
      </c>
      <c r="C6" s="219"/>
      <c r="D6" s="219" t="s">
        <v>50</v>
      </c>
      <c r="E6" s="219"/>
      <c r="F6" s="219" t="s">
        <v>50</v>
      </c>
      <c r="G6" s="218"/>
      <c r="H6" s="220" t="s">
        <v>51</v>
      </c>
      <c r="I6" s="220"/>
      <c r="J6" s="221" t="s">
        <v>52</v>
      </c>
    </row>
    <row r="7" spans="1:10" ht="12.75">
      <c r="A7" s="1"/>
      <c r="B7" s="1"/>
      <c r="C7" s="1"/>
      <c r="D7" s="1"/>
      <c r="E7" s="1"/>
      <c r="F7" s="1"/>
      <c r="G7" s="2"/>
      <c r="H7" s="1"/>
      <c r="I7" s="1"/>
      <c r="J7" s="3"/>
    </row>
    <row r="8" spans="1:10" ht="14.25">
      <c r="A8" s="77" t="s">
        <v>2</v>
      </c>
      <c r="B8" s="84"/>
      <c r="C8" s="84"/>
      <c r="D8" s="84"/>
      <c r="E8" s="84"/>
      <c r="F8" s="85"/>
      <c r="G8" s="84"/>
      <c r="H8" s="84"/>
      <c r="I8" s="84"/>
      <c r="J8" s="86"/>
    </row>
    <row r="9" spans="1:10" ht="14.25">
      <c r="A9" s="84"/>
      <c r="B9" s="84"/>
      <c r="C9" s="84"/>
      <c r="D9" s="84"/>
      <c r="E9" s="84"/>
      <c r="F9" s="85"/>
      <c r="G9" s="84"/>
      <c r="H9" s="84"/>
      <c r="I9" s="84"/>
      <c r="J9" s="86"/>
    </row>
    <row r="10" spans="1:10" ht="15">
      <c r="A10" s="87" t="s">
        <v>3</v>
      </c>
      <c r="B10" s="240">
        <v>108.46</v>
      </c>
      <c r="C10" s="240"/>
      <c r="D10" s="240">
        <v>111.22</v>
      </c>
      <c r="E10" s="240"/>
      <c r="F10" s="240">
        <v>116.37</v>
      </c>
      <c r="G10" s="240"/>
      <c r="H10" s="240">
        <f>F10-D10</f>
        <v>5.150000000000006</v>
      </c>
      <c r="I10" s="88"/>
      <c r="J10" s="248">
        <f>IF(D10=0,"N/A  ",H10/D10)</f>
        <v>0.04630462147095851</v>
      </c>
    </row>
    <row r="11" spans="1:10" ht="15">
      <c r="A11" s="88"/>
      <c r="B11" s="90"/>
      <c r="C11" s="90"/>
      <c r="D11" s="90"/>
      <c r="E11" s="90"/>
      <c r="F11" s="90"/>
      <c r="G11" s="88"/>
      <c r="H11" s="90"/>
      <c r="I11" s="88"/>
      <c r="J11" s="90"/>
    </row>
    <row r="12" spans="1:10" ht="15">
      <c r="A12" s="87" t="s">
        <v>105</v>
      </c>
      <c r="B12" s="241">
        <v>100.83</v>
      </c>
      <c r="C12" s="241"/>
      <c r="D12" s="241">
        <v>100.74</v>
      </c>
      <c r="E12" s="241"/>
      <c r="F12" s="241">
        <v>105.49</v>
      </c>
      <c r="G12" s="241"/>
      <c r="H12" s="241">
        <f>F12-D12</f>
        <v>4.75</v>
      </c>
      <c r="I12" s="88"/>
      <c r="J12" s="248">
        <f>IF(D12=0,"N/A  ",H12/D12)</f>
        <v>0.04715108199324995</v>
      </c>
    </row>
    <row r="13" spans="1:10" ht="15">
      <c r="A13" s="88"/>
      <c r="B13" s="242"/>
      <c r="C13" s="242"/>
      <c r="D13" s="242"/>
      <c r="E13" s="242"/>
      <c r="F13" s="242"/>
      <c r="G13" s="243"/>
      <c r="H13" s="242"/>
      <c r="I13" s="88"/>
      <c r="J13" s="90"/>
    </row>
    <row r="14" spans="1:10" ht="15">
      <c r="A14" s="87" t="s">
        <v>4</v>
      </c>
      <c r="B14" s="241">
        <v>107.21</v>
      </c>
      <c r="C14" s="241"/>
      <c r="D14" s="241">
        <v>109.61</v>
      </c>
      <c r="E14" s="241"/>
      <c r="F14" s="241">
        <v>114.66</v>
      </c>
      <c r="G14" s="241"/>
      <c r="H14" s="241">
        <f>F14-D14</f>
        <v>5.049999999999997</v>
      </c>
      <c r="I14" s="88"/>
      <c r="J14" s="248">
        <f>IF(D14=0,"N/A  ",H14/D14)</f>
        <v>0.0460724386461089</v>
      </c>
    </row>
    <row r="15" spans="1:10" ht="15">
      <c r="A15" s="88"/>
      <c r="B15" s="242"/>
      <c r="C15" s="242"/>
      <c r="D15" s="242"/>
      <c r="E15" s="242"/>
      <c r="F15" s="242"/>
      <c r="G15" s="243"/>
      <c r="H15" s="242"/>
      <c r="I15" s="88"/>
      <c r="J15" s="90"/>
    </row>
    <row r="16" spans="1:10" ht="15">
      <c r="A16" s="87" t="s">
        <v>54</v>
      </c>
      <c r="B16" s="244">
        <v>82.02</v>
      </c>
      <c r="C16" s="244"/>
      <c r="D16" s="244">
        <v>85.9</v>
      </c>
      <c r="E16" s="244"/>
      <c r="F16" s="244">
        <v>96.1</v>
      </c>
      <c r="G16" s="244"/>
      <c r="H16" s="244">
        <f>F16-D16</f>
        <v>10.199999999999989</v>
      </c>
      <c r="I16" s="91"/>
      <c r="J16" s="92">
        <f aca="true" t="shared" si="0" ref="J16:J24">IF(D16=0,"N/A  ",H16/D16)</f>
        <v>0.11874272409778798</v>
      </c>
    </row>
    <row r="17" spans="1:10" ht="15">
      <c r="A17" s="93" t="s">
        <v>5</v>
      </c>
      <c r="B17" s="245">
        <v>51.28</v>
      </c>
      <c r="C17" s="245"/>
      <c r="D17" s="245">
        <v>53.58</v>
      </c>
      <c r="E17" s="245"/>
      <c r="F17" s="245">
        <v>61.32</v>
      </c>
      <c r="G17" s="245"/>
      <c r="H17" s="245">
        <f>F17-D17</f>
        <v>7.740000000000002</v>
      </c>
      <c r="I17" s="94"/>
      <c r="J17" s="95">
        <f t="shared" si="0"/>
        <v>0.14445688689809635</v>
      </c>
    </row>
    <row r="18" spans="1:10" ht="15">
      <c r="A18" s="93" t="s">
        <v>6</v>
      </c>
      <c r="B18" s="245">
        <v>30.74</v>
      </c>
      <c r="C18" s="245"/>
      <c r="D18" s="245">
        <v>32.32</v>
      </c>
      <c r="E18" s="245"/>
      <c r="F18" s="245">
        <v>34.78</v>
      </c>
      <c r="G18" s="245"/>
      <c r="H18" s="245">
        <f>F18-D18</f>
        <v>2.460000000000001</v>
      </c>
      <c r="I18" s="94"/>
      <c r="J18" s="95">
        <f t="shared" si="0"/>
        <v>0.07611386138613864</v>
      </c>
    </row>
    <row r="19" spans="1:10" ht="15">
      <c r="A19" s="88"/>
      <c r="B19" s="242"/>
      <c r="C19" s="242"/>
      <c r="D19" s="242"/>
      <c r="E19" s="242"/>
      <c r="F19" s="242"/>
      <c r="G19" s="243"/>
      <c r="H19" s="242"/>
      <c r="I19" s="88"/>
      <c r="J19" s="90"/>
    </row>
    <row r="20" spans="1:10" ht="15">
      <c r="A20" s="87" t="s">
        <v>7</v>
      </c>
      <c r="B20" s="246">
        <v>81.87</v>
      </c>
      <c r="C20" s="246"/>
      <c r="D20" s="246">
        <v>99.16</v>
      </c>
      <c r="E20" s="246"/>
      <c r="F20" s="246">
        <v>99.16</v>
      </c>
      <c r="G20" s="243"/>
      <c r="H20" s="241">
        <f>F20-D20</f>
        <v>0</v>
      </c>
      <c r="I20" s="88"/>
      <c r="J20" s="248">
        <f>IF(D20=0,"N/A  ",H20/D20)</f>
        <v>0</v>
      </c>
    </row>
    <row r="21" spans="1:10" ht="15">
      <c r="A21" s="88"/>
      <c r="B21" s="242"/>
      <c r="C21" s="242"/>
      <c r="D21" s="242"/>
      <c r="E21" s="242"/>
      <c r="F21" s="242"/>
      <c r="G21" s="243"/>
      <c r="H21" s="242"/>
      <c r="I21" s="88"/>
      <c r="J21" s="90"/>
    </row>
    <row r="22" spans="1:10" ht="15">
      <c r="A22" s="87" t="s">
        <v>107</v>
      </c>
      <c r="B22" s="247">
        <v>100.51</v>
      </c>
      <c r="C22" s="247"/>
      <c r="D22" s="247">
        <v>101.22</v>
      </c>
      <c r="E22" s="247"/>
      <c r="F22" s="247">
        <v>101.22</v>
      </c>
      <c r="G22" s="247"/>
      <c r="H22" s="275">
        <f>F22-D22</f>
        <v>0</v>
      </c>
      <c r="I22" s="97"/>
      <c r="J22" s="250">
        <f>IF(D22=0,"N/A  ",H22/D22)</f>
        <v>0</v>
      </c>
    </row>
    <row r="23" spans="1:10" ht="15">
      <c r="A23" s="91"/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15">
      <c r="A24" s="98" t="s">
        <v>8</v>
      </c>
      <c r="B24" s="240">
        <f>B10+B12+B14+B16+B20+B22</f>
        <v>580.9</v>
      </c>
      <c r="C24" s="240"/>
      <c r="D24" s="240">
        <f>D10+D12+D14+D16+D20+D22</f>
        <v>607.85</v>
      </c>
      <c r="E24" s="240"/>
      <c r="F24" s="240">
        <f>F10+F12+F14+F16+F20+F22</f>
        <v>633</v>
      </c>
      <c r="G24" s="240"/>
      <c r="H24" s="240">
        <f>F24-D24</f>
        <v>25.149999999999977</v>
      </c>
      <c r="I24" s="88"/>
      <c r="J24" s="89">
        <f t="shared" si="0"/>
        <v>0.04137533931068516</v>
      </c>
    </row>
    <row r="25" spans="1:10" ht="13.5" thickBot="1">
      <c r="A25" s="2"/>
      <c r="B25" s="2"/>
      <c r="C25" s="2"/>
      <c r="D25" s="2"/>
      <c r="E25" s="2"/>
      <c r="F25" s="2"/>
      <c r="G25" s="2"/>
      <c r="H25" s="2"/>
      <c r="I25" s="2"/>
      <c r="J25" s="10"/>
    </row>
    <row r="26" spans="1:10" ht="9" customHeight="1">
      <c r="A26" s="11"/>
      <c r="B26" s="12"/>
      <c r="C26" s="12"/>
      <c r="D26" s="13"/>
      <c r="E26" s="13"/>
      <c r="F26" s="12"/>
      <c r="G26" s="12"/>
      <c r="H26" s="12"/>
      <c r="I26" s="12"/>
      <c r="J26" s="14"/>
    </row>
    <row r="27" spans="1:10" ht="6.75" customHeight="1">
      <c r="A27" s="2"/>
      <c r="B27" s="2"/>
      <c r="C27" s="2"/>
      <c r="D27" s="2"/>
      <c r="E27" s="2"/>
      <c r="F27" s="2"/>
      <c r="G27" s="2"/>
      <c r="H27" s="7"/>
      <c r="I27" s="8"/>
      <c r="J27" s="9"/>
    </row>
    <row r="28" spans="1:10" ht="14.25">
      <c r="A28" s="82" t="s">
        <v>9</v>
      </c>
      <c r="B28" s="99"/>
      <c r="C28" s="99"/>
      <c r="D28" s="99"/>
      <c r="E28" s="99"/>
      <c r="F28" s="99"/>
      <c r="G28" s="99"/>
      <c r="H28" s="99"/>
      <c r="I28" s="99"/>
      <c r="J28" s="100"/>
    </row>
    <row r="29" spans="1:10" ht="14.25">
      <c r="A29" s="99"/>
      <c r="B29" s="99"/>
      <c r="C29" s="99"/>
      <c r="D29" s="99"/>
      <c r="E29" s="99"/>
      <c r="F29" s="99"/>
      <c r="G29" s="99"/>
      <c r="H29" s="99"/>
      <c r="I29" s="99"/>
      <c r="J29" s="100"/>
    </row>
    <row r="30" spans="1:10" ht="15">
      <c r="A30" s="101" t="s">
        <v>11</v>
      </c>
      <c r="B30" s="240">
        <v>105.3</v>
      </c>
      <c r="C30" s="240"/>
      <c r="D30" s="240">
        <v>122.82</v>
      </c>
      <c r="E30" s="240"/>
      <c r="F30" s="240">
        <v>149.15</v>
      </c>
      <c r="G30" s="240"/>
      <c r="H30" s="240">
        <f>F30-D30</f>
        <v>26.330000000000013</v>
      </c>
      <c r="I30" s="88"/>
      <c r="J30" s="248">
        <f>H30/D30</f>
        <v>0.2143787656733432</v>
      </c>
    </row>
    <row r="32" spans="1:10" ht="15">
      <c r="A32" s="101" t="s">
        <v>10</v>
      </c>
      <c r="B32" s="241">
        <v>141.07</v>
      </c>
      <c r="C32" s="241"/>
      <c r="D32" s="241">
        <v>162.98</v>
      </c>
      <c r="E32" s="241"/>
      <c r="F32" s="241">
        <v>191.98</v>
      </c>
      <c r="G32" s="241"/>
      <c r="H32" s="241">
        <f>F32-D32</f>
        <v>29</v>
      </c>
      <c r="I32" s="88"/>
      <c r="J32" s="248">
        <f>H32/D32</f>
        <v>0.17793594306049823</v>
      </c>
    </row>
    <row r="33" spans="1:10" ht="15">
      <c r="A33" s="102"/>
      <c r="B33" s="102"/>
      <c r="C33" s="102"/>
      <c r="D33" s="102"/>
      <c r="E33" s="102"/>
      <c r="F33" s="102"/>
      <c r="G33" s="102"/>
      <c r="H33" s="102"/>
      <c r="I33" s="102"/>
      <c r="J33" s="102"/>
    </row>
    <row r="34" spans="1:10" ht="15">
      <c r="A34" s="101" t="s">
        <v>12</v>
      </c>
      <c r="B34" s="241">
        <v>103.78</v>
      </c>
      <c r="C34" s="241"/>
      <c r="D34" s="241">
        <v>119.3</v>
      </c>
      <c r="E34" s="241"/>
      <c r="F34" s="241">
        <v>154.63</v>
      </c>
      <c r="G34" s="241"/>
      <c r="H34" s="241">
        <f>F34-D34</f>
        <v>35.33</v>
      </c>
      <c r="I34" s="88"/>
      <c r="J34" s="248">
        <f>H34/D34</f>
        <v>0.2961441743503772</v>
      </c>
    </row>
    <row r="35" spans="1:10" ht="15">
      <c r="A35" s="102"/>
      <c r="B35" s="107"/>
      <c r="C35" s="107"/>
      <c r="D35" s="103"/>
      <c r="E35" s="107"/>
      <c r="F35" s="107"/>
      <c r="G35" s="102"/>
      <c r="H35" s="103"/>
      <c r="I35" s="107"/>
      <c r="J35" s="104"/>
    </row>
    <row r="36" spans="1:10" ht="15">
      <c r="A36" s="102" t="s">
        <v>13</v>
      </c>
      <c r="B36" s="105">
        <v>146.2</v>
      </c>
      <c r="C36" s="106"/>
      <c r="D36" s="105">
        <v>121.59</v>
      </c>
      <c r="E36" s="105"/>
      <c r="F36" s="105">
        <v>78.24</v>
      </c>
      <c r="G36" s="105"/>
      <c r="H36" s="96">
        <f>F36-D36</f>
        <v>-43.35000000000001</v>
      </c>
      <c r="I36" s="102"/>
      <c r="J36" s="115">
        <f>H36/D36</f>
        <v>-0.3565260301011597</v>
      </c>
    </row>
    <row r="37" spans="1:10" ht="15">
      <c r="A37" s="102"/>
      <c r="B37" s="108"/>
      <c r="C37" s="109"/>
      <c r="D37" s="108"/>
      <c r="E37" s="110"/>
      <c r="F37" s="108"/>
      <c r="G37" s="110"/>
      <c r="H37" s="108"/>
      <c r="I37" s="109"/>
      <c r="J37" s="108"/>
    </row>
    <row r="38" spans="1:10" ht="15">
      <c r="A38" s="82" t="s">
        <v>14</v>
      </c>
      <c r="B38" s="240">
        <f>B32+B30+B34+B36</f>
        <v>496.34999999999997</v>
      </c>
      <c r="C38" s="240"/>
      <c r="D38" s="240">
        <f>D32+D30+D34+D36</f>
        <v>526.6899999999999</v>
      </c>
      <c r="E38" s="240"/>
      <c r="F38" s="240">
        <f>F32+F30+F34+F36</f>
        <v>574</v>
      </c>
      <c r="G38" s="240"/>
      <c r="H38" s="240">
        <f>F38-D38</f>
        <v>47.31000000000006</v>
      </c>
      <c r="I38" s="88"/>
      <c r="J38" s="248">
        <f>H38/D38</f>
        <v>0.08982513432949185</v>
      </c>
    </row>
    <row r="39" spans="1:10" ht="13.5" thickBot="1">
      <c r="A39" s="15"/>
      <c r="B39" s="17"/>
      <c r="C39" s="15"/>
      <c r="D39" s="15"/>
      <c r="E39" s="15"/>
      <c r="F39" s="17"/>
      <c r="G39" s="15"/>
      <c r="H39" s="15"/>
      <c r="I39" s="17"/>
      <c r="J39" s="16"/>
    </row>
    <row r="40" spans="1:10" ht="12.75">
      <c r="A40" s="18"/>
      <c r="B40" s="19"/>
      <c r="C40" s="20"/>
      <c r="D40" s="20"/>
      <c r="E40" s="20"/>
      <c r="F40" s="19"/>
      <c r="G40" s="20"/>
      <c r="H40" s="20"/>
      <c r="I40" s="19"/>
      <c r="J40" s="21"/>
    </row>
    <row r="41" spans="1:10" ht="14.25">
      <c r="A41" s="83" t="s">
        <v>15</v>
      </c>
      <c r="B41" s="111"/>
      <c r="C41" s="111"/>
      <c r="D41" s="111"/>
      <c r="E41" s="111"/>
      <c r="F41" s="111"/>
      <c r="G41" s="111"/>
      <c r="H41" s="111"/>
      <c r="I41" s="111"/>
      <c r="J41" s="112"/>
    </row>
    <row r="42" spans="1:10" ht="14.25">
      <c r="A42" s="111"/>
      <c r="B42" s="111"/>
      <c r="C42" s="111"/>
      <c r="D42" s="111"/>
      <c r="E42" s="111"/>
      <c r="F42" s="111"/>
      <c r="G42" s="111"/>
      <c r="H42" s="111"/>
      <c r="I42" s="111"/>
      <c r="J42" s="112"/>
    </row>
    <row r="43" spans="1:10" ht="30">
      <c r="A43" s="235" t="s">
        <v>74</v>
      </c>
      <c r="B43" s="278">
        <v>125.09</v>
      </c>
      <c r="C43" s="278"/>
      <c r="D43" s="278">
        <v>124.44</v>
      </c>
      <c r="E43" s="278"/>
      <c r="F43" s="278">
        <v>144.97</v>
      </c>
      <c r="G43" s="278"/>
      <c r="H43" s="278">
        <f>F43-D43</f>
        <v>20.53</v>
      </c>
      <c r="I43" s="279"/>
      <c r="J43" s="280">
        <f>H43/D43</f>
        <v>0.16497910639665703</v>
      </c>
    </row>
    <row r="44" spans="1:10" ht="15">
      <c r="A44" s="235"/>
      <c r="B44" s="240"/>
      <c r="C44" s="240"/>
      <c r="D44" s="240"/>
      <c r="E44" s="240"/>
      <c r="F44" s="240"/>
      <c r="G44" s="240"/>
      <c r="H44" s="240"/>
      <c r="I44" s="88"/>
      <c r="J44" s="248"/>
    </row>
    <row r="45" spans="1:10" ht="30">
      <c r="A45" s="235" t="s">
        <v>99</v>
      </c>
      <c r="B45" s="241">
        <v>148.82</v>
      </c>
      <c r="C45" s="241"/>
      <c r="D45" s="241">
        <v>152.16</v>
      </c>
      <c r="E45" s="241"/>
      <c r="F45" s="241">
        <v>174.08</v>
      </c>
      <c r="G45" s="241"/>
      <c r="H45" s="241">
        <f>F45-D45</f>
        <v>21.920000000000016</v>
      </c>
      <c r="I45" s="88"/>
      <c r="J45" s="248">
        <f>H45/D45</f>
        <v>0.14405888538380662</v>
      </c>
    </row>
    <row r="46" spans="1:10" ht="15">
      <c r="A46" s="116"/>
      <c r="B46" s="117"/>
      <c r="C46" s="114"/>
      <c r="D46" s="117"/>
      <c r="E46" s="114"/>
      <c r="F46" s="117"/>
      <c r="G46" s="116"/>
      <c r="H46" s="118"/>
      <c r="I46" s="114"/>
      <c r="J46" s="117"/>
    </row>
    <row r="47" spans="1:10" ht="30">
      <c r="A47" s="235" t="s">
        <v>100</v>
      </c>
      <c r="B47" s="241">
        <v>77.91</v>
      </c>
      <c r="C47" s="241"/>
      <c r="D47" s="241">
        <v>80.9</v>
      </c>
      <c r="E47" s="241"/>
      <c r="F47" s="241">
        <v>93.96</v>
      </c>
      <c r="G47" s="241"/>
      <c r="H47" s="241">
        <f>F47-D47</f>
        <v>13.059999999999988</v>
      </c>
      <c r="I47" s="88"/>
      <c r="J47" s="248">
        <f>H47/D47</f>
        <v>0.16143386897404186</v>
      </c>
    </row>
    <row r="48" spans="1:12" ht="15">
      <c r="A48" s="116"/>
      <c r="B48" s="117"/>
      <c r="C48" s="114"/>
      <c r="D48" s="117"/>
      <c r="E48" s="114"/>
      <c r="F48" s="117"/>
      <c r="G48" s="116"/>
      <c r="H48" s="118"/>
      <c r="I48" s="114"/>
      <c r="J48" s="117"/>
      <c r="L48" t="s">
        <v>76</v>
      </c>
    </row>
    <row r="49" spans="1:10" ht="15">
      <c r="A49" s="119" t="s">
        <v>101</v>
      </c>
      <c r="B49" s="241">
        <v>109.65</v>
      </c>
      <c r="C49" s="241"/>
      <c r="D49" s="241">
        <v>120.08</v>
      </c>
      <c r="E49" s="241"/>
      <c r="F49" s="241">
        <v>128.39</v>
      </c>
      <c r="G49" s="241"/>
      <c r="H49" s="241">
        <f>F49-D49</f>
        <v>8.309999999999988</v>
      </c>
      <c r="I49" s="88"/>
      <c r="J49" s="248">
        <f>H49/D49</f>
        <v>0.06920386409060617</v>
      </c>
    </row>
    <row r="50" spans="1:10" ht="15">
      <c r="A50" s="119" t="s">
        <v>91</v>
      </c>
      <c r="B50" s="246" t="s">
        <v>108</v>
      </c>
      <c r="C50" s="246"/>
      <c r="D50" s="246" t="s">
        <v>93</v>
      </c>
      <c r="E50" s="246"/>
      <c r="F50" s="246" t="s">
        <v>94</v>
      </c>
      <c r="G50" s="246"/>
      <c r="H50" s="246" t="s">
        <v>95</v>
      </c>
      <c r="I50" s="230"/>
      <c r="J50" s="248" t="s">
        <v>96</v>
      </c>
    </row>
    <row r="51" spans="1:10" ht="15">
      <c r="A51" s="116"/>
      <c r="B51" s="117"/>
      <c r="C51" s="114"/>
      <c r="D51" s="117"/>
      <c r="E51" s="114"/>
      <c r="F51" s="117"/>
      <c r="G51" s="116"/>
      <c r="H51" s="118"/>
      <c r="I51" s="114"/>
      <c r="J51" s="117"/>
    </row>
    <row r="52" spans="1:10" ht="15">
      <c r="A52" s="113" t="s">
        <v>102</v>
      </c>
      <c r="B52" s="241">
        <v>123.99</v>
      </c>
      <c r="C52" s="241"/>
      <c r="D52" s="241">
        <v>125.97</v>
      </c>
      <c r="E52" s="241"/>
      <c r="F52" s="241">
        <v>116.9</v>
      </c>
      <c r="G52" s="241"/>
      <c r="H52" s="241">
        <f>F52-D52</f>
        <v>-9.069999999999993</v>
      </c>
      <c r="I52" s="88"/>
      <c r="J52" s="248">
        <f>H52/D52</f>
        <v>-0.07200127014368495</v>
      </c>
    </row>
    <row r="53" spans="1:10" ht="15">
      <c r="A53" s="116"/>
      <c r="B53" s="117"/>
      <c r="C53" s="114"/>
      <c r="D53" s="117"/>
      <c r="E53" s="114"/>
      <c r="F53" s="117"/>
      <c r="G53" s="116"/>
      <c r="H53" s="118"/>
      <c r="I53" s="114"/>
      <c r="J53" s="117"/>
    </row>
    <row r="54" spans="1:10" ht="15">
      <c r="A54" s="119" t="s">
        <v>75</v>
      </c>
      <c r="B54" s="247"/>
      <c r="C54" s="247"/>
      <c r="D54" s="247">
        <v>25</v>
      </c>
      <c r="E54" s="247"/>
      <c r="F54" s="247">
        <v>25</v>
      </c>
      <c r="G54" s="247"/>
      <c r="H54" s="247">
        <f>F54-D54</f>
        <v>0</v>
      </c>
      <c r="I54" s="97"/>
      <c r="J54" s="250">
        <f>H54/D54</f>
        <v>0</v>
      </c>
    </row>
    <row r="55" spans="1:10" ht="15">
      <c r="A55" s="119"/>
      <c r="B55" s="244"/>
      <c r="C55" s="244"/>
      <c r="D55" s="244"/>
      <c r="E55" s="244"/>
      <c r="F55" s="244"/>
      <c r="G55" s="244"/>
      <c r="H55" s="244"/>
      <c r="I55" s="91"/>
      <c r="J55" s="248"/>
    </row>
    <row r="56" spans="1:10" ht="15">
      <c r="A56" s="83" t="s">
        <v>16</v>
      </c>
      <c r="B56" s="240">
        <f>+B43+B45+B47+B49+B52+B54</f>
        <v>585.4599999999999</v>
      </c>
      <c r="C56" s="240"/>
      <c r="D56" s="240">
        <f>D43+D45+D47+D49+D52+D54</f>
        <v>628.55</v>
      </c>
      <c r="E56" s="240"/>
      <c r="F56" s="240">
        <f>F43+F45+F47+F49+F52+F54</f>
        <v>683.3</v>
      </c>
      <c r="G56" s="240"/>
      <c r="H56" s="240">
        <f>F56-D56</f>
        <v>54.75</v>
      </c>
      <c r="I56" s="88"/>
      <c r="J56" s="248">
        <f>H56/D56</f>
        <v>0.08710524222416674</v>
      </c>
    </row>
    <row r="57" spans="1:10" ht="13.5" thickBot="1">
      <c r="A57" s="25"/>
      <c r="B57" s="26"/>
      <c r="C57" s="26"/>
      <c r="D57" s="26"/>
      <c r="E57" s="26"/>
      <c r="F57" s="26"/>
      <c r="G57" s="26"/>
      <c r="H57" s="26"/>
      <c r="I57" s="27"/>
      <c r="J57" s="28"/>
    </row>
    <row r="58" spans="1:10" ht="7.5" customHeight="1">
      <c r="A58" s="29"/>
      <c r="B58" s="30"/>
      <c r="C58" s="31"/>
      <c r="D58" s="30"/>
      <c r="E58" s="30"/>
      <c r="F58" s="30"/>
      <c r="G58" s="31"/>
      <c r="H58" s="32"/>
      <c r="I58" s="30"/>
      <c r="J58" s="33"/>
    </row>
    <row r="59" spans="1:10" ht="12.75">
      <c r="A59" s="34"/>
      <c r="B59" s="35"/>
      <c r="C59" s="35"/>
      <c r="D59" s="35"/>
      <c r="E59" s="30"/>
      <c r="F59" s="30"/>
      <c r="G59" s="30"/>
      <c r="H59" s="30"/>
      <c r="I59" s="30"/>
      <c r="J59" s="24"/>
    </row>
    <row r="60" spans="1:10" ht="15.75">
      <c r="A60" s="78" t="s">
        <v>55</v>
      </c>
      <c r="B60" s="78"/>
      <c r="C60" s="78"/>
      <c r="D60" s="78"/>
      <c r="E60" s="78"/>
      <c r="F60" s="78"/>
      <c r="G60" s="78"/>
      <c r="H60" s="78"/>
      <c r="I60" s="78"/>
      <c r="J60" s="78"/>
    </row>
    <row r="61" spans="1:10" ht="12.75">
      <c r="A61" s="79" t="s">
        <v>48</v>
      </c>
      <c r="B61" s="80"/>
      <c r="C61" s="80"/>
      <c r="D61" s="80"/>
      <c r="E61" s="80"/>
      <c r="F61" s="80"/>
      <c r="G61" s="80"/>
      <c r="H61" s="79"/>
      <c r="I61" s="80"/>
      <c r="J61" s="81"/>
    </row>
    <row r="62" spans="1:10" ht="13.5" thickBot="1">
      <c r="A62" s="74"/>
      <c r="B62" s="74"/>
      <c r="C62" s="74"/>
      <c r="D62" s="74"/>
      <c r="E62" s="74"/>
      <c r="F62" s="74"/>
      <c r="G62" s="75"/>
      <c r="H62" s="74"/>
      <c r="I62" s="74"/>
      <c r="J62" s="76"/>
    </row>
    <row r="63" spans="1:10" ht="15">
      <c r="A63" s="88"/>
      <c r="B63" s="230"/>
      <c r="C63" s="230"/>
      <c r="D63" s="230"/>
      <c r="E63" s="230"/>
      <c r="F63" s="231"/>
      <c r="G63" s="88"/>
      <c r="H63" s="212" t="s">
        <v>53</v>
      </c>
      <c r="I63" s="212"/>
      <c r="J63" s="213"/>
    </row>
    <row r="64" spans="1:10" ht="15">
      <c r="A64" s="211" t="s">
        <v>0</v>
      </c>
      <c r="B64" s="214" t="s">
        <v>1</v>
      </c>
      <c r="C64" s="214"/>
      <c r="D64" s="215" t="s">
        <v>64</v>
      </c>
      <c r="E64" s="215"/>
      <c r="F64" s="232" t="s">
        <v>71</v>
      </c>
      <c r="G64" s="116"/>
      <c r="H64" s="216" t="s">
        <v>64</v>
      </c>
      <c r="I64" s="216"/>
      <c r="J64" s="217"/>
    </row>
    <row r="65" spans="1:10" ht="15.75" thickBot="1">
      <c r="A65" s="218"/>
      <c r="B65" s="219" t="s">
        <v>49</v>
      </c>
      <c r="C65" s="219"/>
      <c r="D65" s="219" t="s">
        <v>50</v>
      </c>
      <c r="E65" s="219"/>
      <c r="F65" s="219" t="s">
        <v>50</v>
      </c>
      <c r="G65" s="218"/>
      <c r="H65" s="220" t="s">
        <v>51</v>
      </c>
      <c r="I65" s="220"/>
      <c r="J65" s="221" t="s">
        <v>52</v>
      </c>
    </row>
    <row r="67" spans="1:10" ht="14.25">
      <c r="A67" s="120" t="s">
        <v>17</v>
      </c>
      <c r="B67" s="121"/>
      <c r="C67" s="121"/>
      <c r="D67" s="121"/>
      <c r="E67" s="121"/>
      <c r="F67" s="121"/>
      <c r="G67" s="121"/>
      <c r="H67" s="121"/>
      <c r="I67" s="121"/>
      <c r="J67" s="122"/>
    </row>
    <row r="68" spans="1:10" ht="14.25">
      <c r="A68" s="121"/>
      <c r="B68" s="121"/>
      <c r="C68" s="121"/>
      <c r="D68" s="121"/>
      <c r="E68" s="121"/>
      <c r="F68" s="123"/>
      <c r="G68" s="121"/>
      <c r="H68" s="121"/>
      <c r="I68" s="121"/>
      <c r="J68" s="122"/>
    </row>
    <row r="69" spans="1:10" ht="15">
      <c r="A69" s="124" t="s">
        <v>56</v>
      </c>
      <c r="B69" s="240">
        <v>216.13</v>
      </c>
      <c r="C69" s="240"/>
      <c r="D69" s="240">
        <v>226.85</v>
      </c>
      <c r="E69" s="240"/>
      <c r="F69" s="240">
        <v>240.84</v>
      </c>
      <c r="G69" s="240"/>
      <c r="H69" s="240">
        <f>F69-D69</f>
        <v>13.990000000000009</v>
      </c>
      <c r="I69" s="88"/>
      <c r="J69" s="248">
        <f>H69/D69</f>
        <v>0.061670707515979764</v>
      </c>
    </row>
    <row r="70" spans="1:10" ht="15">
      <c r="A70" s="125" t="s">
        <v>18</v>
      </c>
      <c r="B70" s="126">
        <v>132.65</v>
      </c>
      <c r="C70" s="127"/>
      <c r="D70" s="126">
        <v>141.12</v>
      </c>
      <c r="E70" s="127"/>
      <c r="F70" s="126">
        <v>151.09</v>
      </c>
      <c r="G70" s="127"/>
      <c r="H70" s="126">
        <f>F70-D70</f>
        <v>9.969999999999999</v>
      </c>
      <c r="I70" s="128"/>
      <c r="J70" s="129">
        <f>H70/D70</f>
        <v>0.07064909297052153</v>
      </c>
    </row>
    <row r="71" spans="1:10" ht="15">
      <c r="A71" s="125" t="s">
        <v>19</v>
      </c>
      <c r="B71" s="126">
        <v>83.48</v>
      </c>
      <c r="C71" s="127"/>
      <c r="D71" s="126">
        <v>85.73</v>
      </c>
      <c r="E71" s="127"/>
      <c r="F71" s="126">
        <v>89.75</v>
      </c>
      <c r="G71" s="127"/>
      <c r="H71" s="126">
        <f>F71-D71</f>
        <v>4.019999999999996</v>
      </c>
      <c r="I71" s="128"/>
      <c r="J71" s="129">
        <f>H71/D71</f>
        <v>0.046891403242738786</v>
      </c>
    </row>
    <row r="72" spans="1:10" ht="15">
      <c r="A72" s="125"/>
      <c r="B72" s="130"/>
      <c r="C72" s="131"/>
      <c r="D72" s="130"/>
      <c r="E72" s="130"/>
      <c r="F72" s="130"/>
      <c r="G72" s="130"/>
      <c r="H72" s="130"/>
      <c r="I72" s="128"/>
      <c r="J72" s="129"/>
    </row>
    <row r="73" spans="1:10" ht="15">
      <c r="A73" s="124" t="s">
        <v>57</v>
      </c>
      <c r="B73" s="241">
        <v>140.35</v>
      </c>
      <c r="C73" s="241"/>
      <c r="D73" s="241">
        <v>152.3</v>
      </c>
      <c r="E73" s="241"/>
      <c r="F73" s="241">
        <v>163.3</v>
      </c>
      <c r="G73" s="241"/>
      <c r="H73" s="241">
        <f>F73-D73</f>
        <v>11</v>
      </c>
      <c r="I73" s="88"/>
      <c r="J73" s="248">
        <f>H73/D73</f>
        <v>0.072225869993434</v>
      </c>
    </row>
    <row r="74" spans="1:10" ht="15">
      <c r="A74" s="125" t="s">
        <v>20</v>
      </c>
      <c r="B74" s="126">
        <v>105.77</v>
      </c>
      <c r="C74" s="127"/>
      <c r="D74" s="126">
        <v>115.9</v>
      </c>
      <c r="E74" s="127"/>
      <c r="F74" s="126">
        <v>126.9</v>
      </c>
      <c r="G74" s="127"/>
      <c r="H74" s="126">
        <f>F74-D74</f>
        <v>11</v>
      </c>
      <c r="I74" s="128"/>
      <c r="J74" s="129">
        <f>H74/D74</f>
        <v>0.09490940465918896</v>
      </c>
    </row>
    <row r="75" spans="1:10" ht="15">
      <c r="A75" s="125" t="s">
        <v>21</v>
      </c>
      <c r="B75" s="126">
        <v>34.58</v>
      </c>
      <c r="C75" s="127"/>
      <c r="D75" s="126">
        <v>36.4</v>
      </c>
      <c r="E75" s="127"/>
      <c r="F75" s="126">
        <v>36.4</v>
      </c>
      <c r="G75" s="127"/>
      <c r="H75" s="240">
        <f>F75-D75</f>
        <v>0</v>
      </c>
      <c r="I75" s="128"/>
      <c r="J75" s="248">
        <f>H75/D75</f>
        <v>0</v>
      </c>
    </row>
    <row r="76" spans="1:10" ht="15">
      <c r="A76" s="125"/>
      <c r="B76" s="126"/>
      <c r="C76" s="127"/>
      <c r="D76" s="126"/>
      <c r="E76" s="127"/>
      <c r="F76" s="126"/>
      <c r="G76" s="127"/>
      <c r="H76" s="240"/>
      <c r="I76" s="128"/>
      <c r="J76" s="248"/>
    </row>
    <row r="77" spans="1:13" ht="32.25" customHeight="1">
      <c r="A77" s="294" t="s">
        <v>68</v>
      </c>
      <c r="B77" s="291">
        <v>58.37</v>
      </c>
      <c r="C77" s="292"/>
      <c r="D77" s="291">
        <v>58.57</v>
      </c>
      <c r="E77" s="291"/>
      <c r="F77" s="291">
        <v>58.57</v>
      </c>
      <c r="G77" s="291"/>
      <c r="H77" s="278">
        <f>F77-D77</f>
        <v>0</v>
      </c>
      <c r="I77" s="293"/>
      <c r="J77" s="280">
        <f>H77/D77</f>
        <v>0</v>
      </c>
      <c r="M77" s="252"/>
    </row>
    <row r="78" spans="1:10" ht="15">
      <c r="A78" s="132"/>
      <c r="B78" s="134"/>
      <c r="C78" s="132"/>
      <c r="D78" s="134"/>
      <c r="E78" s="133"/>
      <c r="F78" s="134"/>
      <c r="G78" s="132"/>
      <c r="H78" s="134"/>
      <c r="I78" s="132"/>
      <c r="J78" s="135"/>
    </row>
    <row r="79" spans="1:10" ht="15">
      <c r="A79" s="124" t="s">
        <v>58</v>
      </c>
      <c r="B79" s="241">
        <v>289.09</v>
      </c>
      <c r="C79" s="241"/>
      <c r="D79" s="241">
        <v>307.13</v>
      </c>
      <c r="E79" s="241"/>
      <c r="F79" s="241">
        <v>329.29</v>
      </c>
      <c r="G79" s="241"/>
      <c r="H79" s="241">
        <f>F79-D79</f>
        <v>22.160000000000025</v>
      </c>
      <c r="I79" s="88"/>
      <c r="J79" s="248">
        <f>H79/D79</f>
        <v>0.07215185751961718</v>
      </c>
    </row>
    <row r="80" spans="1:10" ht="15">
      <c r="A80" s="125" t="s">
        <v>22</v>
      </c>
      <c r="B80" s="126">
        <v>107.89</v>
      </c>
      <c r="C80" s="127"/>
      <c r="D80" s="126">
        <v>114.62</v>
      </c>
      <c r="E80" s="127"/>
      <c r="F80" s="126">
        <v>118.82</v>
      </c>
      <c r="G80" s="127"/>
      <c r="H80" s="126">
        <f>F80-D80</f>
        <v>4.199999999999989</v>
      </c>
      <c r="I80" s="128"/>
      <c r="J80" s="129">
        <f>H80/D80</f>
        <v>0.036642819752224644</v>
      </c>
    </row>
    <row r="81" spans="1:10" ht="15">
      <c r="A81" s="125" t="s">
        <v>23</v>
      </c>
      <c r="B81" s="126">
        <v>105.77</v>
      </c>
      <c r="C81" s="127"/>
      <c r="D81" s="126">
        <v>112.37</v>
      </c>
      <c r="E81" s="127"/>
      <c r="F81" s="126">
        <v>117.33</v>
      </c>
      <c r="G81" s="127"/>
      <c r="H81" s="126">
        <f>F81-D81</f>
        <v>4.959999999999994</v>
      </c>
      <c r="I81" s="128"/>
      <c r="J81" s="129">
        <f>H81/D81</f>
        <v>0.04413989498976589</v>
      </c>
    </row>
    <row r="82" spans="1:10" ht="15">
      <c r="A82" s="125" t="s">
        <v>24</v>
      </c>
      <c r="B82" s="126">
        <v>75.43</v>
      </c>
      <c r="C82" s="127"/>
      <c r="D82" s="126">
        <v>80.14</v>
      </c>
      <c r="E82" s="127"/>
      <c r="F82" s="126">
        <v>93.14</v>
      </c>
      <c r="G82" s="127"/>
      <c r="H82" s="126">
        <f>F82-D82</f>
        <v>13</v>
      </c>
      <c r="I82" s="128"/>
      <c r="J82" s="129">
        <f>H82/D82</f>
        <v>0.16221612178687297</v>
      </c>
    </row>
    <row r="83" spans="1:10" ht="15">
      <c r="A83" s="132"/>
      <c r="B83" s="136"/>
      <c r="C83" s="136"/>
      <c r="D83" s="136"/>
      <c r="E83" s="136"/>
      <c r="F83" s="136"/>
      <c r="G83" s="136"/>
      <c r="H83" s="136"/>
      <c r="I83" s="136"/>
      <c r="J83" s="137"/>
    </row>
    <row r="84" spans="1:10" ht="15">
      <c r="A84" s="120" t="s">
        <v>63</v>
      </c>
      <c r="B84" s="240">
        <f>B69+B73+B79+B77+0.01</f>
        <v>703.9499999999999</v>
      </c>
      <c r="C84" s="240"/>
      <c r="D84" s="240">
        <f>D69+D73+D79+D77</f>
        <v>744.85</v>
      </c>
      <c r="E84" s="240"/>
      <c r="F84" s="240">
        <f>F69+F73+F79+F77</f>
        <v>792.0000000000001</v>
      </c>
      <c r="G84" s="240"/>
      <c r="H84" s="240">
        <f>F84-D84</f>
        <v>47.15000000000009</v>
      </c>
      <c r="I84" s="88"/>
      <c r="J84" s="248">
        <f>H84/D84</f>
        <v>0.06330133583943087</v>
      </c>
    </row>
    <row r="85" spans="1:10" ht="13.5" thickBot="1">
      <c r="A85" s="36"/>
      <c r="B85" s="37"/>
      <c r="C85" s="36"/>
      <c r="D85" s="36"/>
      <c r="E85" s="36"/>
      <c r="F85" s="36"/>
      <c r="G85" s="36"/>
      <c r="H85" s="36"/>
      <c r="I85" s="36"/>
      <c r="J85" s="38"/>
    </row>
    <row r="86" spans="1:10" ht="12.75">
      <c r="A86" s="39"/>
      <c r="B86" s="40"/>
      <c r="C86" s="39"/>
      <c r="D86" s="39"/>
      <c r="E86" s="40"/>
      <c r="F86" s="40"/>
      <c r="G86" s="40"/>
      <c r="H86" s="40"/>
      <c r="I86" s="40"/>
      <c r="J86" s="41"/>
    </row>
    <row r="87" spans="1:10" ht="14.25">
      <c r="A87" s="138" t="s">
        <v>25</v>
      </c>
      <c r="B87" s="139"/>
      <c r="C87" s="139"/>
      <c r="D87" s="139"/>
      <c r="E87" s="139"/>
      <c r="F87" s="139"/>
      <c r="G87" s="139"/>
      <c r="H87" s="139"/>
      <c r="I87" s="139"/>
      <c r="J87" s="140"/>
    </row>
    <row r="88" spans="1:10" ht="15">
      <c r="A88" s="43"/>
      <c r="B88" s="139"/>
      <c r="C88" s="139"/>
      <c r="D88" s="139"/>
      <c r="E88" s="139"/>
      <c r="F88" s="139"/>
      <c r="G88" s="139"/>
      <c r="H88" s="139"/>
      <c r="I88" s="139"/>
      <c r="J88" s="140"/>
    </row>
    <row r="89" spans="1:10" ht="15">
      <c r="A89" s="141" t="s">
        <v>26</v>
      </c>
      <c r="B89" s="240">
        <v>199.75</v>
      </c>
      <c r="C89" s="240"/>
      <c r="D89" s="240">
        <v>215.11</v>
      </c>
      <c r="E89" s="240"/>
      <c r="F89" s="240">
        <v>232.97</v>
      </c>
      <c r="G89" s="240"/>
      <c r="H89" s="240">
        <f>F89-D89</f>
        <v>17.859999999999985</v>
      </c>
      <c r="I89" s="88"/>
      <c r="J89" s="248">
        <f>H89/D89</f>
        <v>0.08302728836409272</v>
      </c>
    </row>
    <row r="90" spans="1:10" ht="15">
      <c r="A90" s="142"/>
      <c r="B90" s="143"/>
      <c r="C90" s="142"/>
      <c r="D90" s="143"/>
      <c r="E90" s="142"/>
      <c r="F90" s="143"/>
      <c r="G90" s="142"/>
      <c r="H90" s="144"/>
      <c r="I90" s="142"/>
      <c r="J90" s="143"/>
    </row>
    <row r="91" spans="1:10" ht="15">
      <c r="A91" s="141" t="s">
        <v>27</v>
      </c>
      <c r="B91" s="241">
        <v>180.7</v>
      </c>
      <c r="C91" s="241"/>
      <c r="D91" s="241">
        <v>191.1</v>
      </c>
      <c r="E91" s="241"/>
      <c r="F91" s="241">
        <v>210.54</v>
      </c>
      <c r="G91" s="241"/>
      <c r="H91" s="241">
        <f>F91-D91</f>
        <v>19.439999999999998</v>
      </c>
      <c r="I91" s="88"/>
      <c r="J91" s="248">
        <f>H91/D91</f>
        <v>0.10172684458398744</v>
      </c>
    </row>
    <row r="92" spans="1:10" ht="15">
      <c r="A92" s="142"/>
      <c r="B92" s="143"/>
      <c r="C92" s="142"/>
      <c r="D92" s="143"/>
      <c r="E92" s="142"/>
      <c r="F92" s="143"/>
      <c r="G92" s="142"/>
      <c r="H92" s="144"/>
      <c r="I92" s="142"/>
      <c r="J92" s="143"/>
    </row>
    <row r="93" spans="1:10" ht="15">
      <c r="A93" s="141" t="s">
        <v>28</v>
      </c>
      <c r="B93" s="241">
        <v>242.59</v>
      </c>
      <c r="C93" s="241"/>
      <c r="D93" s="241">
        <v>257.45</v>
      </c>
      <c r="E93" s="241"/>
      <c r="F93" s="241">
        <v>282.59</v>
      </c>
      <c r="G93" s="241"/>
      <c r="H93" s="241">
        <f>F93-D93</f>
        <v>25.139999999999986</v>
      </c>
      <c r="I93" s="88"/>
      <c r="J93" s="248">
        <f>H93/D93</f>
        <v>0.09765002913187022</v>
      </c>
    </row>
    <row r="94" spans="1:10" ht="15">
      <c r="A94" s="142"/>
      <c r="B94" s="143"/>
      <c r="C94" s="142"/>
      <c r="D94" s="143"/>
      <c r="E94" s="142"/>
      <c r="F94" s="143"/>
      <c r="G94" s="142"/>
      <c r="H94" s="144"/>
      <c r="I94" s="142"/>
      <c r="J94" s="143"/>
    </row>
    <row r="95" spans="1:10" ht="15">
      <c r="A95" s="142" t="s">
        <v>29</v>
      </c>
      <c r="B95" s="241">
        <v>199.52</v>
      </c>
      <c r="C95" s="241"/>
      <c r="D95" s="241">
        <v>205.74</v>
      </c>
      <c r="E95" s="241"/>
      <c r="F95" s="241">
        <v>223.47</v>
      </c>
      <c r="G95" s="241"/>
      <c r="H95" s="241">
        <f>F95-D95</f>
        <v>17.72999999999999</v>
      </c>
      <c r="I95" s="88"/>
      <c r="J95" s="248">
        <f>H95/D95</f>
        <v>0.08617672790901132</v>
      </c>
    </row>
    <row r="96" spans="1:10" ht="15">
      <c r="A96" s="142"/>
      <c r="B96" s="143"/>
      <c r="C96" s="142"/>
      <c r="D96" s="143"/>
      <c r="E96" s="142"/>
      <c r="F96" s="143"/>
      <c r="G96" s="142"/>
      <c r="H96" s="144"/>
      <c r="I96" s="142"/>
      <c r="J96" s="143"/>
    </row>
    <row r="97" spans="1:10" ht="15">
      <c r="A97" s="141" t="s">
        <v>30</v>
      </c>
      <c r="B97" s="241">
        <v>234.15</v>
      </c>
      <c r="C97" s="241"/>
      <c r="D97" s="241">
        <v>248.5</v>
      </c>
      <c r="E97" s="241"/>
      <c r="F97" s="241">
        <v>269.06</v>
      </c>
      <c r="G97" s="241"/>
      <c r="H97" s="241">
        <f>F97-D97</f>
        <v>20.560000000000002</v>
      </c>
      <c r="I97" s="88"/>
      <c r="J97" s="248">
        <f>H97/D97</f>
        <v>0.0827364185110664</v>
      </c>
    </row>
    <row r="98" spans="1:10" ht="15">
      <c r="A98" s="142"/>
      <c r="B98" s="143"/>
      <c r="C98" s="142"/>
      <c r="D98" s="143"/>
      <c r="E98" s="142"/>
      <c r="F98" s="143"/>
      <c r="G98" s="142"/>
      <c r="H98" s="144"/>
      <c r="I98" s="142"/>
      <c r="J98" s="143"/>
    </row>
    <row r="99" spans="1:10" ht="15">
      <c r="A99" s="142" t="s">
        <v>31</v>
      </c>
      <c r="B99" s="241">
        <v>29.9</v>
      </c>
      <c r="C99" s="241"/>
      <c r="D99" s="241">
        <v>32.4</v>
      </c>
      <c r="E99" s="241"/>
      <c r="F99" s="241">
        <v>34.37</v>
      </c>
      <c r="G99" s="241"/>
      <c r="H99" s="241">
        <f>F99-D99</f>
        <v>1.9699999999999989</v>
      </c>
      <c r="I99" s="88"/>
      <c r="J99" s="248">
        <f>H99/D99</f>
        <v>0.06080246913580244</v>
      </c>
    </row>
    <row r="100" spans="1:10" ht="15">
      <c r="A100" s="142"/>
      <c r="B100" s="145"/>
      <c r="C100" s="146"/>
      <c r="D100" s="145"/>
      <c r="E100" s="146"/>
      <c r="F100" s="145"/>
      <c r="G100" s="146"/>
      <c r="H100" s="147"/>
      <c r="I100" s="146"/>
      <c r="J100" s="145"/>
    </row>
    <row r="101" spans="1:10" ht="15">
      <c r="A101" s="138" t="s">
        <v>32</v>
      </c>
      <c r="B101" s="240">
        <f>B89+B91+B93+B95+B97+B99</f>
        <v>1086.6100000000001</v>
      </c>
      <c r="C101" s="240"/>
      <c r="D101" s="240">
        <f>D89+D91+D93+D95+D97+D99</f>
        <v>1150.3000000000002</v>
      </c>
      <c r="E101" s="240"/>
      <c r="F101" s="240">
        <f>F89+F91+F93+F95+F97+F99</f>
        <v>1252.9999999999998</v>
      </c>
      <c r="G101" s="240"/>
      <c r="H101" s="240">
        <f>F101-D101</f>
        <v>102.69999999999959</v>
      </c>
      <c r="I101" s="88"/>
      <c r="J101" s="248">
        <f>H101/D101</f>
        <v>0.0892810571155347</v>
      </c>
    </row>
    <row r="102" spans="1:10" s="68" customFormat="1" ht="19.5" customHeight="1" thickBot="1">
      <c r="A102" s="25"/>
      <c r="B102" s="26"/>
      <c r="C102" s="26"/>
      <c r="D102" s="26"/>
      <c r="E102" s="26"/>
      <c r="F102" s="26"/>
      <c r="G102" s="26"/>
      <c r="H102" s="26"/>
      <c r="I102" s="27"/>
      <c r="J102" s="28"/>
    </row>
    <row r="103" spans="1:10" s="68" customFormat="1" ht="14.25" customHeight="1">
      <c r="A103" s="66"/>
      <c r="B103" s="23"/>
      <c r="C103" s="23"/>
      <c r="D103" s="23"/>
      <c r="E103" s="23"/>
      <c r="F103" s="23"/>
      <c r="G103" s="23"/>
      <c r="H103" s="23"/>
      <c r="I103" s="67"/>
      <c r="J103" s="24"/>
    </row>
    <row r="104" spans="1:10" ht="14.25">
      <c r="A104" s="148" t="s">
        <v>33</v>
      </c>
      <c r="B104" s="149"/>
      <c r="C104" s="149"/>
      <c r="D104" s="149"/>
      <c r="E104" s="149"/>
      <c r="F104" s="150"/>
      <c r="G104" s="149"/>
      <c r="H104" s="149"/>
      <c r="I104" s="149"/>
      <c r="J104" s="151"/>
    </row>
    <row r="105" spans="1:10" ht="15">
      <c r="A105" s="44"/>
      <c r="B105" s="149"/>
      <c r="C105" s="149"/>
      <c r="D105" s="149"/>
      <c r="E105" s="149"/>
      <c r="F105" s="150"/>
      <c r="G105" s="149"/>
      <c r="H105" s="149"/>
      <c r="I105" s="149"/>
      <c r="J105" s="151"/>
    </row>
    <row r="106" spans="1:10" ht="15">
      <c r="A106" s="152" t="s">
        <v>34</v>
      </c>
      <c r="B106" s="240">
        <v>93.84</v>
      </c>
      <c r="C106" s="240"/>
      <c r="D106" s="240">
        <v>99.92</v>
      </c>
      <c r="E106" s="240"/>
      <c r="F106" s="240">
        <v>103.37</v>
      </c>
      <c r="G106" s="240"/>
      <c r="H106" s="240">
        <f>F106-D106</f>
        <v>3.450000000000003</v>
      </c>
      <c r="I106" s="88"/>
      <c r="J106" s="248">
        <f>H106/D106</f>
        <v>0.03452762209767817</v>
      </c>
    </row>
    <row r="107" spans="1:10" ht="15">
      <c r="A107" s="155"/>
      <c r="B107" s="156"/>
      <c r="C107" s="157"/>
      <c r="D107" s="156"/>
      <c r="E107" s="158"/>
      <c r="F107" s="156"/>
      <c r="G107" s="155"/>
      <c r="H107" s="156"/>
      <c r="I107" s="158"/>
      <c r="J107" s="156"/>
    </row>
    <row r="108" spans="1:10" ht="15">
      <c r="A108" s="152" t="s">
        <v>35</v>
      </c>
      <c r="B108" s="241">
        <v>80.6</v>
      </c>
      <c r="C108" s="241"/>
      <c r="D108" s="241">
        <v>84.13</v>
      </c>
      <c r="E108" s="241"/>
      <c r="F108" s="241">
        <v>87.63</v>
      </c>
      <c r="G108" s="241"/>
      <c r="H108" s="241">
        <f>F108-D108</f>
        <v>3.5</v>
      </c>
      <c r="I108" s="88"/>
      <c r="J108" s="248">
        <f>H108/D108</f>
        <v>0.041602282182336865</v>
      </c>
    </row>
    <row r="109" spans="1:10" ht="14.25">
      <c r="A109" s="149"/>
      <c r="B109" s="149"/>
      <c r="C109" s="149"/>
      <c r="D109" s="149"/>
      <c r="E109" s="149"/>
      <c r="F109" s="149"/>
      <c r="G109" s="149"/>
      <c r="H109" s="149"/>
      <c r="I109" s="149"/>
      <c r="J109" s="151"/>
    </row>
    <row r="110" spans="1:10" ht="15">
      <c r="A110" s="152" t="s">
        <v>36</v>
      </c>
      <c r="B110" s="241">
        <v>26.79</v>
      </c>
      <c r="C110" s="241"/>
      <c r="D110" s="241">
        <v>29.71</v>
      </c>
      <c r="E110" s="241"/>
      <c r="F110" s="241">
        <v>31</v>
      </c>
      <c r="G110" s="241"/>
      <c r="H110" s="241">
        <f>F110-D110</f>
        <v>1.2899999999999991</v>
      </c>
      <c r="I110" s="88"/>
      <c r="J110" s="248">
        <f>H110/D110</f>
        <v>0.043419723998653625</v>
      </c>
    </row>
    <row r="111" spans="1:10" ht="15">
      <c r="A111" s="155"/>
      <c r="B111" s="159"/>
      <c r="C111" s="159"/>
      <c r="D111" s="159"/>
      <c r="E111" s="159"/>
      <c r="F111" s="159"/>
      <c r="G111" s="159"/>
      <c r="H111" s="159"/>
      <c r="I111" s="159"/>
      <c r="J111" s="160"/>
    </row>
    <row r="112" spans="1:10" ht="15">
      <c r="A112" s="148" t="s">
        <v>37</v>
      </c>
      <c r="B112" s="240">
        <f>B106+B108+B110</f>
        <v>201.23</v>
      </c>
      <c r="C112" s="240"/>
      <c r="D112" s="240">
        <f>D106+D108+D110</f>
        <v>213.76000000000002</v>
      </c>
      <c r="E112" s="240"/>
      <c r="F112" s="240">
        <f>F106+F108+F110</f>
        <v>222</v>
      </c>
      <c r="G112" s="240"/>
      <c r="H112" s="240">
        <f>F112-D112</f>
        <v>8.23999999999998</v>
      </c>
      <c r="I112" s="88"/>
      <c r="J112" s="248">
        <f>H112/D112</f>
        <v>0.038547904191616675</v>
      </c>
    </row>
    <row r="113" spans="1:10" ht="14.25" thickBot="1">
      <c r="A113" s="69"/>
      <c r="B113" s="70"/>
      <c r="C113" s="71"/>
      <c r="D113" s="70"/>
      <c r="E113" s="70"/>
      <c r="F113" s="70"/>
      <c r="G113" s="70"/>
      <c r="H113" s="70"/>
      <c r="I113" s="72"/>
      <c r="J113" s="73"/>
    </row>
    <row r="114" spans="1:10" ht="13.5">
      <c r="A114" s="46"/>
      <c r="B114" s="48"/>
      <c r="C114" s="49"/>
      <c r="D114" s="48"/>
      <c r="E114" s="48"/>
      <c r="F114" s="48"/>
      <c r="G114" s="48"/>
      <c r="H114" s="48"/>
      <c r="I114" s="47"/>
      <c r="J114" s="45"/>
    </row>
    <row r="115" ht="15">
      <c r="A115" s="65"/>
    </row>
    <row r="116" spans="1:10" ht="15.75">
      <c r="A116" s="78" t="s">
        <v>55</v>
      </c>
      <c r="B116" s="78"/>
      <c r="C116" s="78"/>
      <c r="D116" s="78"/>
      <c r="E116" s="78"/>
      <c r="F116" s="78"/>
      <c r="G116" s="78"/>
      <c r="H116" s="78"/>
      <c r="I116" s="78"/>
      <c r="J116" s="78"/>
    </row>
    <row r="117" spans="1:10" ht="12.75">
      <c r="A117" s="79" t="s">
        <v>48</v>
      </c>
      <c r="B117" s="80"/>
      <c r="C117" s="80"/>
      <c r="D117" s="80"/>
      <c r="E117" s="80"/>
      <c r="F117" s="80"/>
      <c r="G117" s="80"/>
      <c r="H117" s="79"/>
      <c r="I117" s="80"/>
      <c r="J117" s="81"/>
    </row>
    <row r="118" spans="1:10" ht="13.5" thickBot="1">
      <c r="A118" s="74"/>
      <c r="B118" s="74"/>
      <c r="C118" s="74"/>
      <c r="D118" s="74"/>
      <c r="E118" s="74"/>
      <c r="F118" s="74"/>
      <c r="G118" s="75"/>
      <c r="H118" s="74"/>
      <c r="I118" s="74"/>
      <c r="J118" s="76"/>
    </row>
    <row r="119" spans="1:10" ht="15">
      <c r="A119" s="88"/>
      <c r="B119" s="230"/>
      <c r="C119" s="230"/>
      <c r="D119" s="230"/>
      <c r="E119" s="230"/>
      <c r="F119" s="231"/>
      <c r="G119" s="88"/>
      <c r="H119" s="212" t="s">
        <v>53</v>
      </c>
      <c r="I119" s="212"/>
      <c r="J119" s="213"/>
    </row>
    <row r="120" spans="1:10" ht="15">
      <c r="A120" s="211" t="s">
        <v>0</v>
      </c>
      <c r="B120" s="214" t="s">
        <v>1</v>
      </c>
      <c r="C120" s="214"/>
      <c r="D120" s="215" t="s">
        <v>64</v>
      </c>
      <c r="E120" s="215"/>
      <c r="F120" s="232" t="s">
        <v>71</v>
      </c>
      <c r="G120" s="116"/>
      <c r="H120" s="216" t="s">
        <v>64</v>
      </c>
      <c r="I120" s="216"/>
      <c r="J120" s="217"/>
    </row>
    <row r="121" spans="1:10" ht="15.75" thickBot="1">
      <c r="A121" s="218"/>
      <c r="B121" s="219" t="s">
        <v>49</v>
      </c>
      <c r="C121" s="219"/>
      <c r="D121" s="219" t="s">
        <v>50</v>
      </c>
      <c r="E121" s="219"/>
      <c r="F121" s="219" t="s">
        <v>50</v>
      </c>
      <c r="G121" s="218"/>
      <c r="H121" s="220" t="s">
        <v>51</v>
      </c>
      <c r="I121" s="220"/>
      <c r="J121" s="221" t="s">
        <v>52</v>
      </c>
    </row>
    <row r="122" spans="1:10" ht="10.5" customHeight="1">
      <c r="A122" s="42"/>
      <c r="B122" s="4"/>
      <c r="C122" s="2"/>
      <c r="D122" s="4"/>
      <c r="E122" s="22"/>
      <c r="F122" s="4"/>
      <c r="G122" s="2"/>
      <c r="H122" s="5"/>
      <c r="I122" s="5"/>
      <c r="J122" s="6"/>
    </row>
    <row r="123" spans="1:10" ht="32.25">
      <c r="A123" s="162" t="s">
        <v>69</v>
      </c>
      <c r="B123" s="278">
        <v>42.61</v>
      </c>
      <c r="C123" s="278"/>
      <c r="D123" s="278">
        <v>40.61</v>
      </c>
      <c r="E123" s="278"/>
      <c r="F123" s="278">
        <v>45</v>
      </c>
      <c r="G123" s="278"/>
      <c r="H123" s="278">
        <f>F123-D123</f>
        <v>4.390000000000001</v>
      </c>
      <c r="I123" s="279"/>
      <c r="J123" s="280">
        <f>H123/D123</f>
        <v>0.10810145284412707</v>
      </c>
    </row>
    <row r="124" spans="1:10" ht="10.5" customHeight="1" thickBot="1">
      <c r="A124" s="222"/>
      <c r="B124" s="223"/>
      <c r="C124" s="224"/>
      <c r="D124" s="223"/>
      <c r="E124" s="223"/>
      <c r="F124" s="223"/>
      <c r="G124" s="223"/>
      <c r="H124" s="223"/>
      <c r="I124" s="225"/>
      <c r="J124" s="226"/>
    </row>
    <row r="125" spans="1:10" ht="12.75" customHeight="1">
      <c r="A125" s="148"/>
      <c r="B125" s="164"/>
      <c r="C125" s="165"/>
      <c r="D125" s="164"/>
      <c r="E125" s="164"/>
      <c r="F125" s="164"/>
      <c r="G125" s="164"/>
      <c r="H125" s="164"/>
      <c r="I125" s="161"/>
      <c r="J125" s="154"/>
    </row>
    <row r="126" spans="1:10" ht="15">
      <c r="A126" s="148" t="s">
        <v>70</v>
      </c>
      <c r="B126" s="240">
        <v>127.14</v>
      </c>
      <c r="C126" s="240"/>
      <c r="D126" s="240">
        <v>182.42</v>
      </c>
      <c r="E126" s="240"/>
      <c r="F126" s="240">
        <v>200</v>
      </c>
      <c r="G126" s="240"/>
      <c r="H126" s="240">
        <f>F126-D126</f>
        <v>17.580000000000013</v>
      </c>
      <c r="I126" s="88"/>
      <c r="J126" s="248">
        <f>H126/D126</f>
        <v>0.0963710119504441</v>
      </c>
    </row>
    <row r="127" spans="1:10" ht="10.5" customHeight="1" thickBot="1">
      <c r="A127" s="148"/>
      <c r="B127" s="164"/>
      <c r="C127" s="165"/>
      <c r="D127" s="164"/>
      <c r="E127" s="164"/>
      <c r="F127" s="164"/>
      <c r="G127" s="164"/>
      <c r="H127" s="164"/>
      <c r="I127" s="161"/>
      <c r="J127" s="154"/>
    </row>
    <row r="128" spans="1:10" ht="12.75" customHeight="1">
      <c r="A128" s="166"/>
      <c r="B128" s="167"/>
      <c r="C128" s="168"/>
      <c r="D128" s="167"/>
      <c r="E128" s="167"/>
      <c r="F128" s="167"/>
      <c r="G128" s="167"/>
      <c r="H128" s="167"/>
      <c r="I128" s="168"/>
      <c r="J128" s="169"/>
    </row>
    <row r="129" spans="1:10" ht="15">
      <c r="A129" s="162" t="s">
        <v>77</v>
      </c>
      <c r="B129" s="240"/>
      <c r="C129" s="240"/>
      <c r="D129" s="240"/>
      <c r="E129" s="240"/>
      <c r="F129" s="240"/>
      <c r="G129" s="240"/>
      <c r="H129" s="240"/>
      <c r="I129" s="88"/>
      <c r="J129" s="248"/>
    </row>
    <row r="130" spans="1:10" ht="12.75" customHeight="1">
      <c r="A130" s="162"/>
      <c r="B130" s="254"/>
      <c r="C130" s="254"/>
      <c r="D130" s="254"/>
      <c r="E130" s="254"/>
      <c r="F130" s="254"/>
      <c r="G130" s="254"/>
      <c r="H130" s="254"/>
      <c r="I130" s="255"/>
      <c r="J130" s="248"/>
    </row>
    <row r="131" spans="1:10" ht="15">
      <c r="A131" s="253" t="s">
        <v>78</v>
      </c>
      <c r="B131" s="281">
        <v>74.21</v>
      </c>
      <c r="C131" s="281"/>
      <c r="D131" s="281">
        <v>89.59</v>
      </c>
      <c r="E131" s="281"/>
      <c r="F131" s="281">
        <v>96.27</v>
      </c>
      <c r="G131" s="281"/>
      <c r="H131" s="281">
        <f>F131-D131</f>
        <v>6.679999999999993</v>
      </c>
      <c r="I131" s="255"/>
      <c r="J131" s="248">
        <f>H131/D131</f>
        <v>0.07456189306842273</v>
      </c>
    </row>
    <row r="132" spans="1:10" ht="15">
      <c r="A132" s="253"/>
      <c r="B132" s="281"/>
      <c r="C132" s="281"/>
      <c r="D132" s="281"/>
      <c r="E132" s="281"/>
      <c r="F132" s="281"/>
      <c r="G132" s="281"/>
      <c r="H132" s="281"/>
      <c r="I132" s="255"/>
      <c r="J132" s="248"/>
    </row>
    <row r="133" spans="1:10" ht="15">
      <c r="A133" s="253" t="s">
        <v>79</v>
      </c>
      <c r="B133" s="254">
        <v>48.21</v>
      </c>
      <c r="C133" s="254"/>
      <c r="D133" s="254">
        <v>56.98</v>
      </c>
      <c r="E133" s="254"/>
      <c r="F133" s="254">
        <v>64.49</v>
      </c>
      <c r="G133" s="254"/>
      <c r="H133" s="254">
        <f>F133-D133</f>
        <v>7.509999999999998</v>
      </c>
      <c r="I133" s="255"/>
      <c r="J133" s="248">
        <f>H133/D133</f>
        <v>0.13180063180063178</v>
      </c>
    </row>
    <row r="134" spans="1:10" ht="15">
      <c r="A134" s="253"/>
      <c r="B134" s="254"/>
      <c r="C134" s="254"/>
      <c r="D134" s="254"/>
      <c r="E134" s="254"/>
      <c r="F134" s="254"/>
      <c r="G134" s="240"/>
      <c r="H134" s="240"/>
      <c r="I134" s="88"/>
      <c r="J134" s="248"/>
    </row>
    <row r="135" spans="1:10" ht="15">
      <c r="A135" s="253" t="s">
        <v>80</v>
      </c>
      <c r="B135" s="254">
        <v>203.17</v>
      </c>
      <c r="C135" s="254"/>
      <c r="D135" s="254">
        <v>228.61</v>
      </c>
      <c r="E135" s="254"/>
      <c r="F135" s="254">
        <v>240.66</v>
      </c>
      <c r="G135" s="240"/>
      <c r="H135" s="254">
        <f>F135-D135</f>
        <v>12.049999999999983</v>
      </c>
      <c r="I135" s="255"/>
      <c r="J135" s="248">
        <f>H135/D135</f>
        <v>0.05270985521193291</v>
      </c>
    </row>
    <row r="136" spans="1:10" ht="15">
      <c r="A136" s="253" t="s">
        <v>92</v>
      </c>
      <c r="B136" s="257" t="s">
        <v>85</v>
      </c>
      <c r="C136" s="254"/>
      <c r="D136" s="257" t="s">
        <v>86</v>
      </c>
      <c r="E136" s="254"/>
      <c r="F136" s="257" t="s">
        <v>86</v>
      </c>
      <c r="G136" s="258"/>
      <c r="H136" s="257" t="s">
        <v>87</v>
      </c>
      <c r="I136" s="274"/>
      <c r="J136" s="261" t="s">
        <v>87</v>
      </c>
    </row>
    <row r="137" spans="1:10" ht="13.5" customHeight="1">
      <c r="A137" s="253"/>
      <c r="B137" s="257"/>
      <c r="C137" s="254"/>
      <c r="D137" s="257"/>
      <c r="E137" s="254"/>
      <c r="F137" s="257"/>
      <c r="G137" s="258"/>
      <c r="H137" s="259"/>
      <c r="I137" s="260"/>
      <c r="J137" s="261"/>
    </row>
    <row r="138" spans="1:10" ht="17.25" customHeight="1">
      <c r="A138" s="253" t="s">
        <v>88</v>
      </c>
      <c r="B138" s="257">
        <v>5.01</v>
      </c>
      <c r="C138" s="254"/>
      <c r="D138" s="257">
        <v>5.92</v>
      </c>
      <c r="E138" s="254"/>
      <c r="F138" s="257">
        <v>6.48</v>
      </c>
      <c r="G138" s="258"/>
      <c r="H138" s="254">
        <f>F138-D138</f>
        <v>0.5600000000000005</v>
      </c>
      <c r="I138" s="255"/>
      <c r="J138" s="248">
        <f>H138/D138</f>
        <v>0.09459459459459468</v>
      </c>
    </row>
    <row r="139" spans="1:10" ht="17.25" customHeight="1">
      <c r="A139" s="253"/>
      <c r="B139" s="262"/>
      <c r="C139" s="263"/>
      <c r="D139" s="262"/>
      <c r="E139" s="263"/>
      <c r="F139" s="262"/>
      <c r="G139" s="264"/>
      <c r="H139" s="265"/>
      <c r="I139" s="266"/>
      <c r="J139" s="261"/>
    </row>
    <row r="140" spans="1:10" ht="17.25" customHeight="1">
      <c r="A140" s="253" t="s">
        <v>89</v>
      </c>
      <c r="B140" s="267">
        <v>59.94</v>
      </c>
      <c r="C140" s="268"/>
      <c r="D140" s="267">
        <v>57</v>
      </c>
      <c r="E140" s="268"/>
      <c r="F140" s="267">
        <v>57</v>
      </c>
      <c r="G140" s="269"/>
      <c r="H140" s="276" t="s">
        <v>87</v>
      </c>
      <c r="I140" s="270"/>
      <c r="J140" s="271" t="s">
        <v>87</v>
      </c>
    </row>
    <row r="141" spans="1:10" ht="10.5" customHeight="1">
      <c r="A141" s="253"/>
      <c r="B141" s="262"/>
      <c r="C141" s="263"/>
      <c r="D141" s="262"/>
      <c r="E141" s="263"/>
      <c r="F141" s="262"/>
      <c r="G141" s="264"/>
      <c r="H141" s="272"/>
      <c r="I141" s="273"/>
      <c r="J141" s="261"/>
    </row>
    <row r="142" spans="1:10" ht="17.25" customHeight="1">
      <c r="A142" s="162" t="s">
        <v>90</v>
      </c>
      <c r="B142" s="282">
        <f>SUM(B131+B133+B135+B138+B140)</f>
        <v>390.53999999999996</v>
      </c>
      <c r="C142" s="282"/>
      <c r="D142" s="282">
        <f>SUM(D131+D133+D135+D138+D140)</f>
        <v>438.1</v>
      </c>
      <c r="E142" s="282"/>
      <c r="F142" s="282">
        <f>SUM(F131+F133+F135+F138+F140)</f>
        <v>464.9</v>
      </c>
      <c r="G142" s="282"/>
      <c r="H142" s="281">
        <f>F142-D142</f>
        <v>26.799999999999955</v>
      </c>
      <c r="I142" s="88"/>
      <c r="J142" s="248">
        <f>H142/D142</f>
        <v>0.06117324811686819</v>
      </c>
    </row>
    <row r="143" spans="1:10" ht="12.75" customHeight="1" thickBot="1">
      <c r="A143" s="170"/>
      <c r="B143" s="256"/>
      <c r="C143" s="256"/>
      <c r="D143" s="256"/>
      <c r="E143" s="256"/>
      <c r="F143" s="256"/>
      <c r="G143" s="171"/>
      <c r="H143" s="171"/>
      <c r="I143" s="172"/>
      <c r="J143" s="173"/>
    </row>
    <row r="144" spans="1:10" ht="10.5" customHeight="1">
      <c r="A144" s="149"/>
      <c r="B144" s="174"/>
      <c r="C144" s="174"/>
      <c r="D144" s="174"/>
      <c r="E144" s="174"/>
      <c r="F144" s="174"/>
      <c r="G144" s="174"/>
      <c r="H144" s="174"/>
      <c r="I144" s="155"/>
      <c r="J144" s="163"/>
    </row>
    <row r="145" spans="1:11" ht="17.25">
      <c r="A145" s="179" t="s">
        <v>103</v>
      </c>
      <c r="B145" s="240">
        <v>233.3</v>
      </c>
      <c r="C145" s="240"/>
      <c r="D145" s="240">
        <v>231.37</v>
      </c>
      <c r="E145" s="240"/>
      <c r="F145" s="240">
        <v>263</v>
      </c>
      <c r="G145" s="240"/>
      <c r="H145" s="240">
        <f>F145-D145</f>
        <v>31.629999999999995</v>
      </c>
      <c r="I145" s="88"/>
      <c r="J145" s="248">
        <f>H145/D145</f>
        <v>0.13670743830228635</v>
      </c>
      <c r="K145" s="277"/>
    </row>
    <row r="146" spans="1:10" ht="30">
      <c r="A146" s="184" t="s">
        <v>84</v>
      </c>
      <c r="B146" s="283" t="s">
        <v>81</v>
      </c>
      <c r="C146" s="284"/>
      <c r="D146" s="285" t="s">
        <v>82</v>
      </c>
      <c r="E146" s="285"/>
      <c r="F146" s="285" t="s">
        <v>83</v>
      </c>
      <c r="G146" s="285"/>
      <c r="H146" s="285" t="s">
        <v>97</v>
      </c>
      <c r="I146" s="286"/>
      <c r="J146" s="280" t="s">
        <v>98</v>
      </c>
    </row>
    <row r="147" spans="1:10" ht="9.75" customHeight="1" thickBot="1">
      <c r="A147" s="170"/>
      <c r="B147" s="171"/>
      <c r="C147" s="171"/>
      <c r="D147" s="171"/>
      <c r="E147" s="171"/>
      <c r="F147" s="171"/>
      <c r="G147" s="171"/>
      <c r="H147" s="171"/>
      <c r="I147" s="172"/>
      <c r="J147" s="173"/>
    </row>
    <row r="148" spans="1:10" ht="12" customHeight="1">
      <c r="A148" s="175"/>
      <c r="B148" s="176"/>
      <c r="C148" s="176"/>
      <c r="D148" s="176"/>
      <c r="E148" s="176"/>
      <c r="F148" s="176"/>
      <c r="G148" s="176"/>
      <c r="H148" s="176"/>
      <c r="I148" s="177"/>
      <c r="J148" s="178"/>
    </row>
    <row r="149" spans="1:10" ht="15">
      <c r="A149" s="249" t="s">
        <v>106</v>
      </c>
      <c r="B149" s="240">
        <v>1.17</v>
      </c>
      <c r="C149" s="240"/>
      <c r="D149" s="240">
        <v>1.45</v>
      </c>
      <c r="E149" s="240"/>
      <c r="F149" s="240">
        <v>1.49</v>
      </c>
      <c r="G149" s="240"/>
      <c r="H149" s="240">
        <f>F149-D149</f>
        <v>0.040000000000000036</v>
      </c>
      <c r="I149" s="88"/>
      <c r="J149" s="248">
        <f>H149/D149</f>
        <v>0.027586206896551748</v>
      </c>
    </row>
    <row r="150" spans="1:10" ht="12.75" customHeight="1" thickBot="1">
      <c r="A150" s="170"/>
      <c r="B150" s="171"/>
      <c r="C150" s="171"/>
      <c r="D150" s="171"/>
      <c r="E150" s="171"/>
      <c r="F150" s="171"/>
      <c r="G150" s="171"/>
      <c r="H150" s="171"/>
      <c r="I150" s="172"/>
      <c r="J150" s="173"/>
    </row>
    <row r="151" spans="1:12" ht="28.5" customHeight="1">
      <c r="A151" s="50" t="s">
        <v>59</v>
      </c>
      <c r="B151" s="153">
        <f>B24+B38+B56+B84+B101+B112+B123+B126+B142+B145+B149-0.01</f>
        <v>4449.25</v>
      </c>
      <c r="C151" s="153"/>
      <c r="D151" s="153">
        <f>D24+D38+D56+D84+D101+D112+D123+D126+D142+D145+D149</f>
        <v>4765.950000000001</v>
      </c>
      <c r="E151" s="153"/>
      <c r="F151" s="153">
        <f>F24+F38+F56+F84+F101+F112+F123+F126+F142+F145+F149</f>
        <v>5131.69</v>
      </c>
      <c r="G151" s="153"/>
      <c r="H151" s="153">
        <f>H24+H38+H56+H84+H101+H112+H123+H126+H142+H145+H149</f>
        <v>365.7399999999997</v>
      </c>
      <c r="I151" s="155"/>
      <c r="J151" s="163">
        <f>H151/D151</f>
        <v>0.07674020919229108</v>
      </c>
      <c r="L151" s="229"/>
    </row>
    <row r="152" spans="1:10" ht="12.75" customHeight="1" thickBot="1">
      <c r="A152" s="170"/>
      <c r="B152" s="171"/>
      <c r="C152" s="171"/>
      <c r="D152" s="171"/>
      <c r="E152" s="171"/>
      <c r="F152" s="171"/>
      <c r="G152" s="171"/>
      <c r="H152" s="171"/>
      <c r="I152" s="172"/>
      <c r="J152" s="173"/>
    </row>
    <row r="153" spans="1:10" ht="11.25" customHeight="1">
      <c r="A153" s="186"/>
      <c r="B153" s="227"/>
      <c r="C153" s="227"/>
      <c r="D153" s="227"/>
      <c r="E153" s="227"/>
      <c r="F153" s="227"/>
      <c r="G153" s="186"/>
      <c r="H153" s="186"/>
      <c r="I153" s="186"/>
      <c r="J153" s="186"/>
    </row>
    <row r="154" spans="1:10" ht="15">
      <c r="A154" s="179" t="s">
        <v>38</v>
      </c>
      <c r="B154" s="228"/>
      <c r="C154" s="228"/>
      <c r="D154" s="228"/>
      <c r="E154" s="228"/>
      <c r="F154" s="228"/>
      <c r="G154" s="51"/>
      <c r="H154" s="51"/>
      <c r="I154" s="51"/>
      <c r="J154" s="52"/>
    </row>
    <row r="155" spans="1:10" ht="10.5" customHeight="1">
      <c r="A155" s="51"/>
      <c r="B155" s="51"/>
      <c r="C155" s="51"/>
      <c r="D155" s="51"/>
      <c r="E155" s="51"/>
      <c r="F155" s="180"/>
      <c r="G155" s="51"/>
      <c r="H155" s="51"/>
      <c r="I155" s="51"/>
      <c r="J155" s="52"/>
    </row>
    <row r="156" spans="1:10" ht="30">
      <c r="A156" s="236" t="s">
        <v>67</v>
      </c>
      <c r="B156" s="278">
        <v>215.58</v>
      </c>
      <c r="C156" s="278"/>
      <c r="D156" s="278">
        <v>215</v>
      </c>
      <c r="E156" s="278"/>
      <c r="F156" s="278">
        <v>222.5</v>
      </c>
      <c r="G156" s="278"/>
      <c r="H156" s="287">
        <f>F156-D156</f>
        <v>7.5</v>
      </c>
      <c r="I156" s="279"/>
      <c r="J156" s="280">
        <f>H156/D156</f>
        <v>0.03488372093023256</v>
      </c>
    </row>
    <row r="157" spans="1:10" ht="12.75" customHeight="1">
      <c r="A157" s="181"/>
      <c r="B157" s="182"/>
      <c r="C157" s="51"/>
      <c r="D157" s="182"/>
      <c r="E157" s="183"/>
      <c r="F157" s="182"/>
      <c r="G157" s="183"/>
      <c r="H157" s="182"/>
      <c r="I157" s="51"/>
      <c r="J157" s="182"/>
    </row>
    <row r="158" spans="1:10" ht="15">
      <c r="A158" s="180" t="s">
        <v>60</v>
      </c>
      <c r="B158" s="241">
        <v>211.86</v>
      </c>
      <c r="C158" s="241"/>
      <c r="D158" s="241">
        <v>196.8</v>
      </c>
      <c r="E158" s="241"/>
      <c r="F158" s="241">
        <v>210.22</v>
      </c>
      <c r="G158" s="241"/>
      <c r="H158" s="241">
        <f>F158-D158</f>
        <v>13.419999999999987</v>
      </c>
      <c r="I158" s="88"/>
      <c r="J158" s="248">
        <f>H158/D158</f>
        <v>0.06819105691056904</v>
      </c>
    </row>
    <row r="159" spans="1:10" ht="15">
      <c r="A159" s="185" t="s">
        <v>39</v>
      </c>
      <c r="B159" s="126">
        <v>87.93</v>
      </c>
      <c r="C159" s="127"/>
      <c r="D159" s="126">
        <v>86.5</v>
      </c>
      <c r="E159" s="127"/>
      <c r="F159" s="126">
        <v>93.7</v>
      </c>
      <c r="G159" s="127"/>
      <c r="H159" s="126">
        <f>F159-D159</f>
        <v>7.200000000000003</v>
      </c>
      <c r="I159" s="128"/>
      <c r="J159" s="129">
        <f>H159/D159</f>
        <v>0.08323699421965321</v>
      </c>
    </row>
    <row r="160" spans="1:10" ht="15">
      <c r="A160" s="185" t="s">
        <v>40</v>
      </c>
      <c r="B160" s="126">
        <v>60.77</v>
      </c>
      <c r="C160" s="127"/>
      <c r="D160" s="126">
        <v>64.3</v>
      </c>
      <c r="E160" s="127"/>
      <c r="F160" s="126">
        <v>70.52</v>
      </c>
      <c r="G160" s="127"/>
      <c r="H160" s="126">
        <f>F160-D160</f>
        <v>6.219999999999999</v>
      </c>
      <c r="I160" s="128"/>
      <c r="J160" s="129">
        <f>H160/D160</f>
        <v>0.09673405909797822</v>
      </c>
    </row>
    <row r="161" spans="1:10" ht="15">
      <c r="A161" s="185" t="s">
        <v>65</v>
      </c>
      <c r="B161" s="126">
        <v>63.17</v>
      </c>
      <c r="C161" s="127"/>
      <c r="D161" s="126">
        <v>46</v>
      </c>
      <c r="E161" s="127"/>
      <c r="F161" s="126">
        <v>46</v>
      </c>
      <c r="G161" s="127"/>
      <c r="H161" s="241">
        <f>F161-D161</f>
        <v>0</v>
      </c>
      <c r="I161" s="128"/>
      <c r="J161" s="248">
        <f>H161/D161</f>
        <v>0</v>
      </c>
    </row>
    <row r="162" spans="1:10" ht="11.25" customHeight="1">
      <c r="A162" s="51"/>
      <c r="B162" s="188"/>
      <c r="C162" s="187"/>
      <c r="D162" s="188"/>
      <c r="E162" s="187"/>
      <c r="F162" s="188"/>
      <c r="G162" s="187"/>
      <c r="H162" s="188"/>
      <c r="I162" s="187"/>
      <c r="J162" s="188"/>
    </row>
    <row r="163" spans="1:10" ht="15">
      <c r="A163" s="180" t="s">
        <v>41</v>
      </c>
      <c r="B163" s="241">
        <v>153.07</v>
      </c>
      <c r="C163" s="241"/>
      <c r="D163" s="241">
        <v>160.57</v>
      </c>
      <c r="E163" s="241"/>
      <c r="F163" s="241">
        <v>169.5</v>
      </c>
      <c r="G163" s="241"/>
      <c r="H163" s="241">
        <f>F163-D163</f>
        <v>8.930000000000007</v>
      </c>
      <c r="I163" s="88"/>
      <c r="J163" s="248">
        <f>H163/D163</f>
        <v>0.0556143737933612</v>
      </c>
    </row>
    <row r="164" spans="1:10" ht="12" customHeight="1">
      <c r="A164" s="51"/>
      <c r="B164" s="188"/>
      <c r="C164" s="187"/>
      <c r="D164" s="188"/>
      <c r="E164" s="187"/>
      <c r="F164" s="188"/>
      <c r="G164" s="187"/>
      <c r="H164" s="188"/>
      <c r="I164" s="187"/>
      <c r="J164" s="188"/>
    </row>
    <row r="165" spans="1:10" ht="15">
      <c r="A165" s="180" t="s">
        <v>61</v>
      </c>
      <c r="B165" s="241">
        <v>119.75</v>
      </c>
      <c r="C165" s="241"/>
      <c r="D165" s="241">
        <v>143.85</v>
      </c>
      <c r="E165" s="241"/>
      <c r="F165" s="241">
        <v>148.38</v>
      </c>
      <c r="G165" s="241"/>
      <c r="H165" s="241">
        <f>SUM(H166:H168)</f>
        <v>4.530000000000001</v>
      </c>
      <c r="I165" s="88"/>
      <c r="J165" s="248">
        <f>H165/D165</f>
        <v>0.03149113660062566</v>
      </c>
    </row>
    <row r="166" spans="1:10" ht="15">
      <c r="A166" s="185" t="s">
        <v>66</v>
      </c>
      <c r="B166" s="126">
        <v>72.44</v>
      </c>
      <c r="C166" s="127"/>
      <c r="D166" s="126">
        <v>82.85</v>
      </c>
      <c r="E166" s="127"/>
      <c r="F166" s="126">
        <v>82.85</v>
      </c>
      <c r="G166" s="127"/>
      <c r="H166" s="241">
        <f>F166-D166</f>
        <v>0</v>
      </c>
      <c r="I166" s="128"/>
      <c r="J166" s="248">
        <f>H166/D166</f>
        <v>0</v>
      </c>
    </row>
    <row r="167" spans="1:10" ht="15">
      <c r="A167" s="185" t="s">
        <v>42</v>
      </c>
      <c r="B167" s="126">
        <v>32.36</v>
      </c>
      <c r="C167" s="127"/>
      <c r="D167" s="126">
        <v>44</v>
      </c>
      <c r="E167" s="127"/>
      <c r="F167" s="126">
        <v>48.53</v>
      </c>
      <c r="G167" s="127"/>
      <c r="H167" s="126">
        <f>F167-D167</f>
        <v>4.530000000000001</v>
      </c>
      <c r="I167" s="128"/>
      <c r="J167" s="129">
        <f>H167/D167</f>
        <v>0.10295454545454548</v>
      </c>
    </row>
    <row r="168" spans="1:10" ht="15">
      <c r="A168" s="185" t="s">
        <v>43</v>
      </c>
      <c r="B168" s="288">
        <v>14.95</v>
      </c>
      <c r="C168" s="289"/>
      <c r="D168" s="288">
        <v>17</v>
      </c>
      <c r="E168" s="289"/>
      <c r="F168" s="288">
        <v>17</v>
      </c>
      <c r="G168" s="289"/>
      <c r="H168" s="247">
        <f>F168-D168</f>
        <v>0</v>
      </c>
      <c r="I168" s="290"/>
      <c r="J168" s="250">
        <f>H168/D168</f>
        <v>0</v>
      </c>
    </row>
    <row r="169" spans="1:10" ht="9.75" customHeight="1">
      <c r="A169" s="51"/>
      <c r="B169" s="188"/>
      <c r="C169" s="187"/>
      <c r="D169" s="188"/>
      <c r="E169" s="187"/>
      <c r="F169" s="188"/>
      <c r="G169" s="187"/>
      <c r="H169" s="188"/>
      <c r="I169" s="187"/>
      <c r="J169" s="188"/>
    </row>
    <row r="170" spans="1:10" ht="15.75" customHeight="1">
      <c r="A170" s="179" t="s">
        <v>104</v>
      </c>
      <c r="B170" s="240">
        <f>B156+B158+B163+B165</f>
        <v>700.26</v>
      </c>
      <c r="C170" s="240"/>
      <c r="D170" s="240">
        <f>D156+D158+D163+D165</f>
        <v>716.22</v>
      </c>
      <c r="E170" s="240"/>
      <c r="F170" s="240">
        <f>F156+F158+F163+F165</f>
        <v>750.6</v>
      </c>
      <c r="G170" s="240"/>
      <c r="H170" s="240">
        <f>F170-D170</f>
        <v>34.379999999999995</v>
      </c>
      <c r="I170" s="88"/>
      <c r="J170" s="248">
        <f>H170/D170</f>
        <v>0.048002010555415926</v>
      </c>
    </row>
    <row r="171" spans="1:10" ht="9" customHeight="1" thickBot="1">
      <c r="A171" s="53"/>
      <c r="B171" s="54"/>
      <c r="C171" s="53"/>
      <c r="D171" s="53"/>
      <c r="E171" s="54"/>
      <c r="F171" s="54"/>
      <c r="G171" s="53"/>
      <c r="H171" s="53"/>
      <c r="I171" s="54"/>
      <c r="J171" s="55"/>
    </row>
    <row r="172" spans="1:10" ht="12.75">
      <c r="A172" s="295" t="s">
        <v>109</v>
      </c>
      <c r="B172" s="296"/>
      <c r="C172" s="296"/>
      <c r="D172" s="296"/>
      <c r="E172" s="296"/>
      <c r="F172" s="296"/>
      <c r="G172" s="296"/>
      <c r="H172" s="296"/>
      <c r="I172" s="296"/>
      <c r="J172" s="296"/>
    </row>
    <row r="173" spans="1:10" ht="14.25" customHeight="1">
      <c r="A173" s="299" t="s">
        <v>111</v>
      </c>
      <c r="B173" s="299"/>
      <c r="C173" s="299"/>
      <c r="D173" s="299"/>
      <c r="E173" s="299"/>
      <c r="F173" s="299"/>
      <c r="G173" s="299"/>
      <c r="H173" s="299"/>
      <c r="I173" s="299"/>
      <c r="J173" s="299"/>
    </row>
    <row r="174" spans="1:10" ht="15" customHeight="1">
      <c r="A174" s="295" t="s">
        <v>110</v>
      </c>
      <c r="B174" s="296"/>
      <c r="C174" s="296"/>
      <c r="D174" s="296"/>
      <c r="E174" s="296"/>
      <c r="F174" s="296"/>
      <c r="G174" s="296"/>
      <c r="H174" s="296"/>
      <c r="I174" s="296"/>
      <c r="J174" s="296"/>
    </row>
    <row r="175" spans="1:10" ht="13.5">
      <c r="A175" s="233"/>
      <c r="B175" s="234"/>
      <c r="C175" s="234"/>
      <c r="D175" s="234"/>
      <c r="E175" s="234"/>
      <c r="F175" s="234"/>
      <c r="G175" s="234"/>
      <c r="H175" s="234"/>
      <c r="I175" s="234"/>
      <c r="J175" s="234"/>
    </row>
    <row r="176" spans="1:10" ht="15.75">
      <c r="A176" s="78" t="s">
        <v>55</v>
      </c>
      <c r="B176" s="78"/>
      <c r="C176" s="78"/>
      <c r="D176" s="78"/>
      <c r="E176" s="78"/>
      <c r="F176" s="78"/>
      <c r="G176" s="78"/>
      <c r="H176" s="78"/>
      <c r="I176" s="78"/>
      <c r="J176" s="78"/>
    </row>
    <row r="177" spans="1:10" ht="12.75">
      <c r="A177" s="79" t="s">
        <v>48</v>
      </c>
      <c r="B177" s="80"/>
      <c r="C177" s="80"/>
      <c r="D177" s="80"/>
      <c r="E177" s="80"/>
      <c r="F177" s="80"/>
      <c r="G177" s="80"/>
      <c r="H177" s="79"/>
      <c r="I177" s="80"/>
      <c r="J177" s="81"/>
    </row>
    <row r="178" spans="1:10" ht="13.5" thickBot="1">
      <c r="A178" s="74"/>
      <c r="B178" s="74"/>
      <c r="C178" s="74"/>
      <c r="D178" s="74"/>
      <c r="E178" s="74"/>
      <c r="F178" s="74"/>
      <c r="G178" s="75"/>
      <c r="H178" s="74"/>
      <c r="I178" s="74"/>
      <c r="J178" s="76"/>
    </row>
    <row r="179" spans="1:10" ht="15">
      <c r="A179" s="88"/>
      <c r="B179" s="230"/>
      <c r="C179" s="230"/>
      <c r="D179" s="230"/>
      <c r="E179" s="230"/>
      <c r="F179" s="231"/>
      <c r="G179" s="88"/>
      <c r="H179" s="212" t="s">
        <v>53</v>
      </c>
      <c r="I179" s="212"/>
      <c r="J179" s="213"/>
    </row>
    <row r="180" spans="1:10" ht="15">
      <c r="A180" s="211" t="s">
        <v>0</v>
      </c>
      <c r="B180" s="214" t="s">
        <v>1</v>
      </c>
      <c r="C180" s="214"/>
      <c r="D180" s="215" t="s">
        <v>64</v>
      </c>
      <c r="E180" s="215"/>
      <c r="F180" s="232" t="s">
        <v>71</v>
      </c>
      <c r="G180" s="116"/>
      <c r="H180" s="216" t="s">
        <v>64</v>
      </c>
      <c r="I180" s="216"/>
      <c r="J180" s="217"/>
    </row>
    <row r="181" spans="1:10" ht="15.75" thickBot="1">
      <c r="A181" s="218"/>
      <c r="B181" s="219" t="s">
        <v>49</v>
      </c>
      <c r="C181" s="219"/>
      <c r="D181" s="219" t="s">
        <v>50</v>
      </c>
      <c r="E181" s="219"/>
      <c r="F181" s="219" t="s">
        <v>50</v>
      </c>
      <c r="G181" s="218"/>
      <c r="H181" s="220" t="s">
        <v>51</v>
      </c>
      <c r="I181" s="220"/>
      <c r="J181" s="221" t="s">
        <v>52</v>
      </c>
    </row>
    <row r="183" spans="1:10" ht="28.5">
      <c r="A183" s="57" t="s">
        <v>44</v>
      </c>
      <c r="B183" s="278">
        <v>233.81</v>
      </c>
      <c r="C183" s="278"/>
      <c r="D183" s="278">
        <v>240.45</v>
      </c>
      <c r="E183" s="278"/>
      <c r="F183" s="278">
        <v>244.74</v>
      </c>
      <c r="G183" s="278"/>
      <c r="H183" s="278">
        <f>F183-D183</f>
        <v>4.2900000000000205</v>
      </c>
      <c r="I183" s="279"/>
      <c r="J183" s="280">
        <f>H183/D183</f>
        <v>0.017841547099189108</v>
      </c>
    </row>
    <row r="184" spans="1:10" ht="15.75" thickBot="1">
      <c r="A184" s="190"/>
      <c r="B184" s="191"/>
      <c r="C184" s="192"/>
      <c r="D184" s="193"/>
      <c r="E184" s="192"/>
      <c r="F184" s="193"/>
      <c r="G184" s="193"/>
      <c r="H184" s="193"/>
      <c r="I184" s="192"/>
      <c r="J184" s="194"/>
    </row>
    <row r="185" spans="1:10" ht="15">
      <c r="A185" s="195"/>
      <c r="B185" s="196"/>
      <c r="C185" s="197"/>
      <c r="D185" s="196"/>
      <c r="E185" s="197"/>
      <c r="F185" s="196"/>
      <c r="G185" s="196"/>
      <c r="H185" s="196"/>
      <c r="I185" s="197"/>
      <c r="J185" s="198"/>
    </row>
    <row r="186" spans="1:10" ht="31.5">
      <c r="A186" s="251" t="s">
        <v>73</v>
      </c>
      <c r="B186" s="240">
        <v>247.06</v>
      </c>
      <c r="C186" s="240"/>
      <c r="D186" s="240">
        <v>281.82</v>
      </c>
      <c r="E186" s="240"/>
      <c r="F186" s="240">
        <v>285.59</v>
      </c>
      <c r="G186" s="240"/>
      <c r="H186" s="240">
        <f>F186-D186</f>
        <v>3.769999999999982</v>
      </c>
      <c r="I186" s="88"/>
      <c r="J186" s="248">
        <f>H186/D186</f>
        <v>0.013377333049464132</v>
      </c>
    </row>
    <row r="187" spans="1:10" ht="15.75" thickBot="1">
      <c r="A187" s="199"/>
      <c r="B187" s="200"/>
      <c r="C187" s="192"/>
      <c r="D187" s="200"/>
      <c r="E187" s="200"/>
      <c r="F187" s="200"/>
      <c r="G187" s="200"/>
      <c r="H187" s="200"/>
      <c r="I187" s="192"/>
      <c r="J187" s="194"/>
    </row>
    <row r="188" spans="1:10" ht="15">
      <c r="A188" s="201"/>
      <c r="B188" s="202"/>
      <c r="C188" s="189"/>
      <c r="D188" s="202"/>
      <c r="E188" s="202"/>
      <c r="F188" s="202"/>
      <c r="G188" s="202"/>
      <c r="H188" s="202"/>
      <c r="I188" s="197"/>
      <c r="J188" s="198"/>
    </row>
    <row r="189" spans="1:10" ht="15">
      <c r="A189" s="58" t="s">
        <v>45</v>
      </c>
      <c r="B189" s="240">
        <v>3.943</v>
      </c>
      <c r="C189" s="240"/>
      <c r="D189" s="240">
        <v>3.91</v>
      </c>
      <c r="E189" s="240"/>
      <c r="F189" s="240">
        <v>4.03</v>
      </c>
      <c r="G189" s="240"/>
      <c r="H189" s="240">
        <f>F189-D189</f>
        <v>0.1200000000000001</v>
      </c>
      <c r="I189" s="88"/>
      <c r="J189" s="248">
        <f>H189/D189</f>
        <v>0.030690537084399002</v>
      </c>
    </row>
    <row r="190" spans="1:10" ht="15.75" thickBot="1">
      <c r="A190" s="203"/>
      <c r="B190" s="193"/>
      <c r="C190" s="192"/>
      <c r="D190" s="193"/>
      <c r="E190" s="192"/>
      <c r="F190" s="193"/>
      <c r="G190" s="193"/>
      <c r="H190" s="193"/>
      <c r="I190" s="192"/>
      <c r="J190" s="194"/>
    </row>
    <row r="191" spans="1:10" ht="15">
      <c r="A191" s="204"/>
      <c r="B191" s="205"/>
      <c r="C191" s="197"/>
      <c r="D191" s="197"/>
      <c r="E191" s="205"/>
      <c r="F191" s="205"/>
      <c r="G191" s="205"/>
      <c r="H191" s="197"/>
      <c r="I191" s="205"/>
      <c r="J191" s="206"/>
    </row>
    <row r="192" spans="1:10" ht="17.25">
      <c r="A192" s="59" t="s">
        <v>46</v>
      </c>
      <c r="B192" s="240">
        <v>11.474</v>
      </c>
      <c r="C192" s="240"/>
      <c r="D192" s="240">
        <v>11.86</v>
      </c>
      <c r="E192" s="240"/>
      <c r="F192" s="240">
        <v>12.35</v>
      </c>
      <c r="G192" s="240"/>
      <c r="H192" s="240">
        <f>F192-D192</f>
        <v>0.4900000000000002</v>
      </c>
      <c r="I192" s="88"/>
      <c r="J192" s="248">
        <f>H192/D192</f>
        <v>0.041315345699831384</v>
      </c>
    </row>
    <row r="193" spans="1:10" ht="15.75" thickBot="1">
      <c r="A193" s="207"/>
      <c r="B193" s="193"/>
      <c r="C193" s="192"/>
      <c r="D193" s="193"/>
      <c r="E193" s="192"/>
      <c r="F193" s="193"/>
      <c r="G193" s="208"/>
      <c r="H193" s="192"/>
      <c r="I193" s="192"/>
      <c r="J193" s="209"/>
    </row>
    <row r="194" spans="1:10" ht="15">
      <c r="A194" s="210"/>
      <c r="B194" s="196"/>
      <c r="C194" s="197"/>
      <c r="D194" s="196"/>
      <c r="E194" s="197"/>
      <c r="F194" s="196"/>
      <c r="G194" s="205"/>
      <c r="H194" s="197"/>
      <c r="I194" s="197"/>
      <c r="J194" s="206"/>
    </row>
    <row r="195" spans="1:10" ht="15">
      <c r="A195" s="58" t="s">
        <v>62</v>
      </c>
      <c r="B195" s="240">
        <f>+B192+B189+B186+B183+B170+B151-0.01</f>
        <v>5645.787</v>
      </c>
      <c r="C195" s="240"/>
      <c r="D195" s="240">
        <f>+D192+D189+D186+D183+D170+D151</f>
        <v>6020.210000000001</v>
      </c>
      <c r="E195" s="240"/>
      <c r="F195" s="240">
        <f>+F192+F189+F186+F183+F170+F151</f>
        <v>6429</v>
      </c>
      <c r="G195" s="240"/>
      <c r="H195" s="240">
        <f>F195-D195</f>
        <v>408.78999999999905</v>
      </c>
      <c r="I195" s="88"/>
      <c r="J195" s="248">
        <f>H195/D195</f>
        <v>0.06790294690716753</v>
      </c>
    </row>
    <row r="196" spans="1:10" ht="15.75" thickBot="1">
      <c r="A196" s="60"/>
      <c r="B196" s="193"/>
      <c r="C196" s="192"/>
      <c r="D196" s="193"/>
      <c r="E196" s="192"/>
      <c r="F196" s="193"/>
      <c r="G196" s="208"/>
      <c r="H196" s="192"/>
      <c r="I196" s="192"/>
      <c r="J196" s="209"/>
    </row>
    <row r="197" spans="1:10" ht="21" customHeight="1">
      <c r="A197" s="61" t="s">
        <v>47</v>
      </c>
      <c r="B197" s="62"/>
      <c r="C197" s="63"/>
      <c r="D197" s="63"/>
      <c r="E197" s="62"/>
      <c r="F197" s="62"/>
      <c r="G197" s="62"/>
      <c r="H197" s="62"/>
      <c r="I197" s="56"/>
      <c r="J197" s="64"/>
    </row>
    <row r="198" spans="1:10" ht="12.75">
      <c r="A198" s="295" t="s">
        <v>72</v>
      </c>
      <c r="B198" s="296"/>
      <c r="C198" s="296"/>
      <c r="D198" s="296"/>
      <c r="E198" s="296"/>
      <c r="F198" s="296"/>
      <c r="G198" s="296"/>
      <c r="H198" s="296"/>
      <c r="I198" s="296"/>
      <c r="J198" s="296"/>
    </row>
    <row r="201" ht="12.75">
      <c r="A201" s="237"/>
    </row>
    <row r="202" ht="12.75">
      <c r="A202" s="238"/>
    </row>
    <row r="203" ht="12.75">
      <c r="A203" s="239"/>
    </row>
    <row r="308" ht="6" customHeight="1"/>
    <row r="309" ht="12.75" hidden="1"/>
  </sheetData>
  <mergeCells count="6">
    <mergeCell ref="A198:J198"/>
    <mergeCell ref="A1:J1"/>
    <mergeCell ref="A2:J2"/>
    <mergeCell ref="A172:J172"/>
    <mergeCell ref="A174:J174"/>
    <mergeCell ref="A173:J173"/>
  </mergeCells>
  <printOptions horizontalCentered="1"/>
  <pageMargins left="1" right="1" top="1" bottom="1" header="0.7" footer="0.7"/>
  <pageSetup firstPageNumber="7" useFirstPageNumber="1" horizontalDpi="300" verticalDpi="300" orientation="portrait" scale="73" r:id="rId1"/>
  <headerFooter alignWithMargins="0">
    <oddFooter>&amp;C&amp;"Times New Roman,Regular"Technical Info - &amp;P</oddFooter>
  </headerFooter>
  <rowBreaks count="2" manualBreakCount="2">
    <brk id="58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nsfuser</cp:lastModifiedBy>
  <cp:lastPrinted>2007-01-30T18:19:41Z</cp:lastPrinted>
  <dcterms:created xsi:type="dcterms:W3CDTF">2005-01-18T20:15:10Z</dcterms:created>
  <dcterms:modified xsi:type="dcterms:W3CDTF">2007-01-30T19:56:42Z</dcterms:modified>
  <cp:category/>
  <cp:version/>
  <cp:contentType/>
  <cp:contentStatus/>
</cp:coreProperties>
</file>