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61" yWindow="65506" windowWidth="4335" windowHeight="4245" tabRatio="759" activeTab="1"/>
  </bookViews>
  <sheets>
    <sheet name="Documentation" sheetId="1" r:id="rId1"/>
    <sheet name="Data" sheetId="2" r:id="rId2"/>
  </sheets>
  <definedNames>
    <definedName name="data">'Data'!$A$2:$AR$169</definedName>
  </definedNames>
  <calcPr fullCalcOnLoad="1"/>
</workbook>
</file>

<file path=xl/comments2.xml><?xml version="1.0" encoding="utf-8"?>
<comments xmlns="http://schemas.openxmlformats.org/spreadsheetml/2006/main">
  <authors>
    <author>Mark Kubiske</author>
    <author>bholmes</author>
  </authors>
  <commentList>
    <comment ref="F2" authorId="0">
      <text>
        <r>
          <rPr>
            <b/>
            <sz val="9"/>
            <rFont val="Geneva"/>
            <family val="0"/>
          </rPr>
          <t>Mark Kubiske:</t>
        </r>
        <r>
          <rPr>
            <sz val="9"/>
            <rFont val="Geneva"/>
            <family val="0"/>
          </rPr>
          <t xml:space="preserve">
AT RHINELANDER, "SPECIES" REFERS TO COMMUNITIES: 
AA=ASPEN
AB=ASPEN/BIRCH, AM=ASPEN/MAPLE
ABOVE-GROUND N CAN BE DISCERNED BY SPECIES, BUT NOT BELOW-GROUND N</t>
        </r>
      </text>
    </comment>
    <comment ref="AM2" authorId="1">
      <text>
        <r>
          <rPr>
            <b/>
            <sz val="8"/>
            <rFont val="Tahoma"/>
            <family val="0"/>
          </rPr>
          <t>bholmes:</t>
        </r>
        <r>
          <rPr>
            <sz val="8"/>
            <rFont val="Tahoma"/>
            <family val="0"/>
          </rPr>
          <t xml:space="preserve">
wood + canopy + peak root N</t>
        </r>
      </text>
    </comment>
    <comment ref="AJ2" authorId="1">
      <text>
        <r>
          <rPr>
            <b/>
            <sz val="8"/>
            <rFont val="Tahoma"/>
            <family val="0"/>
          </rPr>
          <t>bholmes:</t>
        </r>
        <r>
          <rPr>
            <sz val="8"/>
            <rFont val="Tahoma"/>
            <family val="0"/>
          </rPr>
          <t xml:space="preserve">
wood increment + root production + leaf litter N</t>
        </r>
      </text>
    </comment>
    <comment ref="AK2" authorId="1">
      <text>
        <r>
          <rPr>
            <b/>
            <sz val="8"/>
            <rFont val="Tahoma"/>
            <family val="0"/>
          </rPr>
          <t>bholmes:</t>
        </r>
        <r>
          <rPr>
            <sz val="8"/>
            <rFont val="Tahoma"/>
            <family val="0"/>
          </rPr>
          <t xml:space="preserve">
biomass g/m2/yr</t>
        </r>
      </text>
    </comment>
    <comment ref="AL2" authorId="1">
      <text>
        <r>
          <rPr>
            <b/>
            <sz val="8"/>
            <rFont val="Tahoma"/>
            <family val="0"/>
          </rPr>
          <t>bholmes:</t>
        </r>
        <r>
          <rPr>
            <sz val="8"/>
            <rFont val="Tahoma"/>
            <family val="0"/>
          </rPr>
          <t xml:space="preserve">
Nuptake/NPP</t>
        </r>
      </text>
    </comment>
    <comment ref="AN2" authorId="1">
      <text>
        <r>
          <rPr>
            <b/>
            <sz val="8"/>
            <rFont val="Tahoma"/>
            <family val="0"/>
          </rPr>
          <t>bholmes:</t>
        </r>
        <r>
          <rPr>
            <sz val="8"/>
            <rFont val="Tahoma"/>
            <family val="0"/>
          </rPr>
          <t xml:space="preserve">
peak/NPP
</t>
        </r>
      </text>
    </comment>
    <comment ref="AP2" authorId="1">
      <text>
        <r>
          <rPr>
            <b/>
            <sz val="8"/>
            <rFont val="Tahoma"/>
            <family val="0"/>
          </rPr>
          <t>bholmes:</t>
        </r>
        <r>
          <rPr>
            <sz val="8"/>
            <rFont val="Tahoma"/>
            <family val="0"/>
          </rPr>
          <t xml:space="preserve">
wood + foliar + root production</t>
        </r>
      </text>
    </comment>
    <comment ref="AQ2" authorId="1">
      <text>
        <r>
          <rPr>
            <b/>
            <sz val="8"/>
            <rFont val="Tahoma"/>
            <family val="0"/>
          </rPr>
          <t>bholmes:</t>
        </r>
        <r>
          <rPr>
            <sz val="8"/>
            <rFont val="Tahoma"/>
            <family val="0"/>
          </rPr>
          <t xml:space="preserve">
requirement - uptake</t>
        </r>
      </text>
    </comment>
    <comment ref="AR2" authorId="1">
      <text>
        <r>
          <rPr>
            <b/>
            <sz val="8"/>
            <rFont val="Tahoma"/>
            <family val="0"/>
          </rPr>
          <t>bholmes:</t>
        </r>
        <r>
          <rPr>
            <sz val="8"/>
            <rFont val="Tahoma"/>
            <family val="0"/>
          </rPr>
          <t xml:space="preserve">
leaf litter + fine root mortality</t>
        </r>
      </text>
    </comment>
    <comment ref="Y80" authorId="1">
      <text>
        <r>
          <rPr>
            <b/>
            <sz val="8"/>
            <rFont val="Tahoma"/>
            <family val="0"/>
          </rPr>
          <t>bholmes: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Waiting for data from minirhizotrons</t>
        </r>
      </text>
    </comment>
    <comment ref="Y122" authorId="1">
      <text>
        <r>
          <rPr>
            <b/>
            <sz val="8"/>
            <rFont val="Tahoma"/>
            <family val="0"/>
          </rPr>
          <t>bholmes: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using FR turnover estimates from UMBS experiment</t>
        </r>
      </text>
    </comment>
    <comment ref="AF122" authorId="1">
      <text>
        <r>
          <rPr>
            <b/>
            <sz val="8"/>
            <rFont val="Tahoma"/>
            <family val="0"/>
          </rPr>
          <t>bholmes:</t>
        </r>
        <r>
          <rPr>
            <sz val="8"/>
            <rFont val="Tahoma"/>
            <family val="0"/>
          </rPr>
          <t xml:space="preserve">
P</t>
        </r>
        <r>
          <rPr>
            <sz val="10"/>
            <rFont val="Tahoma"/>
            <family val="2"/>
          </rPr>
          <t>roduction minus peak standing crop. We don't have minimum standing crop.</t>
        </r>
      </text>
    </comment>
  </commentList>
</comments>
</file>

<file path=xl/sharedStrings.xml><?xml version="1.0" encoding="utf-8"?>
<sst xmlns="http://schemas.openxmlformats.org/spreadsheetml/2006/main" count="751" uniqueCount="97">
  <si>
    <t>SITE</t>
  </si>
  <si>
    <t>RING</t>
  </si>
  <si>
    <t>CO2</t>
  </si>
  <si>
    <t>BLOCK</t>
  </si>
  <si>
    <t>SPECIES</t>
  </si>
  <si>
    <t>YEAR</t>
  </si>
  <si>
    <t>TRTYEAR</t>
  </si>
  <si>
    <t>Duke</t>
  </si>
  <si>
    <t>A</t>
  </si>
  <si>
    <t>E</t>
  </si>
  <si>
    <t>POOLS</t>
  </si>
  <si>
    <t>SITE INFORMATION</t>
  </si>
  <si>
    <t>PRODUCTION</t>
  </si>
  <si>
    <t>LOSSES</t>
  </si>
  <si>
    <t>ORNL</t>
  </si>
  <si>
    <t>LIST</t>
  </si>
  <si>
    <t>alba</t>
  </si>
  <si>
    <t>nigra</t>
  </si>
  <si>
    <t>eur</t>
  </si>
  <si>
    <t>POP-EURO</t>
  </si>
  <si>
    <t>RHI</t>
  </si>
  <si>
    <t>AA</t>
  </si>
  <si>
    <t>AB</t>
  </si>
  <si>
    <t>PITA+DECID</t>
  </si>
  <si>
    <t>Woody Biomass (g/m2)</t>
  </si>
  <si>
    <t>Woody %N</t>
  </si>
  <si>
    <t>Woody Biomass N Content (g/m2)</t>
  </si>
  <si>
    <t>Canopy Biomass (g/m2)</t>
  </si>
  <si>
    <t>Foliar %N</t>
  </si>
  <si>
    <t>Canopy N Content (g/m2)</t>
  </si>
  <si>
    <t>Peak Fine Root Biomass (g/m2)</t>
  </si>
  <si>
    <t>Fine Root %N</t>
  </si>
  <si>
    <t>Peak Fine Root N Content (g/m2)</t>
  </si>
  <si>
    <t>Wood %N</t>
  </si>
  <si>
    <t>N in Wood Biomass Increment (g/m2/yr)</t>
  </si>
  <si>
    <t>Wood Biomass Increment (g/m2/yr)</t>
  </si>
  <si>
    <t>Foliar Biomass Production (g/m2/yr)</t>
  </si>
  <si>
    <t>N in Foliar Biomass Production (g/m2/yr)</t>
  </si>
  <si>
    <t>Fine Root Biomass Production (g/m2/yr)</t>
  </si>
  <si>
    <t>N in Fine Root Biomass Production (g/m2/yr)</t>
  </si>
  <si>
    <t>Leaf Litterfall (g/m2/yr)</t>
  </si>
  <si>
    <t>Leaf Litter %N</t>
  </si>
  <si>
    <t>N in Leaf Litter (g/m2/yr)</t>
  </si>
  <si>
    <t>Fine Root Mortality (g/m2/yr)</t>
  </si>
  <si>
    <t>Fine Root Mortality %N</t>
  </si>
  <si>
    <t>N in Fine Root Mortality (g/m2/yr)</t>
  </si>
  <si>
    <t>Nup</t>
  </si>
  <si>
    <t>NPP</t>
  </si>
  <si>
    <t>NUE</t>
  </si>
  <si>
    <t>NutProd</t>
  </si>
  <si>
    <t>MRT</t>
  </si>
  <si>
    <t>Retrans</t>
  </si>
  <si>
    <t>PRE</t>
  </si>
  <si>
    <t>.</t>
  </si>
  <si>
    <t>Require</t>
  </si>
  <si>
    <t>Return</t>
  </si>
  <si>
    <t>peak N content</t>
  </si>
  <si>
    <t>ring:  ring identification, usually a number</t>
  </si>
  <si>
    <t>block:  replication identification, usually a number (not available for ORNL)</t>
  </si>
  <si>
    <t>species:  dominant species in ring or quadrant</t>
  </si>
  <si>
    <t xml:space="preserve">popface:  alba - Populus alba; nigra - Populus nigra;  eur - Populus euramericana </t>
  </si>
  <si>
    <t>year:  year in which data were collected</t>
  </si>
  <si>
    <t>trt year:  year since the beginning of treatment</t>
  </si>
  <si>
    <t xml:space="preserve">site:  RHI = Rhinelander, WI; Duke = Chapel Hill, NC; ORNL = Oak Ridge National Laboratory, TN; POP-EURO = Viterbo, Italy </t>
  </si>
  <si>
    <t>ORNL:  sweetgum - Liquidambar styraciflua (LIST)</t>
  </si>
  <si>
    <t>duke:  Pinus taeda + deciduous tree understory (PITA+DECID)</t>
  </si>
  <si>
    <t>rhine:  Aspen - Populus tremuloides (AA), Apen-Birch - 1:1 mix of Populus tremuloides and Betula papyrifera (AB)</t>
  </si>
  <si>
    <t>CO2:  CO2 treatment, where a = ambient, e = elevated PRE = pretreatment for this analysis</t>
  </si>
  <si>
    <t>INFORMATION</t>
  </si>
  <si>
    <t>Woody biomass - bole + branches + woody roots grams dry matter per m2 ground area)</t>
  </si>
  <si>
    <t>Canopy -- total leaf mass at peak (g DM/m2)</t>
  </si>
  <si>
    <t>Fine root - peak standing crop (g DM/m2)</t>
  </si>
  <si>
    <t>N concentrations of each component as % of dry mass</t>
  </si>
  <si>
    <t>Content = biomass * %N/100</t>
  </si>
  <si>
    <t>Wood biomass increment = annual increment in bole + branch + woody root</t>
  </si>
  <si>
    <t>Foliar production = annual production of new leaves (different from peak canopy)</t>
  </si>
  <si>
    <t>Fine root production = gross annual fine root production</t>
  </si>
  <si>
    <t>%N in production is usually considered to be the same as in pools</t>
  </si>
  <si>
    <t>CALCULATIONS</t>
  </si>
  <si>
    <t>Leaf litterfall = leaf mass collected in litter traps</t>
  </si>
  <si>
    <t>Fine root mortality = annual gross disappearance of live fine roots</t>
  </si>
  <si>
    <t>%N measured in leaf litter; %N in dead fine roots assumed to equal that of live fine roots</t>
  </si>
  <si>
    <t>Nuptake = peak canopy N content - N retranslocated from previous year + N in woody increment + N in fine root production</t>
  </si>
  <si>
    <t xml:space="preserve">     where N retranslocated =N in canopy from previous year - N in litter from previous year</t>
  </si>
  <si>
    <t>NPP (net primary productivity) = woody increment + foliar production + fine root production (grams dry matter per m2)</t>
  </si>
  <si>
    <t>Peak N content = N content of total woody biomass + peak canopy N + peak fine root N</t>
  </si>
  <si>
    <t>MRT (mean residence time) = peak N content / N uptake</t>
  </si>
  <si>
    <t>NutProd (nutrient productivity) = NPP / peak N content</t>
  </si>
  <si>
    <t>NUE (N use efficiency) = NPP / Nuptake</t>
  </si>
  <si>
    <t>Requirement = N content of woody increment + foliar and fine root production</t>
  </si>
  <si>
    <t>Retranslocation = Requirement - Uptake</t>
  </si>
  <si>
    <t>Return = N content of l;eaf litter + fine root mortality</t>
  </si>
  <si>
    <t>Please cite this data set as:</t>
  </si>
  <si>
    <t xml:space="preserve">Finzi AC, Norby RJ, Calfapietra C, Gallet-Budynek A, Gielen B, Holmes WE, Hoosbeek MR, Iversen CM, Jackson RB, </t>
  </si>
  <si>
    <t xml:space="preserve">  Kubiske ME, Ledford J, Liberloo M, Oren R, Polle A, Pritchard S, Zak DR, Schlesinger WH, Ceulemans R. 2007.</t>
  </si>
  <si>
    <t xml:space="preserve">  Increases in nitrogen uptake rather than nitrogen-use efficiency support higher rates of temperate forest productivity under elevated CO2. </t>
  </si>
  <si>
    <t xml:space="preserve">  Proceedings of the National Academy of Sciences 104: 14014-14019.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</si>
</sst>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  <numFmt numFmtId="180" formatCode="0.0000000"/>
    <numFmt numFmtId="181" formatCode="0.000000"/>
    <numFmt numFmtId="182" formatCode="0.00000"/>
    <numFmt numFmtId="183" formatCode="0.0000"/>
    <numFmt numFmtId="184" formatCode="0.00000000"/>
    <numFmt numFmtId="185" formatCode="0.00000000000"/>
    <numFmt numFmtId="186" formatCode="0.0000000000"/>
    <numFmt numFmtId="187" formatCode="0.00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sz val="8"/>
      <name val="Arial"/>
      <family val="0"/>
    </font>
    <font>
      <u val="single"/>
      <sz val="10"/>
      <name val="MS Sans Serif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21" applyNumberFormat="1" applyFont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9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/>
    </xf>
    <xf numFmtId="1" fontId="0" fillId="0" borderId="0" xfId="0" applyNumberFormat="1" applyFont="1" applyAlignment="1">
      <alignment horizontal="right"/>
    </xf>
    <xf numFmtId="183" fontId="0" fillId="0" borderId="0" xfId="0" applyNumberFormat="1" applyFont="1" applyAlignment="1">
      <alignment/>
    </xf>
    <xf numFmtId="183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79" fontId="0" fillId="0" borderId="0" xfId="0" applyNumberFormat="1" applyFill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Alignment="1">
      <alignment horizontal="right"/>
    </xf>
    <xf numFmtId="179" fontId="0" fillId="0" borderId="0" xfId="0" applyNumberFormat="1" applyAlignment="1">
      <alignment/>
    </xf>
    <xf numFmtId="179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183" fontId="0" fillId="0" borderId="0" xfId="0" applyNumberFormat="1" applyFont="1" applyAlignment="1">
      <alignment horizontal="center"/>
    </xf>
    <xf numFmtId="183" fontId="0" fillId="0" borderId="0" xfId="0" applyNumberFormat="1" applyFont="1" applyBorder="1" applyAlignment="1">
      <alignment horizontal="center"/>
    </xf>
    <xf numFmtId="183" fontId="0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178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 quotePrefix="1">
      <alignment horizontal="center"/>
    </xf>
    <xf numFmtId="178" fontId="0" fillId="0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itt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D7" sqref="D7"/>
    </sheetView>
  </sheetViews>
  <sheetFormatPr defaultColWidth="9.140625" defaultRowHeight="12.75"/>
  <sheetData>
    <row r="1" ht="12.75">
      <c r="A1" t="s">
        <v>92</v>
      </c>
    </row>
    <row r="2" ht="12.75">
      <c r="B2" s="4" t="s">
        <v>93</v>
      </c>
    </row>
    <row r="3" ht="12.75">
      <c r="B3" s="57" t="s">
        <v>94</v>
      </c>
    </row>
    <row r="4" ht="12.75">
      <c r="B4" t="s">
        <v>95</v>
      </c>
    </row>
    <row r="5" ht="12.75">
      <c r="B5" t="s">
        <v>96</v>
      </c>
    </row>
    <row r="9" spans="1:7" ht="12.75">
      <c r="A9" s="61" t="s">
        <v>68</v>
      </c>
      <c r="E9" s="50"/>
      <c r="F9" s="50"/>
      <c r="G9" s="49"/>
    </row>
    <row r="10" spans="2:7" ht="12.75">
      <c r="B10" t="s">
        <v>63</v>
      </c>
      <c r="C10" s="62"/>
      <c r="E10" s="50"/>
      <c r="F10" s="50"/>
      <c r="G10" s="49"/>
    </row>
    <row r="11" spans="2:6" ht="12.75">
      <c r="B11" t="s">
        <v>57</v>
      </c>
      <c r="E11" s="50"/>
      <c r="F11" s="50"/>
    </row>
    <row r="12" spans="2:6" ht="12.75">
      <c r="B12" t="s">
        <v>67</v>
      </c>
      <c r="E12" s="50"/>
      <c r="F12" s="50"/>
    </row>
    <row r="13" spans="2:7" ht="12.75">
      <c r="B13" t="s">
        <v>58</v>
      </c>
      <c r="E13" s="50"/>
      <c r="F13" s="50"/>
      <c r="G13" s="49"/>
    </row>
    <row r="14" spans="2:6" ht="12.75">
      <c r="B14" t="s">
        <v>59</v>
      </c>
      <c r="E14" s="50"/>
      <c r="F14" s="50"/>
    </row>
    <row r="15" spans="3:6" ht="12.75">
      <c r="C15" t="s">
        <v>66</v>
      </c>
      <c r="E15" s="50"/>
      <c r="F15" s="50"/>
    </row>
    <row r="16" spans="3:6" ht="12.75">
      <c r="C16" t="s">
        <v>64</v>
      </c>
      <c r="E16" s="50"/>
      <c r="F16" s="50"/>
    </row>
    <row r="17" spans="3:7" ht="12.75">
      <c r="C17" t="s">
        <v>65</v>
      </c>
      <c r="E17" s="50"/>
      <c r="F17" s="50"/>
      <c r="G17" s="49"/>
    </row>
    <row r="18" spans="3:7" ht="12.75">
      <c r="C18" t="s">
        <v>60</v>
      </c>
      <c r="E18" s="50"/>
      <c r="F18" s="50"/>
      <c r="G18" s="49"/>
    </row>
    <row r="19" spans="2:6" ht="12.75">
      <c r="B19" t="s">
        <v>61</v>
      </c>
      <c r="E19" s="50"/>
      <c r="F19" s="50"/>
    </row>
    <row r="20" spans="2:6" ht="12.75">
      <c r="B20" t="s">
        <v>62</v>
      </c>
      <c r="E20" s="50"/>
      <c r="F20" s="50"/>
    </row>
    <row r="21" spans="5:6" ht="12.75">
      <c r="E21" s="50"/>
      <c r="F21" s="50"/>
    </row>
    <row r="22" spans="1:6" ht="12.75">
      <c r="A22" t="s">
        <v>10</v>
      </c>
      <c r="E22" s="50"/>
      <c r="F22" s="50"/>
    </row>
    <row r="23" spans="2:6" ht="12.75">
      <c r="B23" t="s">
        <v>69</v>
      </c>
      <c r="E23" s="50"/>
      <c r="F23" s="50"/>
    </row>
    <row r="24" spans="2:6" ht="12.75">
      <c r="B24" t="s">
        <v>70</v>
      </c>
      <c r="E24" s="50"/>
      <c r="F24" s="50"/>
    </row>
    <row r="25" spans="2:6" ht="12.75">
      <c r="B25" t="s">
        <v>71</v>
      </c>
      <c r="E25" s="50"/>
      <c r="F25" s="50"/>
    </row>
    <row r="26" spans="2:6" ht="12.75">
      <c r="B26" t="s">
        <v>72</v>
      </c>
      <c r="E26" s="50"/>
      <c r="F26" s="50"/>
    </row>
    <row r="27" spans="2:6" ht="12.75">
      <c r="B27" t="s">
        <v>73</v>
      </c>
      <c r="E27" s="50"/>
      <c r="F27" s="50"/>
    </row>
    <row r="28" spans="5:6" ht="12.75">
      <c r="E28" s="50"/>
      <c r="F28" s="50"/>
    </row>
    <row r="29" spans="1:6" ht="12.75">
      <c r="A29" t="s">
        <v>12</v>
      </c>
      <c r="E29" s="50"/>
      <c r="F29" s="50"/>
    </row>
    <row r="30" spans="2:6" ht="12.75">
      <c r="B30" t="s">
        <v>74</v>
      </c>
      <c r="E30" s="50"/>
      <c r="F30" s="50"/>
    </row>
    <row r="31" ht="12.75">
      <c r="B31" t="s">
        <v>75</v>
      </c>
    </row>
    <row r="32" ht="12.75">
      <c r="B32" t="s">
        <v>76</v>
      </c>
    </row>
    <row r="33" ht="12.75">
      <c r="B33" t="s">
        <v>77</v>
      </c>
    </row>
    <row r="35" ht="12.75">
      <c r="A35" t="s">
        <v>13</v>
      </c>
    </row>
    <row r="36" ht="12.75">
      <c r="B36" t="s">
        <v>79</v>
      </c>
    </row>
    <row r="37" ht="12.75">
      <c r="B37" t="s">
        <v>80</v>
      </c>
    </row>
    <row r="38" ht="12.75">
      <c r="B38" t="s">
        <v>81</v>
      </c>
    </row>
    <row r="40" ht="12.75">
      <c r="A40" t="s">
        <v>78</v>
      </c>
    </row>
    <row r="41" ht="12.75">
      <c r="B41" t="s">
        <v>82</v>
      </c>
    </row>
    <row r="42" ht="12.75">
      <c r="B42" t="s">
        <v>83</v>
      </c>
    </row>
    <row r="43" ht="12.75">
      <c r="B43" t="s">
        <v>84</v>
      </c>
    </row>
    <row r="44" ht="12.75">
      <c r="B44" t="s">
        <v>88</v>
      </c>
    </row>
    <row r="45" ht="12.75">
      <c r="B45" t="s">
        <v>85</v>
      </c>
    </row>
    <row r="46" ht="12.75">
      <c r="B46" t="s">
        <v>87</v>
      </c>
    </row>
    <row r="47" ht="12.75">
      <c r="B47" t="s">
        <v>86</v>
      </c>
    </row>
    <row r="48" ht="12.75">
      <c r="B48" t="s">
        <v>89</v>
      </c>
    </row>
    <row r="49" ht="12.75">
      <c r="B49" t="s">
        <v>90</v>
      </c>
    </row>
    <row r="50" ht="12.75">
      <c r="B50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169"/>
  <sheetViews>
    <sheetView tabSelected="1" workbookViewId="0" topLeftCell="AV1">
      <selection activeCell="AW2" sqref="AW2"/>
    </sheetView>
  </sheetViews>
  <sheetFormatPr defaultColWidth="9.140625" defaultRowHeight="12.75"/>
  <cols>
    <col min="1" max="1" width="11.140625" style="3" customWidth="1"/>
    <col min="2" max="2" width="7.421875" style="3" customWidth="1"/>
    <col min="3" max="3" width="6.8515625" style="3" customWidth="1"/>
    <col min="4" max="4" width="5.8515625" style="3" customWidth="1"/>
    <col min="5" max="5" width="7.421875" style="3" customWidth="1"/>
    <col min="6" max="6" width="9.28125" style="3" customWidth="1"/>
    <col min="7" max="7" width="9.7109375" style="3" customWidth="1"/>
    <col min="8" max="8" width="2.8515625" style="3" customWidth="1"/>
    <col min="9" max="9" width="10.28125" style="3" bestFit="1" customWidth="1"/>
    <col min="10" max="10" width="7.28125" style="3" bestFit="1" customWidth="1"/>
    <col min="11" max="11" width="9.8515625" style="3" bestFit="1" customWidth="1"/>
    <col min="12" max="12" width="10.28125" style="3" bestFit="1" customWidth="1"/>
    <col min="13" max="13" width="7.421875" style="3" customWidth="1"/>
    <col min="14" max="14" width="11.00390625" style="3" customWidth="1"/>
    <col min="15" max="17" width="11.421875" style="3" customWidth="1"/>
    <col min="18" max="18" width="2.00390625" style="3" customWidth="1"/>
    <col min="19" max="19" width="14.28125" style="3" customWidth="1"/>
    <col min="20" max="20" width="8.7109375" style="3" customWidth="1"/>
    <col min="21" max="21" width="11.00390625" style="3" customWidth="1"/>
    <col min="22" max="22" width="13.00390625" style="3" customWidth="1"/>
    <col min="23" max="23" width="6.28125" style="3" bestFit="1" customWidth="1"/>
    <col min="24" max="24" width="11.421875" style="3" customWidth="1"/>
    <col min="25" max="28" width="11.00390625" style="3" customWidth="1"/>
    <col min="29" max="29" width="9.140625" style="3" customWidth="1"/>
    <col min="30" max="30" width="7.421875" style="3" bestFit="1" customWidth="1"/>
    <col min="31" max="31" width="9.140625" style="3" customWidth="1"/>
    <col min="32" max="32" width="9.140625" style="3" bestFit="1" customWidth="1"/>
    <col min="33" max="33" width="10.57421875" style="3" customWidth="1"/>
    <col min="34" max="34" width="10.140625" style="3" bestFit="1" customWidth="1"/>
    <col min="35" max="35" width="4.140625" style="3" customWidth="1"/>
    <col min="36" max="36" width="7.57421875" style="4" bestFit="1" customWidth="1"/>
    <col min="37" max="37" width="6.57421875" style="4" customWidth="1"/>
    <col min="38" max="38" width="7.00390625" style="4" customWidth="1"/>
    <col min="39" max="39" width="7.57421875" style="4" customWidth="1"/>
    <col min="40" max="40" width="8.28125" style="4" bestFit="1" customWidth="1"/>
    <col min="41" max="41" width="5.7109375" style="4" customWidth="1"/>
    <col min="42" max="43" width="8.421875" style="4" customWidth="1"/>
    <col min="44" max="44" width="7.28125" style="4" customWidth="1"/>
    <col min="45" max="45" width="7.8515625" style="3" customWidth="1"/>
    <col min="46" max="47" width="6.7109375" style="3" customWidth="1"/>
    <col min="48" max="50" width="7.7109375" style="0" bestFit="1" customWidth="1"/>
    <col min="51" max="70" width="8.28125" style="0" customWidth="1"/>
    <col min="71" max="71" width="10.57421875" style="0" customWidth="1"/>
    <col min="72" max="88" width="9.140625" style="4" customWidth="1"/>
    <col min="89" max="89" width="11.7109375" style="4" bestFit="1" customWidth="1"/>
    <col min="90" max="98" width="9.140625" style="4" customWidth="1"/>
    <col min="99" max="99" width="5.00390625" style="4" bestFit="1" customWidth="1"/>
    <col min="100" max="100" width="6.57421875" style="4" bestFit="1" customWidth="1"/>
    <col min="101" max="101" width="5.00390625" style="4" bestFit="1" customWidth="1"/>
    <col min="102" max="102" width="6.57421875" style="4" bestFit="1" customWidth="1"/>
    <col min="103" max="103" width="5.00390625" style="4" bestFit="1" customWidth="1"/>
    <col min="104" max="104" width="6.57421875" style="4" bestFit="1" customWidth="1"/>
    <col min="105" max="105" width="5.00390625" style="4" bestFit="1" customWidth="1"/>
    <col min="106" max="106" width="6.57421875" style="4" bestFit="1" customWidth="1"/>
    <col min="107" max="107" width="5.00390625" style="4" bestFit="1" customWidth="1"/>
    <col min="108" max="108" width="6.57421875" style="4" bestFit="1" customWidth="1"/>
    <col min="109" max="109" width="5.00390625" style="4" bestFit="1" customWidth="1"/>
    <col min="110" max="110" width="6.57421875" style="4" bestFit="1" customWidth="1"/>
    <col min="111" max="111" width="5.00390625" style="4" bestFit="1" customWidth="1"/>
    <col min="112" max="112" width="6.57421875" style="4" bestFit="1" customWidth="1"/>
    <col min="113" max="113" width="9.8515625" style="4" customWidth="1"/>
    <col min="114" max="16384" width="9.140625" style="4" customWidth="1"/>
  </cols>
  <sheetData>
    <row r="1" spans="1:94" s="1" customFormat="1" ht="15.75">
      <c r="A1" s="16" t="s">
        <v>11</v>
      </c>
      <c r="I1" s="16" t="s">
        <v>10</v>
      </c>
      <c r="S1" s="16" t="s">
        <v>12</v>
      </c>
      <c r="AC1" s="1" t="s">
        <v>13</v>
      </c>
      <c r="AJ1" s="2" t="s">
        <v>78</v>
      </c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 s="2"/>
      <c r="BV1" s="2"/>
      <c r="CP1" s="2"/>
    </row>
    <row r="2" spans="1:91" s="29" customFormat="1" ht="76.5">
      <c r="A2" s="29" t="s">
        <v>0</v>
      </c>
      <c r="B2" s="29" t="s">
        <v>5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6</v>
      </c>
      <c r="I2" s="29" t="s">
        <v>24</v>
      </c>
      <c r="J2" s="29" t="s">
        <v>25</v>
      </c>
      <c r="K2" s="29" t="s">
        <v>26</v>
      </c>
      <c r="L2" s="29" t="s">
        <v>27</v>
      </c>
      <c r="M2" s="29" t="s">
        <v>28</v>
      </c>
      <c r="N2" s="29" t="s">
        <v>29</v>
      </c>
      <c r="O2" s="29" t="s">
        <v>30</v>
      </c>
      <c r="P2" s="29" t="s">
        <v>31</v>
      </c>
      <c r="Q2" s="29" t="s">
        <v>32</v>
      </c>
      <c r="S2" s="29" t="s">
        <v>35</v>
      </c>
      <c r="T2" s="29" t="s">
        <v>33</v>
      </c>
      <c r="U2" s="29" t="s">
        <v>34</v>
      </c>
      <c r="V2" s="29" t="s">
        <v>36</v>
      </c>
      <c r="W2" s="29" t="s">
        <v>28</v>
      </c>
      <c r="X2" s="29" t="s">
        <v>37</v>
      </c>
      <c r="Y2" s="29" t="s">
        <v>38</v>
      </c>
      <c r="Z2" s="29" t="s">
        <v>31</v>
      </c>
      <c r="AA2" s="29" t="s">
        <v>39</v>
      </c>
      <c r="AC2" s="29" t="s">
        <v>40</v>
      </c>
      <c r="AD2" s="29" t="s">
        <v>41</v>
      </c>
      <c r="AE2" s="29" t="s">
        <v>42</v>
      </c>
      <c r="AF2" s="29" t="s">
        <v>43</v>
      </c>
      <c r="AG2" s="29" t="s">
        <v>44</v>
      </c>
      <c r="AH2" s="29" t="s">
        <v>45</v>
      </c>
      <c r="AJ2" s="30" t="s">
        <v>46</v>
      </c>
      <c r="AK2" s="30" t="s">
        <v>47</v>
      </c>
      <c r="AL2" s="30" t="s">
        <v>48</v>
      </c>
      <c r="AM2" s="30" t="s">
        <v>56</v>
      </c>
      <c r="AN2" s="30" t="s">
        <v>49</v>
      </c>
      <c r="AO2" s="30" t="s">
        <v>50</v>
      </c>
      <c r="AP2" s="30" t="s">
        <v>54</v>
      </c>
      <c r="AQ2" s="29" t="s">
        <v>51</v>
      </c>
      <c r="AR2" s="29" t="s">
        <v>55</v>
      </c>
      <c r="CL2" s="30"/>
      <c r="CM2" s="30"/>
    </row>
    <row r="3" spans="1:120" s="3" customFormat="1" ht="12.75">
      <c r="A3" s="3" t="s">
        <v>14</v>
      </c>
      <c r="B3" s="7">
        <v>1998</v>
      </c>
      <c r="C3" s="3">
        <v>1</v>
      </c>
      <c r="D3" s="7" t="s">
        <v>52</v>
      </c>
      <c r="E3" s="3">
        <v>1</v>
      </c>
      <c r="F3" s="3" t="s">
        <v>15</v>
      </c>
      <c r="G3" s="8">
        <v>1</v>
      </c>
      <c r="H3" s="8"/>
      <c r="I3" s="7">
        <v>12686.754041088076</v>
      </c>
      <c r="J3" s="3">
        <v>0.186</v>
      </c>
      <c r="K3" s="9">
        <f aca="true" t="shared" si="0" ref="K3:K34">J3*I3/100</f>
        <v>23.597362516423818</v>
      </c>
      <c r="L3" s="10">
        <v>386.26280183771865</v>
      </c>
      <c r="M3" s="11">
        <v>1.70808552619225</v>
      </c>
      <c r="N3" s="9">
        <f aca="true" t="shared" si="1" ref="N3:N37">M3*L3/100</f>
        <v>6.597699011254726</v>
      </c>
      <c r="O3" s="10">
        <v>121.44411664129188</v>
      </c>
      <c r="P3" s="11">
        <v>1.0586250000000001</v>
      </c>
      <c r="Q3" s="9">
        <f aca="true" t="shared" si="2" ref="Q3:Q37">P3*O3/100</f>
        <v>1.2856377797938765</v>
      </c>
      <c r="R3" s="9"/>
      <c r="S3" s="12">
        <v>1667.4811366691197</v>
      </c>
      <c r="T3" s="3">
        <v>0.186</v>
      </c>
      <c r="U3" s="9">
        <f aca="true" t="shared" si="3" ref="U3:U37">T3*S3/100</f>
        <v>3.1015149142045626</v>
      </c>
      <c r="V3" s="18">
        <f>AC3/0.93</f>
        <v>389.0931467806711</v>
      </c>
      <c r="W3" s="11">
        <v>1.70808552619225</v>
      </c>
      <c r="X3" s="9">
        <f aca="true" t="shared" si="4" ref="X3:X37">W3*V3/100</f>
        <v>6.64604372356661</v>
      </c>
      <c r="Y3" s="10">
        <v>239.4848044446853</v>
      </c>
      <c r="Z3" s="11">
        <v>1.0586250000000001</v>
      </c>
      <c r="AA3" s="9">
        <f aca="true" t="shared" si="5" ref="AA3:AA37">Z3*Y3/100</f>
        <v>2.5352460110525503</v>
      </c>
      <c r="AB3" s="9"/>
      <c r="AC3" s="18">
        <v>361.8566265060241</v>
      </c>
      <c r="AD3" s="9">
        <v>0.9782</v>
      </c>
      <c r="AE3" s="9">
        <f aca="true" t="shared" si="6" ref="AE3:AE37">AD3*AC3/100</f>
        <v>3.539681520481927</v>
      </c>
      <c r="AF3" s="10">
        <v>150.4862656174586</v>
      </c>
      <c r="AG3" s="11">
        <v>1.0586250000000001</v>
      </c>
      <c r="AH3" s="9">
        <f aca="true" t="shared" si="7" ref="AH3:AH37">AG3*AF3/100</f>
        <v>1.5930852293928215</v>
      </c>
      <c r="AI3" s="9"/>
      <c r="AJ3" s="11">
        <f>U3+AA3+AE3</f>
        <v>9.17644244573904</v>
      </c>
      <c r="AK3" s="7">
        <f>S3+V3+Y3</f>
        <v>2296.059087894476</v>
      </c>
      <c r="AL3" s="10">
        <f aca="true" t="shared" si="8" ref="AL3:AL32">AK3/AJ3</f>
        <v>250.21233462436422</v>
      </c>
      <c r="AM3" s="9">
        <f>K3+N3+Q3</f>
        <v>31.48069930747242</v>
      </c>
      <c r="AN3" s="9">
        <f>AK3/AM3</f>
        <v>72.93545373528191</v>
      </c>
      <c r="AO3" s="9">
        <f>AM3/AJ3</f>
        <v>3.430599548095032</v>
      </c>
      <c r="AP3" s="9">
        <f>U3+X3+AA3</f>
        <v>12.282804648823722</v>
      </c>
      <c r="AQ3" s="9">
        <f>AP3-AJ3</f>
        <v>3.1063622030846822</v>
      </c>
      <c r="AR3" s="9">
        <f>AH3+AE3</f>
        <v>5.132766749874749</v>
      </c>
      <c r="AS3" s="44"/>
      <c r="AT3" s="44"/>
      <c r="AU3" s="44"/>
      <c r="AV3" s="49"/>
      <c r="AW3" s="49"/>
      <c r="AX3" s="49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32"/>
      <c r="BU3" s="39"/>
      <c r="BV3" s="39"/>
      <c r="BW3" s="32"/>
      <c r="BX3" s="40"/>
      <c r="BY3" s="42"/>
      <c r="BZ3" s="39"/>
      <c r="CA3" s="39"/>
      <c r="CB3" s="32"/>
      <c r="CC3" s="40"/>
      <c r="CD3" s="42"/>
      <c r="CL3" s="32"/>
      <c r="CM3" s="32"/>
      <c r="CU3" s="32"/>
      <c r="CV3" s="32"/>
      <c r="CW3" s="32"/>
      <c r="CX3" s="32"/>
      <c r="CY3" s="32"/>
      <c r="CZ3" s="32"/>
      <c r="DA3" s="32"/>
      <c r="DB3" s="32"/>
      <c r="DC3" s="33"/>
      <c r="DD3" s="33"/>
      <c r="DE3" s="32"/>
      <c r="DF3" s="32"/>
      <c r="DG3" s="32"/>
      <c r="DH3" s="32"/>
      <c r="DI3" s="51"/>
      <c r="DJ3" s="51"/>
      <c r="DK3" s="51"/>
      <c r="DL3" s="52"/>
      <c r="DM3" s="51"/>
      <c r="DN3" s="51"/>
      <c r="DO3" s="51"/>
      <c r="DP3" s="51"/>
    </row>
    <row r="4" spans="1:120" s="3" customFormat="1" ht="12.75">
      <c r="A4" s="3" t="s">
        <v>14</v>
      </c>
      <c r="B4" s="7">
        <v>1998</v>
      </c>
      <c r="C4" s="3">
        <v>2</v>
      </c>
      <c r="D4" s="7" t="s">
        <v>52</v>
      </c>
      <c r="E4" s="3">
        <v>1</v>
      </c>
      <c r="F4" s="3" t="s">
        <v>15</v>
      </c>
      <c r="G4" s="8">
        <v>1</v>
      </c>
      <c r="H4" s="8"/>
      <c r="I4" s="7">
        <v>11861.491733211602</v>
      </c>
      <c r="J4" s="3">
        <v>0.186</v>
      </c>
      <c r="K4" s="9">
        <f t="shared" si="0"/>
        <v>22.06237462377358</v>
      </c>
      <c r="L4" s="10">
        <v>447.0550058549189</v>
      </c>
      <c r="M4" s="11">
        <v>1.6930552009529372</v>
      </c>
      <c r="N4" s="9">
        <f t="shared" si="1"/>
        <v>7.568888027747161</v>
      </c>
      <c r="O4" s="10">
        <v>182.60574031083087</v>
      </c>
      <c r="P4" s="11">
        <v>0.982</v>
      </c>
      <c r="Q4" s="9">
        <f t="shared" si="2"/>
        <v>1.7931883698523592</v>
      </c>
      <c r="R4" s="9"/>
      <c r="S4" s="12">
        <v>1625.8492008383205</v>
      </c>
      <c r="T4" s="3">
        <v>0.186</v>
      </c>
      <c r="U4" s="9">
        <f t="shared" si="3"/>
        <v>3.024079513559276</v>
      </c>
      <c r="V4" s="18">
        <f aca="true" t="shared" si="9" ref="V4:V37">AC4/0.93</f>
        <v>449.4636610959968</v>
      </c>
      <c r="W4" s="11">
        <v>1.6930552009529372</v>
      </c>
      <c r="X4" s="9">
        <f t="shared" si="4"/>
        <v>7.609667890579257</v>
      </c>
      <c r="Y4" s="10">
        <v>381.0273164798082</v>
      </c>
      <c r="Z4" s="11">
        <v>0.982</v>
      </c>
      <c r="AA4" s="9">
        <f t="shared" si="5"/>
        <v>3.741688247831716</v>
      </c>
      <c r="AB4" s="9"/>
      <c r="AC4" s="12">
        <v>418.00120481927706</v>
      </c>
      <c r="AD4" s="9">
        <v>0.8592000000000001</v>
      </c>
      <c r="AE4" s="9">
        <f t="shared" si="6"/>
        <v>3.591466351807229</v>
      </c>
      <c r="AF4" s="10">
        <v>287.7384499245696</v>
      </c>
      <c r="AG4" s="11">
        <v>0.982</v>
      </c>
      <c r="AH4" s="9">
        <f t="shared" si="7"/>
        <v>2.8255915782592735</v>
      </c>
      <c r="AI4" s="9"/>
      <c r="AJ4" s="11">
        <f>U4+AA4+AE4</f>
        <v>10.35723411319822</v>
      </c>
      <c r="AK4" s="7">
        <f aca="true" t="shared" si="10" ref="AK4:AK32">S4+V4+Y4</f>
        <v>2456.3401784141256</v>
      </c>
      <c r="AL4" s="10">
        <f t="shared" si="8"/>
        <v>237.16178967935193</v>
      </c>
      <c r="AM4" s="9">
        <f aca="true" t="shared" si="11" ref="AM4:AM32">K4+N4+Q4</f>
        <v>31.4244510213731</v>
      </c>
      <c r="AN4" s="9">
        <f aca="true" t="shared" si="12" ref="AN4:AN32">AK4/AM4</f>
        <v>78.1665263378337</v>
      </c>
      <c r="AO4" s="9">
        <f aca="true" t="shared" si="13" ref="AO4:AO32">AM4/AJ4</f>
        <v>3.0340581933287507</v>
      </c>
      <c r="AP4" s="9">
        <f aca="true" t="shared" si="14" ref="AP4:AP32">U4+X4+AA4</f>
        <v>14.37543565197025</v>
      </c>
      <c r="AQ4" s="9">
        <f aca="true" t="shared" si="15" ref="AQ4:AQ32">AP4-AJ4</f>
        <v>4.018201538772029</v>
      </c>
      <c r="AR4" s="9">
        <f aca="true" t="shared" si="16" ref="AR4:AR32">AH4+AE4</f>
        <v>6.417057930066503</v>
      </c>
      <c r="AS4" s="44"/>
      <c r="AT4" s="44"/>
      <c r="AU4" s="44"/>
      <c r="AV4" s="49"/>
      <c r="AW4" s="49"/>
      <c r="AX4" s="49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32"/>
      <c r="BU4" s="39"/>
      <c r="BV4" s="39"/>
      <c r="BW4" s="32"/>
      <c r="BX4" s="40"/>
      <c r="BY4" s="42"/>
      <c r="BZ4" s="39"/>
      <c r="CA4" s="39"/>
      <c r="CB4" s="32"/>
      <c r="CC4" s="40"/>
      <c r="CD4" s="42"/>
      <c r="CL4" s="32"/>
      <c r="CM4" s="32"/>
      <c r="CU4" s="32"/>
      <c r="CV4" s="32"/>
      <c r="CW4" s="32"/>
      <c r="CX4" s="32"/>
      <c r="CY4" s="32"/>
      <c r="CZ4" s="32"/>
      <c r="DA4" s="33"/>
      <c r="DB4" s="33"/>
      <c r="DC4" s="32"/>
      <c r="DD4" s="32"/>
      <c r="DE4" s="32"/>
      <c r="DF4" s="32"/>
      <c r="DG4" s="32"/>
      <c r="DH4" s="32"/>
      <c r="DI4" s="51"/>
      <c r="DJ4" s="51"/>
      <c r="DK4" s="52"/>
      <c r="DL4" s="51"/>
      <c r="DM4" s="51"/>
      <c r="DN4" s="51"/>
      <c r="DO4" s="51"/>
      <c r="DP4" s="51"/>
    </row>
    <row r="5" spans="1:119" s="3" customFormat="1" ht="12.75">
      <c r="A5" s="3" t="s">
        <v>14</v>
      </c>
      <c r="B5" s="7">
        <v>1998</v>
      </c>
      <c r="C5" s="3">
        <v>3</v>
      </c>
      <c r="D5" s="7" t="s">
        <v>52</v>
      </c>
      <c r="E5" s="3">
        <v>1</v>
      </c>
      <c r="F5" s="3" t="s">
        <v>15</v>
      </c>
      <c r="G5" s="8">
        <v>1</v>
      </c>
      <c r="H5" s="8"/>
      <c r="I5" s="7">
        <v>11251.545468047832</v>
      </c>
      <c r="J5" s="3">
        <v>0.186</v>
      </c>
      <c r="K5" s="9">
        <f t="shared" si="0"/>
        <v>20.92787457056897</v>
      </c>
      <c r="L5" s="10">
        <v>355.9656021475555</v>
      </c>
      <c r="M5" s="11">
        <v>1.7740323801712043</v>
      </c>
      <c r="N5" s="9">
        <f t="shared" si="1"/>
        <v>6.314945044369039</v>
      </c>
      <c r="O5" s="10">
        <v>194.5628490782574</v>
      </c>
      <c r="P5" s="11">
        <v>0.9076250000000001</v>
      </c>
      <c r="Q5" s="9">
        <f t="shared" si="2"/>
        <v>1.7659010589465338</v>
      </c>
      <c r="R5" s="9"/>
      <c r="S5" s="12">
        <v>1197.4498096610305</v>
      </c>
      <c r="T5" s="3">
        <v>0.186</v>
      </c>
      <c r="U5" s="9">
        <f t="shared" si="3"/>
        <v>2.2272566459695167</v>
      </c>
      <c r="V5" s="18">
        <f t="shared" si="9"/>
        <v>358.4531675087446</v>
      </c>
      <c r="W5" s="11">
        <v>1.7740323801712043</v>
      </c>
      <c r="X5" s="9">
        <f t="shared" si="4"/>
        <v>6.359075259354456</v>
      </c>
      <c r="Y5" s="10">
        <v>351.62661596145136</v>
      </c>
      <c r="Z5" s="11">
        <v>0.9076250000000001</v>
      </c>
      <c r="AA5" s="9">
        <f t="shared" si="5"/>
        <v>3.191451073120123</v>
      </c>
      <c r="AB5" s="9"/>
      <c r="AC5" s="12">
        <v>333.3614457831325</v>
      </c>
      <c r="AD5" s="9">
        <v>0.9593999999999999</v>
      </c>
      <c r="AE5" s="9">
        <f t="shared" si="6"/>
        <v>3.1982697108433733</v>
      </c>
      <c r="AF5" s="10">
        <v>307.87109419023403</v>
      </c>
      <c r="AG5" s="11">
        <v>0.9076250000000001</v>
      </c>
      <c r="AH5" s="9">
        <f t="shared" si="7"/>
        <v>2.7943150186441117</v>
      </c>
      <c r="AI5" s="9"/>
      <c r="AJ5" s="11">
        <f>U5+AA5+AE5</f>
        <v>8.616977429933012</v>
      </c>
      <c r="AK5" s="7">
        <f t="shared" si="10"/>
        <v>1907.5295931312264</v>
      </c>
      <c r="AL5" s="10">
        <f t="shared" si="8"/>
        <v>221.36875820342672</v>
      </c>
      <c r="AM5" s="9">
        <f t="shared" si="11"/>
        <v>29.008720673884543</v>
      </c>
      <c r="AN5" s="9">
        <f t="shared" si="12"/>
        <v>65.75710851145888</v>
      </c>
      <c r="AO5" s="9">
        <f t="shared" si="13"/>
        <v>3.366461257414487</v>
      </c>
      <c r="AP5" s="9">
        <f t="shared" si="14"/>
        <v>11.777782978444097</v>
      </c>
      <c r="AQ5" s="9">
        <f t="shared" si="15"/>
        <v>3.1608055485110853</v>
      </c>
      <c r="AR5" s="9">
        <f t="shared" si="16"/>
        <v>5.9925847294874846</v>
      </c>
      <c r="AS5" s="44"/>
      <c r="AT5" s="44"/>
      <c r="AU5" s="44"/>
      <c r="AV5" s="49"/>
      <c r="AW5" s="49"/>
      <c r="AX5" s="49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32"/>
      <c r="BU5" s="39"/>
      <c r="BV5" s="39"/>
      <c r="BW5" s="32"/>
      <c r="BX5" s="40"/>
      <c r="BY5" s="42"/>
      <c r="BZ5" s="39"/>
      <c r="CA5" s="39"/>
      <c r="CB5" s="32"/>
      <c r="CC5" s="40"/>
      <c r="CD5" s="42"/>
      <c r="CL5" s="32"/>
      <c r="CM5" s="32"/>
      <c r="CU5" s="32"/>
      <c r="CV5" s="32"/>
      <c r="CW5" s="32"/>
      <c r="CX5" s="32"/>
      <c r="CY5" s="32"/>
      <c r="CZ5" s="32"/>
      <c r="DA5" s="33"/>
      <c r="DB5" s="33"/>
      <c r="DC5" s="32"/>
      <c r="DD5" s="32"/>
      <c r="DE5" s="32"/>
      <c r="DF5" s="32"/>
      <c r="DG5" s="32"/>
      <c r="DH5" s="32"/>
      <c r="DI5" s="51"/>
      <c r="DJ5" s="51"/>
      <c r="DK5" s="52"/>
      <c r="DL5" s="51"/>
      <c r="DM5" s="51"/>
      <c r="DN5" s="51"/>
      <c r="DO5" s="51"/>
    </row>
    <row r="6" spans="1:119" s="3" customFormat="1" ht="12.75">
      <c r="A6" s="3" t="s">
        <v>14</v>
      </c>
      <c r="B6" s="7">
        <v>1998</v>
      </c>
      <c r="C6" s="3">
        <v>4</v>
      </c>
      <c r="D6" s="7" t="s">
        <v>52</v>
      </c>
      <c r="E6" s="3">
        <v>1</v>
      </c>
      <c r="F6" s="3" t="s">
        <v>15</v>
      </c>
      <c r="G6" s="8">
        <v>1</v>
      </c>
      <c r="H6" s="8"/>
      <c r="I6" s="7">
        <v>12126.789288351589</v>
      </c>
      <c r="J6" s="3">
        <v>0.186</v>
      </c>
      <c r="K6" s="9">
        <f t="shared" si="0"/>
        <v>22.555828076333956</v>
      </c>
      <c r="L6" s="10">
        <v>385.5308443273888</v>
      </c>
      <c r="M6" s="11">
        <v>2.1146740140912406</v>
      </c>
      <c r="N6" s="9">
        <f t="shared" si="1"/>
        <v>8.152720581297844</v>
      </c>
      <c r="O6" s="10">
        <v>118.0575512892173</v>
      </c>
      <c r="P6" s="11">
        <v>0.923125</v>
      </c>
      <c r="Q6" s="9">
        <f t="shared" si="2"/>
        <v>1.0898187703385873</v>
      </c>
      <c r="R6" s="9"/>
      <c r="S6" s="12">
        <v>1316.0565142578141</v>
      </c>
      <c r="T6" s="3">
        <v>0.186</v>
      </c>
      <c r="U6" s="9">
        <f t="shared" si="3"/>
        <v>2.447865116519534</v>
      </c>
      <c r="V6" s="18">
        <f t="shared" si="9"/>
        <v>395.98652675217</v>
      </c>
      <c r="W6" s="11">
        <v>2.1146740140912406</v>
      </c>
      <c r="X6" s="9">
        <f t="shared" si="4"/>
        <v>8.373824180530598</v>
      </c>
      <c r="Y6" s="10">
        <v>285.5878732472727</v>
      </c>
      <c r="Z6" s="11">
        <v>0.923125</v>
      </c>
      <c r="AA6" s="9">
        <f t="shared" si="5"/>
        <v>2.6363330549138855</v>
      </c>
      <c r="AB6" s="9"/>
      <c r="AC6" s="12">
        <v>368.2674698795181</v>
      </c>
      <c r="AD6" s="9">
        <v>1.0044</v>
      </c>
      <c r="AE6" s="9">
        <f t="shared" si="6"/>
        <v>3.69887846746988</v>
      </c>
      <c r="AF6" s="10">
        <v>194.18821053772274</v>
      </c>
      <c r="AG6" s="11">
        <v>0.923125</v>
      </c>
      <c r="AH6" s="9">
        <f t="shared" si="7"/>
        <v>1.792599918526353</v>
      </c>
      <c r="AI6" s="9"/>
      <c r="AJ6" s="11">
        <f>U6+AA6+AE6</f>
        <v>8.7830766389033</v>
      </c>
      <c r="AK6" s="7">
        <f t="shared" si="10"/>
        <v>1997.6309142572568</v>
      </c>
      <c r="AL6" s="10">
        <f t="shared" si="8"/>
        <v>227.4409066874192</v>
      </c>
      <c r="AM6" s="9">
        <f t="shared" si="11"/>
        <v>31.79836742797039</v>
      </c>
      <c r="AN6" s="9">
        <f t="shared" si="12"/>
        <v>62.82180740197707</v>
      </c>
      <c r="AO6" s="9">
        <f t="shared" si="13"/>
        <v>3.620413294257774</v>
      </c>
      <c r="AP6" s="9">
        <f t="shared" si="14"/>
        <v>13.458022351964017</v>
      </c>
      <c r="AQ6" s="9">
        <f t="shared" si="15"/>
        <v>4.674945713060717</v>
      </c>
      <c r="AR6" s="9">
        <f t="shared" si="16"/>
        <v>5.491478385996233</v>
      </c>
      <c r="AS6" s="44"/>
      <c r="AT6" s="44"/>
      <c r="AU6" s="27"/>
      <c r="AV6" s="49"/>
      <c r="AW6" s="49"/>
      <c r="AX6" s="49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32"/>
      <c r="BU6" s="39"/>
      <c r="BV6" s="39"/>
      <c r="BW6" s="32"/>
      <c r="BX6" s="40"/>
      <c r="BY6" s="42"/>
      <c r="BZ6" s="39"/>
      <c r="CA6" s="39"/>
      <c r="CB6" s="32"/>
      <c r="CC6" s="40"/>
      <c r="CD6" s="42"/>
      <c r="CL6" s="32"/>
      <c r="CM6" s="32"/>
      <c r="CU6" s="32"/>
      <c r="CV6" s="32"/>
      <c r="CW6" s="32"/>
      <c r="CX6" s="32"/>
      <c r="CY6" s="32"/>
      <c r="CZ6" s="32"/>
      <c r="DA6" s="33"/>
      <c r="DB6" s="33"/>
      <c r="DC6" s="32"/>
      <c r="DD6" s="32"/>
      <c r="DE6" s="32"/>
      <c r="DF6" s="32"/>
      <c r="DG6" s="32"/>
      <c r="DH6" s="32"/>
      <c r="DI6" s="51"/>
      <c r="DJ6" s="51"/>
      <c r="DK6" s="52"/>
      <c r="DL6" s="51"/>
      <c r="DM6" s="51"/>
      <c r="DN6" s="51"/>
      <c r="DO6" s="51"/>
    </row>
    <row r="7" spans="1:119" s="3" customFormat="1" ht="12.75">
      <c r="A7" s="3" t="s">
        <v>14</v>
      </c>
      <c r="B7" s="7">
        <v>1998</v>
      </c>
      <c r="C7" s="3">
        <v>5</v>
      </c>
      <c r="D7" s="7" t="s">
        <v>52</v>
      </c>
      <c r="E7" s="3">
        <v>1</v>
      </c>
      <c r="F7" s="3" t="s">
        <v>15</v>
      </c>
      <c r="G7" s="8">
        <v>1</v>
      </c>
      <c r="H7" s="8"/>
      <c r="I7" s="7">
        <v>12329.650720864633</v>
      </c>
      <c r="J7" s="3">
        <v>0.186</v>
      </c>
      <c r="K7" s="9">
        <f t="shared" si="0"/>
        <v>22.933150340808215</v>
      </c>
      <c r="L7" s="10">
        <v>408.5817945780344</v>
      </c>
      <c r="M7" s="11">
        <v>1.8271312481621154</v>
      </c>
      <c r="N7" s="9">
        <f t="shared" si="1"/>
        <v>7.4653256430368105</v>
      </c>
      <c r="O7" s="10">
        <v>63.931933239748574</v>
      </c>
      <c r="P7" s="11">
        <v>0.823125</v>
      </c>
      <c r="Q7" s="9">
        <f t="shared" si="2"/>
        <v>0.5262397254796805</v>
      </c>
      <c r="R7" s="9"/>
      <c r="S7" s="12">
        <v>1244.750372276132</v>
      </c>
      <c r="T7" s="3">
        <v>0.186</v>
      </c>
      <c r="U7" s="9">
        <f t="shared" si="3"/>
        <v>2.315235692433606</v>
      </c>
      <c r="V7" s="18">
        <f t="shared" si="9"/>
        <v>410.76693872263246</v>
      </c>
      <c r="W7" s="11">
        <v>1.8271312481621154</v>
      </c>
      <c r="X7" s="9">
        <f t="shared" si="4"/>
        <v>7.505251094520146</v>
      </c>
      <c r="Y7" s="10">
        <v>84.0584037685321</v>
      </c>
      <c r="Z7" s="11">
        <v>0.823125</v>
      </c>
      <c r="AA7" s="9">
        <f t="shared" si="5"/>
        <v>0.6919057360197298</v>
      </c>
      <c r="AB7" s="9"/>
      <c r="AC7" s="12">
        <v>382.0132530120482</v>
      </c>
      <c r="AD7" s="9">
        <v>0.8704000000000001</v>
      </c>
      <c r="AE7" s="9">
        <f t="shared" si="6"/>
        <v>3.325043354216868</v>
      </c>
      <c r="AF7" s="10">
        <v>116.39164798478791</v>
      </c>
      <c r="AG7" s="11">
        <v>0.823125</v>
      </c>
      <c r="AH7" s="9">
        <f t="shared" si="7"/>
        <v>0.9580487524747855</v>
      </c>
      <c r="AI7" s="9"/>
      <c r="AJ7" s="11">
        <f>U7+AA7+AE7</f>
        <v>6.332184782670204</v>
      </c>
      <c r="AK7" s="7">
        <f t="shared" si="10"/>
        <v>1739.5757147672966</v>
      </c>
      <c r="AL7" s="10">
        <f t="shared" si="8"/>
        <v>274.719670141044</v>
      </c>
      <c r="AM7" s="9">
        <f t="shared" si="11"/>
        <v>30.924715709324705</v>
      </c>
      <c r="AN7" s="9">
        <f t="shared" si="12"/>
        <v>56.251954944981556</v>
      </c>
      <c r="AO7" s="9">
        <f t="shared" si="13"/>
        <v>4.883735514787699</v>
      </c>
      <c r="AP7" s="9">
        <f t="shared" si="14"/>
        <v>10.512392522973482</v>
      </c>
      <c r="AQ7" s="9">
        <f t="shared" si="15"/>
        <v>4.180207740303278</v>
      </c>
      <c r="AR7" s="9">
        <f t="shared" si="16"/>
        <v>4.283092106691654</v>
      </c>
      <c r="AS7" s="44"/>
      <c r="AT7" s="44"/>
      <c r="AU7" s="27"/>
      <c r="AV7" s="49"/>
      <c r="AW7" s="49"/>
      <c r="AX7" s="49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32"/>
      <c r="BU7" s="39"/>
      <c r="BV7" s="39"/>
      <c r="BW7" s="32"/>
      <c r="BX7" s="40"/>
      <c r="BY7" s="42"/>
      <c r="BZ7" s="39"/>
      <c r="CA7" s="39"/>
      <c r="CB7" s="32"/>
      <c r="CC7" s="40"/>
      <c r="CD7" s="42"/>
      <c r="CL7" s="32"/>
      <c r="CM7" s="32"/>
      <c r="CU7" s="32"/>
      <c r="CV7" s="32"/>
      <c r="CW7" s="32"/>
      <c r="CX7" s="32"/>
      <c r="CY7" s="32"/>
      <c r="CZ7" s="32"/>
      <c r="DA7" s="33"/>
      <c r="DB7" s="33"/>
      <c r="DC7" s="32"/>
      <c r="DD7" s="32"/>
      <c r="DE7" s="32"/>
      <c r="DF7" s="32"/>
      <c r="DG7" s="32"/>
      <c r="DH7" s="32"/>
      <c r="DI7" s="51"/>
      <c r="DJ7" s="51"/>
      <c r="DK7" s="52"/>
      <c r="DL7" s="51"/>
      <c r="DM7" s="51"/>
      <c r="DN7" s="51"/>
      <c r="DO7" s="51"/>
    </row>
    <row r="8" spans="1:120" s="3" customFormat="1" ht="12.75">
      <c r="A8" s="3" t="s">
        <v>14</v>
      </c>
      <c r="B8" s="7">
        <v>1999</v>
      </c>
      <c r="C8" s="3">
        <v>1</v>
      </c>
      <c r="D8" s="3" t="s">
        <v>9</v>
      </c>
      <c r="E8" s="3">
        <v>1</v>
      </c>
      <c r="F8" s="3" t="s">
        <v>15</v>
      </c>
      <c r="G8" s="8">
        <v>2</v>
      </c>
      <c r="H8" s="8"/>
      <c r="I8" s="7">
        <v>13171.296426086254</v>
      </c>
      <c r="J8" s="3">
        <v>0.186</v>
      </c>
      <c r="K8" s="9">
        <f t="shared" si="0"/>
        <v>24.498611352520435</v>
      </c>
      <c r="L8" s="10">
        <v>490.2074052699984</v>
      </c>
      <c r="M8" s="11">
        <v>1.494277424250805</v>
      </c>
      <c r="N8" s="9">
        <f t="shared" si="1"/>
        <v>7.325058588955237</v>
      </c>
      <c r="O8" s="10">
        <v>285.90584565421915</v>
      </c>
      <c r="P8" s="13">
        <v>1.09625</v>
      </c>
      <c r="Q8" s="9">
        <f t="shared" si="2"/>
        <v>3.1342428329843774</v>
      </c>
      <c r="R8" s="9"/>
      <c r="S8" s="7">
        <v>1315.987323220199</v>
      </c>
      <c r="T8" s="3">
        <v>0.186</v>
      </c>
      <c r="U8" s="9">
        <f t="shared" si="3"/>
        <v>2.4477364211895702</v>
      </c>
      <c r="V8" s="18">
        <f t="shared" si="9"/>
        <v>511.00331848485746</v>
      </c>
      <c r="W8" s="11">
        <v>1.494277424250805</v>
      </c>
      <c r="X8" s="9">
        <f t="shared" si="4"/>
        <v>7.635807225291666</v>
      </c>
      <c r="Y8" s="10">
        <v>451.6887610322121</v>
      </c>
      <c r="Z8" s="13">
        <v>1.09625</v>
      </c>
      <c r="AA8" s="9">
        <f t="shared" si="5"/>
        <v>4.951638042815625</v>
      </c>
      <c r="AB8" s="9"/>
      <c r="AC8" s="7">
        <v>475.23308619091745</v>
      </c>
      <c r="AD8" s="9">
        <v>0.724</v>
      </c>
      <c r="AE8" s="9">
        <f t="shared" si="6"/>
        <v>3.440687544022242</v>
      </c>
      <c r="AF8" s="10">
        <v>394.18889382740207</v>
      </c>
      <c r="AG8" s="13">
        <v>1.09625</v>
      </c>
      <c r="AH8" s="9">
        <f t="shared" si="7"/>
        <v>4.321295748582895</v>
      </c>
      <c r="AI8" s="9"/>
      <c r="AJ8" s="11">
        <f aca="true" t="shared" si="17" ref="AJ8:AJ37">N8-N3+AE3+U8+AA8</f>
        <v>11.666415562187634</v>
      </c>
      <c r="AK8" s="7">
        <f t="shared" si="10"/>
        <v>2278.6794027372684</v>
      </c>
      <c r="AL8" s="10">
        <f t="shared" si="8"/>
        <v>195.31958128791194</v>
      </c>
      <c r="AM8" s="9">
        <f t="shared" si="11"/>
        <v>34.95791277446005</v>
      </c>
      <c r="AN8" s="9">
        <f t="shared" si="12"/>
        <v>65.18350845025428</v>
      </c>
      <c r="AO8" s="9">
        <f t="shared" si="13"/>
        <v>2.9964570169918496</v>
      </c>
      <c r="AP8" s="9">
        <f t="shared" si="14"/>
        <v>15.03518168929686</v>
      </c>
      <c r="AQ8" s="9">
        <f t="shared" si="15"/>
        <v>3.3687661271092253</v>
      </c>
      <c r="AR8" s="9">
        <f t="shared" si="16"/>
        <v>7.761983292605137</v>
      </c>
      <c r="AS8" s="44"/>
      <c r="AT8" s="27"/>
      <c r="AU8" s="27"/>
      <c r="AV8" s="9"/>
      <c r="AW8" s="9"/>
      <c r="AX8" s="49"/>
      <c r="AY8" s="47"/>
      <c r="AZ8" s="47"/>
      <c r="BA8" s="47"/>
      <c r="BB8" s="47"/>
      <c r="BC8" s="50"/>
      <c r="BD8" s="50"/>
      <c r="BE8" s="47"/>
      <c r="BF8" s="47"/>
      <c r="BG8" s="47"/>
      <c r="BH8" s="47"/>
      <c r="BI8" s="47"/>
      <c r="BJ8" s="50"/>
      <c r="BK8" s="50"/>
      <c r="BL8" s="47"/>
      <c r="BM8" s="47"/>
      <c r="BN8" s="47"/>
      <c r="BO8" s="47"/>
      <c r="BP8" s="47"/>
      <c r="BQ8" s="47"/>
      <c r="BR8" s="47"/>
      <c r="BS8" s="50"/>
      <c r="BT8" s="32"/>
      <c r="BU8" s="39"/>
      <c r="BV8" s="39"/>
      <c r="BW8" s="32"/>
      <c r="BX8" s="40"/>
      <c r="BY8" s="42"/>
      <c r="BZ8" s="39"/>
      <c r="CA8" s="39"/>
      <c r="CB8" s="32"/>
      <c r="CC8" s="40"/>
      <c r="CD8" s="42"/>
      <c r="CL8" s="32"/>
      <c r="CM8" s="32"/>
      <c r="CU8" s="9"/>
      <c r="CW8" s="9"/>
      <c r="CY8" s="20"/>
      <c r="CZ8" s="15"/>
      <c r="DA8" s="9"/>
      <c r="DC8" s="9"/>
      <c r="DE8" s="9"/>
      <c r="DG8" s="31"/>
      <c r="DH8" s="4"/>
      <c r="DI8" s="51"/>
      <c r="DJ8" s="52"/>
      <c r="DK8" s="51"/>
      <c r="DL8" s="51"/>
      <c r="DM8" s="51"/>
      <c r="DN8" s="53"/>
      <c r="DO8" s="54"/>
      <c r="DP8" s="51"/>
    </row>
    <row r="9" spans="1:120" s="3" customFormat="1" ht="12.75">
      <c r="A9" s="3" t="s">
        <v>14</v>
      </c>
      <c r="B9" s="7">
        <v>1999</v>
      </c>
      <c r="C9" s="3">
        <v>2</v>
      </c>
      <c r="D9" s="3" t="s">
        <v>9</v>
      </c>
      <c r="E9" s="3">
        <v>1</v>
      </c>
      <c r="F9" s="3" t="s">
        <v>15</v>
      </c>
      <c r="G9" s="8">
        <v>2</v>
      </c>
      <c r="H9" s="8"/>
      <c r="I9" s="7">
        <v>13233.133152529168</v>
      </c>
      <c r="J9" s="3">
        <v>0.186</v>
      </c>
      <c r="K9" s="9">
        <f t="shared" si="0"/>
        <v>24.61362766370425</v>
      </c>
      <c r="L9" s="10">
        <v>532.353091463885</v>
      </c>
      <c r="M9" s="11">
        <v>1.5303431737293547</v>
      </c>
      <c r="N9" s="9">
        <f t="shared" si="1"/>
        <v>8.146829195354751</v>
      </c>
      <c r="O9" s="10">
        <v>181.14810941699653</v>
      </c>
      <c r="P9" s="13">
        <v>1.2895</v>
      </c>
      <c r="Q9" s="9">
        <f t="shared" si="2"/>
        <v>2.33590487093217</v>
      </c>
      <c r="R9" s="9"/>
      <c r="S9" s="7">
        <v>1381.5624576086927</v>
      </c>
      <c r="T9" s="3">
        <v>0.186</v>
      </c>
      <c r="U9" s="9">
        <f t="shared" si="3"/>
        <v>2.5697061711521685</v>
      </c>
      <c r="V9" s="18">
        <f t="shared" si="9"/>
        <v>569.0800920804805</v>
      </c>
      <c r="W9" s="11">
        <v>1.5303431737293547</v>
      </c>
      <c r="X9" s="9">
        <f t="shared" si="4"/>
        <v>8.70887834220636</v>
      </c>
      <c r="Y9" s="10">
        <v>323.72131112148463</v>
      </c>
      <c r="Z9" s="13">
        <v>1.2895</v>
      </c>
      <c r="AA9" s="9">
        <f t="shared" si="5"/>
        <v>4.174386306911544</v>
      </c>
      <c r="AB9" s="9"/>
      <c r="AC9" s="7">
        <v>529.2444856348469</v>
      </c>
      <c r="AD9" s="9">
        <v>0.765</v>
      </c>
      <c r="AE9" s="9">
        <f t="shared" si="6"/>
        <v>4.048720315106579</v>
      </c>
      <c r="AF9" s="10">
        <v>316.86696014557697</v>
      </c>
      <c r="AG9" s="13">
        <v>1.2895</v>
      </c>
      <c r="AH9" s="9">
        <f t="shared" si="7"/>
        <v>4.085999451077215</v>
      </c>
      <c r="AI9" s="9"/>
      <c r="AJ9" s="11">
        <f t="shared" si="17"/>
        <v>10.913499997478532</v>
      </c>
      <c r="AK9" s="7">
        <f t="shared" si="10"/>
        <v>2274.363860810658</v>
      </c>
      <c r="AL9" s="10">
        <f t="shared" si="8"/>
        <v>208.39912597573004</v>
      </c>
      <c r="AM9" s="9">
        <f t="shared" si="11"/>
        <v>35.09636172999117</v>
      </c>
      <c r="AN9" s="9">
        <f t="shared" si="12"/>
        <v>64.80340835064757</v>
      </c>
      <c r="AO9" s="9">
        <f t="shared" si="13"/>
        <v>3.215866746515772</v>
      </c>
      <c r="AP9" s="9">
        <f t="shared" si="14"/>
        <v>15.452970820270071</v>
      </c>
      <c r="AQ9" s="9">
        <f t="shared" si="15"/>
        <v>4.5394708227915395</v>
      </c>
      <c r="AR9" s="9">
        <f t="shared" si="16"/>
        <v>8.134719766183794</v>
      </c>
      <c r="AS9" s="44"/>
      <c r="AT9" s="44"/>
      <c r="AU9" s="44"/>
      <c r="AV9" s="9"/>
      <c r="AW9" s="9"/>
      <c r="AX9" s="49"/>
      <c r="AY9" s="47"/>
      <c r="AZ9" s="47"/>
      <c r="BA9" s="47"/>
      <c r="BB9" s="47"/>
      <c r="BC9" s="50"/>
      <c r="BD9" s="50"/>
      <c r="BE9" s="47"/>
      <c r="BF9" s="47"/>
      <c r="BG9" s="47"/>
      <c r="BH9" s="47"/>
      <c r="BI9" s="47"/>
      <c r="BJ9" s="50"/>
      <c r="BK9" s="50"/>
      <c r="BL9" s="47"/>
      <c r="BM9" s="47"/>
      <c r="BN9" s="47"/>
      <c r="BO9" s="47"/>
      <c r="BP9" s="47"/>
      <c r="BQ9" s="47"/>
      <c r="BR9" s="47"/>
      <c r="BS9" s="50"/>
      <c r="BT9" s="32"/>
      <c r="BU9" s="39"/>
      <c r="BV9" s="39"/>
      <c r="BW9" s="32"/>
      <c r="BX9" s="40"/>
      <c r="BY9" s="42"/>
      <c r="BZ9" s="39"/>
      <c r="CA9" s="39"/>
      <c r="CB9" s="32"/>
      <c r="CC9" s="40"/>
      <c r="CD9" s="42"/>
      <c r="CL9" s="32"/>
      <c r="CM9" s="32"/>
      <c r="CU9" s="9"/>
      <c r="CW9" s="9"/>
      <c r="CY9" s="20"/>
      <c r="CZ9" s="15"/>
      <c r="DA9" s="9"/>
      <c r="DC9" s="9"/>
      <c r="DE9" s="9"/>
      <c r="DG9" s="31"/>
      <c r="DH9" s="4"/>
      <c r="DI9" s="51"/>
      <c r="DJ9" s="52"/>
      <c r="DK9" s="51"/>
      <c r="DL9" s="51"/>
      <c r="DM9" s="51"/>
      <c r="DN9" s="53"/>
      <c r="DO9" s="54"/>
      <c r="DP9" s="51"/>
    </row>
    <row r="10" spans="1:119" s="3" customFormat="1" ht="12.75">
      <c r="A10" s="3" t="s">
        <v>14</v>
      </c>
      <c r="B10" s="7">
        <v>1999</v>
      </c>
      <c r="C10" s="3">
        <v>3</v>
      </c>
      <c r="D10" s="3" t="s">
        <v>8</v>
      </c>
      <c r="E10" s="3">
        <v>1</v>
      </c>
      <c r="F10" s="3" t="s">
        <v>15</v>
      </c>
      <c r="G10" s="8">
        <v>2</v>
      </c>
      <c r="H10" s="8"/>
      <c r="I10" s="7">
        <v>12216.427392189415</v>
      </c>
      <c r="J10" s="3">
        <v>0.186</v>
      </c>
      <c r="K10" s="9">
        <f t="shared" si="0"/>
        <v>22.72255494947231</v>
      </c>
      <c r="L10" s="10">
        <v>514.7505035014957</v>
      </c>
      <c r="M10" s="11">
        <v>1.7292969577775401</v>
      </c>
      <c r="N10" s="9">
        <f t="shared" si="1"/>
        <v>8.901564797195936</v>
      </c>
      <c r="O10" s="10">
        <v>175.7995273675309</v>
      </c>
      <c r="P10" s="13">
        <v>1.034</v>
      </c>
      <c r="Q10" s="9">
        <f t="shared" si="2"/>
        <v>1.8177671129802697</v>
      </c>
      <c r="R10" s="9"/>
      <c r="S10" s="7">
        <v>1159</v>
      </c>
      <c r="T10" s="3">
        <v>0.186</v>
      </c>
      <c r="U10" s="9">
        <f t="shared" si="3"/>
        <v>2.15574</v>
      </c>
      <c r="V10" s="18">
        <f t="shared" si="9"/>
        <v>449.9828594776127</v>
      </c>
      <c r="W10" s="11">
        <v>1.7292969577775401</v>
      </c>
      <c r="X10" s="9">
        <f t="shared" si="4"/>
        <v>7.78153989946674</v>
      </c>
      <c r="Y10" s="10">
        <v>198.70992092028544</v>
      </c>
      <c r="Z10" s="13">
        <v>1.034</v>
      </c>
      <c r="AA10" s="9">
        <f t="shared" si="5"/>
        <v>2.0546605823157513</v>
      </c>
      <c r="AB10" s="9"/>
      <c r="AC10" s="7">
        <v>418.48405931417983</v>
      </c>
      <c r="AD10" s="9">
        <v>0.838</v>
      </c>
      <c r="AE10" s="9">
        <f t="shared" si="6"/>
        <v>3.5068964170528267</v>
      </c>
      <c r="AF10" s="10">
        <v>250.8026164739641</v>
      </c>
      <c r="AG10" s="13">
        <v>1.034</v>
      </c>
      <c r="AH10" s="9">
        <f t="shared" si="7"/>
        <v>2.5932990543407883</v>
      </c>
      <c r="AI10" s="9"/>
      <c r="AJ10" s="11">
        <f t="shared" si="17"/>
        <v>9.995290045986023</v>
      </c>
      <c r="AK10" s="7">
        <f t="shared" si="10"/>
        <v>1807.692780397898</v>
      </c>
      <c r="AL10" s="10">
        <f t="shared" si="8"/>
        <v>180.8544596586113</v>
      </c>
      <c r="AM10" s="9">
        <f t="shared" si="11"/>
        <v>33.44188685964852</v>
      </c>
      <c r="AN10" s="9">
        <f t="shared" si="12"/>
        <v>54.054748405332575</v>
      </c>
      <c r="AO10" s="9">
        <f t="shared" si="13"/>
        <v>3.3457645256706026</v>
      </c>
      <c r="AP10" s="9">
        <f t="shared" si="14"/>
        <v>11.99194048178249</v>
      </c>
      <c r="AQ10" s="9">
        <f t="shared" si="15"/>
        <v>1.996650435796468</v>
      </c>
      <c r="AR10" s="9">
        <f t="shared" si="16"/>
        <v>6.100195471393615</v>
      </c>
      <c r="AS10" s="44"/>
      <c r="AT10" s="44"/>
      <c r="AU10" s="44"/>
      <c r="AV10" s="9"/>
      <c r="AW10" s="9"/>
      <c r="AX10" s="49"/>
      <c r="AY10" s="47"/>
      <c r="AZ10" s="47"/>
      <c r="BA10" s="47"/>
      <c r="BB10" s="47"/>
      <c r="BC10" s="50"/>
      <c r="BD10" s="50"/>
      <c r="BE10" s="47"/>
      <c r="BF10" s="47"/>
      <c r="BG10" s="47"/>
      <c r="BH10" s="47"/>
      <c r="BI10" s="47"/>
      <c r="BJ10" s="50"/>
      <c r="BK10" s="50"/>
      <c r="BL10" s="47"/>
      <c r="BM10" s="47"/>
      <c r="BN10" s="47"/>
      <c r="BO10" s="47"/>
      <c r="BP10" s="47"/>
      <c r="BQ10" s="47"/>
      <c r="BR10" s="47"/>
      <c r="BS10" s="50"/>
      <c r="BT10" s="32"/>
      <c r="BU10" s="39"/>
      <c r="BV10" s="39"/>
      <c r="BW10" s="32"/>
      <c r="BX10" s="41"/>
      <c r="BY10" s="43"/>
      <c r="BZ10" s="39"/>
      <c r="CA10" s="39"/>
      <c r="CB10" s="32"/>
      <c r="CC10" s="41"/>
      <c r="CD10" s="43"/>
      <c r="CL10" s="32"/>
      <c r="CM10" s="32"/>
      <c r="CU10" s="9"/>
      <c r="CW10" s="9"/>
      <c r="CY10" s="20"/>
      <c r="CZ10" s="15"/>
      <c r="DA10" s="9"/>
      <c r="DC10" s="9"/>
      <c r="DE10" s="9"/>
      <c r="DG10" s="31"/>
      <c r="DH10" s="4"/>
      <c r="DI10" s="51"/>
      <c r="DJ10" s="52"/>
      <c r="DK10" s="51"/>
      <c r="DL10" s="51"/>
      <c r="DM10" s="51"/>
      <c r="DN10" s="53"/>
      <c r="DO10" s="54"/>
    </row>
    <row r="11" spans="1:119" s="3" customFormat="1" ht="12.75">
      <c r="A11" s="3" t="s">
        <v>14</v>
      </c>
      <c r="B11" s="7">
        <v>1999</v>
      </c>
      <c r="C11" s="3">
        <v>4</v>
      </c>
      <c r="D11" s="3" t="s">
        <v>8</v>
      </c>
      <c r="E11" s="3">
        <v>1</v>
      </c>
      <c r="F11" s="3" t="s">
        <v>15</v>
      </c>
      <c r="G11" s="8">
        <v>2</v>
      </c>
      <c r="H11" s="8"/>
      <c r="I11" s="7">
        <v>13313.276051971827</v>
      </c>
      <c r="J11" s="3">
        <v>0.186</v>
      </c>
      <c r="K11" s="9">
        <f t="shared" si="0"/>
        <v>24.7626934566676</v>
      </c>
      <c r="L11" s="10">
        <v>504.5520579511378</v>
      </c>
      <c r="M11" s="11">
        <v>1.8452255925480099</v>
      </c>
      <c r="N11" s="9">
        <f t="shared" si="1"/>
        <v>9.31012370104206</v>
      </c>
      <c r="O11" s="10">
        <v>374.6353721567591</v>
      </c>
      <c r="P11" s="13">
        <v>1.2435</v>
      </c>
      <c r="Q11" s="9">
        <f t="shared" si="2"/>
        <v>4.6585908527693</v>
      </c>
      <c r="R11" s="9"/>
      <c r="S11" s="7">
        <v>1298.2983998302543</v>
      </c>
      <c r="T11" s="3">
        <v>0.186</v>
      </c>
      <c r="U11" s="9">
        <f t="shared" si="3"/>
        <v>2.4148350236842733</v>
      </c>
      <c r="V11" s="18">
        <f t="shared" si="9"/>
        <v>497.84796755259254</v>
      </c>
      <c r="W11" s="11">
        <v>1.8452255925480099</v>
      </c>
      <c r="X11" s="9">
        <f t="shared" si="4"/>
        <v>9.18641810926055</v>
      </c>
      <c r="Y11" s="10">
        <v>524.3708483916087</v>
      </c>
      <c r="Z11" s="13">
        <v>1.2435</v>
      </c>
      <c r="AA11" s="9">
        <f t="shared" si="5"/>
        <v>6.520551499749654</v>
      </c>
      <c r="AB11" s="9"/>
      <c r="AC11" s="7">
        <v>462.99860982391107</v>
      </c>
      <c r="AD11" s="9">
        <v>0.813</v>
      </c>
      <c r="AE11" s="9">
        <f t="shared" si="6"/>
        <v>3.7641786978683967</v>
      </c>
      <c r="AF11" s="10">
        <v>508.575867272703</v>
      </c>
      <c r="AG11" s="13">
        <v>1.2435</v>
      </c>
      <c r="AH11" s="9">
        <f t="shared" si="7"/>
        <v>6.324140909536062</v>
      </c>
      <c r="AI11" s="9"/>
      <c r="AJ11" s="11">
        <f t="shared" si="17"/>
        <v>13.791668110648025</v>
      </c>
      <c r="AK11" s="7">
        <f t="shared" si="10"/>
        <v>2320.5172157744555</v>
      </c>
      <c r="AL11" s="10">
        <f t="shared" si="8"/>
        <v>168.25500709249752</v>
      </c>
      <c r="AM11" s="9">
        <f t="shared" si="11"/>
        <v>38.73140801047896</v>
      </c>
      <c r="AN11" s="9">
        <f t="shared" si="12"/>
        <v>59.913061129784616</v>
      </c>
      <c r="AO11" s="9">
        <f t="shared" si="13"/>
        <v>2.8083193200230725</v>
      </c>
      <c r="AP11" s="9">
        <f t="shared" si="14"/>
        <v>18.121804632694477</v>
      </c>
      <c r="AQ11" s="9">
        <f t="shared" si="15"/>
        <v>4.330136522046452</v>
      </c>
      <c r="AR11" s="9">
        <f t="shared" si="16"/>
        <v>10.08831960740446</v>
      </c>
      <c r="AS11" s="44"/>
      <c r="AT11" s="27"/>
      <c r="AU11" s="44"/>
      <c r="AV11" s="9"/>
      <c r="AW11" s="9"/>
      <c r="AX11" s="49"/>
      <c r="AY11" s="47"/>
      <c r="AZ11" s="47"/>
      <c r="BA11" s="47"/>
      <c r="BB11" s="47"/>
      <c r="BC11" s="50"/>
      <c r="BD11" s="50"/>
      <c r="BE11" s="47"/>
      <c r="BF11" s="47"/>
      <c r="BG11" s="47"/>
      <c r="BH11" s="47"/>
      <c r="BI11" s="47"/>
      <c r="BJ11" s="50"/>
      <c r="BK11" s="50"/>
      <c r="BL11" s="47"/>
      <c r="BM11" s="47"/>
      <c r="BN11" s="47"/>
      <c r="BO11" s="47"/>
      <c r="BP11" s="47"/>
      <c r="BQ11" s="47"/>
      <c r="BR11" s="47"/>
      <c r="BS11" s="50"/>
      <c r="BT11" s="32"/>
      <c r="BU11" s="39"/>
      <c r="BV11" s="39"/>
      <c r="BW11" s="32"/>
      <c r="BX11" s="40"/>
      <c r="BY11" s="42"/>
      <c r="BZ11" s="39"/>
      <c r="CA11" s="39"/>
      <c r="CB11" s="32"/>
      <c r="CC11" s="40"/>
      <c r="CD11" s="42"/>
      <c r="CL11" s="32"/>
      <c r="CM11" s="32"/>
      <c r="CU11" s="9"/>
      <c r="CW11" s="9"/>
      <c r="CY11" s="20"/>
      <c r="CZ11" s="15"/>
      <c r="DA11" s="9"/>
      <c r="DC11" s="9"/>
      <c r="DE11" s="9"/>
      <c r="DG11" s="31"/>
      <c r="DH11" s="4"/>
      <c r="DI11" s="51"/>
      <c r="DJ11" s="52"/>
      <c r="DK11" s="51"/>
      <c r="DL11" s="51"/>
      <c r="DM11" s="51"/>
      <c r="DN11" s="53"/>
      <c r="DO11" s="54"/>
    </row>
    <row r="12" spans="1:119" s="3" customFormat="1" ht="12.75">
      <c r="A12" s="3" t="s">
        <v>14</v>
      </c>
      <c r="B12" s="7">
        <v>1999</v>
      </c>
      <c r="C12" s="3">
        <v>5</v>
      </c>
      <c r="D12" s="3" t="s">
        <v>8</v>
      </c>
      <c r="E12" s="3">
        <v>1</v>
      </c>
      <c r="F12" s="3" t="s">
        <v>15</v>
      </c>
      <c r="G12" s="8">
        <v>2</v>
      </c>
      <c r="H12" s="8"/>
      <c r="I12" s="7">
        <v>12999.75112738208</v>
      </c>
      <c r="J12" s="3">
        <v>0.186</v>
      </c>
      <c r="K12" s="9">
        <f t="shared" si="0"/>
        <v>24.179537096930666</v>
      </c>
      <c r="L12" s="10">
        <v>384.79191211371574</v>
      </c>
      <c r="M12" s="11">
        <v>1.664739387287575</v>
      </c>
      <c r="N12" s="9">
        <f t="shared" si="1"/>
        <v>6.405782520054016</v>
      </c>
      <c r="O12" s="10">
        <v>106.51430947540723</v>
      </c>
      <c r="P12" s="13">
        <v>0.913</v>
      </c>
      <c r="Q12" s="9">
        <f t="shared" si="2"/>
        <v>0.9724756455104681</v>
      </c>
      <c r="R12" s="9"/>
      <c r="S12" s="7">
        <v>1086.2054228132504</v>
      </c>
      <c r="T12" s="3">
        <v>0.186</v>
      </c>
      <c r="U12" s="9">
        <f t="shared" si="3"/>
        <v>2.020342086432646</v>
      </c>
      <c r="V12" s="18">
        <f t="shared" si="9"/>
        <v>475.4523802405652</v>
      </c>
      <c r="W12" s="11">
        <v>1.664739387287575</v>
      </c>
      <c r="X12" s="9">
        <f t="shared" si="4"/>
        <v>7.915043041660978</v>
      </c>
      <c r="Y12" s="10">
        <v>196.97015757680347</v>
      </c>
      <c r="Z12" s="13">
        <v>0.913</v>
      </c>
      <c r="AA12" s="9">
        <f t="shared" si="5"/>
        <v>1.7983375386762157</v>
      </c>
      <c r="AB12" s="9"/>
      <c r="AC12" s="7">
        <v>442.1707136237257</v>
      </c>
      <c r="AD12" s="9">
        <v>0.827</v>
      </c>
      <c r="AE12" s="9">
        <f t="shared" si="6"/>
        <v>3.6567518016682112</v>
      </c>
      <c r="AF12" s="10">
        <v>183.6814106894138</v>
      </c>
      <c r="AG12" s="13">
        <v>0.913</v>
      </c>
      <c r="AH12" s="9">
        <f t="shared" si="7"/>
        <v>1.6770112795943481</v>
      </c>
      <c r="AI12" s="9"/>
      <c r="AJ12" s="11">
        <f t="shared" si="17"/>
        <v>6.084179856342935</v>
      </c>
      <c r="AK12" s="7">
        <f t="shared" si="10"/>
        <v>1758.627960630619</v>
      </c>
      <c r="AL12" s="10">
        <f t="shared" si="8"/>
        <v>289.04930527278844</v>
      </c>
      <c r="AM12" s="9">
        <f t="shared" si="11"/>
        <v>31.55779526249515</v>
      </c>
      <c r="AN12" s="9">
        <f t="shared" si="12"/>
        <v>55.727212436816195</v>
      </c>
      <c r="AO12" s="9">
        <f t="shared" si="13"/>
        <v>5.1868610079952235</v>
      </c>
      <c r="AP12" s="9">
        <f t="shared" si="14"/>
        <v>11.73372266676984</v>
      </c>
      <c r="AQ12" s="9">
        <f t="shared" si="15"/>
        <v>5.6495428104269045</v>
      </c>
      <c r="AR12" s="9">
        <f t="shared" si="16"/>
        <v>5.33376308126256</v>
      </c>
      <c r="AS12" s="44"/>
      <c r="AT12" s="44"/>
      <c r="AU12" s="44"/>
      <c r="AV12" s="9"/>
      <c r="AW12" s="9"/>
      <c r="AX12" s="49"/>
      <c r="AY12" s="47"/>
      <c r="AZ12" s="47"/>
      <c r="BA12" s="47"/>
      <c r="BB12" s="47"/>
      <c r="BC12" s="50"/>
      <c r="BD12" s="50"/>
      <c r="BE12" s="47"/>
      <c r="BF12" s="47"/>
      <c r="BG12" s="47"/>
      <c r="BH12" s="47"/>
      <c r="BI12" s="47"/>
      <c r="BJ12" s="50"/>
      <c r="BK12" s="50"/>
      <c r="BL12" s="47"/>
      <c r="BM12" s="47"/>
      <c r="BN12" s="47"/>
      <c r="BO12" s="47"/>
      <c r="BP12" s="47"/>
      <c r="BQ12" s="47"/>
      <c r="BR12" s="47"/>
      <c r="BS12" s="50"/>
      <c r="BT12" s="32"/>
      <c r="BU12" s="39"/>
      <c r="BV12" s="39"/>
      <c r="BW12" s="32"/>
      <c r="BX12" s="40"/>
      <c r="BY12" s="42"/>
      <c r="BZ12" s="39"/>
      <c r="CA12" s="39"/>
      <c r="CB12" s="32"/>
      <c r="CC12" s="40"/>
      <c r="CD12" s="42"/>
      <c r="CL12" s="32"/>
      <c r="CM12" s="32"/>
      <c r="CU12" s="9"/>
      <c r="CW12" s="9"/>
      <c r="CY12" s="9"/>
      <c r="DA12" s="9"/>
      <c r="DC12" s="9"/>
      <c r="DE12" s="9"/>
      <c r="DG12" s="45"/>
      <c r="DH12" s="5"/>
      <c r="DI12" s="51"/>
      <c r="DJ12" s="52"/>
      <c r="DK12" s="51"/>
      <c r="DL12" s="51"/>
      <c r="DM12" s="51"/>
      <c r="DN12" s="53"/>
      <c r="DO12" s="55"/>
    </row>
    <row r="13" spans="1:119" s="3" customFormat="1" ht="12.75">
      <c r="A13" s="3" t="s">
        <v>14</v>
      </c>
      <c r="B13" s="7">
        <v>2000</v>
      </c>
      <c r="C13" s="3">
        <v>1</v>
      </c>
      <c r="D13" s="3" t="s">
        <v>9</v>
      </c>
      <c r="E13" s="3">
        <v>1</v>
      </c>
      <c r="F13" s="3" t="s">
        <v>15</v>
      </c>
      <c r="G13" s="8">
        <v>3</v>
      </c>
      <c r="H13" s="8"/>
      <c r="I13" s="7">
        <v>14026.932028774962</v>
      </c>
      <c r="J13" s="3">
        <v>0.186</v>
      </c>
      <c r="K13" s="9">
        <f t="shared" si="0"/>
        <v>26.090093573521425</v>
      </c>
      <c r="L13" s="10">
        <v>551.904777709779</v>
      </c>
      <c r="M13" s="11">
        <v>1.442522</v>
      </c>
      <c r="N13" s="9">
        <f t="shared" si="1"/>
        <v>7.961347837514658</v>
      </c>
      <c r="O13" s="10">
        <v>339.1640551936255</v>
      </c>
      <c r="P13" s="11">
        <v>1</v>
      </c>
      <c r="Q13" s="9">
        <f t="shared" si="2"/>
        <v>3.3916405519362547</v>
      </c>
      <c r="R13" s="9"/>
      <c r="S13" s="7">
        <v>1419.7624546116426</v>
      </c>
      <c r="T13" s="3">
        <v>0.186</v>
      </c>
      <c r="U13" s="9">
        <f t="shared" si="3"/>
        <v>2.640758165577655</v>
      </c>
      <c r="V13" s="18">
        <f t="shared" si="9"/>
        <v>565.9627791563275</v>
      </c>
      <c r="W13" s="11">
        <v>1.442522</v>
      </c>
      <c r="X13" s="9">
        <f t="shared" si="4"/>
        <v>8.16413760114144</v>
      </c>
      <c r="Y13" s="10">
        <v>685.4520590172291</v>
      </c>
      <c r="Z13" s="11">
        <v>1</v>
      </c>
      <c r="AA13" s="9">
        <f t="shared" si="5"/>
        <v>6.8545205901722905</v>
      </c>
      <c r="AB13" s="9"/>
      <c r="AC13" s="7">
        <v>526.3453846153847</v>
      </c>
      <c r="AD13" s="9">
        <v>0.7537142857142857</v>
      </c>
      <c r="AE13" s="9">
        <f t="shared" si="6"/>
        <v>3.967140356043956</v>
      </c>
      <c r="AF13" s="10">
        <v>430.41552339114105</v>
      </c>
      <c r="AG13" s="11">
        <v>1</v>
      </c>
      <c r="AH13" s="9">
        <f t="shared" si="7"/>
        <v>4.304155233911411</v>
      </c>
      <c r="AI13" s="9"/>
      <c r="AJ13" s="11">
        <f t="shared" si="17"/>
        <v>13.572255548331608</v>
      </c>
      <c r="AK13" s="7">
        <f t="shared" si="10"/>
        <v>2671.1772927851994</v>
      </c>
      <c r="AL13" s="10">
        <f t="shared" si="8"/>
        <v>196.81159725242267</v>
      </c>
      <c r="AM13" s="9">
        <f t="shared" si="11"/>
        <v>37.443081962972336</v>
      </c>
      <c r="AN13" s="9">
        <f t="shared" si="12"/>
        <v>71.33967485440277</v>
      </c>
      <c r="AO13" s="9">
        <f t="shared" si="13"/>
        <v>2.7587958265032144</v>
      </c>
      <c r="AP13" s="9">
        <f t="shared" si="14"/>
        <v>17.659416356891384</v>
      </c>
      <c r="AQ13" s="9">
        <f t="shared" si="15"/>
        <v>4.087160808559776</v>
      </c>
      <c r="AR13" s="9">
        <f t="shared" si="16"/>
        <v>8.271295589955367</v>
      </c>
      <c r="AS13" s="44"/>
      <c r="AT13" s="44"/>
      <c r="AU13" s="44"/>
      <c r="AV13" s="9"/>
      <c r="AW13" s="9"/>
      <c r="AX13" s="49"/>
      <c r="AY13" s="47"/>
      <c r="AZ13" s="47"/>
      <c r="BA13" s="47"/>
      <c r="BB13" s="47"/>
      <c r="BC13" s="50"/>
      <c r="BD13" s="50"/>
      <c r="BE13" s="47"/>
      <c r="BF13" s="47"/>
      <c r="BG13" s="47"/>
      <c r="BH13" s="47"/>
      <c r="BI13" s="47"/>
      <c r="BJ13" s="50"/>
      <c r="BK13" s="50"/>
      <c r="BL13" s="47"/>
      <c r="BM13" s="47"/>
      <c r="BN13" s="47"/>
      <c r="BO13" s="47"/>
      <c r="BP13" s="47"/>
      <c r="BQ13" s="47"/>
      <c r="BR13" s="47"/>
      <c r="BS13" s="50"/>
      <c r="BT13" s="32"/>
      <c r="BU13" s="39"/>
      <c r="BV13" s="39"/>
      <c r="BW13" s="32"/>
      <c r="BX13" s="40"/>
      <c r="BY13" s="42"/>
      <c r="BZ13" s="39"/>
      <c r="CA13" s="39"/>
      <c r="CB13" s="32"/>
      <c r="CC13" s="40"/>
      <c r="CD13" s="42"/>
      <c r="CL13" s="32"/>
      <c r="CM13" s="32"/>
      <c r="CU13" s="9"/>
      <c r="CW13" s="20"/>
      <c r="CX13" s="15"/>
      <c r="CY13" s="9"/>
      <c r="DA13" s="9"/>
      <c r="DC13" s="9"/>
      <c r="DE13" s="31"/>
      <c r="DF13" s="4"/>
      <c r="DG13" s="45"/>
      <c r="DH13" s="5"/>
      <c r="DI13" s="51"/>
      <c r="DJ13" s="51"/>
      <c r="DK13" s="51"/>
      <c r="DL13" s="51"/>
      <c r="DM13" s="51"/>
      <c r="DN13" s="54"/>
      <c r="DO13" s="55"/>
    </row>
    <row r="14" spans="1:119" s="15" customFormat="1" ht="14.25" customHeight="1">
      <c r="A14" s="3" t="s">
        <v>14</v>
      </c>
      <c r="B14" s="7">
        <v>2000</v>
      </c>
      <c r="C14" s="3">
        <v>2</v>
      </c>
      <c r="D14" s="3" t="s">
        <v>9</v>
      </c>
      <c r="E14" s="3">
        <v>1</v>
      </c>
      <c r="F14" s="3" t="s">
        <v>15</v>
      </c>
      <c r="G14" s="14">
        <v>3</v>
      </c>
      <c r="H14" s="14"/>
      <c r="I14" s="7">
        <v>14960.027204837997</v>
      </c>
      <c r="J14" s="3">
        <v>0.186</v>
      </c>
      <c r="K14" s="9">
        <f t="shared" si="0"/>
        <v>27.825650600998674</v>
      </c>
      <c r="L14" s="10">
        <v>554.1513157466738</v>
      </c>
      <c r="M14" s="11">
        <v>1.457643</v>
      </c>
      <c r="N14" s="9">
        <f t="shared" si="1"/>
        <v>8.07754786338929</v>
      </c>
      <c r="O14" s="10">
        <v>142.57677471248385</v>
      </c>
      <c r="P14" s="11">
        <v>1.21</v>
      </c>
      <c r="Q14" s="9">
        <f t="shared" si="2"/>
        <v>1.7251789740210546</v>
      </c>
      <c r="R14" s="9"/>
      <c r="S14" s="7">
        <v>1607.020781901028</v>
      </c>
      <c r="T14" s="3">
        <v>0.186</v>
      </c>
      <c r="U14" s="9">
        <f t="shared" si="3"/>
        <v>2.989058654335912</v>
      </c>
      <c r="V14" s="18">
        <f t="shared" si="9"/>
        <v>562.79735318445</v>
      </c>
      <c r="W14" s="11">
        <v>1.457643</v>
      </c>
      <c r="X14" s="9">
        <f t="shared" si="4"/>
        <v>8.203576222878413</v>
      </c>
      <c r="Y14" s="10">
        <v>265.79772220550825</v>
      </c>
      <c r="Z14" s="11">
        <v>1.21</v>
      </c>
      <c r="AA14" s="9">
        <f t="shared" si="5"/>
        <v>3.2161524386866494</v>
      </c>
      <c r="AB14" s="9"/>
      <c r="AC14" s="7">
        <v>523.4015384615385</v>
      </c>
      <c r="AD14" s="9">
        <v>0.7910000000000001</v>
      </c>
      <c r="AE14" s="9">
        <f t="shared" si="6"/>
        <v>4.14010616923077</v>
      </c>
      <c r="AF14" s="10">
        <v>166.57889810251245</v>
      </c>
      <c r="AG14" s="11">
        <v>1.21</v>
      </c>
      <c r="AH14" s="9">
        <f t="shared" si="7"/>
        <v>2.015604667040401</v>
      </c>
      <c r="AI14" s="9"/>
      <c r="AJ14" s="11">
        <f t="shared" si="17"/>
        <v>10.18465007616368</v>
      </c>
      <c r="AK14" s="7">
        <f t="shared" si="10"/>
        <v>2435.6158572909862</v>
      </c>
      <c r="AL14" s="10">
        <f t="shared" si="8"/>
        <v>239.14575749552174</v>
      </c>
      <c r="AM14" s="9">
        <f t="shared" si="11"/>
        <v>37.62837743840902</v>
      </c>
      <c r="AN14" s="9">
        <f t="shared" si="12"/>
        <v>64.72816589760367</v>
      </c>
      <c r="AO14" s="9">
        <f t="shared" si="13"/>
        <v>3.694616619816432</v>
      </c>
      <c r="AP14" s="9">
        <f t="shared" si="14"/>
        <v>14.408787315900973</v>
      </c>
      <c r="AQ14" s="9">
        <f t="shared" si="15"/>
        <v>4.224137239737294</v>
      </c>
      <c r="AR14" s="9">
        <f t="shared" si="16"/>
        <v>6.1557108362711705</v>
      </c>
      <c r="AS14" s="44"/>
      <c r="AT14" s="27"/>
      <c r="AU14" s="44"/>
      <c r="AV14" s="20"/>
      <c r="AW14" s="9"/>
      <c r="AX14" s="49"/>
      <c r="AY14" s="47"/>
      <c r="AZ14" s="47"/>
      <c r="BA14" s="47"/>
      <c r="BB14" s="47"/>
      <c r="BC14" s="50"/>
      <c r="BD14" s="50"/>
      <c r="BE14" s="47"/>
      <c r="BF14" s="47"/>
      <c r="BG14" s="47"/>
      <c r="BH14" s="47"/>
      <c r="BI14" s="47"/>
      <c r="BJ14" s="50"/>
      <c r="BK14" s="50"/>
      <c r="BL14" s="47"/>
      <c r="BM14" s="47"/>
      <c r="BN14" s="47"/>
      <c r="BO14" s="47"/>
      <c r="BP14" s="47"/>
      <c r="BQ14" s="47"/>
      <c r="BR14" s="47"/>
      <c r="BS14" s="50"/>
      <c r="BT14" s="32"/>
      <c r="BU14" s="39"/>
      <c r="BV14" s="39"/>
      <c r="BW14" s="32"/>
      <c r="BX14" s="40"/>
      <c r="BY14" s="42"/>
      <c r="BZ14" s="39"/>
      <c r="CA14" s="39"/>
      <c r="CB14" s="32"/>
      <c r="CC14" s="40"/>
      <c r="CD14" s="42"/>
      <c r="CE14" s="3"/>
      <c r="CL14" s="33"/>
      <c r="CM14" s="33"/>
      <c r="CS14" s="3"/>
      <c r="CU14" s="32"/>
      <c r="CV14" s="32"/>
      <c r="CW14" s="32"/>
      <c r="CX14" s="32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52"/>
      <c r="DJ14" s="51"/>
      <c r="DK14" s="56"/>
      <c r="DL14" s="56"/>
      <c r="DM14" s="56"/>
      <c r="DN14" s="56"/>
      <c r="DO14" s="56"/>
    </row>
    <row r="15" spans="1:119" s="15" customFormat="1" ht="12.75">
      <c r="A15" s="3" t="s">
        <v>14</v>
      </c>
      <c r="B15" s="7">
        <v>2000</v>
      </c>
      <c r="C15" s="3">
        <v>3</v>
      </c>
      <c r="D15" s="3" t="s">
        <v>8</v>
      </c>
      <c r="E15" s="3">
        <v>1</v>
      </c>
      <c r="F15" s="3" t="s">
        <v>15</v>
      </c>
      <c r="G15" s="14">
        <v>3</v>
      </c>
      <c r="H15" s="14"/>
      <c r="I15" s="7">
        <v>14247.08313163686</v>
      </c>
      <c r="J15" s="3">
        <v>0.186</v>
      </c>
      <c r="K15" s="9">
        <f t="shared" si="0"/>
        <v>26.49957462484456</v>
      </c>
      <c r="L15" s="10">
        <v>485.8846149578126</v>
      </c>
      <c r="M15" s="11">
        <v>1.523244</v>
      </c>
      <c r="N15" s="9">
        <f t="shared" si="1"/>
        <v>7.401208244267983</v>
      </c>
      <c r="O15" s="10">
        <v>97.226165566068</v>
      </c>
      <c r="P15" s="11">
        <v>0.965</v>
      </c>
      <c r="Q15" s="9">
        <f t="shared" si="2"/>
        <v>0.9382324977125562</v>
      </c>
      <c r="R15" s="9"/>
      <c r="S15" s="7">
        <v>1395.4915134968858</v>
      </c>
      <c r="T15" s="3">
        <v>0.186</v>
      </c>
      <c r="U15" s="9">
        <f t="shared" si="3"/>
        <v>2.5956142151042076</v>
      </c>
      <c r="V15" s="18">
        <f t="shared" si="9"/>
        <v>498.82630272952855</v>
      </c>
      <c r="W15" s="11">
        <v>1.523244</v>
      </c>
      <c r="X15" s="9">
        <f t="shared" si="4"/>
        <v>7.59834172674938</v>
      </c>
      <c r="Y15" s="10">
        <v>134.76875711106783</v>
      </c>
      <c r="Z15" s="11">
        <v>0.965</v>
      </c>
      <c r="AA15" s="9">
        <f t="shared" si="5"/>
        <v>1.3005185061218045</v>
      </c>
      <c r="AB15" s="9"/>
      <c r="AC15" s="7">
        <v>463.90846153846155</v>
      </c>
      <c r="AD15" s="9">
        <v>0.8124285714285715</v>
      </c>
      <c r="AE15" s="9">
        <f t="shared" si="6"/>
        <v>3.7689248868131875</v>
      </c>
      <c r="AF15" s="10">
        <v>114.95280257036708</v>
      </c>
      <c r="AG15" s="11">
        <v>0.965</v>
      </c>
      <c r="AH15" s="9">
        <f t="shared" si="7"/>
        <v>1.1092945448040423</v>
      </c>
      <c r="AI15" s="9"/>
      <c r="AJ15" s="11">
        <f t="shared" si="17"/>
        <v>5.902672585350885</v>
      </c>
      <c r="AK15" s="7">
        <f t="shared" si="10"/>
        <v>2029.0865733374822</v>
      </c>
      <c r="AL15" s="10">
        <f t="shared" si="8"/>
        <v>343.75726317146945</v>
      </c>
      <c r="AM15" s="9">
        <f t="shared" si="11"/>
        <v>34.839015366825095</v>
      </c>
      <c r="AN15" s="9">
        <f t="shared" si="12"/>
        <v>58.241788752435525</v>
      </c>
      <c r="AO15" s="9">
        <f t="shared" si="13"/>
        <v>5.902244256828297</v>
      </c>
      <c r="AP15" s="9">
        <f t="shared" si="14"/>
        <v>11.494474447975392</v>
      </c>
      <c r="AQ15" s="9">
        <f t="shared" si="15"/>
        <v>5.591801862624507</v>
      </c>
      <c r="AR15" s="9">
        <f t="shared" si="16"/>
        <v>4.87821943161723</v>
      </c>
      <c r="AS15" s="44"/>
      <c r="AT15" s="44"/>
      <c r="AU15" s="44"/>
      <c r="AV15" s="20"/>
      <c r="AW15" s="9"/>
      <c r="AX15" s="49"/>
      <c r="AY15" s="47"/>
      <c r="AZ15" s="47"/>
      <c r="BA15" s="47"/>
      <c r="BB15" s="47"/>
      <c r="BC15" s="50"/>
      <c r="BD15" s="50"/>
      <c r="BE15" s="47"/>
      <c r="BF15" s="47"/>
      <c r="BG15" s="47"/>
      <c r="BH15" s="47"/>
      <c r="BI15" s="47"/>
      <c r="BJ15" s="50"/>
      <c r="BK15" s="50"/>
      <c r="BL15" s="47"/>
      <c r="BM15" s="47"/>
      <c r="BN15" s="47"/>
      <c r="BO15" s="47"/>
      <c r="BP15" s="47"/>
      <c r="BQ15" s="47"/>
      <c r="BR15" s="47"/>
      <c r="BS15" s="50"/>
      <c r="BT15" s="32"/>
      <c r="BU15" s="39"/>
      <c r="BV15" s="39"/>
      <c r="BW15" s="32"/>
      <c r="BX15" s="40"/>
      <c r="BY15" s="42"/>
      <c r="BZ15" s="39"/>
      <c r="CA15" s="39"/>
      <c r="CB15" s="32"/>
      <c r="CC15" s="40"/>
      <c r="CD15" s="42"/>
      <c r="CE15" s="3"/>
      <c r="CL15" s="33"/>
      <c r="CM15" s="33"/>
      <c r="CS15" s="3"/>
      <c r="CU15" s="32"/>
      <c r="CV15" s="32"/>
      <c r="CW15" s="32"/>
      <c r="CX15" s="32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52"/>
      <c r="DJ15" s="51"/>
      <c r="DK15" s="56"/>
      <c r="DL15" s="56"/>
      <c r="DM15" s="56"/>
      <c r="DN15" s="56"/>
      <c r="DO15" s="56"/>
    </row>
    <row r="16" spans="1:119" s="15" customFormat="1" ht="12.75">
      <c r="A16" s="3" t="s">
        <v>14</v>
      </c>
      <c r="B16" s="7">
        <v>2000</v>
      </c>
      <c r="C16" s="3">
        <v>4</v>
      </c>
      <c r="D16" s="3" t="s">
        <v>8</v>
      </c>
      <c r="E16" s="3">
        <v>1</v>
      </c>
      <c r="F16" s="3" t="s">
        <v>15</v>
      </c>
      <c r="G16" s="14">
        <v>3</v>
      </c>
      <c r="H16" s="14"/>
      <c r="I16" s="7">
        <v>14158.466142907018</v>
      </c>
      <c r="J16" s="3">
        <v>0.186</v>
      </c>
      <c r="K16" s="9">
        <f t="shared" si="0"/>
        <v>26.334747025807054</v>
      </c>
      <c r="L16" s="10">
        <v>470.20960334809496</v>
      </c>
      <c r="M16" s="11">
        <v>1.804028</v>
      </c>
      <c r="N16" s="9">
        <f t="shared" si="1"/>
        <v>8.48271290308857</v>
      </c>
      <c r="O16" s="10">
        <v>158.59767496481248</v>
      </c>
      <c r="P16" s="11">
        <v>1.09</v>
      </c>
      <c r="Q16" s="9">
        <f t="shared" si="2"/>
        <v>1.7287146571164562</v>
      </c>
      <c r="R16" s="9"/>
      <c r="S16" s="7">
        <v>1540.5315114515624</v>
      </c>
      <c r="T16" s="3">
        <v>0.186</v>
      </c>
      <c r="U16" s="9">
        <f t="shared" si="3"/>
        <v>2.865388611299906</v>
      </c>
      <c r="V16" s="18">
        <f t="shared" si="9"/>
        <v>515.7022332506202</v>
      </c>
      <c r="W16" s="11">
        <v>1.804028</v>
      </c>
      <c r="X16" s="9">
        <f t="shared" si="4"/>
        <v>9.3034126844665</v>
      </c>
      <c r="Y16" s="10">
        <v>295.8374374615085</v>
      </c>
      <c r="Z16" s="11">
        <v>1.09</v>
      </c>
      <c r="AA16" s="9">
        <f t="shared" si="5"/>
        <v>3.2246280683304427</v>
      </c>
      <c r="AB16" s="9"/>
      <c r="AC16" s="7">
        <v>479.60307692307686</v>
      </c>
      <c r="AD16" s="9">
        <v>0.8872857142857142</v>
      </c>
      <c r="AE16" s="9">
        <f t="shared" si="6"/>
        <v>4.255449586813186</v>
      </c>
      <c r="AF16" s="10">
        <v>240.72705077938863</v>
      </c>
      <c r="AG16" s="11">
        <v>1.09</v>
      </c>
      <c r="AH16" s="9">
        <f t="shared" si="7"/>
        <v>2.6239248534953363</v>
      </c>
      <c r="AI16" s="9"/>
      <c r="AJ16" s="11">
        <f t="shared" si="17"/>
        <v>9.026784579545255</v>
      </c>
      <c r="AK16" s="7">
        <f t="shared" si="10"/>
        <v>2352.0711821636914</v>
      </c>
      <c r="AL16" s="10">
        <f t="shared" si="8"/>
        <v>260.5657819167966</v>
      </c>
      <c r="AM16" s="9">
        <f t="shared" si="11"/>
        <v>36.54617458601208</v>
      </c>
      <c r="AN16" s="9">
        <f t="shared" si="12"/>
        <v>64.35888868828253</v>
      </c>
      <c r="AO16" s="9">
        <f t="shared" si="13"/>
        <v>4.0486370605127675</v>
      </c>
      <c r="AP16" s="9">
        <f t="shared" si="14"/>
        <v>15.393429364096848</v>
      </c>
      <c r="AQ16" s="9">
        <f t="shared" si="15"/>
        <v>6.3666447845515926</v>
      </c>
      <c r="AR16" s="9">
        <f t="shared" si="16"/>
        <v>6.879374440308522</v>
      </c>
      <c r="AS16" s="44"/>
      <c r="AT16" s="44"/>
      <c r="AU16" s="44"/>
      <c r="AV16" s="20"/>
      <c r="AW16" s="9"/>
      <c r="AX16" s="49"/>
      <c r="AY16" s="47"/>
      <c r="AZ16" s="47"/>
      <c r="BA16" s="47"/>
      <c r="BB16" s="47"/>
      <c r="BC16" s="50"/>
      <c r="BD16" s="50"/>
      <c r="BE16" s="47"/>
      <c r="BF16" s="47"/>
      <c r="BG16" s="47"/>
      <c r="BH16" s="47"/>
      <c r="BI16" s="47"/>
      <c r="BJ16" s="50"/>
      <c r="BK16" s="50"/>
      <c r="BL16" s="47"/>
      <c r="BM16" s="47"/>
      <c r="BN16" s="47"/>
      <c r="BO16" s="47"/>
      <c r="BP16" s="47"/>
      <c r="BQ16" s="47"/>
      <c r="BR16" s="47"/>
      <c r="BS16" s="50"/>
      <c r="BT16" s="32"/>
      <c r="BU16" s="39"/>
      <c r="BV16" s="39"/>
      <c r="BW16" s="32"/>
      <c r="BX16" s="40"/>
      <c r="BY16" s="42"/>
      <c r="BZ16" s="39"/>
      <c r="CA16" s="39"/>
      <c r="CB16" s="32"/>
      <c r="CC16" s="40"/>
      <c r="CD16" s="42"/>
      <c r="CE16" s="3"/>
      <c r="CL16" s="33"/>
      <c r="CM16" s="33"/>
      <c r="CS16" s="3"/>
      <c r="CU16" s="32"/>
      <c r="CV16" s="32"/>
      <c r="CW16" s="32"/>
      <c r="CX16" s="32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52"/>
      <c r="DJ16" s="51"/>
      <c r="DK16" s="56"/>
      <c r="DL16" s="56"/>
      <c r="DM16" s="56"/>
      <c r="DN16" s="56"/>
      <c r="DO16" s="56"/>
    </row>
    <row r="17" spans="1:119" s="15" customFormat="1" ht="12.75">
      <c r="A17" s="3" t="s">
        <v>14</v>
      </c>
      <c r="B17" s="7">
        <v>2000</v>
      </c>
      <c r="C17" s="3">
        <v>5</v>
      </c>
      <c r="D17" s="3" t="s">
        <v>8</v>
      </c>
      <c r="E17" s="3">
        <v>1</v>
      </c>
      <c r="F17" s="3" t="s">
        <v>15</v>
      </c>
      <c r="G17" s="14">
        <v>3</v>
      </c>
      <c r="H17" s="14"/>
      <c r="I17" s="7">
        <v>13952.591517004885</v>
      </c>
      <c r="J17" s="3">
        <v>0.186</v>
      </c>
      <c r="K17" s="9">
        <f t="shared" si="0"/>
        <v>25.951820221629088</v>
      </c>
      <c r="L17" s="10">
        <v>501.15319970729513</v>
      </c>
      <c r="M17" s="11">
        <v>1.6496259999999998</v>
      </c>
      <c r="N17" s="9">
        <f t="shared" si="1"/>
        <v>8.267153482203463</v>
      </c>
      <c r="O17" s="10">
        <v>113.51377053229535</v>
      </c>
      <c r="P17" s="11">
        <v>0.84</v>
      </c>
      <c r="Q17" s="9">
        <f t="shared" si="2"/>
        <v>0.9535156724712809</v>
      </c>
      <c r="R17" s="9"/>
      <c r="S17" s="7">
        <v>1253.88877809161</v>
      </c>
      <c r="T17" s="3">
        <v>0.186</v>
      </c>
      <c r="U17" s="9">
        <f t="shared" si="3"/>
        <v>2.3322331272503947</v>
      </c>
      <c r="V17" s="18">
        <f t="shared" si="9"/>
        <v>507.13978494623655</v>
      </c>
      <c r="W17" s="11">
        <v>1.6496259999999998</v>
      </c>
      <c r="X17" s="9">
        <f t="shared" si="4"/>
        <v>8.365909748817202</v>
      </c>
      <c r="Y17" s="10">
        <v>256.7917633721749</v>
      </c>
      <c r="Z17" s="11">
        <v>0.84</v>
      </c>
      <c r="AA17" s="9">
        <f t="shared" si="5"/>
        <v>2.157050812326269</v>
      </c>
      <c r="AB17" s="9"/>
      <c r="AC17" s="7">
        <v>471.64</v>
      </c>
      <c r="AD17" s="9">
        <v>0.9234285714285715</v>
      </c>
      <c r="AE17" s="9">
        <f t="shared" si="6"/>
        <v>4.3552585142857145</v>
      </c>
      <c r="AF17" s="10">
        <v>182.08690649151447</v>
      </c>
      <c r="AG17" s="11">
        <v>0.84</v>
      </c>
      <c r="AH17" s="9">
        <f t="shared" si="7"/>
        <v>1.5295300145287214</v>
      </c>
      <c r="AI17" s="9"/>
      <c r="AJ17" s="11">
        <f t="shared" si="17"/>
        <v>10.007406703394322</v>
      </c>
      <c r="AK17" s="7">
        <f t="shared" si="10"/>
        <v>2017.8203264100216</v>
      </c>
      <c r="AL17" s="10">
        <f t="shared" si="8"/>
        <v>201.63268928858616</v>
      </c>
      <c r="AM17" s="9">
        <f t="shared" si="11"/>
        <v>35.17248937630384</v>
      </c>
      <c r="AN17" s="9">
        <f t="shared" si="12"/>
        <v>57.36927815434791</v>
      </c>
      <c r="AO17" s="9">
        <f t="shared" si="13"/>
        <v>3.5146457437743583</v>
      </c>
      <c r="AP17" s="9">
        <f t="shared" si="14"/>
        <v>12.855193688393864</v>
      </c>
      <c r="AQ17" s="9">
        <f t="shared" si="15"/>
        <v>2.8477869849995425</v>
      </c>
      <c r="AR17" s="9">
        <f t="shared" si="16"/>
        <v>5.884788528814436</v>
      </c>
      <c r="AS17" s="44"/>
      <c r="AT17" s="27"/>
      <c r="AU17" s="44"/>
      <c r="AV17" s="20"/>
      <c r="AW17" s="9"/>
      <c r="AX17" s="49"/>
      <c r="AY17" s="47"/>
      <c r="AZ17" s="47"/>
      <c r="BA17" s="47"/>
      <c r="BB17" s="47"/>
      <c r="BC17" s="50"/>
      <c r="BD17" s="50"/>
      <c r="BE17" s="47"/>
      <c r="BF17" s="47"/>
      <c r="BG17" s="47"/>
      <c r="BH17" s="47"/>
      <c r="BI17" s="47"/>
      <c r="BJ17" s="50"/>
      <c r="BK17" s="50"/>
      <c r="BL17" s="47"/>
      <c r="BM17" s="47"/>
      <c r="BN17" s="47"/>
      <c r="BO17" s="47"/>
      <c r="BP17" s="47"/>
      <c r="BQ17" s="47"/>
      <c r="BR17" s="47"/>
      <c r="BS17" s="50"/>
      <c r="BT17" s="32"/>
      <c r="BU17" s="39"/>
      <c r="BV17" s="39"/>
      <c r="BW17" s="32"/>
      <c r="BX17" s="40"/>
      <c r="BY17" s="42"/>
      <c r="BZ17" s="39"/>
      <c r="CA17" s="39"/>
      <c r="CB17" s="32"/>
      <c r="CC17" s="40"/>
      <c r="CD17" s="42"/>
      <c r="CE17" s="3"/>
      <c r="CL17" s="33"/>
      <c r="CM17" s="33"/>
      <c r="CS17" s="3"/>
      <c r="CU17" s="32"/>
      <c r="CV17" s="32"/>
      <c r="CW17" s="32"/>
      <c r="CX17" s="32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52"/>
      <c r="DJ17" s="51"/>
      <c r="DK17" s="56"/>
      <c r="DL17" s="56"/>
      <c r="DM17" s="56"/>
      <c r="DN17" s="56"/>
      <c r="DO17" s="56"/>
    </row>
    <row r="18" spans="1:119" s="15" customFormat="1" ht="12.75">
      <c r="A18" s="3" t="s">
        <v>14</v>
      </c>
      <c r="B18" s="7">
        <v>2001</v>
      </c>
      <c r="C18" s="3">
        <v>1</v>
      </c>
      <c r="D18" s="3" t="s">
        <v>9</v>
      </c>
      <c r="E18" s="3">
        <v>1</v>
      </c>
      <c r="F18" s="3" t="s">
        <v>15</v>
      </c>
      <c r="G18" s="14">
        <v>4</v>
      </c>
      <c r="H18" s="14"/>
      <c r="I18" s="7">
        <v>15549.917658720657</v>
      </c>
      <c r="J18" s="3">
        <v>0.186</v>
      </c>
      <c r="K18" s="9">
        <f t="shared" si="0"/>
        <v>28.92284684522042</v>
      </c>
      <c r="L18" s="10">
        <v>533.479793793167</v>
      </c>
      <c r="M18" s="11">
        <v>1.46436368183367</v>
      </c>
      <c r="N18" s="9">
        <f t="shared" si="1"/>
        <v>7.812084350228291</v>
      </c>
      <c r="O18" s="10">
        <v>1306.8468793320467</v>
      </c>
      <c r="P18" s="11">
        <v>0.81</v>
      </c>
      <c r="Q18" s="9">
        <f t="shared" si="2"/>
        <v>10.585459722589578</v>
      </c>
      <c r="R18" s="9"/>
      <c r="S18" s="7">
        <v>1333.349396297942</v>
      </c>
      <c r="T18" s="3">
        <v>0.186</v>
      </c>
      <c r="U18" s="9">
        <f t="shared" si="3"/>
        <v>2.4800298771141716</v>
      </c>
      <c r="V18" s="18">
        <f t="shared" si="9"/>
        <v>542.1455748552522</v>
      </c>
      <c r="W18" s="11">
        <v>1.46436368183367</v>
      </c>
      <c r="X18" s="9">
        <f t="shared" si="4"/>
        <v>7.9389829008486865</v>
      </c>
      <c r="Y18" s="10">
        <v>1354.3105928402576</v>
      </c>
      <c r="Z18" s="11">
        <v>0.81</v>
      </c>
      <c r="AA18" s="9">
        <f t="shared" si="5"/>
        <v>10.969915802006087</v>
      </c>
      <c r="AB18" s="9"/>
      <c r="AC18" s="7">
        <v>504.19538461538457</v>
      </c>
      <c r="AD18" s="9">
        <v>0.75</v>
      </c>
      <c r="AE18" s="9">
        <f t="shared" si="6"/>
        <v>3.781465384615384</v>
      </c>
      <c r="AF18" s="10">
        <v>1594.5405795877284</v>
      </c>
      <c r="AG18" s="11">
        <v>0.81</v>
      </c>
      <c r="AH18" s="9">
        <f t="shared" si="7"/>
        <v>12.9157786946606</v>
      </c>
      <c r="AI18" s="9"/>
      <c r="AJ18" s="11">
        <f t="shared" si="17"/>
        <v>17.26782254787785</v>
      </c>
      <c r="AK18" s="7">
        <f t="shared" si="10"/>
        <v>3229.805563993452</v>
      </c>
      <c r="AL18" s="10">
        <f t="shared" si="8"/>
        <v>187.04185516374693</v>
      </c>
      <c r="AM18" s="9">
        <f t="shared" si="11"/>
        <v>47.320390918038285</v>
      </c>
      <c r="AN18" s="9">
        <f t="shared" si="12"/>
        <v>68.2539915950328</v>
      </c>
      <c r="AO18" s="9">
        <f t="shared" si="13"/>
        <v>2.7403797315402563</v>
      </c>
      <c r="AP18" s="9">
        <f t="shared" si="14"/>
        <v>21.388928579968947</v>
      </c>
      <c r="AQ18" s="9">
        <f t="shared" si="15"/>
        <v>4.121106032091099</v>
      </c>
      <c r="AR18" s="9">
        <f t="shared" si="16"/>
        <v>16.697244079275983</v>
      </c>
      <c r="AS18" s="44"/>
      <c r="AT18" s="44"/>
      <c r="AU18" s="27"/>
      <c r="AV18" s="20"/>
      <c r="AW18" s="9"/>
      <c r="AX18" s="49"/>
      <c r="AY18" s="47"/>
      <c r="AZ18" s="47"/>
      <c r="BA18" s="47"/>
      <c r="BB18" s="47"/>
      <c r="BC18" s="50"/>
      <c r="BD18" s="50"/>
      <c r="BE18" s="47"/>
      <c r="BF18" s="47"/>
      <c r="BG18" s="47"/>
      <c r="BH18" s="47"/>
      <c r="BI18" s="47"/>
      <c r="BJ18" s="50"/>
      <c r="BK18" s="50"/>
      <c r="BL18" s="47"/>
      <c r="BM18" s="47"/>
      <c r="BN18" s="47"/>
      <c r="BO18" s="47"/>
      <c r="BP18" s="47"/>
      <c r="BQ18" s="47"/>
      <c r="BR18" s="47"/>
      <c r="BS18" s="50"/>
      <c r="BT18" s="32"/>
      <c r="BU18" s="39"/>
      <c r="BV18" s="39"/>
      <c r="BW18" s="32"/>
      <c r="BX18" s="40"/>
      <c r="BY18" s="42"/>
      <c r="BZ18" s="39"/>
      <c r="CA18" s="39"/>
      <c r="CB18" s="32"/>
      <c r="CC18" s="40"/>
      <c r="CD18" s="42"/>
      <c r="CE18" s="3"/>
      <c r="CL18" s="33"/>
      <c r="CM18" s="33"/>
      <c r="CS18" s="3"/>
      <c r="CU18" s="32"/>
      <c r="CV18" s="32"/>
      <c r="CW18" s="32"/>
      <c r="CX18" s="32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52"/>
      <c r="DJ18" s="51"/>
      <c r="DK18" s="56"/>
      <c r="DL18" s="56"/>
      <c r="DM18" s="56"/>
      <c r="DN18" s="56"/>
      <c r="DO18" s="56"/>
    </row>
    <row r="19" spans="1:119" s="3" customFormat="1" ht="12.75">
      <c r="A19" s="3" t="s">
        <v>14</v>
      </c>
      <c r="B19" s="7">
        <v>2001</v>
      </c>
      <c r="C19" s="3">
        <v>2</v>
      </c>
      <c r="D19" s="3" t="s">
        <v>9</v>
      </c>
      <c r="E19" s="3">
        <v>1</v>
      </c>
      <c r="F19" s="3" t="s">
        <v>15</v>
      </c>
      <c r="G19" s="8">
        <v>4</v>
      </c>
      <c r="H19" s="8"/>
      <c r="I19" s="7">
        <v>16292.017674019713</v>
      </c>
      <c r="J19" s="3">
        <v>0.186</v>
      </c>
      <c r="K19" s="9">
        <f t="shared" si="0"/>
        <v>30.303152873676666</v>
      </c>
      <c r="L19" s="10">
        <v>493.8014684360156</v>
      </c>
      <c r="M19" s="11">
        <v>1.38600743399038</v>
      </c>
      <c r="N19" s="9">
        <f t="shared" si="1"/>
        <v>6.844125061676837</v>
      </c>
      <c r="O19" s="10">
        <v>305.44614744409705</v>
      </c>
      <c r="P19" s="11">
        <v>0.89</v>
      </c>
      <c r="Q19" s="9">
        <f t="shared" si="2"/>
        <v>2.718470712252464</v>
      </c>
      <c r="R19" s="9"/>
      <c r="S19" s="7">
        <v>1521.1372012509478</v>
      </c>
      <c r="T19" s="3">
        <v>0.186</v>
      </c>
      <c r="U19" s="9">
        <f t="shared" si="3"/>
        <v>2.829315194326763</v>
      </c>
      <c r="V19" s="18">
        <f t="shared" si="9"/>
        <v>495.5583126550868</v>
      </c>
      <c r="W19" s="11">
        <v>1.38600743399038</v>
      </c>
      <c r="X19" s="9">
        <f t="shared" si="4"/>
        <v>6.868475053156793</v>
      </c>
      <c r="Y19" s="10">
        <v>456.7285368688663</v>
      </c>
      <c r="Z19" s="11">
        <v>0.89</v>
      </c>
      <c r="AA19" s="9">
        <f t="shared" si="5"/>
        <v>4.06488397813291</v>
      </c>
      <c r="AB19" s="9"/>
      <c r="AC19" s="7">
        <v>460.86923076923074</v>
      </c>
      <c r="AD19" s="9">
        <v>0.781</v>
      </c>
      <c r="AE19" s="9">
        <f t="shared" si="6"/>
        <v>3.5993886923076923</v>
      </c>
      <c r="AF19" s="10">
        <v>398.08783284636814</v>
      </c>
      <c r="AG19" s="11">
        <v>0.89</v>
      </c>
      <c r="AH19" s="9">
        <f t="shared" si="7"/>
        <v>3.542981712332677</v>
      </c>
      <c r="AI19" s="9"/>
      <c r="AJ19" s="11">
        <f t="shared" si="17"/>
        <v>9.80088253997799</v>
      </c>
      <c r="AK19" s="7">
        <f t="shared" si="10"/>
        <v>2473.424050774901</v>
      </c>
      <c r="AL19" s="10">
        <f t="shared" si="8"/>
        <v>252.3674822839429</v>
      </c>
      <c r="AM19" s="9">
        <f t="shared" si="11"/>
        <v>39.86574864760596</v>
      </c>
      <c r="AN19" s="9">
        <f t="shared" si="12"/>
        <v>62.04383799834739</v>
      </c>
      <c r="AO19" s="9">
        <f t="shared" si="13"/>
        <v>4.067567230297149</v>
      </c>
      <c r="AP19" s="9">
        <f t="shared" si="14"/>
        <v>13.762674225616466</v>
      </c>
      <c r="AQ19" s="9">
        <f t="shared" si="15"/>
        <v>3.9617916856384756</v>
      </c>
      <c r="AR19" s="9">
        <f t="shared" si="16"/>
        <v>7.142370404640369</v>
      </c>
      <c r="AS19" s="44"/>
      <c r="AT19" s="44"/>
      <c r="AU19" s="27"/>
      <c r="AV19" s="9"/>
      <c r="AW19" s="9"/>
      <c r="AX19" s="49"/>
      <c r="AY19" s="47"/>
      <c r="AZ19" s="47"/>
      <c r="BA19" s="47"/>
      <c r="BB19" s="47"/>
      <c r="BC19" s="50"/>
      <c r="BD19" s="50"/>
      <c r="BE19" s="47"/>
      <c r="BF19" s="47"/>
      <c r="BG19" s="47"/>
      <c r="BH19" s="47"/>
      <c r="BI19" s="47"/>
      <c r="BJ19" s="50"/>
      <c r="BK19" s="50"/>
      <c r="BL19" s="47"/>
      <c r="BM19" s="47"/>
      <c r="BN19" s="47"/>
      <c r="BO19" s="47"/>
      <c r="BP19" s="47"/>
      <c r="BQ19" s="47"/>
      <c r="BR19" s="47"/>
      <c r="BS19" s="50"/>
      <c r="BT19" s="32"/>
      <c r="BU19" s="39"/>
      <c r="BV19" s="39"/>
      <c r="BW19" s="32"/>
      <c r="BX19" s="40"/>
      <c r="BY19" s="42"/>
      <c r="BZ19" s="39"/>
      <c r="CA19" s="39"/>
      <c r="CB19" s="32"/>
      <c r="CC19" s="40"/>
      <c r="CD19" s="42"/>
      <c r="CL19" s="32"/>
      <c r="CM19" s="32"/>
      <c r="CP19" s="15"/>
      <c r="CR19" s="15"/>
      <c r="CT19" s="15"/>
      <c r="CU19" s="34"/>
      <c r="CV19" s="34"/>
      <c r="CW19" s="32"/>
      <c r="CX19" s="32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51"/>
      <c r="DJ19" s="51"/>
      <c r="DK19" s="56"/>
      <c r="DL19" s="56"/>
      <c r="DM19" s="56"/>
      <c r="DN19" s="56"/>
      <c r="DO19" s="56"/>
    </row>
    <row r="20" spans="1:119" s="3" customFormat="1" ht="12.75">
      <c r="A20" s="3" t="s">
        <v>14</v>
      </c>
      <c r="B20" s="7">
        <v>2001</v>
      </c>
      <c r="C20" s="3">
        <v>3</v>
      </c>
      <c r="D20" s="3" t="s">
        <v>8</v>
      </c>
      <c r="E20" s="3">
        <v>1</v>
      </c>
      <c r="F20" s="3" t="s">
        <v>15</v>
      </c>
      <c r="G20" s="8">
        <v>4</v>
      </c>
      <c r="H20" s="8"/>
      <c r="I20" s="7">
        <v>16022.698648318561</v>
      </c>
      <c r="J20" s="3">
        <v>0.186</v>
      </c>
      <c r="K20" s="9">
        <f t="shared" si="0"/>
        <v>29.802219485872524</v>
      </c>
      <c r="L20" s="10">
        <v>417.5452471083725</v>
      </c>
      <c r="M20" s="11">
        <v>1.5341424112690198</v>
      </c>
      <c r="N20" s="9">
        <f t="shared" si="1"/>
        <v>6.405738722127573</v>
      </c>
      <c r="O20" s="10">
        <v>96.36656772722718</v>
      </c>
      <c r="P20" s="11">
        <v>0.79</v>
      </c>
      <c r="Q20" s="9">
        <f t="shared" si="2"/>
        <v>0.7612958850450947</v>
      </c>
      <c r="R20" s="9"/>
      <c r="S20" s="7">
        <v>1282.0724027386364</v>
      </c>
      <c r="T20" s="3">
        <v>0.186</v>
      </c>
      <c r="U20" s="9">
        <f t="shared" si="3"/>
        <v>2.3846546690938637</v>
      </c>
      <c r="V20" s="18">
        <f t="shared" si="9"/>
        <v>517.3256134546456</v>
      </c>
      <c r="W20" s="11">
        <v>1.5341424112690198</v>
      </c>
      <c r="X20" s="9">
        <f t="shared" si="4"/>
        <v>7.936511640365349</v>
      </c>
      <c r="Y20" s="10">
        <v>145.98192274972362</v>
      </c>
      <c r="Z20" s="11">
        <v>0.79</v>
      </c>
      <c r="AA20" s="9">
        <f t="shared" si="5"/>
        <v>1.1532571897228165</v>
      </c>
      <c r="AB20" s="9"/>
      <c r="AC20" s="7">
        <v>481.11282051282046</v>
      </c>
      <c r="AD20" s="9">
        <v>0.838</v>
      </c>
      <c r="AE20" s="9">
        <f t="shared" si="6"/>
        <v>4.031725435897435</v>
      </c>
      <c r="AF20" s="10">
        <v>160.8790967867695</v>
      </c>
      <c r="AG20" s="11">
        <v>0.79</v>
      </c>
      <c r="AH20" s="9">
        <f t="shared" si="7"/>
        <v>1.270944864615479</v>
      </c>
      <c r="AI20" s="9"/>
      <c r="AJ20" s="11">
        <f t="shared" si="17"/>
        <v>6.311367223489459</v>
      </c>
      <c r="AK20" s="7">
        <f t="shared" si="10"/>
        <v>1945.3799389430055</v>
      </c>
      <c r="AL20" s="10">
        <f t="shared" si="8"/>
        <v>308.2343127971937</v>
      </c>
      <c r="AM20" s="9">
        <f t="shared" si="11"/>
        <v>36.96925409304519</v>
      </c>
      <c r="AN20" s="9">
        <f t="shared" si="12"/>
        <v>52.6215631520945</v>
      </c>
      <c r="AO20" s="9">
        <f t="shared" si="13"/>
        <v>5.857566638723559</v>
      </c>
      <c r="AP20" s="9">
        <f t="shared" si="14"/>
        <v>11.474423499182029</v>
      </c>
      <c r="AQ20" s="9">
        <f t="shared" si="15"/>
        <v>5.16305627569257</v>
      </c>
      <c r="AR20" s="9">
        <f t="shared" si="16"/>
        <v>5.302670300512914</v>
      </c>
      <c r="AS20" s="44"/>
      <c r="AT20" s="27"/>
      <c r="AU20" s="27"/>
      <c r="AV20" s="9"/>
      <c r="AW20" s="49"/>
      <c r="AX20" s="49"/>
      <c r="AY20" s="47"/>
      <c r="AZ20" s="47"/>
      <c r="BA20" s="47"/>
      <c r="BB20" s="47"/>
      <c r="BC20" s="50"/>
      <c r="BD20" s="50"/>
      <c r="BE20" s="47"/>
      <c r="BF20" s="47"/>
      <c r="BG20" s="47"/>
      <c r="BH20" s="47"/>
      <c r="BI20" s="47"/>
      <c r="BJ20" s="50"/>
      <c r="BK20" s="50"/>
      <c r="BL20" s="47"/>
      <c r="BM20" s="47"/>
      <c r="BN20" s="47"/>
      <c r="BO20" s="47"/>
      <c r="BP20" s="47"/>
      <c r="BQ20" s="47"/>
      <c r="BR20" s="47"/>
      <c r="BS20" s="50"/>
      <c r="BT20" s="32"/>
      <c r="BU20" s="39"/>
      <c r="BV20" s="39"/>
      <c r="BW20" s="32"/>
      <c r="BX20" s="40"/>
      <c r="BY20" s="42"/>
      <c r="BZ20" s="39"/>
      <c r="CA20" s="39"/>
      <c r="CB20" s="32"/>
      <c r="CC20" s="40"/>
      <c r="CD20" s="42"/>
      <c r="CL20" s="32"/>
      <c r="CM20" s="32"/>
      <c r="CP20" s="15"/>
      <c r="CR20" s="15"/>
      <c r="CT20" s="15"/>
      <c r="CU20" s="34"/>
      <c r="CV20" s="34"/>
      <c r="CW20" s="32"/>
      <c r="CX20" s="32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51"/>
      <c r="DJ20" s="53"/>
      <c r="DK20" s="56"/>
      <c r="DL20" s="56"/>
      <c r="DM20" s="56"/>
      <c r="DN20" s="56"/>
      <c r="DO20" s="56"/>
    </row>
    <row r="21" spans="1:119" s="3" customFormat="1" ht="12.75">
      <c r="A21" s="3" t="s">
        <v>14</v>
      </c>
      <c r="B21" s="7">
        <v>2001</v>
      </c>
      <c r="C21" s="3">
        <v>4</v>
      </c>
      <c r="D21" s="3" t="s">
        <v>8</v>
      </c>
      <c r="E21" s="3">
        <v>1</v>
      </c>
      <c r="F21" s="3" t="s">
        <v>15</v>
      </c>
      <c r="G21" s="8">
        <v>4</v>
      </c>
      <c r="H21" s="8"/>
      <c r="I21" s="7">
        <v>15250.644541499249</v>
      </c>
      <c r="J21" s="3">
        <v>0.186</v>
      </c>
      <c r="K21" s="9">
        <f t="shared" si="0"/>
        <v>28.366198847188603</v>
      </c>
      <c r="L21" s="10">
        <v>453.9932313542221</v>
      </c>
      <c r="M21" s="11">
        <v>1.73529325246943</v>
      </c>
      <c r="N21" s="9">
        <f t="shared" si="1"/>
        <v>7.878113910357745</v>
      </c>
      <c r="O21" s="10">
        <v>280.21319755625876</v>
      </c>
      <c r="P21" s="11">
        <v>0.94</v>
      </c>
      <c r="Q21" s="9">
        <f t="shared" si="2"/>
        <v>2.6340040570288323</v>
      </c>
      <c r="R21" s="9"/>
      <c r="S21" s="7">
        <v>1542.4754903905562</v>
      </c>
      <c r="T21" s="3">
        <v>0.186</v>
      </c>
      <c r="U21" s="9">
        <f t="shared" si="3"/>
        <v>2.8690044121264346</v>
      </c>
      <c r="V21" s="18">
        <f t="shared" si="9"/>
        <v>468.51668045216434</v>
      </c>
      <c r="W21" s="11">
        <v>1.73529325246943</v>
      </c>
      <c r="X21" s="9">
        <f t="shared" si="4"/>
        <v>8.13013834258017</v>
      </c>
      <c r="Y21" s="10">
        <v>375.4278612860419</v>
      </c>
      <c r="Z21" s="11">
        <v>0.94</v>
      </c>
      <c r="AA21" s="9">
        <f t="shared" si="5"/>
        <v>3.529021896088794</v>
      </c>
      <c r="AB21" s="9"/>
      <c r="AC21" s="7">
        <v>435.72051282051285</v>
      </c>
      <c r="AD21" s="9">
        <v>0.872</v>
      </c>
      <c r="AE21" s="9">
        <f t="shared" si="6"/>
        <v>3.7994828717948717</v>
      </c>
      <c r="AF21" s="10">
        <v>300.9240186630318</v>
      </c>
      <c r="AG21" s="11">
        <v>0.94</v>
      </c>
      <c r="AH21" s="9">
        <f t="shared" si="7"/>
        <v>2.8286857754324988</v>
      </c>
      <c r="AI21" s="9"/>
      <c r="AJ21" s="11">
        <f t="shared" si="17"/>
        <v>10.04887690229759</v>
      </c>
      <c r="AK21" s="7">
        <f t="shared" si="10"/>
        <v>2386.4200321287626</v>
      </c>
      <c r="AL21" s="10">
        <f t="shared" si="8"/>
        <v>237.4812683378705</v>
      </c>
      <c r="AM21" s="9">
        <f t="shared" si="11"/>
        <v>38.87831681457518</v>
      </c>
      <c r="AN21" s="9">
        <f t="shared" si="12"/>
        <v>61.38177338053154</v>
      </c>
      <c r="AO21" s="9">
        <f t="shared" si="13"/>
        <v>3.868921591196523</v>
      </c>
      <c r="AP21" s="9">
        <f t="shared" si="14"/>
        <v>14.528164650795398</v>
      </c>
      <c r="AQ21" s="9">
        <f t="shared" si="15"/>
        <v>4.479287748497809</v>
      </c>
      <c r="AR21" s="9">
        <f t="shared" si="16"/>
        <v>6.628168647227371</v>
      </c>
      <c r="AS21" s="44"/>
      <c r="AT21" s="44"/>
      <c r="AU21" s="44"/>
      <c r="AV21" s="9"/>
      <c r="AW21" s="49"/>
      <c r="AX21" s="49"/>
      <c r="AY21" s="47"/>
      <c r="AZ21" s="47"/>
      <c r="BA21" s="47"/>
      <c r="BB21" s="47"/>
      <c r="BC21" s="50"/>
      <c r="BD21" s="50"/>
      <c r="BE21" s="47"/>
      <c r="BF21" s="47"/>
      <c r="BG21" s="47"/>
      <c r="BH21" s="47"/>
      <c r="BI21" s="47"/>
      <c r="BJ21" s="50"/>
      <c r="BK21" s="50"/>
      <c r="BL21" s="47"/>
      <c r="BM21" s="47"/>
      <c r="BN21" s="47"/>
      <c r="BO21" s="47"/>
      <c r="BP21" s="47"/>
      <c r="BQ21" s="47"/>
      <c r="BR21" s="47"/>
      <c r="BS21" s="50"/>
      <c r="BT21" s="32"/>
      <c r="BU21" s="39"/>
      <c r="BV21" s="39"/>
      <c r="BW21" s="32"/>
      <c r="BX21" s="40"/>
      <c r="BY21" s="42"/>
      <c r="BZ21" s="39"/>
      <c r="CA21" s="39"/>
      <c r="CB21" s="32"/>
      <c r="CC21" s="40"/>
      <c r="CD21" s="42"/>
      <c r="CL21" s="32"/>
      <c r="CM21" s="32"/>
      <c r="CP21" s="15"/>
      <c r="CR21" s="15"/>
      <c r="CT21" s="15"/>
      <c r="CU21" s="34"/>
      <c r="CV21" s="34"/>
      <c r="CW21" s="32"/>
      <c r="CX21" s="32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51"/>
      <c r="DJ21" s="53"/>
      <c r="DK21" s="56"/>
      <c r="DL21" s="56"/>
      <c r="DM21" s="56"/>
      <c r="DN21" s="56"/>
      <c r="DO21" s="56"/>
    </row>
    <row r="22" spans="1:119" s="3" customFormat="1" ht="12.75">
      <c r="A22" s="3" t="s">
        <v>14</v>
      </c>
      <c r="B22" s="7">
        <v>2001</v>
      </c>
      <c r="C22" s="3">
        <v>5</v>
      </c>
      <c r="D22" s="3" t="s">
        <v>8</v>
      </c>
      <c r="E22" s="3">
        <v>1</v>
      </c>
      <c r="F22" s="3" t="s">
        <v>15</v>
      </c>
      <c r="G22" s="8">
        <v>4</v>
      </c>
      <c r="H22" s="8"/>
      <c r="I22" s="7">
        <v>15528.711540357015</v>
      </c>
      <c r="J22" s="3">
        <v>0.186</v>
      </c>
      <c r="K22" s="9">
        <f t="shared" si="0"/>
        <v>28.88340346506405</v>
      </c>
      <c r="L22" s="10">
        <v>414.7990502894167</v>
      </c>
      <c r="M22" s="11">
        <v>1.55482577517437</v>
      </c>
      <c r="N22" s="9">
        <f t="shared" si="1"/>
        <v>6.449402549078347</v>
      </c>
      <c r="O22" s="10">
        <v>610.7286038992792</v>
      </c>
      <c r="P22" s="11">
        <v>0.9</v>
      </c>
      <c r="Q22" s="9">
        <f t="shared" si="2"/>
        <v>5.4965574350935125</v>
      </c>
      <c r="R22" s="9"/>
      <c r="S22" s="7">
        <v>1151.8322488821666</v>
      </c>
      <c r="T22" s="3">
        <v>0.186</v>
      </c>
      <c r="U22" s="9">
        <f t="shared" si="3"/>
        <v>2.14240798292083</v>
      </c>
      <c r="V22" s="18">
        <f t="shared" si="9"/>
        <v>488.0810587262199</v>
      </c>
      <c r="W22" s="11">
        <v>1.55482577517437</v>
      </c>
      <c r="X22" s="9">
        <f t="shared" si="4"/>
        <v>7.5888101048192205</v>
      </c>
      <c r="Y22" s="10">
        <v>1101.8817929530649</v>
      </c>
      <c r="Z22" s="11">
        <v>0.9</v>
      </c>
      <c r="AA22" s="9">
        <f t="shared" si="5"/>
        <v>9.916936136577585</v>
      </c>
      <c r="AB22" s="9"/>
      <c r="AC22" s="7">
        <v>453.91538461538454</v>
      </c>
      <c r="AD22" s="9">
        <v>0.857</v>
      </c>
      <c r="AE22" s="9">
        <f t="shared" si="6"/>
        <v>3.8900548461538453</v>
      </c>
      <c r="AF22" s="10">
        <v>834.4664156074282</v>
      </c>
      <c r="AG22" s="11">
        <v>0.9</v>
      </c>
      <c r="AH22" s="9">
        <f t="shared" si="7"/>
        <v>7.510197740466854</v>
      </c>
      <c r="AI22" s="9"/>
      <c r="AJ22" s="11">
        <f t="shared" si="17"/>
        <v>14.596851700659013</v>
      </c>
      <c r="AK22" s="7">
        <f t="shared" si="10"/>
        <v>2741.7951005614514</v>
      </c>
      <c r="AL22" s="10">
        <f t="shared" si="8"/>
        <v>187.83468906775738</v>
      </c>
      <c r="AM22" s="9">
        <f t="shared" si="11"/>
        <v>40.82936344923591</v>
      </c>
      <c r="AN22" s="9">
        <f t="shared" si="12"/>
        <v>67.15253114270048</v>
      </c>
      <c r="AO22" s="9">
        <f t="shared" si="13"/>
        <v>2.797134908714087</v>
      </c>
      <c r="AP22" s="9">
        <f t="shared" si="14"/>
        <v>19.648154224317636</v>
      </c>
      <c r="AQ22" s="9">
        <f t="shared" si="15"/>
        <v>5.051302523658624</v>
      </c>
      <c r="AR22" s="9">
        <f t="shared" si="16"/>
        <v>11.400252586620699</v>
      </c>
      <c r="AS22" s="44"/>
      <c r="AT22" s="44"/>
      <c r="AU22" s="44"/>
      <c r="AV22" s="9"/>
      <c r="AW22" s="49"/>
      <c r="AX22" s="49"/>
      <c r="AY22" s="47"/>
      <c r="AZ22" s="47"/>
      <c r="BA22" s="47"/>
      <c r="BB22" s="47"/>
      <c r="BC22" s="50"/>
      <c r="BD22" s="50"/>
      <c r="BE22" s="47"/>
      <c r="BF22" s="47"/>
      <c r="BG22" s="47"/>
      <c r="BH22" s="47"/>
      <c r="BI22" s="47"/>
      <c r="BJ22" s="50"/>
      <c r="BK22" s="50"/>
      <c r="BL22" s="47"/>
      <c r="BM22" s="47"/>
      <c r="BN22" s="47"/>
      <c r="BO22" s="47"/>
      <c r="BP22" s="47"/>
      <c r="BQ22" s="47"/>
      <c r="BR22" s="47"/>
      <c r="BS22" s="50"/>
      <c r="BT22" s="32"/>
      <c r="BU22" s="39"/>
      <c r="BV22" s="39"/>
      <c r="BW22" s="32"/>
      <c r="BX22" s="40"/>
      <c r="BY22" s="42"/>
      <c r="BZ22" s="39"/>
      <c r="CA22" s="39"/>
      <c r="CB22" s="32"/>
      <c r="CC22" s="40"/>
      <c r="CD22" s="42"/>
      <c r="CL22" s="32"/>
      <c r="CM22" s="32"/>
      <c r="CP22" s="15"/>
      <c r="CR22" s="15"/>
      <c r="CT22" s="15"/>
      <c r="CU22" s="34"/>
      <c r="CV22" s="34"/>
      <c r="CW22" s="32"/>
      <c r="CX22" s="32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51"/>
      <c r="DJ22" s="53"/>
      <c r="DK22" s="56"/>
      <c r="DL22" s="56"/>
      <c r="DM22" s="56"/>
      <c r="DN22" s="56"/>
      <c r="DO22" s="56"/>
    </row>
    <row r="23" spans="1:119" s="3" customFormat="1" ht="12.75">
      <c r="A23" s="3" t="s">
        <v>14</v>
      </c>
      <c r="B23" s="7">
        <v>2002</v>
      </c>
      <c r="C23" s="3">
        <v>1</v>
      </c>
      <c r="D23" s="3" t="s">
        <v>9</v>
      </c>
      <c r="E23" s="3">
        <v>1</v>
      </c>
      <c r="F23" s="3" t="s">
        <v>15</v>
      </c>
      <c r="G23" s="8">
        <v>5</v>
      </c>
      <c r="H23" s="8"/>
      <c r="I23" s="7">
        <v>16150.204070994227</v>
      </c>
      <c r="J23" s="3">
        <v>0.186</v>
      </c>
      <c r="K23" s="9">
        <f t="shared" si="0"/>
        <v>30.03937957204926</v>
      </c>
      <c r="L23" s="10">
        <v>510.8272835551607</v>
      </c>
      <c r="M23" s="11">
        <v>1.36413544180131</v>
      </c>
      <c r="N23" s="9">
        <f t="shared" si="1"/>
        <v>6.968376021366822</v>
      </c>
      <c r="O23" s="10">
        <v>961.8958343982627</v>
      </c>
      <c r="P23" s="11">
        <v>0.7655346666666667</v>
      </c>
      <c r="Q23" s="9">
        <f t="shared" si="2"/>
        <v>7.363646069541293</v>
      </c>
      <c r="R23" s="9"/>
      <c r="S23" s="7">
        <v>1250</v>
      </c>
      <c r="T23" s="3">
        <v>0.186</v>
      </c>
      <c r="U23" s="9">
        <f t="shared" si="3"/>
        <v>2.325</v>
      </c>
      <c r="V23" s="18">
        <f t="shared" si="9"/>
        <v>538.1472291149711</v>
      </c>
      <c r="W23" s="11">
        <v>1.36413544180131</v>
      </c>
      <c r="X23" s="9">
        <f t="shared" si="4"/>
        <v>7.341057081429019</v>
      </c>
      <c r="Y23" s="10">
        <v>1328.4756819299332</v>
      </c>
      <c r="Z23" s="11">
        <v>0.7655346666666667</v>
      </c>
      <c r="AA23" s="9">
        <f t="shared" si="5"/>
        <v>10.169941883410042</v>
      </c>
      <c r="AB23" s="9"/>
      <c r="AC23" s="7">
        <v>500.47692307692313</v>
      </c>
      <c r="AD23" s="9">
        <v>0.6771428571428572</v>
      </c>
      <c r="AE23" s="9">
        <f t="shared" si="6"/>
        <v>3.388943736263737</v>
      </c>
      <c r="AF23" s="10">
        <v>1148.948353287111</v>
      </c>
      <c r="AG23" s="11">
        <v>0.7655346666666667</v>
      </c>
      <c r="AH23" s="9">
        <f t="shared" si="7"/>
        <v>8.795597946508643</v>
      </c>
      <c r="AI23" s="9"/>
      <c r="AJ23" s="11">
        <f t="shared" si="17"/>
        <v>15.432698939163956</v>
      </c>
      <c r="AK23" s="7">
        <f t="shared" si="10"/>
        <v>3116.6229110449044</v>
      </c>
      <c r="AL23" s="10">
        <f t="shared" si="8"/>
        <v>201.94931057300485</v>
      </c>
      <c r="AM23" s="9">
        <f t="shared" si="11"/>
        <v>44.37140166295737</v>
      </c>
      <c r="AN23" s="9">
        <f t="shared" si="12"/>
        <v>70.23945140878338</v>
      </c>
      <c r="AO23" s="9">
        <f t="shared" si="13"/>
        <v>2.8751550093648834</v>
      </c>
      <c r="AP23" s="9">
        <f t="shared" si="14"/>
        <v>19.835998964839064</v>
      </c>
      <c r="AQ23" s="9">
        <f t="shared" si="15"/>
        <v>4.403300025675108</v>
      </c>
      <c r="AR23" s="9">
        <f>AH23+AE23</f>
        <v>12.18454168277238</v>
      </c>
      <c r="AS23" s="44"/>
      <c r="AT23" s="27"/>
      <c r="AU23" s="44"/>
      <c r="AV23" s="9"/>
      <c r="AW23" s="49"/>
      <c r="AX23" s="49"/>
      <c r="AY23" s="47"/>
      <c r="AZ23" s="47"/>
      <c r="BA23" s="47"/>
      <c r="BB23" s="47"/>
      <c r="BC23" s="50"/>
      <c r="BD23" s="50"/>
      <c r="BE23" s="47"/>
      <c r="BF23" s="47"/>
      <c r="BG23" s="47"/>
      <c r="BH23" s="47"/>
      <c r="BI23" s="47"/>
      <c r="BJ23" s="50"/>
      <c r="BK23" s="50"/>
      <c r="BL23" s="47"/>
      <c r="BM23" s="47"/>
      <c r="BN23" s="47"/>
      <c r="BO23" s="47"/>
      <c r="BP23" s="47"/>
      <c r="BQ23" s="47"/>
      <c r="BR23" s="47"/>
      <c r="BS23" s="50"/>
      <c r="BT23" s="32"/>
      <c r="BU23" s="39"/>
      <c r="BV23" s="39"/>
      <c r="BW23" s="32"/>
      <c r="BX23" s="40"/>
      <c r="BY23" s="42"/>
      <c r="BZ23" s="39"/>
      <c r="CA23" s="39"/>
      <c r="CB23" s="32"/>
      <c r="CC23" s="40"/>
      <c r="CD23" s="42"/>
      <c r="CL23" s="32"/>
      <c r="CM23" s="32"/>
      <c r="CP23" s="15"/>
      <c r="CT23" s="15"/>
      <c r="CU23" s="34"/>
      <c r="CV23" s="34"/>
      <c r="CW23" s="32"/>
      <c r="CX23" s="32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51"/>
      <c r="DJ23" s="53"/>
      <c r="DK23" s="56"/>
      <c r="DL23" s="56"/>
      <c r="DM23" s="56"/>
      <c r="DN23" s="56"/>
      <c r="DO23" s="56"/>
    </row>
    <row r="24" spans="1:119" s="3" customFormat="1" ht="12.75">
      <c r="A24" s="3" t="s">
        <v>14</v>
      </c>
      <c r="B24" s="7">
        <v>2002</v>
      </c>
      <c r="C24" s="3">
        <v>2</v>
      </c>
      <c r="D24" s="3" t="s">
        <v>9</v>
      </c>
      <c r="E24" s="3">
        <v>1</v>
      </c>
      <c r="F24" s="3" t="s">
        <v>15</v>
      </c>
      <c r="G24" s="8">
        <v>5</v>
      </c>
      <c r="H24" s="8"/>
      <c r="I24" s="7">
        <v>16643.04144478409</v>
      </c>
      <c r="J24" s="3">
        <v>0.186</v>
      </c>
      <c r="K24" s="9">
        <f t="shared" si="0"/>
        <v>30.956057087298404</v>
      </c>
      <c r="L24" s="10">
        <v>495.169981935357</v>
      </c>
      <c r="M24" s="11">
        <v>1.4168594640410352</v>
      </c>
      <c r="N24" s="9">
        <f t="shared" si="1"/>
        <v>7.01586275214139</v>
      </c>
      <c r="O24" s="10">
        <v>424.00411219308205</v>
      </c>
      <c r="P24" s="11">
        <v>0.8499792727272727</v>
      </c>
      <c r="Q24" s="9">
        <f t="shared" si="2"/>
        <v>3.6039470691524884</v>
      </c>
      <c r="R24" s="9"/>
      <c r="S24" s="7">
        <v>1367</v>
      </c>
      <c r="T24" s="3">
        <v>0.186</v>
      </c>
      <c r="U24" s="9">
        <f t="shared" si="3"/>
        <v>2.54262</v>
      </c>
      <c r="V24" s="18">
        <f t="shared" si="9"/>
        <v>521.339123242349</v>
      </c>
      <c r="W24" s="11">
        <v>1.4168594640410352</v>
      </c>
      <c r="X24" s="9">
        <f t="shared" si="4"/>
        <v>7.386642707407779</v>
      </c>
      <c r="Y24" s="10">
        <v>614.483184833546</v>
      </c>
      <c r="Z24" s="11">
        <v>0.8499792727272727</v>
      </c>
      <c r="AA24" s="9">
        <f t="shared" si="5"/>
        <v>5.222979705479557</v>
      </c>
      <c r="AB24" s="9"/>
      <c r="AC24" s="7">
        <v>484.8453846153846</v>
      </c>
      <c r="AD24" s="9">
        <v>0.6242857142857143</v>
      </c>
      <c r="AE24" s="9">
        <f t="shared" si="6"/>
        <v>3.026820472527473</v>
      </c>
      <c r="AF24" s="10">
        <v>356.1287286983473</v>
      </c>
      <c r="AG24" s="11">
        <v>0.8499792727272727</v>
      </c>
      <c r="AH24" s="9">
        <f t="shared" si="7"/>
        <v>3.0270203781630944</v>
      </c>
      <c r="AI24" s="9"/>
      <c r="AJ24" s="11">
        <f t="shared" si="17"/>
        <v>11.536726088251804</v>
      </c>
      <c r="AK24" s="7">
        <f t="shared" si="10"/>
        <v>2502.8223080758953</v>
      </c>
      <c r="AL24" s="10">
        <f t="shared" si="8"/>
        <v>216.94389629520586</v>
      </c>
      <c r="AM24" s="9">
        <f t="shared" si="11"/>
        <v>41.57586690859228</v>
      </c>
      <c r="AN24" s="9">
        <f t="shared" si="12"/>
        <v>60.19892053191678</v>
      </c>
      <c r="AO24" s="9">
        <f t="shared" si="13"/>
        <v>3.6037838283193913</v>
      </c>
      <c r="AP24" s="9">
        <f t="shared" si="14"/>
        <v>15.152242412887336</v>
      </c>
      <c r="AQ24" s="9">
        <f t="shared" si="15"/>
        <v>3.615516324635532</v>
      </c>
      <c r="AR24" s="9">
        <f t="shared" si="16"/>
        <v>6.053840850690568</v>
      </c>
      <c r="AS24" s="44"/>
      <c r="AT24" s="44"/>
      <c r="AU24" s="44"/>
      <c r="AV24" s="9"/>
      <c r="AW24" s="49"/>
      <c r="AX24" s="49"/>
      <c r="AY24" s="47"/>
      <c r="AZ24" s="47"/>
      <c r="BA24" s="47"/>
      <c r="BB24" s="47"/>
      <c r="BC24" s="50"/>
      <c r="BD24" s="50"/>
      <c r="BE24" s="47"/>
      <c r="BF24" s="47"/>
      <c r="BG24" s="47"/>
      <c r="BH24" s="47"/>
      <c r="BI24" s="47"/>
      <c r="BJ24" s="50"/>
      <c r="BK24" s="50"/>
      <c r="BL24" s="47"/>
      <c r="BM24" s="47"/>
      <c r="BN24" s="47"/>
      <c r="BO24" s="47"/>
      <c r="BP24" s="47"/>
      <c r="BQ24" s="47"/>
      <c r="BR24" s="47"/>
      <c r="BS24" s="50"/>
      <c r="BT24" s="32"/>
      <c r="BU24" s="39"/>
      <c r="BV24" s="39"/>
      <c r="BW24" s="32"/>
      <c r="BX24" s="40"/>
      <c r="BY24" s="42"/>
      <c r="BZ24" s="39"/>
      <c r="CA24" s="39"/>
      <c r="CB24" s="32"/>
      <c r="CC24" s="40"/>
      <c r="CD24" s="42"/>
      <c r="CL24" s="32"/>
      <c r="CM24" s="32"/>
      <c r="CP24" s="15"/>
      <c r="CT24" s="15"/>
      <c r="CU24" s="35"/>
      <c r="CV24" s="35"/>
      <c r="CW24" s="32"/>
      <c r="CX24" s="32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51"/>
      <c r="DJ24" s="53"/>
      <c r="DK24" s="56"/>
      <c r="DL24" s="56"/>
      <c r="DM24" s="56"/>
      <c r="DN24" s="56"/>
      <c r="DO24" s="56"/>
    </row>
    <row r="25" spans="1:119" s="3" customFormat="1" ht="12.75">
      <c r="A25" s="3" t="s">
        <v>14</v>
      </c>
      <c r="B25" s="7">
        <v>2002</v>
      </c>
      <c r="C25" s="3">
        <v>3</v>
      </c>
      <c r="D25" s="3" t="s">
        <v>8</v>
      </c>
      <c r="E25" s="3">
        <v>1</v>
      </c>
      <c r="F25" s="3" t="s">
        <v>15</v>
      </c>
      <c r="G25" s="8">
        <v>5</v>
      </c>
      <c r="H25" s="8"/>
      <c r="I25" s="7">
        <v>17546.07327495827</v>
      </c>
      <c r="J25" s="3">
        <v>0.186</v>
      </c>
      <c r="K25" s="9">
        <f t="shared" si="0"/>
        <v>32.635696291422384</v>
      </c>
      <c r="L25" s="10">
        <v>473.6379291439197</v>
      </c>
      <c r="M25" s="11">
        <v>1.52444834918793</v>
      </c>
      <c r="N25" s="9">
        <f t="shared" si="1"/>
        <v>7.220365591962381</v>
      </c>
      <c r="O25" s="10">
        <v>70.95350515178464</v>
      </c>
      <c r="P25" s="11">
        <v>0.813091</v>
      </c>
      <c r="Q25" s="9">
        <f t="shared" si="2"/>
        <v>0.5769165645736972</v>
      </c>
      <c r="R25" s="9"/>
      <c r="S25" s="7">
        <v>1206</v>
      </c>
      <c r="T25" s="3">
        <v>0.186</v>
      </c>
      <c r="U25" s="9">
        <f t="shared" si="3"/>
        <v>2.24316</v>
      </c>
      <c r="V25" s="18">
        <f t="shared" si="9"/>
        <v>489.88668320926377</v>
      </c>
      <c r="W25" s="11">
        <v>1.52444834918793</v>
      </c>
      <c r="X25" s="9">
        <f t="shared" si="4"/>
        <v>7.468069455075125</v>
      </c>
      <c r="Y25" s="10">
        <v>103.04841666575444</v>
      </c>
      <c r="Z25" s="11">
        <v>0.813091</v>
      </c>
      <c r="AA25" s="9">
        <f t="shared" si="5"/>
        <v>0.8378774015517494</v>
      </c>
      <c r="AB25" s="9"/>
      <c r="AC25" s="7">
        <v>455.59461538461534</v>
      </c>
      <c r="AD25" s="9">
        <v>0.7314285714285715</v>
      </c>
      <c r="AE25" s="9">
        <f t="shared" si="6"/>
        <v>3.332349186813187</v>
      </c>
      <c r="AF25" s="10">
        <v>69.8749546832269</v>
      </c>
      <c r="AG25" s="11">
        <v>0.813091</v>
      </c>
      <c r="AH25" s="9">
        <f t="shared" si="7"/>
        <v>0.5681469677833965</v>
      </c>
      <c r="AI25" s="9"/>
      <c r="AJ25" s="11">
        <f t="shared" si="17"/>
        <v>7.927389707283991</v>
      </c>
      <c r="AK25" s="7">
        <f t="shared" si="10"/>
        <v>1798.9350998750183</v>
      </c>
      <c r="AL25" s="10">
        <f t="shared" si="8"/>
        <v>226.92653777599546</v>
      </c>
      <c r="AM25" s="9">
        <f t="shared" si="11"/>
        <v>40.43297844795847</v>
      </c>
      <c r="AN25" s="9">
        <f t="shared" si="12"/>
        <v>44.49177797253889</v>
      </c>
      <c r="AO25" s="9">
        <f t="shared" si="13"/>
        <v>5.1004151354899445</v>
      </c>
      <c r="AP25" s="9">
        <f t="shared" si="14"/>
        <v>10.549106856626874</v>
      </c>
      <c r="AQ25" s="9">
        <f t="shared" si="15"/>
        <v>2.6217171493428832</v>
      </c>
      <c r="AR25" s="9">
        <f t="shared" si="16"/>
        <v>3.9004961545965835</v>
      </c>
      <c r="AS25" s="44"/>
      <c r="AT25" s="44"/>
      <c r="AU25" s="44"/>
      <c r="AV25" s="9"/>
      <c r="AW25" s="49"/>
      <c r="AX25" s="49"/>
      <c r="AY25" s="47"/>
      <c r="AZ25" s="47"/>
      <c r="BA25" s="47"/>
      <c r="BB25" s="47"/>
      <c r="BC25" s="50"/>
      <c r="BD25" s="50"/>
      <c r="BE25" s="47"/>
      <c r="BF25" s="47"/>
      <c r="BG25" s="47"/>
      <c r="BH25" s="47"/>
      <c r="BI25" s="47"/>
      <c r="BJ25" s="50"/>
      <c r="BK25" s="50"/>
      <c r="BL25" s="47"/>
      <c r="BM25" s="47"/>
      <c r="BN25" s="47"/>
      <c r="BO25" s="47"/>
      <c r="BP25" s="47"/>
      <c r="BQ25" s="47"/>
      <c r="BR25" s="47"/>
      <c r="BS25" s="50"/>
      <c r="BT25" s="32"/>
      <c r="BU25" s="39"/>
      <c r="BV25" s="39"/>
      <c r="BW25" s="32"/>
      <c r="BX25" s="40"/>
      <c r="BY25" s="42"/>
      <c r="BZ25" s="39"/>
      <c r="CA25" s="39"/>
      <c r="CB25" s="32"/>
      <c r="CC25" s="40"/>
      <c r="CD25" s="42"/>
      <c r="CL25" s="32"/>
      <c r="CM25" s="32"/>
      <c r="CP25" s="15"/>
      <c r="CT25" s="15"/>
      <c r="CU25" s="35"/>
      <c r="CV25" s="35"/>
      <c r="CW25" s="32"/>
      <c r="CX25" s="32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51"/>
      <c r="DJ25" s="54"/>
      <c r="DK25" s="56"/>
      <c r="DL25" s="56"/>
      <c r="DM25" s="56"/>
      <c r="DN25" s="56"/>
      <c r="DO25" s="56"/>
    </row>
    <row r="26" spans="1:119" s="3" customFormat="1" ht="12.75">
      <c r="A26" s="3" t="s">
        <v>14</v>
      </c>
      <c r="B26" s="7">
        <v>2002</v>
      </c>
      <c r="C26" s="3">
        <v>4</v>
      </c>
      <c r="D26" s="3" t="s">
        <v>8</v>
      </c>
      <c r="E26" s="3">
        <v>1</v>
      </c>
      <c r="F26" s="3" t="s">
        <v>15</v>
      </c>
      <c r="G26" s="8">
        <v>5</v>
      </c>
      <c r="H26" s="8"/>
      <c r="I26" s="7">
        <v>16452.512515757175</v>
      </c>
      <c r="J26" s="3">
        <v>0.186</v>
      </c>
      <c r="K26" s="9">
        <f t="shared" si="0"/>
        <v>30.601673279308343</v>
      </c>
      <c r="L26" s="10">
        <v>494.2030506956172</v>
      </c>
      <c r="M26" s="11">
        <v>1.53756968466434</v>
      </c>
      <c r="N26" s="9">
        <f t="shared" si="1"/>
        <v>7.598716288182151</v>
      </c>
      <c r="O26" s="10">
        <v>249.18333157668815</v>
      </c>
      <c r="P26" s="11">
        <v>0.8826926666666666</v>
      </c>
      <c r="Q26" s="9">
        <f t="shared" si="2"/>
        <v>2.1995229943831105</v>
      </c>
      <c r="R26" s="9"/>
      <c r="S26" s="7">
        <v>1396</v>
      </c>
      <c r="T26" s="3">
        <v>0.186</v>
      </c>
      <c r="U26" s="9">
        <f t="shared" si="3"/>
        <v>2.59656</v>
      </c>
      <c r="V26" s="18">
        <f t="shared" si="9"/>
        <v>514.5111662531017</v>
      </c>
      <c r="W26" s="11">
        <v>1.53756968466434</v>
      </c>
      <c r="X26" s="9">
        <f t="shared" si="4"/>
        <v>7.910967716520634</v>
      </c>
      <c r="Y26" s="10">
        <v>344.6621316853391</v>
      </c>
      <c r="Z26" s="11">
        <v>0.8826926666666666</v>
      </c>
      <c r="AA26" s="9">
        <f t="shared" si="5"/>
        <v>3.0423073611634974</v>
      </c>
      <c r="AB26" s="9"/>
      <c r="AC26" s="7">
        <v>478.4953846153846</v>
      </c>
      <c r="AD26" s="9">
        <v>0.7742857142857144</v>
      </c>
      <c r="AE26" s="9">
        <f t="shared" si="6"/>
        <v>3.704921406593407</v>
      </c>
      <c r="AF26" s="10">
        <v>342.12828156137505</v>
      </c>
      <c r="AG26" s="11">
        <v>0.8826926666666666</v>
      </c>
      <c r="AH26" s="9">
        <f t="shared" si="7"/>
        <v>3.0199412519349424</v>
      </c>
      <c r="AI26" s="9"/>
      <c r="AJ26" s="11">
        <f t="shared" si="17"/>
        <v>9.158952610782777</v>
      </c>
      <c r="AK26" s="7">
        <f t="shared" si="10"/>
        <v>2255.1732979384406</v>
      </c>
      <c r="AL26" s="10">
        <f t="shared" si="8"/>
        <v>246.22611271985832</v>
      </c>
      <c r="AM26" s="9">
        <f t="shared" si="11"/>
        <v>40.399912561873606</v>
      </c>
      <c r="AN26" s="9">
        <f t="shared" si="12"/>
        <v>55.821242050575705</v>
      </c>
      <c r="AO26" s="9">
        <f t="shared" si="13"/>
        <v>4.410975171365233</v>
      </c>
      <c r="AP26" s="9">
        <f t="shared" si="14"/>
        <v>13.549835077684133</v>
      </c>
      <c r="AQ26" s="9">
        <f t="shared" si="15"/>
        <v>4.390882466901356</v>
      </c>
      <c r="AR26" s="9">
        <f t="shared" si="16"/>
        <v>6.72486265852835</v>
      </c>
      <c r="AS26" s="44"/>
      <c r="AT26" s="44"/>
      <c r="AU26" s="44"/>
      <c r="AV26" s="9"/>
      <c r="AW26" s="9"/>
      <c r="AX26" s="49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32"/>
      <c r="BU26" s="39"/>
      <c r="BV26" s="39"/>
      <c r="BW26" s="32"/>
      <c r="BX26" s="40"/>
      <c r="BY26" s="42"/>
      <c r="BZ26" s="39"/>
      <c r="CA26" s="39"/>
      <c r="CB26" s="32"/>
      <c r="CC26" s="40"/>
      <c r="CD26" s="42"/>
      <c r="CL26" s="32"/>
      <c r="CM26" s="32"/>
      <c r="CP26" s="15"/>
      <c r="CT26" s="15"/>
      <c r="CU26" s="35"/>
      <c r="CV26" s="35"/>
      <c r="CW26" s="32"/>
      <c r="CX26" s="32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51"/>
      <c r="DJ26" s="54"/>
      <c r="DK26" s="56"/>
      <c r="DL26" s="56"/>
      <c r="DM26" s="56"/>
      <c r="DN26" s="56"/>
      <c r="DO26" s="56"/>
    </row>
    <row r="27" spans="1:119" s="3" customFormat="1" ht="12.75">
      <c r="A27" s="3" t="s">
        <v>14</v>
      </c>
      <c r="B27" s="7">
        <v>2002</v>
      </c>
      <c r="C27" s="3">
        <v>5</v>
      </c>
      <c r="D27" s="3" t="s">
        <v>8</v>
      </c>
      <c r="E27" s="3">
        <v>1</v>
      </c>
      <c r="F27" s="3" t="s">
        <v>15</v>
      </c>
      <c r="G27" s="8">
        <v>5</v>
      </c>
      <c r="H27" s="8"/>
      <c r="I27" s="7">
        <v>15802.743331750275</v>
      </c>
      <c r="J27" s="3">
        <v>0.186</v>
      </c>
      <c r="K27" s="9">
        <f t="shared" si="0"/>
        <v>29.39310259705551</v>
      </c>
      <c r="L27" s="10">
        <v>476.46476914762076</v>
      </c>
      <c r="M27" s="11">
        <v>1.3941137847994398</v>
      </c>
      <c r="N27" s="9">
        <f t="shared" si="1"/>
        <v>6.642461026399809</v>
      </c>
      <c r="O27" s="10">
        <v>407.9899300180049</v>
      </c>
      <c r="P27" s="11">
        <v>0.7795133333333334</v>
      </c>
      <c r="Q27" s="9">
        <f t="shared" si="2"/>
        <v>3.180335903147684</v>
      </c>
      <c r="R27" s="9"/>
      <c r="S27" s="7">
        <v>1114</v>
      </c>
      <c r="T27" s="3">
        <v>0.186</v>
      </c>
      <c r="U27" s="9">
        <f t="shared" si="3"/>
        <v>2.07204</v>
      </c>
      <c r="V27" s="18">
        <f t="shared" si="9"/>
        <v>497.3713813068652</v>
      </c>
      <c r="W27" s="11">
        <v>1.3941137847994398</v>
      </c>
      <c r="X27" s="9">
        <f t="shared" si="4"/>
        <v>6.933922988446392</v>
      </c>
      <c r="Y27" s="10">
        <v>458.9548754487894</v>
      </c>
      <c r="Z27" s="11">
        <v>0.7795133333333334</v>
      </c>
      <c r="AA27" s="9">
        <f t="shared" si="5"/>
        <v>3.5776144481067065</v>
      </c>
      <c r="AB27" s="9"/>
      <c r="AC27" s="7">
        <v>462.55538461538464</v>
      </c>
      <c r="AD27" s="9">
        <v>0.8</v>
      </c>
      <c r="AE27" s="9">
        <f t="shared" si="6"/>
        <v>3.700443076923077</v>
      </c>
      <c r="AF27" s="10">
        <v>454.68305539345226</v>
      </c>
      <c r="AG27" s="11">
        <v>0.7795133333333334</v>
      </c>
      <c r="AH27" s="9">
        <f t="shared" si="7"/>
        <v>3.5443150411993463</v>
      </c>
      <c r="AI27" s="9"/>
      <c r="AJ27" s="11">
        <f t="shared" si="17"/>
        <v>9.732767771582013</v>
      </c>
      <c r="AK27" s="7">
        <f t="shared" si="10"/>
        <v>2070.326256755655</v>
      </c>
      <c r="AL27" s="10">
        <f t="shared" si="8"/>
        <v>212.7171124744851</v>
      </c>
      <c r="AM27" s="9">
        <f t="shared" si="11"/>
        <v>39.215899526603</v>
      </c>
      <c r="AN27" s="9">
        <f t="shared" si="12"/>
        <v>52.793032462539884</v>
      </c>
      <c r="AO27" s="9">
        <f t="shared" si="13"/>
        <v>4.02926489637476</v>
      </c>
      <c r="AP27" s="9">
        <f t="shared" si="14"/>
        <v>12.583577436553098</v>
      </c>
      <c r="AQ27" s="9">
        <f t="shared" si="15"/>
        <v>2.8508096649710843</v>
      </c>
      <c r="AR27" s="9">
        <f t="shared" si="16"/>
        <v>7.244758118122423</v>
      </c>
      <c r="AS27" s="44"/>
      <c r="AT27" s="44"/>
      <c r="AU27" s="44"/>
      <c r="AV27" s="9"/>
      <c r="AW27" s="9"/>
      <c r="AX27" s="49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32"/>
      <c r="BU27" s="39"/>
      <c r="BV27" s="39"/>
      <c r="BW27" s="32"/>
      <c r="BX27" s="40"/>
      <c r="BY27" s="42"/>
      <c r="BZ27" s="39"/>
      <c r="CA27" s="39"/>
      <c r="CB27" s="32"/>
      <c r="CC27" s="40"/>
      <c r="CD27" s="42"/>
      <c r="CL27" s="32"/>
      <c r="CM27" s="32"/>
      <c r="CP27" s="15"/>
      <c r="CT27" s="15"/>
      <c r="CU27" s="35"/>
      <c r="CV27" s="35"/>
      <c r="CW27" s="32"/>
      <c r="CX27" s="32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51"/>
      <c r="DJ27" s="54"/>
      <c r="DK27" s="56"/>
      <c r="DL27" s="56"/>
      <c r="DM27" s="56"/>
      <c r="DN27" s="56"/>
      <c r="DO27" s="56"/>
    </row>
    <row r="28" spans="1:119" s="3" customFormat="1" ht="12.75">
      <c r="A28" s="3" t="s">
        <v>14</v>
      </c>
      <c r="B28" s="7">
        <v>2003</v>
      </c>
      <c r="C28" s="3">
        <v>1</v>
      </c>
      <c r="D28" s="3" t="s">
        <v>9</v>
      </c>
      <c r="E28" s="3">
        <v>1</v>
      </c>
      <c r="F28" s="3" t="s">
        <v>15</v>
      </c>
      <c r="G28" s="8">
        <v>6</v>
      </c>
      <c r="H28" s="8"/>
      <c r="I28" s="7">
        <v>18209.15004927221</v>
      </c>
      <c r="J28" s="3">
        <v>0.186</v>
      </c>
      <c r="K28" s="9">
        <f t="shared" si="0"/>
        <v>33.869019091646315</v>
      </c>
      <c r="L28" s="10">
        <v>483.26324332548086</v>
      </c>
      <c r="M28" s="11">
        <v>1.269161904196167</v>
      </c>
      <c r="N28" s="9">
        <f t="shared" si="1"/>
        <v>6.133392981269829</v>
      </c>
      <c r="O28" s="10">
        <v>808.0715727737394</v>
      </c>
      <c r="P28" s="11">
        <v>0.7444616478690488</v>
      </c>
      <c r="Q28" s="9">
        <f t="shared" si="2"/>
        <v>6.01578294663272</v>
      </c>
      <c r="R28" s="9"/>
      <c r="S28" s="7">
        <v>1508</v>
      </c>
      <c r="T28" s="3">
        <v>0.186</v>
      </c>
      <c r="U28" s="9">
        <f t="shared" si="3"/>
        <v>2.80488</v>
      </c>
      <c r="V28" s="18">
        <f t="shared" si="9"/>
        <v>504.5773366418528</v>
      </c>
      <c r="W28" s="11">
        <v>1.269161904196167</v>
      </c>
      <c r="X28" s="9">
        <f t="shared" si="4"/>
        <v>6.403903333866043</v>
      </c>
      <c r="Y28" s="10">
        <v>832.1900769470543</v>
      </c>
      <c r="Z28" s="11">
        <v>0.7444616478690488</v>
      </c>
      <c r="AA28" s="9">
        <f t="shared" si="5"/>
        <v>6.195335960242745</v>
      </c>
      <c r="AB28" s="9"/>
      <c r="AC28" s="7">
        <v>469.25692307692316</v>
      </c>
      <c r="AD28" s="9">
        <v>0.5401428571428571</v>
      </c>
      <c r="AE28" s="9">
        <f t="shared" si="6"/>
        <v>2.534657751648352</v>
      </c>
      <c r="AF28" s="10">
        <v>336.6983826791667</v>
      </c>
      <c r="AG28" s="11">
        <v>0.7444616478690488</v>
      </c>
      <c r="AH28" s="9">
        <f t="shared" si="7"/>
        <v>2.50659032804176</v>
      </c>
      <c r="AI28" s="9"/>
      <c r="AJ28" s="11">
        <f t="shared" si="17"/>
        <v>11.554176656409489</v>
      </c>
      <c r="AK28" s="7">
        <f t="shared" si="10"/>
        <v>2844.767413588907</v>
      </c>
      <c r="AL28" s="10">
        <f t="shared" si="8"/>
        <v>246.21117524724872</v>
      </c>
      <c r="AM28" s="9">
        <f t="shared" si="11"/>
        <v>46.01819501954886</v>
      </c>
      <c r="AN28" s="9">
        <f t="shared" si="12"/>
        <v>61.81831800183447</v>
      </c>
      <c r="AO28" s="9">
        <f t="shared" si="13"/>
        <v>3.9828190608476657</v>
      </c>
      <c r="AP28" s="9">
        <f t="shared" si="14"/>
        <v>15.404119294108789</v>
      </c>
      <c r="AQ28" s="9">
        <f t="shared" si="15"/>
        <v>3.8499426376993</v>
      </c>
      <c r="AR28" s="9">
        <f t="shared" si="16"/>
        <v>5.041248079690112</v>
      </c>
      <c r="AS28" s="44"/>
      <c r="AT28" s="44"/>
      <c r="AU28" s="44"/>
      <c r="AV28" s="9"/>
      <c r="AW28" s="9"/>
      <c r="AX28" s="49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32"/>
      <c r="BU28" s="39"/>
      <c r="BV28" s="39"/>
      <c r="BW28" s="32"/>
      <c r="BX28" s="40"/>
      <c r="BY28" s="42"/>
      <c r="BZ28" s="39"/>
      <c r="CA28" s="39"/>
      <c r="CB28" s="32"/>
      <c r="CC28" s="40"/>
      <c r="CD28" s="42"/>
      <c r="CL28" s="32"/>
      <c r="CM28" s="32"/>
      <c r="CP28" s="15"/>
      <c r="CT28" s="15"/>
      <c r="CU28" s="32"/>
      <c r="CV28" s="32"/>
      <c r="CW28" s="32"/>
      <c r="CX28" s="32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51"/>
      <c r="DJ28" s="54"/>
      <c r="DK28" s="56"/>
      <c r="DL28" s="56"/>
      <c r="DM28" s="56"/>
      <c r="DN28" s="56"/>
      <c r="DO28" s="56"/>
    </row>
    <row r="29" spans="1:119" s="3" customFormat="1" ht="12.75">
      <c r="A29" s="3" t="s">
        <v>14</v>
      </c>
      <c r="B29" s="7">
        <v>2003</v>
      </c>
      <c r="C29" s="3">
        <v>2</v>
      </c>
      <c r="D29" s="3" t="s">
        <v>9</v>
      </c>
      <c r="E29" s="3">
        <v>1</v>
      </c>
      <c r="F29" s="3" t="s">
        <v>15</v>
      </c>
      <c r="G29" s="8">
        <v>6</v>
      </c>
      <c r="H29" s="8"/>
      <c r="I29" s="7">
        <v>19026.615153413226</v>
      </c>
      <c r="J29" s="3">
        <v>0.186</v>
      </c>
      <c r="K29" s="9">
        <f t="shared" si="0"/>
        <v>35.3895041853486</v>
      </c>
      <c r="L29" s="10">
        <v>493.9145951385614</v>
      </c>
      <c r="M29" s="11">
        <v>1.369033354127322</v>
      </c>
      <c r="N29" s="9">
        <f t="shared" si="1"/>
        <v>6.761855548349831</v>
      </c>
      <c r="O29" s="10">
        <v>652.2918056621137</v>
      </c>
      <c r="P29" s="11">
        <v>0.832313604152111</v>
      </c>
      <c r="Q29" s="9">
        <f t="shared" si="2"/>
        <v>5.4291134372952214</v>
      </c>
      <c r="R29" s="9"/>
      <c r="S29" s="7">
        <v>1697</v>
      </c>
      <c r="T29" s="3">
        <v>0.186</v>
      </c>
      <c r="U29" s="9">
        <f t="shared" si="3"/>
        <v>3.15642</v>
      </c>
      <c r="V29" s="18">
        <f t="shared" si="9"/>
        <v>529.2177832919768</v>
      </c>
      <c r="W29" s="11">
        <v>1.369033354127322</v>
      </c>
      <c r="X29" s="9">
        <f t="shared" si="4"/>
        <v>7.245167969240413</v>
      </c>
      <c r="Y29" s="10">
        <v>647.3062731044298</v>
      </c>
      <c r="Z29" s="11">
        <v>0.832313604152111</v>
      </c>
      <c r="AA29" s="9">
        <f t="shared" si="5"/>
        <v>5.387618171578186</v>
      </c>
      <c r="AB29" s="9"/>
      <c r="AC29" s="7">
        <v>492.1725384615385</v>
      </c>
      <c r="AD29" s="9">
        <v>0.581857142857143</v>
      </c>
      <c r="AE29" s="9">
        <f t="shared" si="6"/>
        <v>2.8637410702197807</v>
      </c>
      <c r="AF29" s="10">
        <v>168.96255478119872</v>
      </c>
      <c r="AG29" s="11">
        <v>0.832313604152111</v>
      </c>
      <c r="AH29" s="9">
        <f t="shared" si="7"/>
        <v>1.4062983293668798</v>
      </c>
      <c r="AI29" s="9"/>
      <c r="AJ29" s="11">
        <f t="shared" si="17"/>
        <v>11.3168514403141</v>
      </c>
      <c r="AK29" s="7">
        <f t="shared" si="10"/>
        <v>2873.5240563964066</v>
      </c>
      <c r="AL29" s="10">
        <f t="shared" si="8"/>
        <v>253.91550569975954</v>
      </c>
      <c r="AM29" s="9">
        <f t="shared" si="11"/>
        <v>47.58047317099365</v>
      </c>
      <c r="AN29" s="9">
        <f t="shared" si="12"/>
        <v>60.39292728488848</v>
      </c>
      <c r="AO29" s="9">
        <f t="shared" si="13"/>
        <v>4.204391426532065</v>
      </c>
      <c r="AP29" s="9">
        <f t="shared" si="14"/>
        <v>15.7892061408186</v>
      </c>
      <c r="AQ29" s="9">
        <f t="shared" si="15"/>
        <v>4.4723547005045</v>
      </c>
      <c r="AR29" s="9">
        <f t="shared" si="16"/>
        <v>4.27003939958666</v>
      </c>
      <c r="AS29" s="44"/>
      <c r="AT29" s="44"/>
      <c r="AU29" s="44"/>
      <c r="AV29" s="9"/>
      <c r="AW29" s="9"/>
      <c r="AX29" s="49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32"/>
      <c r="CL29" s="32"/>
      <c r="CM29" s="32"/>
      <c r="CP29" s="15"/>
      <c r="CT29" s="15"/>
      <c r="CU29" s="32"/>
      <c r="CV29" s="32"/>
      <c r="CW29" s="32"/>
      <c r="CX29" s="32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51"/>
      <c r="DJ29" s="54"/>
      <c r="DK29" s="56"/>
      <c r="DL29" s="56"/>
      <c r="DM29" s="56"/>
      <c r="DN29" s="56"/>
      <c r="DO29" s="56"/>
    </row>
    <row r="30" spans="1:119" s="3" customFormat="1" ht="12.75">
      <c r="A30" s="3" t="s">
        <v>14</v>
      </c>
      <c r="B30" s="7">
        <v>2003</v>
      </c>
      <c r="C30" s="3">
        <v>3</v>
      </c>
      <c r="D30" s="3" t="s">
        <v>8</v>
      </c>
      <c r="E30" s="3">
        <v>1</v>
      </c>
      <c r="F30" s="3" t="s">
        <v>15</v>
      </c>
      <c r="G30" s="8">
        <v>6</v>
      </c>
      <c r="H30" s="8"/>
      <c r="I30" s="7">
        <v>18528.13616884366</v>
      </c>
      <c r="J30" s="3">
        <v>0.186</v>
      </c>
      <c r="K30" s="9">
        <f t="shared" si="0"/>
        <v>34.46233327404921</v>
      </c>
      <c r="L30" s="10">
        <v>528.5393337847904</v>
      </c>
      <c r="M30" s="11">
        <v>1.6172245439338022</v>
      </c>
      <c r="N30" s="9">
        <f t="shared" si="1"/>
        <v>8.547667830311832</v>
      </c>
      <c r="O30" s="10">
        <v>269.43932934596506</v>
      </c>
      <c r="P30" s="11">
        <v>0.5957267441860467</v>
      </c>
      <c r="Q30" s="9">
        <f t="shared" si="2"/>
        <v>1.605122144269437</v>
      </c>
      <c r="R30" s="9"/>
      <c r="S30" s="7">
        <v>1457</v>
      </c>
      <c r="T30" s="3">
        <v>0.186</v>
      </c>
      <c r="U30" s="9">
        <f t="shared" si="3"/>
        <v>2.71002</v>
      </c>
      <c r="V30" s="18">
        <f t="shared" si="9"/>
        <v>507.79156327543427</v>
      </c>
      <c r="W30" s="11">
        <v>1.6172245439338022</v>
      </c>
      <c r="X30" s="9">
        <f t="shared" si="4"/>
        <v>8.212129793315466</v>
      </c>
      <c r="Y30" s="10">
        <v>355.88570112016305</v>
      </c>
      <c r="Z30" s="11">
        <v>0.5957267441860467</v>
      </c>
      <c r="AA30" s="9">
        <f t="shared" si="5"/>
        <v>2.120106300306832</v>
      </c>
      <c r="AB30" s="9"/>
      <c r="AC30" s="7">
        <v>472.2461538461539</v>
      </c>
      <c r="AD30" s="9">
        <v>0.6782857142857142</v>
      </c>
      <c r="AE30" s="9">
        <f t="shared" si="6"/>
        <v>3.203178197802197</v>
      </c>
      <c r="AF30" s="10">
        <v>192.85485823846494</v>
      </c>
      <c r="AG30" s="11">
        <v>0.5957267441860467</v>
      </c>
      <c r="AH30" s="9">
        <f t="shared" si="7"/>
        <v>1.148887967988623</v>
      </c>
      <c r="AI30" s="9"/>
      <c r="AJ30" s="11">
        <f t="shared" si="17"/>
        <v>9.489777725469471</v>
      </c>
      <c r="AK30" s="7">
        <f t="shared" si="10"/>
        <v>2320.6772643955974</v>
      </c>
      <c r="AL30" s="10">
        <f t="shared" si="8"/>
        <v>244.54495474295112</v>
      </c>
      <c r="AM30" s="9">
        <f t="shared" si="11"/>
        <v>44.615123248630475</v>
      </c>
      <c r="AN30" s="9">
        <f t="shared" si="12"/>
        <v>52.01548478221079</v>
      </c>
      <c r="AO30" s="9">
        <f t="shared" si="13"/>
        <v>4.701387591923109</v>
      </c>
      <c r="AP30" s="9">
        <f t="shared" si="14"/>
        <v>13.042256093622298</v>
      </c>
      <c r="AQ30" s="9">
        <f t="shared" si="15"/>
        <v>3.5524783681528262</v>
      </c>
      <c r="AR30" s="9">
        <f t="shared" si="16"/>
        <v>4.35206616579082</v>
      </c>
      <c r="AS30" s="44"/>
      <c r="AT30" s="44"/>
      <c r="AU30" s="27"/>
      <c r="AV30" s="9"/>
      <c r="AW30" s="9"/>
      <c r="AX30" s="49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32"/>
      <c r="CL30" s="32"/>
      <c r="CM30" s="32"/>
      <c r="CP30" s="15"/>
      <c r="CT30" s="15"/>
      <c r="CU30" s="32"/>
      <c r="CV30" s="32"/>
      <c r="CW30" s="32"/>
      <c r="CX30" s="32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51"/>
      <c r="DJ30" s="53"/>
      <c r="DK30" s="56"/>
      <c r="DL30" s="56"/>
      <c r="DM30" s="56"/>
      <c r="DN30" s="56"/>
      <c r="DO30" s="56"/>
    </row>
    <row r="31" spans="1:119" s="3" customFormat="1" ht="12.75">
      <c r="A31" s="3" t="s">
        <v>14</v>
      </c>
      <c r="B31" s="7">
        <v>2003</v>
      </c>
      <c r="C31" s="3">
        <v>4</v>
      </c>
      <c r="D31" s="3" t="s">
        <v>8</v>
      </c>
      <c r="E31" s="3">
        <v>1</v>
      </c>
      <c r="F31" s="3" t="s">
        <v>15</v>
      </c>
      <c r="G31" s="8">
        <v>6</v>
      </c>
      <c r="H31" s="8"/>
      <c r="I31" s="7">
        <v>18129.5746714696</v>
      </c>
      <c r="J31" s="3">
        <v>0.186</v>
      </c>
      <c r="K31" s="9">
        <f t="shared" si="0"/>
        <v>33.721008888933454</v>
      </c>
      <c r="L31" s="10">
        <v>514.6064239137277</v>
      </c>
      <c r="M31" s="11">
        <v>1.650519044070271</v>
      </c>
      <c r="N31" s="9">
        <f t="shared" si="1"/>
        <v>8.493677028705065</v>
      </c>
      <c r="O31" s="10">
        <v>237.6396908092345</v>
      </c>
      <c r="P31" s="11">
        <v>0.8465111288551752</v>
      </c>
      <c r="Q31" s="9">
        <f t="shared" si="2"/>
        <v>2.011646429277199</v>
      </c>
      <c r="R31" s="9"/>
      <c r="S31" s="7">
        <v>1692</v>
      </c>
      <c r="T31" s="3">
        <v>0.186</v>
      </c>
      <c r="U31" s="9">
        <f t="shared" si="3"/>
        <v>3.1471199999999997</v>
      </c>
      <c r="V31" s="18">
        <f t="shared" si="9"/>
        <v>544.0223325062034</v>
      </c>
      <c r="W31" s="11">
        <v>1.650519044070271</v>
      </c>
      <c r="X31" s="9">
        <f t="shared" si="4"/>
        <v>8.97919220201018</v>
      </c>
      <c r="Y31" s="10">
        <v>229.25006051746374</v>
      </c>
      <c r="Z31" s="11">
        <v>0.8465111288551752</v>
      </c>
      <c r="AA31" s="9">
        <f t="shared" si="5"/>
        <v>1.9406272751875546</v>
      </c>
      <c r="AB31" s="9"/>
      <c r="AC31" s="7">
        <v>505.9407692307692</v>
      </c>
      <c r="AD31" s="9">
        <v>0.709</v>
      </c>
      <c r="AE31" s="9">
        <f t="shared" si="6"/>
        <v>3.5871200538461534</v>
      </c>
      <c r="AF31" s="10">
        <v>129.3952584729765</v>
      </c>
      <c r="AG31" s="11">
        <v>0.8465111288551752</v>
      </c>
      <c r="AH31" s="9">
        <f t="shared" si="7"/>
        <v>1.0953452631846652</v>
      </c>
      <c r="AI31" s="9"/>
      <c r="AJ31" s="11">
        <f t="shared" si="17"/>
        <v>9.687629422303875</v>
      </c>
      <c r="AK31" s="7">
        <f t="shared" si="10"/>
        <v>2465.272393023667</v>
      </c>
      <c r="AL31" s="10">
        <f t="shared" si="8"/>
        <v>254.47633115980457</v>
      </c>
      <c r="AM31" s="9">
        <f t="shared" si="11"/>
        <v>44.22633234691572</v>
      </c>
      <c r="AN31" s="9">
        <f t="shared" si="12"/>
        <v>55.74218485235961</v>
      </c>
      <c r="AO31" s="9">
        <f t="shared" si="13"/>
        <v>4.565237832600536</v>
      </c>
      <c r="AP31" s="9">
        <f t="shared" si="14"/>
        <v>14.066939477197735</v>
      </c>
      <c r="AQ31" s="9">
        <f t="shared" si="15"/>
        <v>4.37931005489386</v>
      </c>
      <c r="AR31" s="9">
        <f>AH31+AE31</f>
        <v>4.682465317030818</v>
      </c>
      <c r="AS31" s="44"/>
      <c r="AT31" s="44"/>
      <c r="AU31" s="27"/>
      <c r="AV31" s="9"/>
      <c r="AW31" s="9"/>
      <c r="AX31" s="45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32"/>
      <c r="BU31" s="32"/>
      <c r="BV31" s="39"/>
      <c r="BW31" s="39"/>
      <c r="BX31" s="9"/>
      <c r="BY31" s="9"/>
      <c r="CL31" s="32"/>
      <c r="CM31" s="32"/>
      <c r="CP31" s="15"/>
      <c r="CT31" s="15"/>
      <c r="CU31" s="32"/>
      <c r="CV31" s="32"/>
      <c r="CW31" s="32"/>
      <c r="CX31" s="32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51"/>
      <c r="DJ31" s="53"/>
      <c r="DK31" s="56"/>
      <c r="DL31" s="56"/>
      <c r="DM31" s="56"/>
      <c r="DN31" s="56"/>
      <c r="DO31" s="56"/>
    </row>
    <row r="32" spans="1:119" s="3" customFormat="1" ht="12.75">
      <c r="A32" s="3" t="s">
        <v>14</v>
      </c>
      <c r="B32" s="7">
        <v>2003</v>
      </c>
      <c r="C32" s="3">
        <v>5</v>
      </c>
      <c r="D32" s="3" t="s">
        <v>8</v>
      </c>
      <c r="E32" s="3">
        <v>1</v>
      </c>
      <c r="F32" s="3" t="s">
        <v>15</v>
      </c>
      <c r="G32" s="8">
        <v>6</v>
      </c>
      <c r="H32" s="8"/>
      <c r="I32" s="7">
        <v>17754.921954390644</v>
      </c>
      <c r="J32" s="3">
        <v>0.186</v>
      </c>
      <c r="K32" s="9">
        <f t="shared" si="0"/>
        <v>33.0241548351666</v>
      </c>
      <c r="L32" s="10">
        <v>486.72684918971345</v>
      </c>
      <c r="M32" s="11">
        <v>1.442819961137492</v>
      </c>
      <c r="N32" s="9">
        <f t="shared" si="1"/>
        <v>7.022592136324762</v>
      </c>
      <c r="O32" s="10">
        <v>470.85951955086745</v>
      </c>
      <c r="P32" s="11">
        <v>0.639629142129953</v>
      </c>
      <c r="Q32" s="9">
        <f t="shared" si="2"/>
        <v>3.011754705540432</v>
      </c>
      <c r="R32" s="9"/>
      <c r="S32" s="7">
        <v>1294</v>
      </c>
      <c r="T32" s="3">
        <v>0.186</v>
      </c>
      <c r="U32" s="9">
        <f t="shared" si="3"/>
        <v>2.40684</v>
      </c>
      <c r="V32" s="18">
        <f t="shared" si="9"/>
        <v>490.47890818858554</v>
      </c>
      <c r="W32" s="11">
        <v>1.442819961137492</v>
      </c>
      <c r="X32" s="9">
        <f t="shared" si="4"/>
        <v>7.0767275925141435</v>
      </c>
      <c r="Y32" s="10">
        <v>502.2709065580792</v>
      </c>
      <c r="Z32" s="11">
        <v>0.639629142129953</v>
      </c>
      <c r="AA32" s="9">
        <f t="shared" si="5"/>
        <v>3.21267109078578</v>
      </c>
      <c r="AB32" s="9"/>
      <c r="AC32" s="7">
        <v>456.14538461538456</v>
      </c>
      <c r="AD32" s="9">
        <v>0.7054285714285714</v>
      </c>
      <c r="AE32" s="9">
        <f t="shared" si="6"/>
        <v>3.21777987032967</v>
      </c>
      <c r="AF32" s="10">
        <v>169.5204717921928</v>
      </c>
      <c r="AG32" s="11">
        <v>0.639629142129953</v>
      </c>
      <c r="AH32" s="9">
        <f t="shared" si="7"/>
        <v>1.0843023394590519</v>
      </c>
      <c r="AI32" s="9"/>
      <c r="AJ32" s="11">
        <f t="shared" si="17"/>
        <v>9.700085277633809</v>
      </c>
      <c r="AK32" s="7">
        <f t="shared" si="10"/>
        <v>2286.749814746665</v>
      </c>
      <c r="AL32" s="10">
        <f t="shared" si="8"/>
        <v>235.74533102501584</v>
      </c>
      <c r="AM32" s="9">
        <f t="shared" si="11"/>
        <v>43.05850167703179</v>
      </c>
      <c r="AN32" s="9">
        <f t="shared" si="12"/>
        <v>53.10797463178938</v>
      </c>
      <c r="AO32" s="9">
        <f t="shared" si="13"/>
        <v>4.438981766100027</v>
      </c>
      <c r="AP32" s="9">
        <f t="shared" si="14"/>
        <v>12.696238683299924</v>
      </c>
      <c r="AQ32" s="9">
        <f t="shared" si="15"/>
        <v>2.9961534056661154</v>
      </c>
      <c r="AR32" s="9">
        <f t="shared" si="16"/>
        <v>4.302082209788722</v>
      </c>
      <c r="AS32" s="44"/>
      <c r="AT32" s="21"/>
      <c r="AU32" s="21"/>
      <c r="AV32" s="9"/>
      <c r="AW32" s="45"/>
      <c r="AX32" s="49"/>
      <c r="AY32" s="47"/>
      <c r="AZ32" s="47"/>
      <c r="BA32" s="47"/>
      <c r="BB32" s="47"/>
      <c r="BC32" s="50"/>
      <c r="BD32" s="50"/>
      <c r="BE32" s="50"/>
      <c r="BF32" s="47"/>
      <c r="BG32" s="47"/>
      <c r="BH32" s="47"/>
      <c r="BI32" s="47"/>
      <c r="BJ32" s="50"/>
      <c r="BK32" s="50"/>
      <c r="BL32" s="50"/>
      <c r="BM32" s="47"/>
      <c r="BN32" s="47"/>
      <c r="BO32" s="47"/>
      <c r="BP32" s="47"/>
      <c r="BQ32" s="47"/>
      <c r="BR32" s="47"/>
      <c r="BS32" s="50"/>
      <c r="BT32" s="32"/>
      <c r="BU32" s="32"/>
      <c r="BV32" s="39"/>
      <c r="BW32" s="39"/>
      <c r="BX32" s="9"/>
      <c r="BY32" s="9"/>
      <c r="CL32" s="32"/>
      <c r="CM32" s="32"/>
      <c r="CU32" s="46"/>
      <c r="CV32" s="46"/>
      <c r="CW32" s="46"/>
      <c r="CX32" s="46"/>
      <c r="CY32" s="46"/>
      <c r="CZ32" s="46"/>
      <c r="DA32" s="32"/>
      <c r="DB32" s="32"/>
      <c r="DC32" s="32"/>
      <c r="DD32" s="32"/>
      <c r="DE32" s="32"/>
      <c r="DF32" s="32"/>
      <c r="DG32" s="32"/>
      <c r="DH32" s="32"/>
      <c r="DJ32" s="5"/>
      <c r="DK32" s="4"/>
      <c r="DL32" s="32"/>
      <c r="DM32" s="32"/>
      <c r="DN32" s="32"/>
      <c r="DO32" s="32"/>
    </row>
    <row r="33" spans="1:119" s="3" customFormat="1" ht="12.75">
      <c r="A33" s="3" t="s">
        <v>14</v>
      </c>
      <c r="B33" s="7">
        <v>2004</v>
      </c>
      <c r="C33" s="3">
        <v>1</v>
      </c>
      <c r="D33" s="3" t="s">
        <v>9</v>
      </c>
      <c r="E33" s="3">
        <v>1</v>
      </c>
      <c r="F33" s="3" t="s">
        <v>15</v>
      </c>
      <c r="G33" s="8">
        <v>7</v>
      </c>
      <c r="H33" s="8"/>
      <c r="I33" s="7">
        <v>19482.38009684554</v>
      </c>
      <c r="J33" s="3">
        <v>0.186</v>
      </c>
      <c r="K33" s="9">
        <f t="shared" si="0"/>
        <v>36.237226980132704</v>
      </c>
      <c r="L33" s="10">
        <v>446.62132681784016</v>
      </c>
      <c r="M33" s="11">
        <v>1.36124155911173</v>
      </c>
      <c r="N33" s="9">
        <f t="shared" si="1"/>
        <v>6.079595112500662</v>
      </c>
      <c r="O33" s="10">
        <v>1177.0838110863551</v>
      </c>
      <c r="P33" s="11">
        <v>0.8259749999999999</v>
      </c>
      <c r="Q33" s="9">
        <f t="shared" si="2"/>
        <v>9.72241800862052</v>
      </c>
      <c r="R33" s="9"/>
      <c r="S33" s="7">
        <v>1081.4557007945782</v>
      </c>
      <c r="T33" s="3">
        <v>0.186</v>
      </c>
      <c r="U33" s="9">
        <f t="shared" si="3"/>
        <v>2.011507603477915</v>
      </c>
      <c r="V33" s="18">
        <f t="shared" si="9"/>
        <v>511.4160463192721</v>
      </c>
      <c r="W33" s="11">
        <v>1.36124155911173</v>
      </c>
      <c r="X33" s="9">
        <f t="shared" si="4"/>
        <v>6.961607762464026</v>
      </c>
      <c r="Y33" s="10">
        <v>1116.040422242831</v>
      </c>
      <c r="Z33" s="11">
        <v>0.8259749999999999</v>
      </c>
      <c r="AA33" s="9">
        <f t="shared" si="5"/>
        <v>9.218214877620222</v>
      </c>
      <c r="AB33" s="9"/>
      <c r="AC33" s="7">
        <v>475.61692307692306</v>
      </c>
      <c r="AD33" s="20">
        <v>0.7649571428571428</v>
      </c>
      <c r="AE33" s="9">
        <f t="shared" si="6"/>
        <v>3.638265625714285</v>
      </c>
      <c r="AF33" s="10">
        <v>332.32685532752134</v>
      </c>
      <c r="AG33" s="11">
        <v>0.8259749999999999</v>
      </c>
      <c r="AH33" s="9">
        <f t="shared" si="7"/>
        <v>2.744936743291494</v>
      </c>
      <c r="AI33" s="9"/>
      <c r="AJ33" s="11">
        <f t="shared" si="17"/>
        <v>13.710582363977323</v>
      </c>
      <c r="AK33" s="7">
        <f>S33+V33+Y33</f>
        <v>2708.9121693566813</v>
      </c>
      <c r="AL33" s="10">
        <f>AK33/AJ33</f>
        <v>197.5781989008707</v>
      </c>
      <c r="AM33" s="9">
        <f>K33+N33+Q33</f>
        <v>52.03924010125389</v>
      </c>
      <c r="AN33" s="9">
        <f>AK33/AM33</f>
        <v>52.05518305197946</v>
      </c>
      <c r="AO33" s="9">
        <f>AM33/AJ33</f>
        <v>3.795552859809942</v>
      </c>
      <c r="AP33" s="9">
        <f>U33+X33+AA33</f>
        <v>18.191330243562163</v>
      </c>
      <c r="AQ33" s="9">
        <f>AP33-AJ33</f>
        <v>4.48074787958484</v>
      </c>
      <c r="AR33" s="9">
        <f>AH33+AE33</f>
        <v>6.3832023690057795</v>
      </c>
      <c r="AS33" s="44"/>
      <c r="AT33" s="21"/>
      <c r="AU33" s="21"/>
      <c r="AV33" s="9"/>
      <c r="AW33" s="45"/>
      <c r="AX33" s="49"/>
      <c r="AY33" s="47"/>
      <c r="AZ33" s="47"/>
      <c r="BA33" s="47"/>
      <c r="BB33" s="47"/>
      <c r="BC33" s="50"/>
      <c r="BD33" s="50"/>
      <c r="BE33" s="50"/>
      <c r="BF33" s="47"/>
      <c r="BG33" s="47"/>
      <c r="BH33" s="47"/>
      <c r="BI33" s="47"/>
      <c r="BJ33" s="50"/>
      <c r="BK33" s="50"/>
      <c r="BL33" s="50"/>
      <c r="BM33" s="47"/>
      <c r="BN33" s="47"/>
      <c r="BO33" s="47"/>
      <c r="BP33" s="47"/>
      <c r="BQ33" s="47"/>
      <c r="BR33" s="47"/>
      <c r="BS33" s="50"/>
      <c r="BT33" s="32"/>
      <c r="BU33" s="32"/>
      <c r="BV33" s="39"/>
      <c r="BW33" s="39"/>
      <c r="BX33" s="9"/>
      <c r="BY33" s="9"/>
      <c r="CL33" s="32"/>
      <c r="CM33" s="32"/>
      <c r="CU33" s="46"/>
      <c r="CV33" s="46"/>
      <c r="CW33" s="46"/>
      <c r="CX33" s="46"/>
      <c r="CY33" s="46"/>
      <c r="CZ33" s="46"/>
      <c r="DA33" s="32"/>
      <c r="DB33" s="32"/>
      <c r="DC33" s="32"/>
      <c r="DD33" s="32"/>
      <c r="DE33" s="32"/>
      <c r="DF33" s="32"/>
      <c r="DG33" s="32"/>
      <c r="DH33" s="32"/>
      <c r="DJ33" s="5"/>
      <c r="DK33" s="4"/>
      <c r="DL33" s="32"/>
      <c r="DM33" s="32"/>
      <c r="DN33" s="32"/>
      <c r="DO33" s="32"/>
    </row>
    <row r="34" spans="1:119" s="3" customFormat="1" ht="12.75">
      <c r="A34" s="3" t="s">
        <v>14</v>
      </c>
      <c r="B34" s="7">
        <v>2004</v>
      </c>
      <c r="C34" s="3">
        <v>2</v>
      </c>
      <c r="D34" s="3" t="s">
        <v>9</v>
      </c>
      <c r="E34" s="3">
        <v>1</v>
      </c>
      <c r="F34" s="3" t="s">
        <v>15</v>
      </c>
      <c r="G34" s="8">
        <v>7</v>
      </c>
      <c r="H34" s="8"/>
      <c r="I34" s="7">
        <v>21194.8515514754</v>
      </c>
      <c r="J34" s="3">
        <v>0.186</v>
      </c>
      <c r="K34" s="9">
        <f t="shared" si="0"/>
        <v>39.422423885744244</v>
      </c>
      <c r="L34" s="10">
        <v>462.5982617211474</v>
      </c>
      <c r="M34" s="11">
        <v>1.41287633746005</v>
      </c>
      <c r="N34" s="9">
        <f t="shared" si="1"/>
        <v>6.535941377359604</v>
      </c>
      <c r="O34" s="10">
        <v>851.0338554179261</v>
      </c>
      <c r="P34" s="11">
        <v>0.8621</v>
      </c>
      <c r="Q34" s="9">
        <f t="shared" si="2"/>
        <v>7.33676286755794</v>
      </c>
      <c r="R34" s="9"/>
      <c r="S34" s="7">
        <v>1443.5719677825523</v>
      </c>
      <c r="T34" s="3">
        <v>0.186</v>
      </c>
      <c r="U34" s="9">
        <f t="shared" si="3"/>
        <v>2.685043860075547</v>
      </c>
      <c r="V34" s="18">
        <f t="shared" si="9"/>
        <v>516.8519437551695</v>
      </c>
      <c r="W34" s="11">
        <v>1.41287633746005</v>
      </c>
      <c r="X34" s="9">
        <f t="shared" si="4"/>
        <v>7.302478813019116</v>
      </c>
      <c r="Y34" s="10">
        <v>562.2058834746882</v>
      </c>
      <c r="Z34" s="11">
        <v>0.8621</v>
      </c>
      <c r="AA34" s="9">
        <f t="shared" si="5"/>
        <v>4.846776921435287</v>
      </c>
      <c r="AB34" s="9"/>
      <c r="AC34" s="7">
        <v>480.6723076923077</v>
      </c>
      <c r="AD34" s="20">
        <v>0.7940333333333335</v>
      </c>
      <c r="AE34" s="9">
        <f t="shared" si="6"/>
        <v>3.816698347179488</v>
      </c>
      <c r="AF34" s="10">
        <v>284.1948783542395</v>
      </c>
      <c r="AG34" s="11">
        <v>0.8621</v>
      </c>
      <c r="AH34" s="9">
        <f t="shared" si="7"/>
        <v>2.450044046291899</v>
      </c>
      <c r="AI34" s="9"/>
      <c r="AJ34" s="11">
        <f t="shared" si="17"/>
        <v>10.169647680740388</v>
      </c>
      <c r="AK34" s="7">
        <f>S34+V34+Y34</f>
        <v>2522.62979501241</v>
      </c>
      <c r="AL34" s="10">
        <f>AK34/AJ34</f>
        <v>248.0547875606201</v>
      </c>
      <c r="AM34" s="9">
        <f>K34+N34+Q34</f>
        <v>53.295128130661794</v>
      </c>
      <c r="AN34" s="9">
        <f>AK34/AM34</f>
        <v>47.33321568957986</v>
      </c>
      <c r="AO34" s="9">
        <f>AM34/AJ34</f>
        <v>5.240607128562955</v>
      </c>
      <c r="AP34" s="9">
        <f>U34+X34+AA34</f>
        <v>14.83429959452995</v>
      </c>
      <c r="AQ34" s="9">
        <f>AP34-AJ34</f>
        <v>4.664651913789562</v>
      </c>
      <c r="AR34" s="9">
        <f>AH34+AE34</f>
        <v>6.266742393471387</v>
      </c>
      <c r="AS34" s="44"/>
      <c r="AT34" s="21"/>
      <c r="AU34" s="21"/>
      <c r="AV34" s="9"/>
      <c r="AW34" s="45"/>
      <c r="AX34" s="49"/>
      <c r="AY34" s="47"/>
      <c r="AZ34" s="47"/>
      <c r="BA34" s="47"/>
      <c r="BB34" s="47"/>
      <c r="BC34" s="50"/>
      <c r="BD34" s="50"/>
      <c r="BE34" s="50"/>
      <c r="BF34" s="47"/>
      <c r="BG34" s="47"/>
      <c r="BH34" s="47"/>
      <c r="BI34" s="47"/>
      <c r="BJ34" s="50"/>
      <c r="BK34" s="50"/>
      <c r="BL34" s="50"/>
      <c r="BM34" s="47"/>
      <c r="BN34" s="47"/>
      <c r="BO34" s="47"/>
      <c r="BP34" s="47"/>
      <c r="BQ34" s="47"/>
      <c r="BR34" s="47"/>
      <c r="BS34" s="50"/>
      <c r="BT34" s="32"/>
      <c r="BU34" s="32"/>
      <c r="BV34" s="39"/>
      <c r="BW34" s="39"/>
      <c r="BX34" s="9"/>
      <c r="BY34" s="9"/>
      <c r="CL34" s="32"/>
      <c r="CM34" s="32"/>
      <c r="CU34" s="46"/>
      <c r="CV34" s="46"/>
      <c r="CW34" s="46"/>
      <c r="CX34" s="46"/>
      <c r="CY34" s="46"/>
      <c r="CZ34" s="46"/>
      <c r="DA34" s="32"/>
      <c r="DB34" s="32"/>
      <c r="DC34" s="32"/>
      <c r="DD34" s="32"/>
      <c r="DE34" s="32"/>
      <c r="DF34" s="32"/>
      <c r="DG34" s="32"/>
      <c r="DH34" s="32"/>
      <c r="DJ34" s="5"/>
      <c r="DK34" s="4"/>
      <c r="DL34" s="32"/>
      <c r="DM34" s="32"/>
      <c r="DN34" s="32"/>
      <c r="DO34" s="32"/>
    </row>
    <row r="35" spans="1:119" s="3" customFormat="1" ht="12.75">
      <c r="A35" s="3" t="s">
        <v>14</v>
      </c>
      <c r="B35" s="7">
        <v>2004</v>
      </c>
      <c r="C35" s="3">
        <v>3</v>
      </c>
      <c r="D35" s="3" t="s">
        <v>8</v>
      </c>
      <c r="E35" s="3">
        <v>1</v>
      </c>
      <c r="F35" s="3" t="s">
        <v>15</v>
      </c>
      <c r="G35" s="8">
        <v>7</v>
      </c>
      <c r="H35" s="8"/>
      <c r="I35" s="7">
        <v>20848.48552157112</v>
      </c>
      <c r="J35" s="3">
        <v>0.186</v>
      </c>
      <c r="K35" s="9">
        <f aca="true" t="shared" si="18" ref="K35:K66">J35*I35/100</f>
        <v>38.77818307012229</v>
      </c>
      <c r="L35" s="10">
        <v>468.7995978261803</v>
      </c>
      <c r="M35" s="11">
        <v>1.7257801030053501</v>
      </c>
      <c r="N35" s="9">
        <f t="shared" si="1"/>
        <v>8.09045018225332</v>
      </c>
      <c r="O35" s="10">
        <v>299.81497520846057</v>
      </c>
      <c r="P35" s="11">
        <v>0.95275</v>
      </c>
      <c r="Q35" s="9">
        <f t="shared" si="2"/>
        <v>2.856487176298608</v>
      </c>
      <c r="R35" s="9"/>
      <c r="S35" s="7">
        <v>1056.171704105335</v>
      </c>
      <c r="T35" s="3">
        <v>0.186</v>
      </c>
      <c r="U35" s="9">
        <f t="shared" si="3"/>
        <v>1.9644793696359233</v>
      </c>
      <c r="V35" s="18">
        <f t="shared" si="9"/>
        <v>488.0810587262199</v>
      </c>
      <c r="W35" s="11">
        <v>1.7257801030053501</v>
      </c>
      <c r="X35" s="9">
        <f t="shared" si="4"/>
        <v>8.423205798034962</v>
      </c>
      <c r="Y35" s="10">
        <v>282.04357572119443</v>
      </c>
      <c r="Z35" s="11">
        <v>0.95275</v>
      </c>
      <c r="AA35" s="9">
        <f t="shared" si="5"/>
        <v>2.6871701676836803</v>
      </c>
      <c r="AB35" s="9"/>
      <c r="AC35" s="7">
        <v>453.91538461538454</v>
      </c>
      <c r="AD35" s="20">
        <v>0.9369571428571427</v>
      </c>
      <c r="AE35" s="9">
        <f t="shared" si="6"/>
        <v>4.252992618681318</v>
      </c>
      <c r="AF35" s="10">
        <v>110.69079755580815</v>
      </c>
      <c r="AG35" s="11">
        <v>0.95275</v>
      </c>
      <c r="AH35" s="9">
        <f t="shared" si="7"/>
        <v>1.0546065737129622</v>
      </c>
      <c r="AI35" s="9"/>
      <c r="AJ35" s="11">
        <f t="shared" si="17"/>
        <v>7.397610087063289</v>
      </c>
      <c r="AK35" s="7">
        <f>S35+V35+Y35</f>
        <v>1826.2963385527494</v>
      </c>
      <c r="AL35" s="10">
        <f>AK35/AJ35</f>
        <v>246.87653405070913</v>
      </c>
      <c r="AM35" s="9">
        <f>K35+N35+Q35</f>
        <v>49.72512042867422</v>
      </c>
      <c r="AN35" s="9">
        <f>AK35/AM35</f>
        <v>36.72784143725487</v>
      </c>
      <c r="AO35" s="9">
        <f>AM35/AJ35</f>
        <v>6.721781743489288</v>
      </c>
      <c r="AP35" s="9">
        <f>U35+X35+AA35</f>
        <v>13.074855335354565</v>
      </c>
      <c r="AQ35" s="9">
        <f>AP35-AJ35</f>
        <v>5.677245248291276</v>
      </c>
      <c r="AR35" s="9">
        <f>AH35+AE35</f>
        <v>5.30759919239428</v>
      </c>
      <c r="AS35" s="44"/>
      <c r="AT35" s="21"/>
      <c r="AU35" s="21"/>
      <c r="AV35" s="9"/>
      <c r="AW35" s="45"/>
      <c r="AX35" s="49"/>
      <c r="AY35" s="47"/>
      <c r="AZ35" s="47"/>
      <c r="BA35" s="47"/>
      <c r="BB35" s="47"/>
      <c r="BC35" s="50"/>
      <c r="BD35" s="50"/>
      <c r="BE35" s="50"/>
      <c r="BF35" s="47"/>
      <c r="BG35" s="47"/>
      <c r="BH35" s="47"/>
      <c r="BI35" s="47"/>
      <c r="BJ35" s="50"/>
      <c r="BK35" s="50"/>
      <c r="BL35" s="50"/>
      <c r="BM35" s="47"/>
      <c r="BN35" s="47"/>
      <c r="BO35" s="47"/>
      <c r="BP35" s="47"/>
      <c r="BQ35" s="47"/>
      <c r="BR35" s="47"/>
      <c r="BS35" s="50"/>
      <c r="BT35" s="32"/>
      <c r="BU35" s="32"/>
      <c r="BV35" s="39"/>
      <c r="BW35" s="39"/>
      <c r="BX35" s="9"/>
      <c r="BY35" s="9"/>
      <c r="CL35" s="32"/>
      <c r="CM35" s="32"/>
      <c r="CU35" s="46"/>
      <c r="CV35" s="46"/>
      <c r="CW35" s="46"/>
      <c r="CX35" s="46"/>
      <c r="CY35" s="46"/>
      <c r="CZ35" s="46"/>
      <c r="DA35" s="32"/>
      <c r="DB35" s="32"/>
      <c r="DC35" s="32"/>
      <c r="DD35" s="32"/>
      <c r="DE35" s="32"/>
      <c r="DF35" s="32"/>
      <c r="DG35" s="32"/>
      <c r="DH35" s="32"/>
      <c r="DJ35" s="5"/>
      <c r="DK35" s="4"/>
      <c r="DL35" s="32"/>
      <c r="DM35" s="32"/>
      <c r="DN35" s="32"/>
      <c r="DO35" s="32"/>
    </row>
    <row r="36" spans="1:119" s="3" customFormat="1" ht="12.75">
      <c r="A36" s="3" t="s">
        <v>14</v>
      </c>
      <c r="B36" s="7">
        <v>2004</v>
      </c>
      <c r="C36" s="3">
        <v>4</v>
      </c>
      <c r="D36" s="3" t="s">
        <v>8</v>
      </c>
      <c r="E36" s="3">
        <v>1</v>
      </c>
      <c r="F36" s="3" t="s">
        <v>15</v>
      </c>
      <c r="G36" s="8">
        <v>7</v>
      </c>
      <c r="H36" s="8"/>
      <c r="I36" s="7">
        <v>19288.45310507902</v>
      </c>
      <c r="J36" s="3">
        <v>0.186</v>
      </c>
      <c r="K36" s="9">
        <f t="shared" si="18"/>
        <v>35.87652277544698</v>
      </c>
      <c r="L36" s="10">
        <v>452.6523547403314</v>
      </c>
      <c r="M36" s="11">
        <v>1.6299214974324103</v>
      </c>
      <c r="N36" s="9">
        <f t="shared" si="1"/>
        <v>7.377878038546676</v>
      </c>
      <c r="O36" s="10">
        <v>277.41780106193346</v>
      </c>
      <c r="P36" s="11">
        <v>0.9718250000000002</v>
      </c>
      <c r="Q36" s="9">
        <f t="shared" si="2"/>
        <v>2.6960155451701353</v>
      </c>
      <c r="R36" s="9"/>
      <c r="S36" s="7">
        <v>1295.9445092873334</v>
      </c>
      <c r="T36" s="3">
        <v>0.186</v>
      </c>
      <c r="U36" s="9">
        <f t="shared" si="3"/>
        <v>2.41045678727444</v>
      </c>
      <c r="V36" s="18">
        <f t="shared" si="9"/>
        <v>508.34408602150535</v>
      </c>
      <c r="W36" s="11">
        <v>1.6299214974324103</v>
      </c>
      <c r="X36" s="9">
        <f t="shared" si="4"/>
        <v>8.28560953899082</v>
      </c>
      <c r="Y36" s="10">
        <v>244.79640747559765</v>
      </c>
      <c r="Z36" s="11">
        <v>0.9718250000000002</v>
      </c>
      <c r="AA36" s="9">
        <f t="shared" si="5"/>
        <v>2.3789926869497275</v>
      </c>
      <c r="AB36" s="9"/>
      <c r="AC36" s="7">
        <v>472.76</v>
      </c>
      <c r="AD36" s="20">
        <v>0.937</v>
      </c>
      <c r="AE36" s="9">
        <f t="shared" si="6"/>
        <v>4.429761200000001</v>
      </c>
      <c r="AF36" s="10">
        <v>153.9992372350579</v>
      </c>
      <c r="AG36" s="11">
        <v>0.9718250000000002</v>
      </c>
      <c r="AH36" s="9">
        <f t="shared" si="7"/>
        <v>1.4966030872596017</v>
      </c>
      <c r="AI36" s="9"/>
      <c r="AJ36" s="11">
        <f t="shared" si="17"/>
        <v>7.260770537911932</v>
      </c>
      <c r="AK36" s="7">
        <f>S36+V36+Y36</f>
        <v>2049.0850027844363</v>
      </c>
      <c r="AL36" s="10">
        <f>AK36/AJ36</f>
        <v>282.2131607224316</v>
      </c>
      <c r="AM36" s="9">
        <f>K36+N36+Q36</f>
        <v>45.95041635916379</v>
      </c>
      <c r="AN36" s="9">
        <f>AK36/AM36</f>
        <v>44.59339359992092</v>
      </c>
      <c r="AO36" s="9">
        <f>AM36/AJ36</f>
        <v>6.328586769026075</v>
      </c>
      <c r="AP36" s="9">
        <f>U36+X36+AA36</f>
        <v>13.075059013214988</v>
      </c>
      <c r="AQ36" s="9">
        <f>AP36-AJ36</f>
        <v>5.814288475303056</v>
      </c>
      <c r="AR36" s="9">
        <f>AH36+AE36</f>
        <v>5.926364287259602</v>
      </c>
      <c r="AS36" s="44"/>
      <c r="AT36" s="21"/>
      <c r="AU36" s="21"/>
      <c r="AV36" s="9"/>
      <c r="AW36" s="49"/>
      <c r="AX36" s="49"/>
      <c r="AY36" s="47"/>
      <c r="AZ36" s="47"/>
      <c r="BA36" s="47"/>
      <c r="BB36" s="47"/>
      <c r="BC36" s="50"/>
      <c r="BD36" s="50"/>
      <c r="BE36" s="50"/>
      <c r="BF36" s="47"/>
      <c r="BG36" s="47"/>
      <c r="BH36" s="47"/>
      <c r="BI36" s="47"/>
      <c r="BJ36" s="50"/>
      <c r="BK36" s="50"/>
      <c r="BL36" s="50"/>
      <c r="BM36" s="47"/>
      <c r="BN36" s="47"/>
      <c r="BO36" s="47"/>
      <c r="BP36" s="47"/>
      <c r="BQ36" s="47"/>
      <c r="BR36" s="47"/>
      <c r="BS36" s="50"/>
      <c r="BT36" s="32"/>
      <c r="BU36" s="32"/>
      <c r="BV36" s="39"/>
      <c r="BW36" s="39"/>
      <c r="BX36" s="9"/>
      <c r="BY36" s="9"/>
      <c r="CL36" s="32"/>
      <c r="CM36" s="32"/>
      <c r="CU36" s="46"/>
      <c r="CV36" s="46"/>
      <c r="CW36" s="46"/>
      <c r="CX36" s="46"/>
      <c r="CY36" s="46"/>
      <c r="CZ36" s="46"/>
      <c r="DA36" s="32"/>
      <c r="DB36" s="32"/>
      <c r="DC36" s="32"/>
      <c r="DD36" s="32"/>
      <c r="DE36" s="32"/>
      <c r="DF36" s="32"/>
      <c r="DG36" s="32"/>
      <c r="DH36" s="32"/>
      <c r="DJ36" s="4"/>
      <c r="DK36" s="4"/>
      <c r="DL36" s="32"/>
      <c r="DM36" s="32"/>
      <c r="DN36" s="32"/>
      <c r="DO36" s="32"/>
    </row>
    <row r="37" spans="1:119" s="3" customFormat="1" ht="12.75">
      <c r="A37" s="3" t="s">
        <v>14</v>
      </c>
      <c r="B37" s="7">
        <v>2004</v>
      </c>
      <c r="C37" s="3">
        <v>5</v>
      </c>
      <c r="D37" s="3" t="s">
        <v>8</v>
      </c>
      <c r="E37" s="3">
        <v>1</v>
      </c>
      <c r="F37" s="3" t="s">
        <v>15</v>
      </c>
      <c r="G37" s="8">
        <v>7</v>
      </c>
      <c r="H37" s="8"/>
      <c r="I37" s="7">
        <v>19110.609729462696</v>
      </c>
      <c r="J37" s="3">
        <v>0.186</v>
      </c>
      <c r="K37" s="9">
        <f t="shared" si="18"/>
        <v>35.545734096800615</v>
      </c>
      <c r="L37" s="10">
        <v>415.4457585994628</v>
      </c>
      <c r="M37" s="11">
        <v>1.42201387634539</v>
      </c>
      <c r="N37" s="9">
        <f t="shared" si="1"/>
        <v>5.907696335972733</v>
      </c>
      <c r="O37" s="10">
        <v>810.0776043214408</v>
      </c>
      <c r="P37" s="11">
        <v>0.988525</v>
      </c>
      <c r="Q37" s="9">
        <f t="shared" si="2"/>
        <v>8.007819638118523</v>
      </c>
      <c r="R37" s="9"/>
      <c r="S37" s="7">
        <v>943.5883537990983</v>
      </c>
      <c r="T37" s="3">
        <v>0.186</v>
      </c>
      <c r="U37" s="9">
        <f t="shared" si="3"/>
        <v>1.755074338066323</v>
      </c>
      <c r="V37" s="18">
        <f t="shared" si="9"/>
        <v>473.62861869313474</v>
      </c>
      <c r="W37" s="11">
        <v>1.42201387634539</v>
      </c>
      <c r="X37" s="9">
        <f t="shared" si="4"/>
        <v>6.735064680159372</v>
      </c>
      <c r="Y37" s="10">
        <v>797.312294901756</v>
      </c>
      <c r="Z37" s="11">
        <v>0.988525</v>
      </c>
      <c r="AA37" s="9">
        <f t="shared" si="5"/>
        <v>7.881631363177584</v>
      </c>
      <c r="AB37" s="9"/>
      <c r="AC37" s="7">
        <v>440.47461538461533</v>
      </c>
      <c r="AD37" s="20">
        <v>0.8776857142857143</v>
      </c>
      <c r="AE37" s="9">
        <f t="shared" si="6"/>
        <v>3.865982774285714</v>
      </c>
      <c r="AF37" s="10">
        <v>332.3763027972691</v>
      </c>
      <c r="AG37" s="11">
        <v>0.988525</v>
      </c>
      <c r="AH37" s="9">
        <f t="shared" si="7"/>
        <v>3.2856228472267044</v>
      </c>
      <c r="AI37" s="9"/>
      <c r="AJ37" s="11">
        <f t="shared" si="17"/>
        <v>11.739589771221548</v>
      </c>
      <c r="AK37" s="7">
        <f>S37+V37+Y37</f>
        <v>2214.529267393989</v>
      </c>
      <c r="AL37" s="10">
        <f>AK37/AJ37</f>
        <v>188.63770460043588</v>
      </c>
      <c r="AM37" s="9">
        <f>K37+N37+Q37</f>
        <v>49.461250070891865</v>
      </c>
      <c r="AN37" s="9">
        <f>AK37/AM37</f>
        <v>44.77301451580674</v>
      </c>
      <c r="AO37" s="9">
        <f>AM37/AJ37</f>
        <v>4.213200889876175</v>
      </c>
      <c r="AP37" s="9">
        <f>U37+X37+AA37</f>
        <v>16.371770381403277</v>
      </c>
      <c r="AQ37" s="9">
        <f>AP37-AJ37</f>
        <v>4.632180610181729</v>
      </c>
      <c r="AR37" s="9">
        <f>AH37+AE37</f>
        <v>7.151605621512418</v>
      </c>
      <c r="AS37" s="44"/>
      <c r="AT37" s="21"/>
      <c r="AU37" s="21"/>
      <c r="AV37" s="9"/>
      <c r="AW37" s="49"/>
      <c r="AX37" s="49"/>
      <c r="AY37" s="47"/>
      <c r="AZ37" s="47"/>
      <c r="BA37" s="47"/>
      <c r="BB37" s="47"/>
      <c r="BC37" s="50"/>
      <c r="BD37" s="50"/>
      <c r="BE37" s="50"/>
      <c r="BF37" s="47"/>
      <c r="BG37" s="47"/>
      <c r="BH37" s="47"/>
      <c r="BI37" s="47"/>
      <c r="BJ37" s="50"/>
      <c r="BK37" s="50"/>
      <c r="BL37" s="50"/>
      <c r="BM37" s="47"/>
      <c r="BN37" s="47"/>
      <c r="BO37" s="47"/>
      <c r="BP37" s="47"/>
      <c r="BQ37" s="47"/>
      <c r="BR37" s="47"/>
      <c r="BS37" s="50"/>
      <c r="BT37" s="32"/>
      <c r="BU37" s="32"/>
      <c r="BV37" s="39"/>
      <c r="BW37" s="39"/>
      <c r="BX37" s="9"/>
      <c r="BY37" s="9"/>
      <c r="CL37" s="32"/>
      <c r="CM37" s="32"/>
      <c r="CU37" s="46"/>
      <c r="CV37" s="46"/>
      <c r="CW37" s="46"/>
      <c r="CX37" s="46"/>
      <c r="CY37" s="46"/>
      <c r="CZ37" s="46"/>
      <c r="DA37" s="32"/>
      <c r="DB37" s="32"/>
      <c r="DC37" s="32"/>
      <c r="DD37" s="32"/>
      <c r="DE37" s="32"/>
      <c r="DF37" s="32"/>
      <c r="DG37" s="32"/>
      <c r="DH37" s="32"/>
      <c r="DJ37" s="4"/>
      <c r="DK37" s="4"/>
      <c r="DL37" s="32"/>
      <c r="DM37" s="32"/>
      <c r="DN37" s="32"/>
      <c r="DO37" s="32"/>
    </row>
    <row r="38" spans="1:119" ht="12.75">
      <c r="A38" s="3" t="s">
        <v>19</v>
      </c>
      <c r="B38" s="6">
        <v>2000</v>
      </c>
      <c r="C38" s="6">
        <v>1</v>
      </c>
      <c r="D38" s="6" t="s">
        <v>9</v>
      </c>
      <c r="E38" s="6">
        <v>1</v>
      </c>
      <c r="F38" s="6" t="s">
        <v>16</v>
      </c>
      <c r="G38" s="3">
        <v>2</v>
      </c>
      <c r="I38" s="18">
        <v>3051.0996255073233</v>
      </c>
      <c r="J38" s="9">
        <v>0.4794737130438884</v>
      </c>
      <c r="K38" s="9">
        <f t="shared" si="18"/>
        <v>14.629220663088137</v>
      </c>
      <c r="L38" s="7">
        <v>471.33428967385134</v>
      </c>
      <c r="M38" s="9">
        <v>2.309826498055153</v>
      </c>
      <c r="N38" s="9">
        <f>M38*L38/100</f>
        <v>10.887004317306651</v>
      </c>
      <c r="O38" s="10">
        <v>89.19971416</v>
      </c>
      <c r="P38" s="9">
        <v>0.656895465057907</v>
      </c>
      <c r="Q38" s="9">
        <f>P38*O38/100</f>
        <v>0.5859488771616557</v>
      </c>
      <c r="R38" s="9"/>
      <c r="S38" s="7">
        <v>2625.6453736417634</v>
      </c>
      <c r="T38" s="9">
        <v>0.4794737130438884</v>
      </c>
      <c r="U38" s="9">
        <f aca="true" t="shared" si="19" ref="U38:U73">T38*S38/100</f>
        <v>12.589279364365241</v>
      </c>
      <c r="V38" s="7">
        <v>607.304861111111</v>
      </c>
      <c r="W38" s="9">
        <v>2.309826498055153</v>
      </c>
      <c r="X38" s="9">
        <f aca="true" t="shared" si="20" ref="X38:X73">W38*V38/100</f>
        <v>14.027688605921485</v>
      </c>
      <c r="Y38" s="9">
        <v>241.5619937264017</v>
      </c>
      <c r="Z38" s="9">
        <v>0.656895465057907</v>
      </c>
      <c r="AA38" s="9">
        <f aca="true" t="shared" si="21" ref="AA38:AA73">Z38*Y38/100</f>
        <v>1.5868097820921987</v>
      </c>
      <c r="AB38" s="9"/>
      <c r="AC38" s="7">
        <v>607.304861111111</v>
      </c>
      <c r="AD38" s="19">
        <v>0.85</v>
      </c>
      <c r="AE38" s="9">
        <v>5.439095972222222</v>
      </c>
      <c r="AF38" s="9">
        <v>227.62770024395047</v>
      </c>
      <c r="AG38" s="9">
        <v>0.656895465057907</v>
      </c>
      <c r="AH38" s="9">
        <f aca="true" t="shared" si="22" ref="AH38:AH71">AG38*AF38/100</f>
        <v>1.4952760401181169</v>
      </c>
      <c r="AI38" s="9"/>
      <c r="AJ38" s="11">
        <f>U38+AA38+AE38</f>
        <v>19.615185118679662</v>
      </c>
      <c r="AK38" s="7">
        <f aca="true" t="shared" si="23" ref="AK38:AK72">S38+V38+Y38</f>
        <v>3474.512228479276</v>
      </c>
      <c r="AL38" s="10">
        <f aca="true" t="shared" si="24" ref="AL38:AL72">AK38/AJ38</f>
        <v>177.13379748684994</v>
      </c>
      <c r="AM38" s="9">
        <f aca="true" t="shared" si="25" ref="AM38:AM72">K38+N38+Q38</f>
        <v>26.102173857556444</v>
      </c>
      <c r="AN38" s="9">
        <f aca="true" t="shared" si="26" ref="AN38:AN72">AK38/AM38</f>
        <v>133.11198704905655</v>
      </c>
      <c r="AO38" s="9">
        <f aca="true" t="shared" si="27" ref="AO38:AO72">AM38/AJ38</f>
        <v>1.3307125933111477</v>
      </c>
      <c r="AP38" s="9">
        <f aca="true" t="shared" si="28" ref="AP38:AP72">U38+X38+AA38</f>
        <v>28.203777752378926</v>
      </c>
      <c r="AQ38" s="9">
        <f aca="true" t="shared" si="29" ref="AQ38:AQ69">AP38-AJ38</f>
        <v>8.588592633699264</v>
      </c>
      <c r="AR38" s="9">
        <f aca="true" t="shared" si="30" ref="AR38:AR72">AH38+AE38</f>
        <v>6.934372012340338</v>
      </c>
      <c r="AS38" s="44"/>
      <c r="AT38" s="21"/>
      <c r="AU38" s="21"/>
      <c r="AV38" s="49"/>
      <c r="AW38" s="49"/>
      <c r="AX38" s="49"/>
      <c r="AY38" s="47"/>
      <c r="AZ38" s="47"/>
      <c r="BA38" s="47"/>
      <c r="BB38" s="47"/>
      <c r="BC38" s="50"/>
      <c r="BD38" s="50"/>
      <c r="BE38" s="50"/>
      <c r="BF38" s="47"/>
      <c r="BG38" s="47"/>
      <c r="BH38" s="47"/>
      <c r="BI38" s="47"/>
      <c r="BJ38" s="50"/>
      <c r="BK38" s="50"/>
      <c r="BL38" s="50"/>
      <c r="BM38" s="47"/>
      <c r="BN38" s="47"/>
      <c r="BO38" s="47"/>
      <c r="BP38" s="47"/>
      <c r="BQ38" s="47"/>
      <c r="BR38" s="47"/>
      <c r="BS38" s="50"/>
      <c r="BT38" s="32"/>
      <c r="BU38" s="32"/>
      <c r="BV38" s="39"/>
      <c r="BW38" s="39"/>
      <c r="BX38" s="9"/>
      <c r="BY38" s="9"/>
      <c r="BZ38" s="3"/>
      <c r="CA38" s="3"/>
      <c r="CB38" s="3"/>
      <c r="CE38" s="3"/>
      <c r="CF38" s="3"/>
      <c r="CG38" s="3"/>
      <c r="CH38" s="3"/>
      <c r="CI38" s="3"/>
      <c r="CJ38" s="3"/>
      <c r="CK38" s="3"/>
      <c r="CL38" s="32"/>
      <c r="CM38" s="32"/>
      <c r="CP38" s="3"/>
      <c r="CQ38" s="3"/>
      <c r="CR38" s="3"/>
      <c r="CS38" s="3"/>
      <c r="CT38" s="3"/>
      <c r="CU38" s="46"/>
      <c r="CV38" s="46"/>
      <c r="CW38" s="46"/>
      <c r="CX38" s="46"/>
      <c r="CY38" s="46"/>
      <c r="CZ38" s="46"/>
      <c r="DA38" s="32"/>
      <c r="DB38" s="32"/>
      <c r="DC38" s="32"/>
      <c r="DD38" s="32"/>
      <c r="DE38" s="32"/>
      <c r="DF38" s="32"/>
      <c r="DG38" s="32"/>
      <c r="DH38" s="32"/>
      <c r="DJ38"/>
      <c r="DL38" s="32"/>
      <c r="DM38" s="32"/>
      <c r="DN38" s="32"/>
      <c r="DO38" s="32"/>
    </row>
    <row r="39" spans="1:119" ht="12.75">
      <c r="A39" s="3" t="s">
        <v>19</v>
      </c>
      <c r="B39" s="6">
        <v>2000</v>
      </c>
      <c r="C39" s="6">
        <v>1</v>
      </c>
      <c r="D39" s="6" t="s">
        <v>9</v>
      </c>
      <c r="E39" s="6">
        <v>1</v>
      </c>
      <c r="F39" s="6" t="s">
        <v>17</v>
      </c>
      <c r="G39" s="3">
        <v>2</v>
      </c>
      <c r="I39" s="18">
        <v>3406.3944074450637</v>
      </c>
      <c r="J39" s="9">
        <v>0.6473082080974069</v>
      </c>
      <c r="K39" s="9">
        <f t="shared" si="18"/>
        <v>22.049870599562922</v>
      </c>
      <c r="L39" s="7">
        <v>485.3840924541128</v>
      </c>
      <c r="M39" s="9">
        <v>2.2014237379286214</v>
      </c>
      <c r="N39" s="9">
        <f aca="true" t="shared" si="31" ref="N39:N57">M39*L39/100</f>
        <v>10.685360631414246</v>
      </c>
      <c r="O39" s="10">
        <v>203.4106276</v>
      </c>
      <c r="P39" s="9">
        <v>0.43139952063434334</v>
      </c>
      <c r="Q39" s="9">
        <f aca="true" t="shared" si="32" ref="Q39:Q73">P39*O39/100</f>
        <v>0.8775124723857093</v>
      </c>
      <c r="R39" s="9"/>
      <c r="S39" s="7">
        <v>2755.853868351757</v>
      </c>
      <c r="T39" s="9">
        <v>0.6473082080974069</v>
      </c>
      <c r="U39" s="9">
        <f t="shared" si="19"/>
        <v>17.838868293010826</v>
      </c>
      <c r="V39" s="7">
        <v>565.875</v>
      </c>
      <c r="W39" s="9">
        <v>2.2014237379286214</v>
      </c>
      <c r="X39" s="9">
        <f t="shared" si="20"/>
        <v>12.457306577003587</v>
      </c>
      <c r="Y39" s="9">
        <v>350.5953452956867</v>
      </c>
      <c r="Z39" s="9">
        <v>0.43139952063434334</v>
      </c>
      <c r="AA39" s="9">
        <f t="shared" si="21"/>
        <v>1.5124666389719132</v>
      </c>
      <c r="AB39" s="9"/>
      <c r="AC39" s="7">
        <v>565.875</v>
      </c>
      <c r="AD39" s="19">
        <v>0.9175</v>
      </c>
      <c r="AE39" s="9">
        <v>4.952878194444445</v>
      </c>
      <c r="AF39" s="9">
        <v>266.1719339076797</v>
      </c>
      <c r="AG39" s="9">
        <v>0.43139952063434334</v>
      </c>
      <c r="AH39" s="9">
        <f t="shared" si="22"/>
        <v>1.1482644469408916</v>
      </c>
      <c r="AI39" s="9"/>
      <c r="AJ39" s="11">
        <f aca="true" t="shared" si="33" ref="AJ39:AJ72">U39+AA39+AE39</f>
        <v>24.304213126427182</v>
      </c>
      <c r="AK39" s="7">
        <f t="shared" si="23"/>
        <v>3672.3242136474437</v>
      </c>
      <c r="AL39" s="10">
        <f t="shared" si="24"/>
        <v>151.09825586800596</v>
      </c>
      <c r="AM39" s="9">
        <f t="shared" si="25"/>
        <v>33.61274370336288</v>
      </c>
      <c r="AN39" s="9">
        <f t="shared" si="26"/>
        <v>109.25392601259253</v>
      </c>
      <c r="AO39" s="9">
        <f t="shared" si="27"/>
        <v>1.3830006973899545</v>
      </c>
      <c r="AP39" s="9">
        <f t="shared" si="28"/>
        <v>31.808641508986323</v>
      </c>
      <c r="AQ39" s="9">
        <f t="shared" si="29"/>
        <v>7.504428382559141</v>
      </c>
      <c r="AR39" s="9">
        <f t="shared" si="30"/>
        <v>6.101142641385336</v>
      </c>
      <c r="AS39" s="44"/>
      <c r="AT39" s="21"/>
      <c r="AU39" s="21"/>
      <c r="AV39" s="49"/>
      <c r="AW39" s="49"/>
      <c r="AX39" s="49"/>
      <c r="AY39" s="47"/>
      <c r="AZ39" s="47"/>
      <c r="BA39" s="47"/>
      <c r="BB39" s="47"/>
      <c r="BC39" s="50"/>
      <c r="BD39" s="50"/>
      <c r="BE39" s="50"/>
      <c r="BF39" s="47"/>
      <c r="BG39" s="47"/>
      <c r="BH39" s="47"/>
      <c r="BI39" s="47"/>
      <c r="BJ39" s="50"/>
      <c r="BK39" s="50"/>
      <c r="BL39" s="50"/>
      <c r="BM39" s="47"/>
      <c r="BN39" s="47"/>
      <c r="BO39" s="47"/>
      <c r="BP39" s="47"/>
      <c r="BQ39" s="47"/>
      <c r="BR39" s="47"/>
      <c r="BS39" s="50"/>
      <c r="BT39" s="32"/>
      <c r="BU39" s="32"/>
      <c r="BV39" s="39"/>
      <c r="BW39" s="39"/>
      <c r="BX39" s="9"/>
      <c r="BY39" s="9"/>
      <c r="BZ39" s="3"/>
      <c r="CA39" s="3"/>
      <c r="CB39" s="3"/>
      <c r="CE39" s="3"/>
      <c r="CF39" s="3"/>
      <c r="CG39" s="3"/>
      <c r="CH39" s="3"/>
      <c r="CI39" s="3"/>
      <c r="CJ39" s="3"/>
      <c r="CK39" s="3"/>
      <c r="CL39" s="32"/>
      <c r="CM39" s="32"/>
      <c r="CP39" s="3"/>
      <c r="CQ39" s="3"/>
      <c r="CR39" s="3"/>
      <c r="CS39" s="3"/>
      <c r="CT39" s="3"/>
      <c r="CU39" s="46"/>
      <c r="CV39" s="46"/>
      <c r="CW39" s="46"/>
      <c r="CX39" s="46"/>
      <c r="CY39" s="46"/>
      <c r="CZ39" s="46"/>
      <c r="DA39" s="32"/>
      <c r="DB39" s="32"/>
      <c r="DC39" s="32"/>
      <c r="DD39" s="32"/>
      <c r="DE39" s="32"/>
      <c r="DF39" s="32"/>
      <c r="DG39" s="32"/>
      <c r="DH39" s="32"/>
      <c r="DJ39"/>
      <c r="DL39" s="32"/>
      <c r="DM39" s="32"/>
      <c r="DN39" s="32"/>
      <c r="DO39" s="32"/>
    </row>
    <row r="40" spans="1:119" ht="12.75">
      <c r="A40" s="3" t="s">
        <v>19</v>
      </c>
      <c r="B40" s="6">
        <v>2000</v>
      </c>
      <c r="C40" s="6">
        <v>1</v>
      </c>
      <c r="D40" s="6" t="s">
        <v>9</v>
      </c>
      <c r="E40" s="6">
        <v>1</v>
      </c>
      <c r="F40" s="6" t="s">
        <v>18</v>
      </c>
      <c r="G40" s="3">
        <v>2</v>
      </c>
      <c r="I40" s="18">
        <v>3201.800337714312</v>
      </c>
      <c r="J40" s="9">
        <v>0.6074607188901747</v>
      </c>
      <c r="K40" s="9">
        <f t="shared" si="18"/>
        <v>19.4496793489074</v>
      </c>
      <c r="L40" s="7">
        <v>307.79137153895687</v>
      </c>
      <c r="M40" s="9">
        <v>2.17925804674135</v>
      </c>
      <c r="N40" s="9">
        <f t="shared" si="31"/>
        <v>6.707568231438282</v>
      </c>
      <c r="O40" s="10">
        <v>195.4263547</v>
      </c>
      <c r="P40" s="9">
        <v>0.5790208529754847</v>
      </c>
      <c r="Q40" s="9">
        <f t="shared" si="32"/>
        <v>1.1315593459228361</v>
      </c>
      <c r="R40" s="9"/>
      <c r="S40" s="7">
        <v>2615.042836797103</v>
      </c>
      <c r="T40" s="9">
        <v>0.6074607188901747</v>
      </c>
      <c r="U40" s="9">
        <f t="shared" si="19"/>
        <v>15.8853580156937</v>
      </c>
      <c r="V40" s="7">
        <v>671.0819444444445</v>
      </c>
      <c r="W40" s="9">
        <v>2.17925804674135</v>
      </c>
      <c r="X40" s="9">
        <f t="shared" si="20"/>
        <v>14.62460727453387</v>
      </c>
      <c r="Y40" s="9">
        <v>214.17053718649535</v>
      </c>
      <c r="Z40" s="9">
        <v>0.5790208529754847</v>
      </c>
      <c r="AA40" s="9">
        <f t="shared" si="21"/>
        <v>1.240092071239423</v>
      </c>
      <c r="AB40" s="9"/>
      <c r="AC40" s="7">
        <v>671.0819444444445</v>
      </c>
      <c r="AD40" s="19">
        <v>1.0416666666666667</v>
      </c>
      <c r="AE40" s="9">
        <v>7.622874097222223</v>
      </c>
      <c r="AF40" s="9">
        <v>286.7834268216995</v>
      </c>
      <c r="AG40" s="9">
        <v>0.5790208529754847</v>
      </c>
      <c r="AH40" s="9">
        <f t="shared" si="22"/>
        <v>1.6605358441753293</v>
      </c>
      <c r="AI40" s="9"/>
      <c r="AJ40" s="11">
        <f t="shared" si="33"/>
        <v>24.748324184155347</v>
      </c>
      <c r="AK40" s="7">
        <f t="shared" si="23"/>
        <v>3500.295318428043</v>
      </c>
      <c r="AL40" s="10">
        <f t="shared" si="24"/>
        <v>141.435650041672</v>
      </c>
      <c r="AM40" s="9">
        <f t="shared" si="25"/>
        <v>27.288806926268517</v>
      </c>
      <c r="AN40" s="9">
        <f t="shared" si="26"/>
        <v>128.2685361762232</v>
      </c>
      <c r="AO40" s="9">
        <f t="shared" si="27"/>
        <v>1.1026527179460364</v>
      </c>
      <c r="AP40" s="9">
        <f t="shared" si="28"/>
        <v>31.750057361466993</v>
      </c>
      <c r="AQ40" s="9">
        <f t="shared" si="29"/>
        <v>7.001733177311646</v>
      </c>
      <c r="AR40" s="9">
        <f t="shared" si="30"/>
        <v>9.283409941397553</v>
      </c>
      <c r="AS40" s="44"/>
      <c r="AT40" s="21"/>
      <c r="AU40" s="21"/>
      <c r="AV40" s="49"/>
      <c r="AW40" s="49"/>
      <c r="AX40" s="49"/>
      <c r="AY40" s="47"/>
      <c r="AZ40" s="47"/>
      <c r="BA40" s="47"/>
      <c r="BB40" s="47"/>
      <c r="BC40" s="50"/>
      <c r="BD40" s="50"/>
      <c r="BE40" s="50"/>
      <c r="BF40" s="47"/>
      <c r="BG40" s="47"/>
      <c r="BH40" s="47"/>
      <c r="BI40" s="47"/>
      <c r="BJ40" s="50"/>
      <c r="BK40" s="50"/>
      <c r="BL40" s="50"/>
      <c r="BM40" s="47"/>
      <c r="BN40" s="47"/>
      <c r="BO40" s="47"/>
      <c r="BP40" s="47"/>
      <c r="BQ40" s="47"/>
      <c r="BR40" s="47"/>
      <c r="BS40" s="50"/>
      <c r="BT40" s="32"/>
      <c r="BU40" s="32"/>
      <c r="BV40" s="39"/>
      <c r="BW40" s="39"/>
      <c r="BX40" s="9"/>
      <c r="BY40" s="9"/>
      <c r="BZ40" s="3"/>
      <c r="CA40" s="3"/>
      <c r="CB40" s="3"/>
      <c r="CE40" s="3"/>
      <c r="CF40" s="3"/>
      <c r="CG40" s="3"/>
      <c r="CH40" s="3"/>
      <c r="CI40" s="3"/>
      <c r="CJ40" s="3"/>
      <c r="CK40" s="3"/>
      <c r="CL40" s="32"/>
      <c r="CM40" s="32"/>
      <c r="CP40" s="3"/>
      <c r="CQ40" s="3"/>
      <c r="CR40" s="3"/>
      <c r="CS40" s="3"/>
      <c r="CT40" s="3"/>
      <c r="CU40" s="46"/>
      <c r="CV40" s="46"/>
      <c r="CW40" s="46"/>
      <c r="CX40" s="46"/>
      <c r="CY40" s="46"/>
      <c r="CZ40" s="46"/>
      <c r="DA40" s="32"/>
      <c r="DB40" s="32"/>
      <c r="DC40" s="32"/>
      <c r="DD40" s="32"/>
      <c r="DE40" s="32"/>
      <c r="DF40" s="32"/>
      <c r="DG40" s="32"/>
      <c r="DH40" s="32"/>
      <c r="DL40" s="32"/>
      <c r="DM40" s="32"/>
      <c r="DN40" s="32"/>
      <c r="DO40" s="32"/>
    </row>
    <row r="41" spans="1:119" ht="12.75">
      <c r="A41" s="3" t="s">
        <v>19</v>
      </c>
      <c r="B41" s="6">
        <v>2000</v>
      </c>
      <c r="C41" s="6">
        <v>4</v>
      </c>
      <c r="D41" s="6" t="s">
        <v>9</v>
      </c>
      <c r="E41" s="6">
        <v>2</v>
      </c>
      <c r="F41" s="6" t="s">
        <v>16</v>
      </c>
      <c r="G41" s="3">
        <v>2</v>
      </c>
      <c r="I41" s="18">
        <v>2259.1225242102787</v>
      </c>
      <c r="J41" s="9">
        <v>0.5626397791450445</v>
      </c>
      <c r="K41" s="9">
        <f t="shared" si="18"/>
        <v>12.710721980832666</v>
      </c>
      <c r="L41" s="7">
        <v>386.52192486528213</v>
      </c>
      <c r="M41" s="9">
        <v>2.0437122606028852</v>
      </c>
      <c r="N41" s="9">
        <f t="shared" si="31"/>
        <v>7.899395968390042</v>
      </c>
      <c r="O41" s="10">
        <v>77.59201364</v>
      </c>
      <c r="P41" s="9">
        <v>1.0305514864396519</v>
      </c>
      <c r="Q41" s="9">
        <f t="shared" si="32"/>
        <v>0.7996256499254776</v>
      </c>
      <c r="R41" s="9"/>
      <c r="S41" s="7">
        <v>2052.790230929677</v>
      </c>
      <c r="T41" s="9">
        <v>0.5626397791450445</v>
      </c>
      <c r="U41" s="9">
        <f t="shared" si="19"/>
        <v>11.549814421613782</v>
      </c>
      <c r="V41" s="7">
        <v>452.62361111111113</v>
      </c>
      <c r="W41" s="9">
        <v>2.0437122606028852</v>
      </c>
      <c r="X41" s="9">
        <f t="shared" si="20"/>
        <v>9.250324234661301</v>
      </c>
      <c r="Y41" s="9">
        <v>182.54478717516653</v>
      </c>
      <c r="Z41" s="9">
        <v>1.0305514864396519</v>
      </c>
      <c r="AA41" s="9">
        <f t="shared" si="21"/>
        <v>1.8812180176517777</v>
      </c>
      <c r="AB41" s="9"/>
      <c r="AC41" s="7">
        <v>452.62361111111113</v>
      </c>
      <c r="AD41" s="19">
        <v>0.9066666666666667</v>
      </c>
      <c r="AE41" s="9">
        <v>4.097331666666667</v>
      </c>
      <c r="AF41" s="9">
        <v>247.36339904321562</v>
      </c>
      <c r="AG41" s="9">
        <v>1.0305514864396519</v>
      </c>
      <c r="AH41" s="9">
        <f t="shared" si="22"/>
        <v>2.5492071857475063</v>
      </c>
      <c r="AI41" s="9"/>
      <c r="AJ41" s="11">
        <f t="shared" si="33"/>
        <v>17.528364105932226</v>
      </c>
      <c r="AK41" s="7">
        <f t="shared" si="23"/>
        <v>2687.9586292159547</v>
      </c>
      <c r="AL41" s="10">
        <f t="shared" si="24"/>
        <v>153.34908682700475</v>
      </c>
      <c r="AM41" s="9">
        <f t="shared" si="25"/>
        <v>21.409743599148186</v>
      </c>
      <c r="AN41" s="9">
        <f t="shared" si="26"/>
        <v>125.54838019278748</v>
      </c>
      <c r="AO41" s="9">
        <f t="shared" si="27"/>
        <v>1.2214342119868655</v>
      </c>
      <c r="AP41" s="9">
        <f t="shared" si="28"/>
        <v>22.68135667392686</v>
      </c>
      <c r="AQ41" s="9">
        <f t="shared" si="29"/>
        <v>5.152992567994634</v>
      </c>
      <c r="AR41" s="9">
        <f t="shared" si="30"/>
        <v>6.6465388524141735</v>
      </c>
      <c r="AS41" s="44"/>
      <c r="AT41" s="21"/>
      <c r="AU41" s="21"/>
      <c r="AV41" s="49"/>
      <c r="AW41" s="49"/>
      <c r="AX41" s="49"/>
      <c r="AY41" s="47"/>
      <c r="AZ41" s="47"/>
      <c r="BA41" s="47"/>
      <c r="BB41" s="47"/>
      <c r="BC41" s="50"/>
      <c r="BD41" s="50"/>
      <c r="BE41" s="50"/>
      <c r="BF41" s="47"/>
      <c r="BG41" s="47"/>
      <c r="BH41" s="47"/>
      <c r="BI41" s="47"/>
      <c r="BJ41" s="50"/>
      <c r="BK41" s="50"/>
      <c r="BL41" s="50"/>
      <c r="BM41" s="47"/>
      <c r="BN41" s="47"/>
      <c r="BO41" s="47"/>
      <c r="BP41" s="47"/>
      <c r="BQ41" s="47"/>
      <c r="BR41" s="47"/>
      <c r="BS41" s="50"/>
      <c r="BT41" s="32"/>
      <c r="BU41" s="32"/>
      <c r="BV41" s="39"/>
      <c r="BW41" s="39"/>
      <c r="BX41" s="9"/>
      <c r="BY41" s="9"/>
      <c r="BZ41" s="3"/>
      <c r="CA41" s="3"/>
      <c r="CB41" s="3"/>
      <c r="CE41" s="3"/>
      <c r="CF41" s="3"/>
      <c r="CG41" s="3"/>
      <c r="CH41" s="3"/>
      <c r="CI41" s="3"/>
      <c r="CJ41" s="3"/>
      <c r="CK41" s="3"/>
      <c r="CL41" s="32"/>
      <c r="CM41" s="32"/>
      <c r="CP41" s="3"/>
      <c r="CQ41" s="3"/>
      <c r="CR41" s="3"/>
      <c r="CS41" s="3"/>
      <c r="CT41" s="3"/>
      <c r="CU41" s="46"/>
      <c r="CV41" s="46"/>
      <c r="CW41" s="46"/>
      <c r="CX41" s="46"/>
      <c r="CY41" s="46"/>
      <c r="CZ41" s="46"/>
      <c r="DA41" s="32"/>
      <c r="DB41" s="32"/>
      <c r="DC41" s="32"/>
      <c r="DD41" s="32"/>
      <c r="DE41" s="32"/>
      <c r="DF41" s="32"/>
      <c r="DG41" s="32"/>
      <c r="DH41" s="32"/>
      <c r="DL41" s="32"/>
      <c r="DM41" s="32"/>
      <c r="DN41" s="32"/>
      <c r="DO41" s="32"/>
    </row>
    <row r="42" spans="1:119" ht="12.75">
      <c r="A42" s="3" t="s">
        <v>19</v>
      </c>
      <c r="B42" s="6">
        <v>2000</v>
      </c>
      <c r="C42" s="6">
        <v>4</v>
      </c>
      <c r="D42" s="6" t="s">
        <v>9</v>
      </c>
      <c r="E42" s="6">
        <v>2</v>
      </c>
      <c r="F42" s="6" t="s">
        <v>17</v>
      </c>
      <c r="G42" s="3">
        <v>2</v>
      </c>
      <c r="I42" s="18">
        <v>3022.488301055653</v>
      </c>
      <c r="J42" s="9">
        <v>0.6416793907868945</v>
      </c>
      <c r="K42" s="9">
        <f t="shared" si="18"/>
        <v>19.394684516819073</v>
      </c>
      <c r="L42" s="7">
        <v>439.83684568320865</v>
      </c>
      <c r="M42" s="9">
        <v>2.379460726460849</v>
      </c>
      <c r="N42" s="9">
        <f t="shared" si="31"/>
        <v>10.46574500353616</v>
      </c>
      <c r="O42" s="10">
        <v>137.3540316</v>
      </c>
      <c r="P42" s="9">
        <v>0.8256092033526544</v>
      </c>
      <c r="Q42" s="9">
        <f t="shared" si="32"/>
        <v>1.1340075260655134</v>
      </c>
      <c r="R42" s="9"/>
      <c r="S42" s="7">
        <v>2373.1788265090854</v>
      </c>
      <c r="T42" s="9">
        <v>0.6416793907868945</v>
      </c>
      <c r="U42" s="9">
        <f t="shared" si="19"/>
        <v>15.22819943622707</v>
      </c>
      <c r="V42" s="7">
        <v>491.31319444444443</v>
      </c>
      <c r="W42" s="9">
        <v>2.379460726460849</v>
      </c>
      <c r="X42" s="9">
        <f t="shared" si="20"/>
        <v>11.690604505725782</v>
      </c>
      <c r="Y42" s="9">
        <v>236.96800295982706</v>
      </c>
      <c r="Z42" s="9">
        <v>0.8256092033526544</v>
      </c>
      <c r="AA42" s="9">
        <f t="shared" si="21"/>
        <v>1.9564296414373228</v>
      </c>
      <c r="AB42" s="9"/>
      <c r="AC42" s="7">
        <v>491.31319444444443</v>
      </c>
      <c r="AD42" s="19">
        <v>0.97</v>
      </c>
      <c r="AE42" s="9">
        <v>4.262459305555556</v>
      </c>
      <c r="AF42" s="9">
        <v>303.9557682104887</v>
      </c>
      <c r="AG42" s="9">
        <v>0.8256092033526544</v>
      </c>
      <c r="AH42" s="9">
        <f t="shared" si="22"/>
        <v>2.5094867964670566</v>
      </c>
      <c r="AI42" s="9"/>
      <c r="AJ42" s="11">
        <f t="shared" si="33"/>
        <v>21.44708838321995</v>
      </c>
      <c r="AK42" s="7">
        <f t="shared" si="23"/>
        <v>3101.460023913357</v>
      </c>
      <c r="AL42" s="10">
        <f t="shared" si="24"/>
        <v>144.6098402028276</v>
      </c>
      <c r="AM42" s="9">
        <f t="shared" si="25"/>
        <v>30.994437046420746</v>
      </c>
      <c r="AN42" s="9">
        <f t="shared" si="26"/>
        <v>100.06505423112743</v>
      </c>
      <c r="AO42" s="9">
        <f t="shared" si="27"/>
        <v>1.445158265430126</v>
      </c>
      <c r="AP42" s="9">
        <f t="shared" si="28"/>
        <v>28.875233583390177</v>
      </c>
      <c r="AQ42" s="9">
        <f t="shared" si="29"/>
        <v>7.428145200170228</v>
      </c>
      <c r="AR42" s="9">
        <f t="shared" si="30"/>
        <v>6.771946102022612</v>
      </c>
      <c r="AS42" s="44"/>
      <c r="AT42" s="21"/>
      <c r="AU42" s="21"/>
      <c r="AV42" s="49"/>
      <c r="AW42" s="49"/>
      <c r="AX42" s="49"/>
      <c r="AY42" s="47"/>
      <c r="AZ42" s="47"/>
      <c r="BA42" s="47"/>
      <c r="BB42" s="47"/>
      <c r="BC42" s="50"/>
      <c r="BD42" s="50"/>
      <c r="BE42" s="50"/>
      <c r="BF42" s="47"/>
      <c r="BG42" s="47"/>
      <c r="BH42" s="47"/>
      <c r="BI42" s="47"/>
      <c r="BJ42" s="50"/>
      <c r="BK42" s="50"/>
      <c r="BL42" s="50"/>
      <c r="BM42" s="47"/>
      <c r="BN42" s="47"/>
      <c r="BO42" s="47"/>
      <c r="BP42" s="47"/>
      <c r="BQ42" s="47"/>
      <c r="BR42" s="47"/>
      <c r="BS42" s="50"/>
      <c r="BT42" s="32"/>
      <c r="BU42" s="32"/>
      <c r="BV42" s="39"/>
      <c r="BW42" s="39"/>
      <c r="BX42" s="9"/>
      <c r="BY42" s="9"/>
      <c r="BZ42" s="3"/>
      <c r="CA42" s="3"/>
      <c r="CB42" s="3"/>
      <c r="CE42" s="3"/>
      <c r="CF42" s="3"/>
      <c r="CG42" s="3"/>
      <c r="CH42" s="3"/>
      <c r="CI42" s="3"/>
      <c r="CJ42" s="3"/>
      <c r="CK42" s="3"/>
      <c r="CL42" s="32"/>
      <c r="CM42" s="32"/>
      <c r="CP42" s="3"/>
      <c r="CQ42" s="3"/>
      <c r="CR42" s="3"/>
      <c r="CS42" s="3"/>
      <c r="CT42" s="3"/>
      <c r="CU42" s="46"/>
      <c r="CV42" s="46"/>
      <c r="CW42" s="46"/>
      <c r="CX42" s="46"/>
      <c r="CY42" s="46"/>
      <c r="CZ42" s="46"/>
      <c r="DA42" s="32"/>
      <c r="DB42" s="32"/>
      <c r="DC42" s="32"/>
      <c r="DD42" s="32"/>
      <c r="DE42" s="32"/>
      <c r="DF42" s="32"/>
      <c r="DG42" s="32"/>
      <c r="DH42" s="32"/>
      <c r="DL42" s="32"/>
      <c r="DM42" s="32"/>
      <c r="DN42" s="32"/>
      <c r="DO42" s="32"/>
    </row>
    <row r="43" spans="1:119" s="5" customFormat="1" ht="14.25" customHeight="1">
      <c r="A43" s="3" t="s">
        <v>19</v>
      </c>
      <c r="B43" s="6">
        <v>2000</v>
      </c>
      <c r="C43" s="6">
        <v>4</v>
      </c>
      <c r="D43" s="6" t="s">
        <v>9</v>
      </c>
      <c r="E43" s="6">
        <v>2</v>
      </c>
      <c r="F43" s="6" t="s">
        <v>18</v>
      </c>
      <c r="G43" s="3">
        <v>2</v>
      </c>
      <c r="H43" s="3"/>
      <c r="I43" s="18">
        <v>3278.9237770217605</v>
      </c>
      <c r="J43" s="20">
        <v>0.5143771300571214</v>
      </c>
      <c r="K43" s="9">
        <f t="shared" si="18"/>
        <v>16.8660340210051</v>
      </c>
      <c r="L43" s="7">
        <v>313.5866065679331</v>
      </c>
      <c r="M43" s="20">
        <v>2.0288604865582527</v>
      </c>
      <c r="N43" s="9">
        <f t="shared" si="31"/>
        <v>6.36223475179568</v>
      </c>
      <c r="O43" s="58">
        <v>237.5473735</v>
      </c>
      <c r="P43" s="20">
        <v>0.8345143769538862</v>
      </c>
      <c r="Q43" s="9">
        <f t="shared" si="32"/>
        <v>1.9823669839338458</v>
      </c>
      <c r="R43" s="9"/>
      <c r="S43" s="12">
        <v>2668.34587625154</v>
      </c>
      <c r="T43" s="20">
        <v>0.5143771300571214</v>
      </c>
      <c r="U43" s="9">
        <f t="shared" si="19"/>
        <v>13.725360938260218</v>
      </c>
      <c r="V43" s="12">
        <v>630.5875</v>
      </c>
      <c r="W43" s="20">
        <v>2.0288604865582527</v>
      </c>
      <c r="X43" s="9">
        <f t="shared" si="20"/>
        <v>12.793740620675521</v>
      </c>
      <c r="Y43" s="20">
        <v>271.3010228159734</v>
      </c>
      <c r="Z43" s="20">
        <v>0.8345143769538862</v>
      </c>
      <c r="AA43" s="9">
        <f t="shared" si="21"/>
        <v>2.264046040222241</v>
      </c>
      <c r="AB43" s="9"/>
      <c r="AC43" s="12">
        <v>630.5875</v>
      </c>
      <c r="AD43" s="19">
        <v>0.9833333333333334</v>
      </c>
      <c r="AE43" s="9">
        <v>6.433625555555556</v>
      </c>
      <c r="AF43" s="9">
        <v>262.67611396294507</v>
      </c>
      <c r="AG43" s="20">
        <v>0.8345143769538862</v>
      </c>
      <c r="AH43" s="9">
        <f t="shared" si="22"/>
        <v>2.1920699358445512</v>
      </c>
      <c r="AI43" s="9"/>
      <c r="AJ43" s="11">
        <f t="shared" si="33"/>
        <v>22.423032534038015</v>
      </c>
      <c r="AK43" s="7">
        <f t="shared" si="23"/>
        <v>3570.2343990675136</v>
      </c>
      <c r="AL43" s="10">
        <f t="shared" si="24"/>
        <v>159.22174637386453</v>
      </c>
      <c r="AM43" s="9">
        <f t="shared" si="25"/>
        <v>25.210635756734625</v>
      </c>
      <c r="AN43" s="9">
        <f t="shared" si="26"/>
        <v>141.6161985567453</v>
      </c>
      <c r="AO43" s="9">
        <f t="shared" si="27"/>
        <v>1.1243187431702222</v>
      </c>
      <c r="AP43" s="9">
        <f t="shared" si="28"/>
        <v>28.783147599157978</v>
      </c>
      <c r="AQ43" s="9">
        <f t="shared" si="29"/>
        <v>6.360115065119963</v>
      </c>
      <c r="AR43" s="9">
        <f t="shared" si="30"/>
        <v>8.625695491400108</v>
      </c>
      <c r="AS43" s="44"/>
      <c r="AT43" s="21"/>
      <c r="AU43" s="21"/>
      <c r="AV43" s="45"/>
      <c r="AW43" s="49"/>
      <c r="AX43" s="49"/>
      <c r="AY43" s="47"/>
      <c r="AZ43" s="47"/>
      <c r="BA43" s="47"/>
      <c r="BB43" s="47"/>
      <c r="BC43" s="50"/>
      <c r="BD43" s="50"/>
      <c r="BE43" s="50"/>
      <c r="BF43" s="47"/>
      <c r="BG43" s="47"/>
      <c r="BH43" s="47"/>
      <c r="BI43" s="47"/>
      <c r="BJ43" s="50"/>
      <c r="BK43" s="50"/>
      <c r="BL43" s="50"/>
      <c r="BM43" s="47"/>
      <c r="BN43" s="47"/>
      <c r="BO43" s="47"/>
      <c r="BP43" s="47"/>
      <c r="BQ43" s="47"/>
      <c r="BR43" s="47"/>
      <c r="BS43" s="50"/>
      <c r="BT43" s="32"/>
      <c r="BU43" s="32"/>
      <c r="BV43" s="39"/>
      <c r="BW43" s="39"/>
      <c r="BX43" s="9"/>
      <c r="BY43" s="9"/>
      <c r="BZ43" s="3"/>
      <c r="CA43" s="3"/>
      <c r="CB43" s="3"/>
      <c r="CE43" s="3"/>
      <c r="CF43" s="36"/>
      <c r="CG43" s="36"/>
      <c r="CH43" s="36"/>
      <c r="CI43" s="36"/>
      <c r="CJ43" s="36"/>
      <c r="CK43" s="36"/>
      <c r="CL43" s="34"/>
      <c r="CM43" s="34"/>
      <c r="CP43" s="3"/>
      <c r="CQ43" s="3"/>
      <c r="CR43" s="3"/>
      <c r="CS43" s="3"/>
      <c r="CT43" s="3"/>
      <c r="CU43" s="46"/>
      <c r="CV43" s="46"/>
      <c r="CW43" s="46"/>
      <c r="CX43" s="46"/>
      <c r="CY43" s="46"/>
      <c r="CZ43" s="46"/>
      <c r="DA43" s="32"/>
      <c r="DB43" s="32"/>
      <c r="DC43" s="32"/>
      <c r="DD43" s="32"/>
      <c r="DE43" s="32"/>
      <c r="DF43" s="32"/>
      <c r="DG43" s="32"/>
      <c r="DH43" s="32"/>
      <c r="DJ43" s="4"/>
      <c r="DK43" s="4"/>
      <c r="DL43" s="32"/>
      <c r="DM43" s="32"/>
      <c r="DN43" s="32"/>
      <c r="DO43" s="32"/>
    </row>
    <row r="44" spans="1:91" s="5" customFormat="1" ht="12.75">
      <c r="A44" s="3" t="s">
        <v>19</v>
      </c>
      <c r="B44" s="6">
        <v>2000</v>
      </c>
      <c r="C44" s="6">
        <v>5</v>
      </c>
      <c r="D44" s="6" t="s">
        <v>9</v>
      </c>
      <c r="E44" s="6">
        <v>3</v>
      </c>
      <c r="F44" s="6" t="s">
        <v>16</v>
      </c>
      <c r="G44" s="3">
        <v>2</v>
      </c>
      <c r="H44" s="3"/>
      <c r="I44" s="18">
        <v>2121.582132276962</v>
      </c>
      <c r="J44" s="20">
        <v>0.5513095469844594</v>
      </c>
      <c r="K44" s="9">
        <f t="shared" si="18"/>
        <v>11.696484842359355</v>
      </c>
      <c r="L44" s="7">
        <v>329.5168927808341</v>
      </c>
      <c r="M44" s="20">
        <v>2.434196818097923</v>
      </c>
      <c r="N44" s="9">
        <f t="shared" si="31"/>
        <v>8.02108971916621</v>
      </c>
      <c r="O44" s="59">
        <v>67.58580974</v>
      </c>
      <c r="P44" s="20">
        <v>1.02548841803781</v>
      </c>
      <c r="Q44" s="9">
        <f t="shared" si="32"/>
        <v>0.6930846511207701</v>
      </c>
      <c r="R44" s="9"/>
      <c r="S44" s="12">
        <v>1793.8307768960608</v>
      </c>
      <c r="T44" s="20">
        <v>0.5513095469844594</v>
      </c>
      <c r="U44" s="9">
        <f t="shared" si="19"/>
        <v>9.88956032977348</v>
      </c>
      <c r="V44" s="12">
        <v>430.8201388888889</v>
      </c>
      <c r="W44" s="20">
        <v>2.434196818097923</v>
      </c>
      <c r="X44" s="9">
        <f t="shared" si="20"/>
        <v>10.487010112558387</v>
      </c>
      <c r="Y44" s="20">
        <v>185.0858553816793</v>
      </c>
      <c r="Z44" s="20">
        <v>1.02548841803781</v>
      </c>
      <c r="AA44" s="9">
        <f t="shared" si="21"/>
        <v>1.898034010365332</v>
      </c>
      <c r="AB44" s="9"/>
      <c r="AC44" s="12">
        <v>430.8201388888889</v>
      </c>
      <c r="AD44" s="19">
        <v>0.9491666666666667</v>
      </c>
      <c r="AE44" s="9">
        <v>3.7837999305555554</v>
      </c>
      <c r="AF44" s="9">
        <v>194.27804193835044</v>
      </c>
      <c r="AG44" s="20">
        <v>1.02548841803781</v>
      </c>
      <c r="AH44" s="9">
        <f t="shared" si="22"/>
        <v>1.9922988188684232</v>
      </c>
      <c r="AI44" s="9"/>
      <c r="AJ44" s="11">
        <f t="shared" si="33"/>
        <v>15.57139427069437</v>
      </c>
      <c r="AK44" s="7">
        <f t="shared" si="23"/>
        <v>2409.736771166629</v>
      </c>
      <c r="AL44" s="10">
        <f t="shared" si="24"/>
        <v>154.75407849005498</v>
      </c>
      <c r="AM44" s="9">
        <f t="shared" si="25"/>
        <v>20.410659212646337</v>
      </c>
      <c r="AN44" s="9">
        <f t="shared" si="26"/>
        <v>118.06266255592415</v>
      </c>
      <c r="AO44" s="9">
        <f t="shared" si="27"/>
        <v>1.3107791670948532</v>
      </c>
      <c r="AP44" s="9">
        <f t="shared" si="28"/>
        <v>22.2746044526972</v>
      </c>
      <c r="AQ44" s="9">
        <f t="shared" si="29"/>
        <v>6.703210182002831</v>
      </c>
      <c r="AR44" s="9">
        <f t="shared" si="30"/>
        <v>5.776098749423978</v>
      </c>
      <c r="AS44" s="44"/>
      <c r="AT44" s="27"/>
      <c r="AU44" s="27"/>
      <c r="BS44"/>
      <c r="BT44" s="32"/>
      <c r="BU44" s="32"/>
      <c r="BV44" s="39"/>
      <c r="BW44" s="39"/>
      <c r="BX44" s="9"/>
      <c r="BY44" s="9"/>
      <c r="BZ44" s="3"/>
      <c r="CA44" s="3"/>
      <c r="CB44" s="3"/>
      <c r="CE44" s="3"/>
      <c r="CF44" s="36"/>
      <c r="CG44" s="36"/>
      <c r="CH44" s="36"/>
      <c r="CI44" s="36"/>
      <c r="CJ44" s="36"/>
      <c r="CK44" s="36"/>
      <c r="CL44" s="34"/>
      <c r="CM44" s="34"/>
    </row>
    <row r="45" spans="1:91" s="5" customFormat="1" ht="12.75">
      <c r="A45" s="3" t="s">
        <v>19</v>
      </c>
      <c r="B45" s="6">
        <v>2000</v>
      </c>
      <c r="C45" s="6">
        <v>5</v>
      </c>
      <c r="D45" s="6" t="s">
        <v>9</v>
      </c>
      <c r="E45" s="6">
        <v>3</v>
      </c>
      <c r="F45" s="6" t="s">
        <v>17</v>
      </c>
      <c r="G45" s="3">
        <v>2</v>
      </c>
      <c r="H45" s="3"/>
      <c r="I45" s="18">
        <v>3057.2554514691305</v>
      </c>
      <c r="J45" s="20">
        <v>0.612753570080431</v>
      </c>
      <c r="K45" s="9">
        <f t="shared" si="18"/>
        <v>18.733441925355695</v>
      </c>
      <c r="L45" s="7">
        <v>396.32902787219575</v>
      </c>
      <c r="M45" s="20">
        <v>2.3465233934401106</v>
      </c>
      <c r="N45" s="9">
        <f t="shared" si="31"/>
        <v>9.29995335401485</v>
      </c>
      <c r="O45" s="58">
        <v>88.90129864</v>
      </c>
      <c r="P45" s="20">
        <v>0.8913296691699969</v>
      </c>
      <c r="Q45" s="9">
        <f t="shared" si="32"/>
        <v>0.7924036510557428</v>
      </c>
      <c r="R45" s="9"/>
      <c r="S45" s="18">
        <v>2549.6362633489343</v>
      </c>
      <c r="T45" s="20">
        <v>0.612753570080431</v>
      </c>
      <c r="U45" s="9">
        <f t="shared" si="19"/>
        <v>15.622987227735894</v>
      </c>
      <c r="V45" s="18">
        <v>565.5597222222223</v>
      </c>
      <c r="W45" s="20">
        <v>2.3465233934401106</v>
      </c>
      <c r="X45" s="9">
        <f t="shared" si="20"/>
        <v>13.270991185819353</v>
      </c>
      <c r="Y45" s="20">
        <v>160.9373837355336</v>
      </c>
      <c r="Z45" s="20">
        <v>0.8913296691699969</v>
      </c>
      <c r="AA45" s="9">
        <f t="shared" si="21"/>
        <v>1.43448265002078</v>
      </c>
      <c r="AB45" s="9"/>
      <c r="AC45" s="18">
        <v>565.5597222222223</v>
      </c>
      <c r="AD45" s="19">
        <v>1.0066666666666666</v>
      </c>
      <c r="AE45" s="9">
        <v>5.270890555555556</v>
      </c>
      <c r="AF45" s="9">
        <v>268.38961759836246</v>
      </c>
      <c r="AG45" s="20">
        <v>0.8913296691699969</v>
      </c>
      <c r="AH45" s="9">
        <f t="shared" si="22"/>
        <v>2.392236290626104</v>
      </c>
      <c r="AI45" s="9"/>
      <c r="AJ45" s="11">
        <f t="shared" si="33"/>
        <v>22.32836043331223</v>
      </c>
      <c r="AK45" s="7">
        <f t="shared" si="23"/>
        <v>3276.1333693066904</v>
      </c>
      <c r="AL45" s="10">
        <f t="shared" si="24"/>
        <v>146.72520981070093</v>
      </c>
      <c r="AM45" s="9">
        <f t="shared" si="25"/>
        <v>28.825798930426288</v>
      </c>
      <c r="AN45" s="9">
        <f t="shared" si="26"/>
        <v>113.65282111395904</v>
      </c>
      <c r="AO45" s="9">
        <f t="shared" si="27"/>
        <v>1.2909948769646502</v>
      </c>
      <c r="AP45" s="9">
        <f t="shared" si="28"/>
        <v>30.328461063576025</v>
      </c>
      <c r="AQ45" s="9">
        <f t="shared" si="29"/>
        <v>8.000100630263795</v>
      </c>
      <c r="AR45" s="9">
        <f t="shared" si="30"/>
        <v>7.66312684618166</v>
      </c>
      <c r="AS45" s="44"/>
      <c r="AT45" s="44"/>
      <c r="AU45" s="44"/>
      <c r="BS45"/>
      <c r="BT45" s="32"/>
      <c r="BU45" s="32"/>
      <c r="BV45" s="39"/>
      <c r="BW45" s="39"/>
      <c r="BX45" s="9"/>
      <c r="BY45" s="9"/>
      <c r="BZ45" s="3"/>
      <c r="CA45" s="3"/>
      <c r="CB45" s="3"/>
      <c r="CE45" s="3"/>
      <c r="CF45" s="36"/>
      <c r="CG45" s="36"/>
      <c r="CH45" s="36"/>
      <c r="CI45" s="36"/>
      <c r="CJ45" s="36"/>
      <c r="CK45" s="36"/>
      <c r="CL45" s="34"/>
      <c r="CM45" s="34"/>
    </row>
    <row r="46" spans="1:91" s="5" customFormat="1" ht="12.75">
      <c r="A46" s="3" t="s">
        <v>19</v>
      </c>
      <c r="B46" s="6">
        <v>2000</v>
      </c>
      <c r="C46" s="6">
        <v>5</v>
      </c>
      <c r="D46" s="6" t="s">
        <v>9</v>
      </c>
      <c r="E46" s="6">
        <v>3</v>
      </c>
      <c r="F46" s="6" t="s">
        <v>18</v>
      </c>
      <c r="G46" s="3">
        <v>2</v>
      </c>
      <c r="H46" s="3"/>
      <c r="I46" s="18">
        <v>2671.364637246624</v>
      </c>
      <c r="J46" s="20">
        <v>0.7177740337141548</v>
      </c>
      <c r="K46" s="9">
        <f t="shared" si="18"/>
        <v>19.174361711978595</v>
      </c>
      <c r="L46" s="7">
        <v>219.5750160978751</v>
      </c>
      <c r="M46" s="17">
        <v>2.5422889698443107</v>
      </c>
      <c r="N46" s="9">
        <f t="shared" si="31"/>
        <v>5.582231414790149</v>
      </c>
      <c r="O46" s="58">
        <v>161.4229011</v>
      </c>
      <c r="P46" s="20">
        <v>0.971546779488877</v>
      </c>
      <c r="Q46" s="9">
        <f t="shared" si="32"/>
        <v>1.5682989969945649</v>
      </c>
      <c r="R46" s="9"/>
      <c r="S46" s="18">
        <v>2179.283329833575</v>
      </c>
      <c r="T46" s="20">
        <v>0.7177740337141548</v>
      </c>
      <c r="U46" s="9">
        <f t="shared" si="19"/>
        <v>15.6423298626066</v>
      </c>
      <c r="V46" s="18">
        <v>535.3868055555556</v>
      </c>
      <c r="W46" s="17">
        <v>2.5422889698443107</v>
      </c>
      <c r="X46" s="9">
        <f t="shared" si="20"/>
        <v>13.611079703640698</v>
      </c>
      <c r="Y46" s="17">
        <v>197.55959189309073</v>
      </c>
      <c r="Z46" s="20">
        <v>0.971546779488877</v>
      </c>
      <c r="AA46" s="9">
        <f t="shared" si="21"/>
        <v>1.9193838526086915</v>
      </c>
      <c r="AB46" s="9"/>
      <c r="AC46" s="18">
        <v>535.3868055555556</v>
      </c>
      <c r="AD46" s="19">
        <v>0.8775</v>
      </c>
      <c r="AE46" s="9">
        <v>4.618577291666666</v>
      </c>
      <c r="AF46" s="9">
        <v>350.82814363780193</v>
      </c>
      <c r="AG46" s="20">
        <v>0.971546779488877</v>
      </c>
      <c r="AH46" s="9">
        <f t="shared" si="22"/>
        <v>3.4084595310536763</v>
      </c>
      <c r="AI46" s="9"/>
      <c r="AJ46" s="11">
        <f t="shared" si="33"/>
        <v>22.18029100688196</v>
      </c>
      <c r="AK46" s="7">
        <f t="shared" si="23"/>
        <v>2912.229727282221</v>
      </c>
      <c r="AL46" s="10">
        <f t="shared" si="24"/>
        <v>131.2980846995485</v>
      </c>
      <c r="AM46" s="9">
        <f t="shared" si="25"/>
        <v>26.324892123763306</v>
      </c>
      <c r="AN46" s="9">
        <f t="shared" si="26"/>
        <v>110.62646386510244</v>
      </c>
      <c r="AO46" s="9">
        <f t="shared" si="27"/>
        <v>1.1868596365843616</v>
      </c>
      <c r="AP46" s="9">
        <f t="shared" si="28"/>
        <v>31.172793418855992</v>
      </c>
      <c r="AQ46" s="9">
        <f t="shared" si="29"/>
        <v>8.992502411974034</v>
      </c>
      <c r="AR46" s="9">
        <f t="shared" si="30"/>
        <v>8.027036822720342</v>
      </c>
      <c r="AS46" s="44"/>
      <c r="AT46" s="44"/>
      <c r="AU46" s="44"/>
      <c r="BS46"/>
      <c r="BT46" s="32"/>
      <c r="BU46" s="32"/>
      <c r="BV46" s="39"/>
      <c r="BW46" s="39"/>
      <c r="BX46" s="9"/>
      <c r="BY46" s="9"/>
      <c r="BZ46" s="3"/>
      <c r="CA46" s="3"/>
      <c r="CB46" s="3"/>
      <c r="CE46" s="3"/>
      <c r="CF46" s="36"/>
      <c r="CG46" s="36"/>
      <c r="CH46" s="36"/>
      <c r="CI46" s="36"/>
      <c r="CJ46" s="36"/>
      <c r="CK46" s="36"/>
      <c r="CL46" s="34"/>
      <c r="CM46" s="34"/>
    </row>
    <row r="47" spans="1:91" s="5" customFormat="1" ht="12.75">
      <c r="A47" s="3" t="s">
        <v>19</v>
      </c>
      <c r="B47" s="6">
        <v>2000</v>
      </c>
      <c r="C47" s="6">
        <v>2</v>
      </c>
      <c r="D47" s="6" t="s">
        <v>8</v>
      </c>
      <c r="E47" s="6">
        <v>1</v>
      </c>
      <c r="F47" s="6" t="s">
        <v>16</v>
      </c>
      <c r="G47" s="3">
        <v>2</v>
      </c>
      <c r="H47" s="3"/>
      <c r="I47" s="18">
        <v>1847.668696342683</v>
      </c>
      <c r="J47" s="20">
        <v>0.7175269560253326</v>
      </c>
      <c r="K47" s="9">
        <f t="shared" si="18"/>
        <v>13.257520954300599</v>
      </c>
      <c r="L47" s="7">
        <v>387.6811594202899</v>
      </c>
      <c r="M47" s="20">
        <v>2.5077592672999556</v>
      </c>
      <c r="N47" s="9">
        <f t="shared" si="31"/>
        <v>9.722110202938234</v>
      </c>
      <c r="O47" s="58">
        <v>162.1589927</v>
      </c>
      <c r="P47" s="20">
        <v>0.9775621876060999</v>
      </c>
      <c r="Q47" s="9">
        <f t="shared" si="32"/>
        <v>1.5852049964381358</v>
      </c>
      <c r="R47" s="9"/>
      <c r="S47" s="12">
        <v>1633.0170087572678</v>
      </c>
      <c r="T47" s="20">
        <v>0.7175269560253326</v>
      </c>
      <c r="U47" s="9">
        <f t="shared" si="19"/>
        <v>11.717337234311962</v>
      </c>
      <c r="V47" s="12">
        <v>455.0388888888889</v>
      </c>
      <c r="W47" s="20">
        <v>2.5077592672999556</v>
      </c>
      <c r="X47" s="9">
        <f t="shared" si="20"/>
        <v>11.41127990592986</v>
      </c>
      <c r="Y47" s="20">
        <v>103.83524095951464</v>
      </c>
      <c r="Z47" s="20">
        <v>0.9775621876060999</v>
      </c>
      <c r="AA47" s="9">
        <f t="shared" si="21"/>
        <v>1.0150540530298964</v>
      </c>
      <c r="AB47" s="9"/>
      <c r="AC47" s="12">
        <v>455.0388888888889</v>
      </c>
      <c r="AD47" s="19">
        <v>1.0333333333333332</v>
      </c>
      <c r="AE47" s="9">
        <v>4.736268888888889</v>
      </c>
      <c r="AF47" s="9">
        <v>134.7069180560947</v>
      </c>
      <c r="AG47" s="20">
        <v>0.9775621876060999</v>
      </c>
      <c r="AH47" s="9">
        <f t="shared" si="22"/>
        <v>1.3168438950059158</v>
      </c>
      <c r="AI47" s="9"/>
      <c r="AJ47" s="11">
        <f t="shared" si="33"/>
        <v>17.46866017623075</v>
      </c>
      <c r="AK47" s="7">
        <f t="shared" si="23"/>
        <v>2191.891138605671</v>
      </c>
      <c r="AL47" s="10">
        <f t="shared" si="24"/>
        <v>125.47562987046555</v>
      </c>
      <c r="AM47" s="9">
        <f t="shared" si="25"/>
        <v>24.56483615367697</v>
      </c>
      <c r="AN47" s="9">
        <f t="shared" si="26"/>
        <v>89.22881165961203</v>
      </c>
      <c r="AO47" s="9">
        <f t="shared" si="27"/>
        <v>1.406223253864761</v>
      </c>
      <c r="AP47" s="9">
        <f t="shared" si="28"/>
        <v>24.143671193271718</v>
      </c>
      <c r="AQ47" s="9">
        <f t="shared" si="29"/>
        <v>6.675011017040969</v>
      </c>
      <c r="AR47" s="9">
        <f t="shared" si="30"/>
        <v>6.053112783894805</v>
      </c>
      <c r="AS47" s="44"/>
      <c r="AT47" s="44"/>
      <c r="AU47" s="44"/>
      <c r="BS47"/>
      <c r="BT47" s="32"/>
      <c r="BU47" s="32"/>
      <c r="BV47" s="39"/>
      <c r="BW47" s="39"/>
      <c r="BX47" s="9"/>
      <c r="BY47" s="9"/>
      <c r="BZ47" s="3"/>
      <c r="CA47" s="3"/>
      <c r="CB47" s="3"/>
      <c r="CE47" s="3"/>
      <c r="CF47" s="36"/>
      <c r="CG47" s="36"/>
      <c r="CH47" s="36"/>
      <c r="CI47" s="36"/>
      <c r="CJ47" s="36"/>
      <c r="CK47" s="36"/>
      <c r="CL47" s="34"/>
      <c r="CM47" s="34"/>
    </row>
    <row r="48" spans="1:91" ht="12.75">
      <c r="A48" s="3" t="s">
        <v>19</v>
      </c>
      <c r="B48" s="6">
        <v>2000</v>
      </c>
      <c r="C48" s="6">
        <v>2</v>
      </c>
      <c r="D48" s="6" t="s">
        <v>8</v>
      </c>
      <c r="E48" s="6">
        <v>1</v>
      </c>
      <c r="F48" s="6" t="s">
        <v>17</v>
      </c>
      <c r="G48" s="3">
        <v>2</v>
      </c>
      <c r="H48" s="3"/>
      <c r="I48" s="18">
        <v>2537.3066341183467</v>
      </c>
      <c r="J48" s="9">
        <v>0.7437933076938672</v>
      </c>
      <c r="K48" s="9">
        <f t="shared" si="18"/>
        <v>18.87231694024478</v>
      </c>
      <c r="L48" s="7">
        <v>364.51418225709114</v>
      </c>
      <c r="M48" s="9">
        <v>2.358980647791755</v>
      </c>
      <c r="N48" s="9">
        <f t="shared" si="31"/>
        <v>8.598819017901148</v>
      </c>
      <c r="O48" s="10">
        <v>127.2390719</v>
      </c>
      <c r="P48" s="9">
        <v>1.199066306573967</v>
      </c>
      <c r="Q48" s="9">
        <f t="shared" si="32"/>
        <v>1.5256808399503243</v>
      </c>
      <c r="R48" s="9"/>
      <c r="S48" s="7">
        <v>2278.151886418803</v>
      </c>
      <c r="T48" s="9">
        <v>0.7437933076938672</v>
      </c>
      <c r="U48" s="9">
        <f t="shared" si="19"/>
        <v>16.944741270284645</v>
      </c>
      <c r="V48" s="7">
        <v>537.3479166666666</v>
      </c>
      <c r="W48" s="9">
        <v>2.358980647791755</v>
      </c>
      <c r="X48" s="9">
        <f t="shared" si="20"/>
        <v>12.675933365478834</v>
      </c>
      <c r="Y48" s="9">
        <v>142.56035808402018</v>
      </c>
      <c r="Z48" s="9">
        <v>1.199066306573967</v>
      </c>
      <c r="AA48" s="9">
        <f t="shared" si="21"/>
        <v>1.7093932203166826</v>
      </c>
      <c r="AB48" s="9"/>
      <c r="AC48" s="7">
        <v>537.3479166666666</v>
      </c>
      <c r="AD48" s="19">
        <v>0.9858333333333333</v>
      </c>
      <c r="AE48" s="9">
        <v>5.3438035416666665</v>
      </c>
      <c r="AF48" s="9">
        <v>122.36355740837108</v>
      </c>
      <c r="AG48" s="9">
        <v>1.199066306573967</v>
      </c>
      <c r="AH48" s="9">
        <f t="shared" si="22"/>
        <v>1.4672201884090708</v>
      </c>
      <c r="AI48" s="9"/>
      <c r="AJ48" s="11">
        <f t="shared" si="33"/>
        <v>23.997938032267996</v>
      </c>
      <c r="AK48" s="7">
        <f t="shared" si="23"/>
        <v>2958.0601611694897</v>
      </c>
      <c r="AL48" s="10">
        <f t="shared" si="24"/>
        <v>123.2630969040772</v>
      </c>
      <c r="AM48" s="9">
        <f t="shared" si="25"/>
        <v>28.996816798096255</v>
      </c>
      <c r="AN48" s="9">
        <f t="shared" si="26"/>
        <v>102.01327206935683</v>
      </c>
      <c r="AO48" s="9">
        <f t="shared" si="27"/>
        <v>1.2083045117920836</v>
      </c>
      <c r="AP48" s="9">
        <f t="shared" si="28"/>
        <v>31.330067856080163</v>
      </c>
      <c r="AQ48" s="9">
        <f t="shared" si="29"/>
        <v>7.332129823812167</v>
      </c>
      <c r="AR48" s="9">
        <f t="shared" si="30"/>
        <v>6.811023730075737</v>
      </c>
      <c r="AS48" s="44"/>
      <c r="AT48" s="44"/>
      <c r="AU48" s="44"/>
      <c r="BT48" s="32"/>
      <c r="BU48" s="32"/>
      <c r="BV48" s="39"/>
      <c r="BW48" s="39"/>
      <c r="BX48" s="9"/>
      <c r="BY48" s="9"/>
      <c r="BZ48" s="3"/>
      <c r="CA48" s="3"/>
      <c r="CB48" s="3"/>
      <c r="CE48" s="3"/>
      <c r="CF48" s="37"/>
      <c r="CG48" s="37"/>
      <c r="CH48" s="37"/>
      <c r="CI48" s="37"/>
      <c r="CJ48" s="37"/>
      <c r="CK48" s="37"/>
      <c r="CL48" s="35"/>
      <c r="CM48" s="35"/>
    </row>
    <row r="49" spans="1:91" ht="12.75">
      <c r="A49" s="3" t="s">
        <v>19</v>
      </c>
      <c r="B49" s="6">
        <v>2000</v>
      </c>
      <c r="C49" s="6">
        <v>2</v>
      </c>
      <c r="D49" s="6" t="s">
        <v>8</v>
      </c>
      <c r="E49" s="6">
        <v>1</v>
      </c>
      <c r="F49" s="6" t="s">
        <v>18</v>
      </c>
      <c r="G49" s="3">
        <v>2</v>
      </c>
      <c r="H49" s="3"/>
      <c r="I49" s="18">
        <v>2114.393001338275</v>
      </c>
      <c r="J49" s="9">
        <v>0.6308749896304258</v>
      </c>
      <c r="K49" s="9">
        <f t="shared" si="18"/>
        <v>13.339176627939292</v>
      </c>
      <c r="L49" s="7">
        <v>234.42319555829732</v>
      </c>
      <c r="M49" s="9">
        <v>2.7688962595900457</v>
      </c>
      <c r="N49" s="9">
        <f t="shared" si="31"/>
        <v>6.490935093425153</v>
      </c>
      <c r="O49" s="10">
        <v>121.3662545</v>
      </c>
      <c r="P49" s="9">
        <v>0.6250960073051458</v>
      </c>
      <c r="Q49" s="9">
        <f t="shared" si="32"/>
        <v>0.7586556110953018</v>
      </c>
      <c r="R49" s="9"/>
      <c r="S49" s="7">
        <v>1841.7175737829643</v>
      </c>
      <c r="T49" s="9">
        <v>0.6308749896304258</v>
      </c>
      <c r="U49" s="9">
        <f t="shared" si="19"/>
        <v>11.618935552625006</v>
      </c>
      <c r="V49" s="7">
        <v>593.4090277777777</v>
      </c>
      <c r="W49" s="9">
        <v>2.7688962595900457</v>
      </c>
      <c r="X49" s="9">
        <f t="shared" si="20"/>
        <v>16.43088037420854</v>
      </c>
      <c r="Y49" s="9">
        <v>81.42677984750172</v>
      </c>
      <c r="Z49" s="9">
        <v>0.6250960073051458</v>
      </c>
      <c r="AA49" s="9">
        <f t="shared" si="21"/>
        <v>0.5089955497038844</v>
      </c>
      <c r="AB49" s="9"/>
      <c r="AC49" s="7">
        <v>593.4090277777777</v>
      </c>
      <c r="AD49" s="19">
        <v>1.1425</v>
      </c>
      <c r="AE49" s="9">
        <v>7.171397847222222</v>
      </c>
      <c r="AF49" s="9">
        <v>161.00771689401896</v>
      </c>
      <c r="AG49" s="9">
        <v>0.6250960073051458</v>
      </c>
      <c r="AH49" s="9">
        <f t="shared" si="22"/>
        <v>1.0064528097576853</v>
      </c>
      <c r="AI49" s="9"/>
      <c r="AJ49" s="11">
        <f t="shared" si="33"/>
        <v>19.29932894955111</v>
      </c>
      <c r="AK49" s="7">
        <f t="shared" si="23"/>
        <v>2516.5533814082437</v>
      </c>
      <c r="AL49" s="10">
        <f t="shared" si="24"/>
        <v>130.3959007065257</v>
      </c>
      <c r="AM49" s="9">
        <f t="shared" si="25"/>
        <v>20.58876733245975</v>
      </c>
      <c r="AN49" s="9">
        <f t="shared" si="26"/>
        <v>122.22943417504685</v>
      </c>
      <c r="AO49" s="9">
        <f t="shared" si="27"/>
        <v>1.0668126019448272</v>
      </c>
      <c r="AP49" s="9">
        <f t="shared" si="28"/>
        <v>28.55881147653743</v>
      </c>
      <c r="AQ49" s="9">
        <f t="shared" si="29"/>
        <v>9.259482526986318</v>
      </c>
      <c r="AR49" s="9">
        <f t="shared" si="30"/>
        <v>8.177850656979906</v>
      </c>
      <c r="AS49" s="44"/>
      <c r="AT49" s="44"/>
      <c r="AU49" s="44"/>
      <c r="BT49" s="32"/>
      <c r="BU49" s="32"/>
      <c r="BV49" s="39"/>
      <c r="BW49" s="39"/>
      <c r="BX49" s="9"/>
      <c r="BY49" s="9"/>
      <c r="BZ49" s="3"/>
      <c r="CA49" s="3"/>
      <c r="CB49" s="3"/>
      <c r="CE49" s="3"/>
      <c r="CF49" s="37"/>
      <c r="CG49" s="37"/>
      <c r="CH49" s="37"/>
      <c r="CI49" s="37"/>
      <c r="CJ49" s="37"/>
      <c r="CK49" s="37"/>
      <c r="CL49" s="35"/>
      <c r="CM49" s="35"/>
    </row>
    <row r="50" spans="1:91" ht="12.75">
      <c r="A50" s="3" t="s">
        <v>19</v>
      </c>
      <c r="B50" s="6">
        <v>2000</v>
      </c>
      <c r="C50" s="6">
        <v>3</v>
      </c>
      <c r="D50" s="6" t="s">
        <v>8</v>
      </c>
      <c r="E50" s="6">
        <v>2</v>
      </c>
      <c r="F50" s="6" t="s">
        <v>16</v>
      </c>
      <c r="G50" s="3">
        <v>2</v>
      </c>
      <c r="H50" s="3"/>
      <c r="I50" s="18">
        <v>2185.709206313153</v>
      </c>
      <c r="J50" s="9">
        <v>0.6031487086596122</v>
      </c>
      <c r="K50" s="9">
        <f t="shared" si="18"/>
        <v>13.183076852932043</v>
      </c>
      <c r="L50" s="7">
        <v>362.3188405797102</v>
      </c>
      <c r="M50" s="9">
        <v>2.710809272919669</v>
      </c>
      <c r="N50" s="9">
        <f t="shared" si="31"/>
        <v>9.821772727969815</v>
      </c>
      <c r="O50" s="10">
        <v>119.9484492</v>
      </c>
      <c r="P50" s="9">
        <v>0.814114446133137</v>
      </c>
      <c r="Q50" s="9">
        <f t="shared" si="32"/>
        <v>0.9765176528498672</v>
      </c>
      <c r="R50" s="9"/>
      <c r="S50" s="7">
        <v>2010.5569059748354</v>
      </c>
      <c r="T50" s="9">
        <v>0.6031487086596122</v>
      </c>
      <c r="U50" s="9">
        <f t="shared" si="19"/>
        <v>12.126648015253874</v>
      </c>
      <c r="V50" s="7">
        <v>492.3875</v>
      </c>
      <c r="W50" s="9">
        <v>2.710809272919669</v>
      </c>
      <c r="X50" s="9">
        <f t="shared" si="20"/>
        <v>13.347686008697336</v>
      </c>
      <c r="Y50" s="9">
        <v>84.22604983794695</v>
      </c>
      <c r="Z50" s="9">
        <v>0.814114446133137</v>
      </c>
      <c r="AA50" s="9">
        <f t="shared" si="21"/>
        <v>0.6856964391380217</v>
      </c>
      <c r="AB50" s="9"/>
      <c r="AC50" s="7">
        <v>492.3875</v>
      </c>
      <c r="AD50" s="19">
        <v>0.9983333333333334</v>
      </c>
      <c r="AE50" s="9">
        <v>5.068802361111111</v>
      </c>
      <c r="AF50" s="9">
        <v>226.73203202095047</v>
      </c>
      <c r="AG50" s="9">
        <v>0.814114446133137</v>
      </c>
      <c r="AH50" s="9">
        <f t="shared" si="22"/>
        <v>1.8458582266937678</v>
      </c>
      <c r="AI50" s="9"/>
      <c r="AJ50" s="11">
        <f t="shared" si="33"/>
        <v>17.88114681550301</v>
      </c>
      <c r="AK50" s="7">
        <f t="shared" si="23"/>
        <v>2587.170455812782</v>
      </c>
      <c r="AL50" s="10">
        <f t="shared" si="24"/>
        <v>144.68705405235517</v>
      </c>
      <c r="AM50" s="9">
        <f t="shared" si="25"/>
        <v>23.981367233751726</v>
      </c>
      <c r="AN50" s="9">
        <f t="shared" si="26"/>
        <v>107.88252523699153</v>
      </c>
      <c r="AO50" s="9">
        <f t="shared" si="27"/>
        <v>1.341153757149391</v>
      </c>
      <c r="AP50" s="9">
        <f t="shared" si="28"/>
        <v>26.160030463089228</v>
      </c>
      <c r="AQ50" s="9">
        <f t="shared" si="29"/>
        <v>8.27888364758622</v>
      </c>
      <c r="AR50" s="9">
        <f t="shared" si="30"/>
        <v>6.914660587804878</v>
      </c>
      <c r="AS50" s="44"/>
      <c r="AT50" s="44"/>
      <c r="AU50" s="44"/>
      <c r="BT50" s="32"/>
      <c r="BU50" s="32"/>
      <c r="BV50" s="39"/>
      <c r="BW50" s="39"/>
      <c r="BX50" s="9"/>
      <c r="BY50" s="9"/>
      <c r="BZ50" s="3"/>
      <c r="CA50" s="3"/>
      <c r="CB50" s="3"/>
      <c r="CE50" s="3"/>
      <c r="CF50" s="37"/>
      <c r="CG50" s="37"/>
      <c r="CH50" s="37"/>
      <c r="CI50" s="37"/>
      <c r="CJ50" s="37"/>
      <c r="CK50" s="37"/>
      <c r="CL50" s="35"/>
      <c r="CM50" s="35"/>
    </row>
    <row r="51" spans="1:91" ht="12.75">
      <c r="A51" s="3" t="s">
        <v>19</v>
      </c>
      <c r="B51" s="6">
        <v>2000</v>
      </c>
      <c r="C51" s="6">
        <v>3</v>
      </c>
      <c r="D51" s="6" t="s">
        <v>8</v>
      </c>
      <c r="E51" s="6">
        <v>2</v>
      </c>
      <c r="F51" s="6" t="s">
        <v>17</v>
      </c>
      <c r="G51" s="3">
        <v>2</v>
      </c>
      <c r="H51" s="3"/>
      <c r="I51" s="18">
        <v>2855.716047757025</v>
      </c>
      <c r="J51" s="9">
        <v>0.6849341452718892</v>
      </c>
      <c r="K51" s="9">
        <f t="shared" si="18"/>
        <v>19.559774303096756</v>
      </c>
      <c r="L51" s="7">
        <v>368.135184067592</v>
      </c>
      <c r="M51" s="9">
        <v>2.724590162470351</v>
      </c>
      <c r="N51" s="9">
        <f t="shared" si="31"/>
        <v>10.03017500969773</v>
      </c>
      <c r="O51" s="10">
        <v>89.79124003</v>
      </c>
      <c r="P51" s="9">
        <v>0.8515064998964738</v>
      </c>
      <c r="Q51" s="9">
        <f t="shared" si="32"/>
        <v>0.7645782451930944</v>
      </c>
      <c r="R51" s="9"/>
      <c r="S51" s="7">
        <v>2553.6296620902926</v>
      </c>
      <c r="T51" s="9">
        <v>0.6849341452718892</v>
      </c>
      <c r="U51" s="9">
        <f t="shared" si="19"/>
        <v>17.49068149944758</v>
      </c>
      <c r="V51" s="7">
        <v>498.30763888888896</v>
      </c>
      <c r="W51" s="9">
        <v>2.724590162470351</v>
      </c>
      <c r="X51" s="9">
        <f t="shared" si="20"/>
        <v>13.576840908004948</v>
      </c>
      <c r="Y51" s="9">
        <v>115.94955031329744</v>
      </c>
      <c r="Z51" s="9">
        <v>0.8515064998964738</v>
      </c>
      <c r="AA51" s="9">
        <f t="shared" si="21"/>
        <v>0.9873179575184597</v>
      </c>
      <c r="AB51" s="9"/>
      <c r="AC51" s="7">
        <v>498.30763888888896</v>
      </c>
      <c r="AD51" s="19">
        <v>1.145</v>
      </c>
      <c r="AE51" s="9">
        <v>5.66344673611111</v>
      </c>
      <c r="AF51" s="9">
        <v>168.1980882370804</v>
      </c>
      <c r="AG51" s="9">
        <v>0.8515064998964738</v>
      </c>
      <c r="AH51" s="9">
        <f t="shared" si="22"/>
        <v>1.432217654040346</v>
      </c>
      <c r="AI51" s="9"/>
      <c r="AJ51" s="11">
        <f t="shared" si="33"/>
        <v>24.14144619307715</v>
      </c>
      <c r="AK51" s="7">
        <f t="shared" si="23"/>
        <v>3167.886851292479</v>
      </c>
      <c r="AL51" s="10">
        <f t="shared" si="24"/>
        <v>131.2219171112006</v>
      </c>
      <c r="AM51" s="9">
        <f t="shared" si="25"/>
        <v>30.35452755798758</v>
      </c>
      <c r="AN51" s="9">
        <f t="shared" si="26"/>
        <v>104.36291077964322</v>
      </c>
      <c r="AO51" s="9">
        <f t="shared" si="27"/>
        <v>1.2573616060620305</v>
      </c>
      <c r="AP51" s="9">
        <f t="shared" si="28"/>
        <v>32.054840364970985</v>
      </c>
      <c r="AQ51" s="9">
        <f t="shared" si="29"/>
        <v>7.9133941718938345</v>
      </c>
      <c r="AR51" s="9">
        <f t="shared" si="30"/>
        <v>7.095664390151456</v>
      </c>
      <c r="AS51" s="44"/>
      <c r="AT51" s="48"/>
      <c r="AU51" s="48"/>
      <c r="BT51" s="32"/>
      <c r="BU51" s="32"/>
      <c r="BV51" s="39"/>
      <c r="BW51" s="39"/>
      <c r="BX51" s="9"/>
      <c r="BY51" s="9"/>
      <c r="BZ51" s="3"/>
      <c r="CA51" s="3"/>
      <c r="CB51" s="3"/>
      <c r="CE51" s="3"/>
      <c r="CF51" s="37"/>
      <c r="CG51" s="37"/>
      <c r="CH51" s="37"/>
      <c r="CI51" s="37"/>
      <c r="CJ51" s="37"/>
      <c r="CK51" s="37"/>
      <c r="CL51" s="35"/>
      <c r="CM51" s="35"/>
    </row>
    <row r="52" spans="1:91" ht="12.75">
      <c r="A52" s="3" t="s">
        <v>19</v>
      </c>
      <c r="B52" s="6">
        <v>2000</v>
      </c>
      <c r="C52" s="6">
        <v>3</v>
      </c>
      <c r="D52" s="6" t="s">
        <v>8</v>
      </c>
      <c r="E52" s="6">
        <v>2</v>
      </c>
      <c r="F52" s="6" t="s">
        <v>18</v>
      </c>
      <c r="G52" s="3">
        <v>2</v>
      </c>
      <c r="I52" s="18">
        <v>2172.130447639013</v>
      </c>
      <c r="J52" s="9">
        <v>0.7034891293132909</v>
      </c>
      <c r="K52" s="9">
        <f t="shared" si="18"/>
        <v>15.280701573644578</v>
      </c>
      <c r="L52" s="7">
        <v>235.65700185070943</v>
      </c>
      <c r="M52" s="9">
        <v>2.78610307138439</v>
      </c>
      <c r="N52" s="9">
        <f t="shared" si="31"/>
        <v>6.565646966494985</v>
      </c>
      <c r="O52" s="10">
        <v>246.6390996</v>
      </c>
      <c r="P52" s="9">
        <v>0.7814636484990792</v>
      </c>
      <c r="Q52" s="9">
        <f t="shared" si="32"/>
        <v>1.927394906359438</v>
      </c>
      <c r="R52" s="9"/>
      <c r="S52" s="7">
        <v>1806.2629823608913</v>
      </c>
      <c r="T52" s="9">
        <v>0.7034891293132909</v>
      </c>
      <c r="U52" s="9">
        <f t="shared" si="19"/>
        <v>12.706863727718915</v>
      </c>
      <c r="V52" s="7">
        <v>611.4548611111111</v>
      </c>
      <c r="W52" s="9">
        <v>2.78610307138439</v>
      </c>
      <c r="X52" s="9">
        <f t="shared" si="20"/>
        <v>17.035762665545825</v>
      </c>
      <c r="Y52" s="9">
        <v>133.4252879379754</v>
      </c>
      <c r="Z52" s="9">
        <v>0.7814636484990792</v>
      </c>
      <c r="AA52" s="9">
        <f t="shared" si="21"/>
        <v>1.0426701231405044</v>
      </c>
      <c r="AB52" s="9"/>
      <c r="AC52" s="7">
        <v>611.4548611111111</v>
      </c>
      <c r="AD52" s="19">
        <v>1.39</v>
      </c>
      <c r="AE52" s="9">
        <v>9.313364374999999</v>
      </c>
      <c r="AF52" s="9">
        <v>37.15735348491744</v>
      </c>
      <c r="AG52" s="9">
        <v>0.7814636484990792</v>
      </c>
      <c r="AH52" s="9">
        <f t="shared" si="22"/>
        <v>0.2903712102289356</v>
      </c>
      <c r="AI52" s="9"/>
      <c r="AJ52" s="11">
        <f t="shared" si="33"/>
        <v>23.06289822585942</v>
      </c>
      <c r="AK52" s="7">
        <f t="shared" si="23"/>
        <v>2551.143131409978</v>
      </c>
      <c r="AL52" s="10">
        <f t="shared" si="24"/>
        <v>110.61676231782062</v>
      </c>
      <c r="AM52" s="9">
        <f t="shared" si="25"/>
        <v>23.773743446499</v>
      </c>
      <c r="AN52" s="9">
        <f t="shared" si="26"/>
        <v>107.30927323882045</v>
      </c>
      <c r="AO52" s="9">
        <f t="shared" si="27"/>
        <v>1.03082202478102</v>
      </c>
      <c r="AP52" s="9">
        <f t="shared" si="28"/>
        <v>30.785296516405243</v>
      </c>
      <c r="AQ52" s="9">
        <f t="shared" si="29"/>
        <v>7.722398290545822</v>
      </c>
      <c r="AR52" s="9">
        <f t="shared" si="30"/>
        <v>9.603735585228934</v>
      </c>
      <c r="AS52" s="44"/>
      <c r="AT52" s="48"/>
      <c r="AU52" s="48"/>
      <c r="BT52" s="32"/>
      <c r="BU52" s="32"/>
      <c r="BV52" s="39"/>
      <c r="BW52" s="39"/>
      <c r="BX52" s="9"/>
      <c r="BY52" s="9"/>
      <c r="BZ52" s="3"/>
      <c r="CA52" s="3"/>
      <c r="CB52" s="3"/>
      <c r="CE52" s="3"/>
      <c r="CF52" s="3"/>
      <c r="CG52" s="3"/>
      <c r="CH52" s="3"/>
      <c r="CI52" s="3"/>
      <c r="CJ52" s="3"/>
      <c r="CK52" s="3"/>
      <c r="CL52" s="32"/>
      <c r="CM52" s="32"/>
    </row>
    <row r="53" spans="1:91" ht="12.75">
      <c r="A53" s="3" t="s">
        <v>19</v>
      </c>
      <c r="B53" s="6">
        <v>2000</v>
      </c>
      <c r="C53" s="6">
        <v>6</v>
      </c>
      <c r="D53" s="6" t="s">
        <v>8</v>
      </c>
      <c r="E53" s="6">
        <v>3</v>
      </c>
      <c r="F53" s="6" t="s">
        <v>16</v>
      </c>
      <c r="G53" s="3">
        <v>2</v>
      </c>
      <c r="I53" s="18">
        <v>2156.799191367808</v>
      </c>
      <c r="J53" s="9">
        <v>0.7205630386084335</v>
      </c>
      <c r="K53" s="9">
        <f t="shared" si="18"/>
        <v>15.541097790002</v>
      </c>
      <c r="L53" s="7">
        <v>327.8985507246377</v>
      </c>
      <c r="M53" s="9">
        <v>2.8461208967596097</v>
      </c>
      <c r="N53" s="9">
        <f t="shared" si="31"/>
        <v>9.33238917234582</v>
      </c>
      <c r="O53" s="10">
        <v>145.3648304</v>
      </c>
      <c r="P53" s="9">
        <v>1.1638108722290743</v>
      </c>
      <c r="Q53" s="9">
        <f t="shared" si="32"/>
        <v>1.6917717005925546</v>
      </c>
      <c r="R53" s="9"/>
      <c r="S53" s="7">
        <v>1877.0545004257974</v>
      </c>
      <c r="T53" s="9">
        <v>0.7205630386084335</v>
      </c>
      <c r="U53" s="9">
        <f t="shared" si="19"/>
        <v>13.525360944604477</v>
      </c>
      <c r="V53" s="7">
        <v>503.7534722222223</v>
      </c>
      <c r="W53" s="9">
        <v>2.8461208967596097</v>
      </c>
      <c r="X53" s="9">
        <f t="shared" si="20"/>
        <v>14.337432841068784</v>
      </c>
      <c r="Y53" s="9">
        <v>102.53631073099478</v>
      </c>
      <c r="Z53" s="9">
        <v>1.1638108722290743</v>
      </c>
      <c r="AA53" s="9">
        <f t="shared" si="21"/>
        <v>1.1933287322699042</v>
      </c>
      <c r="AB53" s="9"/>
      <c r="AC53" s="7">
        <v>503.7534722222223</v>
      </c>
      <c r="AD53" s="19">
        <v>1.025</v>
      </c>
      <c r="AE53" s="9">
        <v>5.558948055555556</v>
      </c>
      <c r="AF53" s="9">
        <v>57.25884180593026</v>
      </c>
      <c r="AG53" s="9">
        <v>1.1638108722290743</v>
      </c>
      <c r="AH53" s="9">
        <f t="shared" si="22"/>
        <v>0.6663846262498627</v>
      </c>
      <c r="AI53" s="9"/>
      <c r="AJ53" s="11">
        <f t="shared" si="33"/>
        <v>20.277637732429938</v>
      </c>
      <c r="AK53" s="7">
        <f t="shared" si="23"/>
        <v>2483.3442833790145</v>
      </c>
      <c r="AL53" s="10">
        <f t="shared" si="24"/>
        <v>122.46713922733775</v>
      </c>
      <c r="AM53" s="9">
        <f t="shared" si="25"/>
        <v>26.565258662940373</v>
      </c>
      <c r="AN53" s="9">
        <f t="shared" si="26"/>
        <v>93.48089980555626</v>
      </c>
      <c r="AO53" s="9">
        <f t="shared" si="27"/>
        <v>1.31007659834334</v>
      </c>
      <c r="AP53" s="9">
        <f t="shared" si="28"/>
        <v>29.056122517943166</v>
      </c>
      <c r="AQ53" s="9">
        <f t="shared" si="29"/>
        <v>8.778484785513228</v>
      </c>
      <c r="AR53" s="9">
        <f t="shared" si="30"/>
        <v>6.225332681805418</v>
      </c>
      <c r="AS53" s="44"/>
      <c r="AT53" s="48"/>
      <c r="AU53" s="48"/>
      <c r="BT53" s="32"/>
      <c r="BU53" s="32"/>
      <c r="BV53" s="39"/>
      <c r="BW53" s="39"/>
      <c r="BX53" s="9"/>
      <c r="BY53" s="9"/>
      <c r="BZ53" s="3"/>
      <c r="CA53" s="3"/>
      <c r="CB53" s="3"/>
      <c r="CE53" s="3"/>
      <c r="CF53" s="3"/>
      <c r="CG53" s="3"/>
      <c r="CH53" s="3"/>
      <c r="CI53" s="3"/>
      <c r="CJ53" s="3"/>
      <c r="CK53" s="3"/>
      <c r="CL53" s="32"/>
      <c r="CM53" s="32"/>
    </row>
    <row r="54" spans="1:91" ht="12.75">
      <c r="A54" s="3" t="s">
        <v>19</v>
      </c>
      <c r="B54" s="6">
        <v>2000</v>
      </c>
      <c r="C54" s="6">
        <v>6</v>
      </c>
      <c r="D54" s="6" t="s">
        <v>8</v>
      </c>
      <c r="E54" s="6">
        <v>3</v>
      </c>
      <c r="F54" s="6" t="s">
        <v>17</v>
      </c>
      <c r="G54" s="3">
        <v>2</v>
      </c>
      <c r="I54" s="18">
        <v>2709.2512230767074</v>
      </c>
      <c r="J54" s="9">
        <v>0.8803113393684788</v>
      </c>
      <c r="K54" s="9">
        <f t="shared" si="18"/>
        <v>23.84984572872346</v>
      </c>
      <c r="L54" s="7">
        <v>359.6861798430899</v>
      </c>
      <c r="M54" s="9">
        <v>2.5736384834902144</v>
      </c>
      <c r="N54" s="9">
        <f t="shared" si="31"/>
        <v>9.257021944237584</v>
      </c>
      <c r="O54" s="10">
        <v>69.92936628</v>
      </c>
      <c r="P54" s="9">
        <v>1.5466261132514603</v>
      </c>
      <c r="Q54" s="9">
        <f t="shared" si="32"/>
        <v>1.081545839717741</v>
      </c>
      <c r="R54" s="9"/>
      <c r="S54" s="7">
        <v>2438.490105135221</v>
      </c>
      <c r="T54" s="9">
        <v>0.8803113393684788</v>
      </c>
      <c r="U54" s="9">
        <f t="shared" si="19"/>
        <v>21.466304904883692</v>
      </c>
      <c r="V54" s="7">
        <v>561.0166666666667</v>
      </c>
      <c r="W54" s="9">
        <v>2.5736384834902144</v>
      </c>
      <c r="X54" s="9">
        <f t="shared" si="20"/>
        <v>14.438540832127352</v>
      </c>
      <c r="Y54" s="9">
        <v>84.36547741272035</v>
      </c>
      <c r="Z54" s="9">
        <v>1.5466261132514603</v>
      </c>
      <c r="AA54" s="9">
        <f t="shared" si="21"/>
        <v>1.3048185042343954</v>
      </c>
      <c r="AB54" s="9"/>
      <c r="AC54" s="7">
        <v>561.0166666666667</v>
      </c>
      <c r="AD54" s="19">
        <v>1.3575</v>
      </c>
      <c r="AE54" s="9">
        <v>7.380828472222223</v>
      </c>
      <c r="AF54" s="9">
        <v>176.27318433208382</v>
      </c>
      <c r="AG54" s="9">
        <v>1.5466261132514603</v>
      </c>
      <c r="AH54" s="9">
        <f t="shared" si="22"/>
        <v>2.7262870995398902</v>
      </c>
      <c r="AI54" s="9"/>
      <c r="AJ54" s="11">
        <f t="shared" si="33"/>
        <v>30.15195188134031</v>
      </c>
      <c r="AK54" s="7">
        <f t="shared" si="23"/>
        <v>3083.8722492146076</v>
      </c>
      <c r="AL54" s="10">
        <f t="shared" si="24"/>
        <v>102.2776986826872</v>
      </c>
      <c r="AM54" s="9">
        <f t="shared" si="25"/>
        <v>34.188413512678785</v>
      </c>
      <c r="AN54" s="9">
        <f t="shared" si="26"/>
        <v>90.2022624732485</v>
      </c>
      <c r="AO54" s="9">
        <f t="shared" si="27"/>
        <v>1.133870657767813</v>
      </c>
      <c r="AP54" s="9">
        <f t="shared" si="28"/>
        <v>37.20966424124544</v>
      </c>
      <c r="AQ54" s="9">
        <f t="shared" si="29"/>
        <v>7.057712359905132</v>
      </c>
      <c r="AR54" s="9">
        <f t="shared" si="30"/>
        <v>10.107115571762114</v>
      </c>
      <c r="AS54" s="44"/>
      <c r="AT54" s="48"/>
      <c r="AU54" s="48"/>
      <c r="BT54" s="32"/>
      <c r="BU54" s="32"/>
      <c r="BV54" s="39"/>
      <c r="BW54" s="39"/>
      <c r="BX54" s="9"/>
      <c r="BY54" s="9"/>
      <c r="BZ54" s="3"/>
      <c r="CA54" s="3"/>
      <c r="CB54" s="3"/>
      <c r="CE54" s="3"/>
      <c r="CF54" s="3"/>
      <c r="CG54" s="3"/>
      <c r="CH54" s="3"/>
      <c r="CI54" s="3"/>
      <c r="CJ54" s="3"/>
      <c r="CK54" s="3"/>
      <c r="CL54" s="32"/>
      <c r="CM54" s="32"/>
    </row>
    <row r="55" spans="1:91" ht="12.75">
      <c r="A55" s="3" t="s">
        <v>19</v>
      </c>
      <c r="B55" s="6">
        <v>2000</v>
      </c>
      <c r="C55" s="6">
        <v>6</v>
      </c>
      <c r="D55" s="6" t="s">
        <v>8</v>
      </c>
      <c r="E55" s="6">
        <v>3</v>
      </c>
      <c r="F55" s="6" t="s">
        <v>18</v>
      </c>
      <c r="G55" s="3">
        <v>2</v>
      </c>
      <c r="I55" s="18">
        <v>1990.3108792506684</v>
      </c>
      <c r="J55" s="9">
        <v>0.7343623040743946</v>
      </c>
      <c r="K55" s="9">
        <f t="shared" si="18"/>
        <v>14.616092831108551</v>
      </c>
      <c r="L55" s="7">
        <v>253.54719309068474</v>
      </c>
      <c r="M55" s="9">
        <v>2.752472345925295</v>
      </c>
      <c r="N55" s="9">
        <f t="shared" si="31"/>
        <v>6.978816373690908</v>
      </c>
      <c r="O55" s="10">
        <v>149.6825714</v>
      </c>
      <c r="P55" s="9">
        <v>1.23294014371037</v>
      </c>
      <c r="Q55" s="9">
        <f t="shared" si="32"/>
        <v>1.845496510928537</v>
      </c>
      <c r="R55" s="9"/>
      <c r="S55" s="7">
        <v>1685.8724440361264</v>
      </c>
      <c r="T55" s="9">
        <v>0.7343623040743946</v>
      </c>
      <c r="U55" s="9">
        <f t="shared" si="19"/>
        <v>12.380411723779007</v>
      </c>
      <c r="V55" s="7">
        <v>549.6527777777777</v>
      </c>
      <c r="W55" s="9">
        <v>2.752472345925295</v>
      </c>
      <c r="X55" s="9">
        <f t="shared" si="20"/>
        <v>15.129040706943547</v>
      </c>
      <c r="Y55" s="9">
        <v>84.47936541028722</v>
      </c>
      <c r="Z55" s="9">
        <v>1.23294014371037</v>
      </c>
      <c r="AA55" s="9">
        <f t="shared" si="21"/>
        <v>1.041580009295204</v>
      </c>
      <c r="AB55" s="9"/>
      <c r="AC55" s="7">
        <v>549.6527777777777</v>
      </c>
      <c r="AD55" s="19">
        <v>1.2733333333333334</v>
      </c>
      <c r="AE55" s="9">
        <v>7.6741897916666675</v>
      </c>
      <c r="AF55" s="9">
        <v>116.7527229115814</v>
      </c>
      <c r="AG55" s="9">
        <v>1.23294014371037</v>
      </c>
      <c r="AH55" s="9">
        <f t="shared" si="22"/>
        <v>1.4394911896518219</v>
      </c>
      <c r="AI55" s="9"/>
      <c r="AJ55" s="11">
        <f t="shared" si="33"/>
        <v>21.096181524740878</v>
      </c>
      <c r="AK55" s="7">
        <f t="shared" si="23"/>
        <v>2320.0045872241913</v>
      </c>
      <c r="AL55" s="10">
        <f t="shared" si="24"/>
        <v>109.97272584630396</v>
      </c>
      <c r="AM55" s="9">
        <f t="shared" si="25"/>
        <v>23.440405715727994</v>
      </c>
      <c r="AN55" s="9">
        <f t="shared" si="26"/>
        <v>98.97459179503534</v>
      </c>
      <c r="AO55" s="9">
        <f t="shared" si="27"/>
        <v>1.1111207821300688</v>
      </c>
      <c r="AP55" s="9">
        <f t="shared" si="28"/>
        <v>28.551032440017757</v>
      </c>
      <c r="AQ55" s="9">
        <f t="shared" si="29"/>
        <v>7.454850915276879</v>
      </c>
      <c r="AR55" s="9">
        <f t="shared" si="30"/>
        <v>9.11368098131849</v>
      </c>
      <c r="AS55" s="44"/>
      <c r="AT55" s="48"/>
      <c r="AU55" s="48"/>
      <c r="BT55" s="32"/>
      <c r="BU55" s="32"/>
      <c r="BV55" s="39"/>
      <c r="BW55" s="39"/>
      <c r="BX55" s="9"/>
      <c r="BY55" s="9"/>
      <c r="BZ55" s="3"/>
      <c r="CA55" s="3"/>
      <c r="CB55" s="3"/>
      <c r="CE55" s="3"/>
      <c r="CF55" s="3"/>
      <c r="CG55" s="3"/>
      <c r="CH55" s="3"/>
      <c r="CI55" s="3"/>
      <c r="CJ55" s="3"/>
      <c r="CK55" s="3"/>
      <c r="CL55" s="32"/>
      <c r="CM55" s="32"/>
    </row>
    <row r="56" spans="1:91" ht="12.75">
      <c r="A56" s="3" t="s">
        <v>19</v>
      </c>
      <c r="B56" s="6">
        <v>2001</v>
      </c>
      <c r="C56" s="6">
        <v>1</v>
      </c>
      <c r="D56" s="6" t="s">
        <v>9</v>
      </c>
      <c r="E56" s="6">
        <v>1</v>
      </c>
      <c r="F56" s="6" t="s">
        <v>16</v>
      </c>
      <c r="G56" s="3">
        <v>3</v>
      </c>
      <c r="I56" s="18">
        <v>7311.820827870094</v>
      </c>
      <c r="J56" s="9">
        <v>0.4878990170946572</v>
      </c>
      <c r="K56" s="9">
        <f t="shared" si="18"/>
        <v>35.67430195090062</v>
      </c>
      <c r="L56" s="7">
        <v>662.3776922208632</v>
      </c>
      <c r="M56" s="9">
        <v>2.309826498055153</v>
      </c>
      <c r="N56" s="9">
        <f t="shared" si="31"/>
        <v>15.299775452123704</v>
      </c>
      <c r="O56" s="10">
        <v>176.9232662</v>
      </c>
      <c r="P56" s="9">
        <v>0.656895465057907</v>
      </c>
      <c r="Q56" s="9">
        <f t="shared" si="32"/>
        <v>1.1622009123001287</v>
      </c>
      <c r="R56" s="9"/>
      <c r="S56" s="7">
        <v>4260.72120236277</v>
      </c>
      <c r="T56" s="9">
        <v>0.4878990170946572</v>
      </c>
      <c r="U56" s="9">
        <f t="shared" si="19"/>
        <v>20.788016867471615</v>
      </c>
      <c r="V56" s="7">
        <v>604.8550983088239</v>
      </c>
      <c r="W56" s="9">
        <v>2.309826498055153</v>
      </c>
      <c r="X56" s="9">
        <f t="shared" si="20"/>
        <v>13.97110333557476</v>
      </c>
      <c r="Y56" s="9">
        <v>236.27805446399998</v>
      </c>
      <c r="Z56" s="9">
        <v>0.656895465057907</v>
      </c>
      <c r="AA56" s="9">
        <f t="shared" si="21"/>
        <v>1.5520998247010676</v>
      </c>
      <c r="AB56" s="9"/>
      <c r="AC56" s="7">
        <v>604.8550983088239</v>
      </c>
      <c r="AD56" s="9">
        <v>1.2621466517448425</v>
      </c>
      <c r="AE56" s="9">
        <v>7.759038173030043</v>
      </c>
      <c r="AF56" s="9">
        <v>171.91889098371502</v>
      </c>
      <c r="AG56" s="9">
        <v>0.656895465057907</v>
      </c>
      <c r="AH56" s="9">
        <f t="shared" si="22"/>
        <v>1.1293273984498708</v>
      </c>
      <c r="AI56" s="9"/>
      <c r="AJ56" s="11">
        <f t="shared" si="33"/>
        <v>30.099154865202724</v>
      </c>
      <c r="AK56" s="7">
        <f t="shared" si="23"/>
        <v>5101.854355135593</v>
      </c>
      <c r="AL56" s="10">
        <f t="shared" si="24"/>
        <v>169.50158162194072</v>
      </c>
      <c r="AM56" s="9">
        <f t="shared" si="25"/>
        <v>52.136278315324454</v>
      </c>
      <c r="AN56" s="9">
        <f t="shared" si="26"/>
        <v>97.85612859205567</v>
      </c>
      <c r="AO56" s="9">
        <f t="shared" si="27"/>
        <v>1.7321509041969343</v>
      </c>
      <c r="AP56" s="9">
        <f t="shared" si="28"/>
        <v>36.311220027747446</v>
      </c>
      <c r="AQ56" s="9">
        <f t="shared" si="29"/>
        <v>6.212065162544722</v>
      </c>
      <c r="AR56" s="9">
        <f t="shared" si="30"/>
        <v>8.888365571479914</v>
      </c>
      <c r="AS56" s="44"/>
      <c r="AT56" s="48"/>
      <c r="AU56" s="48"/>
      <c r="BT56" s="32"/>
      <c r="BU56" s="32"/>
      <c r="BV56" s="39"/>
      <c r="BW56" s="39"/>
      <c r="BX56" s="9"/>
      <c r="BY56" s="9"/>
      <c r="BZ56" s="3"/>
      <c r="CA56" s="3"/>
      <c r="CB56" s="3"/>
      <c r="CE56" s="3"/>
      <c r="CF56" s="3"/>
      <c r="CG56" s="3"/>
      <c r="CH56" s="3"/>
      <c r="CI56" s="3"/>
      <c r="CJ56" s="3"/>
      <c r="CK56" s="3"/>
      <c r="CL56" s="32"/>
      <c r="CM56" s="32"/>
    </row>
    <row r="57" spans="1:91" ht="12.75">
      <c r="A57" s="3" t="s">
        <v>19</v>
      </c>
      <c r="B57" s="6">
        <v>2001</v>
      </c>
      <c r="C57" s="6">
        <v>1</v>
      </c>
      <c r="D57" s="6" t="s">
        <v>9</v>
      </c>
      <c r="E57" s="6">
        <v>1</v>
      </c>
      <c r="F57" s="6" t="s">
        <v>17</v>
      </c>
      <c r="G57" s="3">
        <v>3</v>
      </c>
      <c r="I57" s="18">
        <v>7338.2741708441545</v>
      </c>
      <c r="J57" s="9">
        <v>0.6359201446732264</v>
      </c>
      <c r="K57" s="9">
        <f t="shared" si="18"/>
        <v>46.665563723750154</v>
      </c>
      <c r="L57" s="7">
        <v>603.2882233651319</v>
      </c>
      <c r="M57" s="9">
        <v>2.2014237379286214</v>
      </c>
      <c r="N57" s="9">
        <f t="shared" si="31"/>
        <v>13.280930157287857</v>
      </c>
      <c r="O57" s="10">
        <v>273.9262146</v>
      </c>
      <c r="P57" s="9">
        <v>0.43139952063434334</v>
      </c>
      <c r="Q57" s="9">
        <f t="shared" si="32"/>
        <v>1.1817163766762024</v>
      </c>
      <c r="R57" s="9"/>
      <c r="S57" s="7">
        <v>3931.879763399091</v>
      </c>
      <c r="T57" s="9">
        <v>0.6359201446732264</v>
      </c>
      <c r="U57" s="9">
        <f t="shared" si="19"/>
        <v>25.003615479784813</v>
      </c>
      <c r="V57" s="7">
        <v>664.180103346328</v>
      </c>
      <c r="W57" s="9">
        <v>2.2014237379286214</v>
      </c>
      <c r="X57" s="9">
        <f t="shared" si="20"/>
        <v>14.621418457664916</v>
      </c>
      <c r="Y57" s="9">
        <v>349.9002856</v>
      </c>
      <c r="Z57" s="9">
        <v>0.43139952063434334</v>
      </c>
      <c r="AA57" s="9">
        <f t="shared" si="21"/>
        <v>1.5094681547765985</v>
      </c>
      <c r="AB57" s="9"/>
      <c r="AC57" s="7">
        <v>664.180103346328</v>
      </c>
      <c r="AD57" s="9">
        <v>1.4230000019073485</v>
      </c>
      <c r="AE57" s="9">
        <v>8.883279524267264</v>
      </c>
      <c r="AF57" s="9">
        <v>432.4567397604103</v>
      </c>
      <c r="AG57" s="9">
        <v>0.43139952063434334</v>
      </c>
      <c r="AH57" s="9">
        <f t="shared" si="22"/>
        <v>1.8656163022773198</v>
      </c>
      <c r="AI57" s="9"/>
      <c r="AJ57" s="11">
        <f t="shared" si="33"/>
        <v>35.39636315882868</v>
      </c>
      <c r="AK57" s="7">
        <f t="shared" si="23"/>
        <v>4945.960152345419</v>
      </c>
      <c r="AL57" s="10">
        <f t="shared" si="24"/>
        <v>139.73074380981373</v>
      </c>
      <c r="AM57" s="9">
        <f t="shared" si="25"/>
        <v>61.12821025771421</v>
      </c>
      <c r="AN57" s="9">
        <f t="shared" si="26"/>
        <v>80.91125409190683</v>
      </c>
      <c r="AO57" s="9">
        <f t="shared" si="27"/>
        <v>1.7269630211279887</v>
      </c>
      <c r="AP57" s="9">
        <f t="shared" si="28"/>
        <v>41.13450209222633</v>
      </c>
      <c r="AQ57" s="9">
        <f t="shared" si="29"/>
        <v>5.73813893339765</v>
      </c>
      <c r="AR57" s="9">
        <f>AH57+AE57</f>
        <v>10.748895826544583</v>
      </c>
      <c r="AS57" s="44"/>
      <c r="AT57" s="48"/>
      <c r="AU57" s="48"/>
      <c r="BT57" s="32"/>
      <c r="BU57" s="39"/>
      <c r="BV57" s="39"/>
      <c r="BW57" s="32"/>
      <c r="BX57" s="32"/>
      <c r="BY57" s="32"/>
      <c r="CE57" s="3"/>
      <c r="CF57" s="3"/>
      <c r="CG57" s="3"/>
      <c r="CH57" s="3"/>
      <c r="CI57" s="3"/>
      <c r="CJ57" s="3"/>
      <c r="CK57" s="3"/>
      <c r="CL57" s="32"/>
      <c r="CM57" s="32"/>
    </row>
    <row r="58" spans="1:91" ht="12.75">
      <c r="A58" s="3" t="s">
        <v>19</v>
      </c>
      <c r="B58" s="6">
        <v>2001</v>
      </c>
      <c r="C58" s="6">
        <v>1</v>
      </c>
      <c r="D58" s="6" t="s">
        <v>9</v>
      </c>
      <c r="E58" s="6">
        <v>1</v>
      </c>
      <c r="F58" s="6" t="s">
        <v>18</v>
      </c>
      <c r="G58" s="3">
        <v>3</v>
      </c>
      <c r="I58" s="18">
        <v>5659.2213517179625</v>
      </c>
      <c r="J58" s="9">
        <v>0.6486662444806232</v>
      </c>
      <c r="K58" s="9">
        <f t="shared" si="18"/>
        <v>36.70945860903446</v>
      </c>
      <c r="L58" s="7">
        <v>417.02689440105166</v>
      </c>
      <c r="M58" s="9">
        <v>2.17925804674135</v>
      </c>
      <c r="N58" s="9">
        <f aca="true" t="shared" si="34" ref="N58:N72">M58*L58/100</f>
        <v>9.08809215331047</v>
      </c>
      <c r="O58" s="10">
        <v>341.6595743</v>
      </c>
      <c r="P58" s="9">
        <v>0.5790208529754847</v>
      </c>
      <c r="Q58" s="9">
        <f t="shared" si="32"/>
        <v>1.9782801813842696</v>
      </c>
      <c r="R58" s="9"/>
      <c r="S58" s="7">
        <v>2457.4210140036507</v>
      </c>
      <c r="T58" s="9">
        <v>0.6486662444806232</v>
      </c>
      <c r="U58" s="9">
        <f t="shared" si="19"/>
        <v>15.940460602615131</v>
      </c>
      <c r="V58" s="7">
        <v>711.011445351118</v>
      </c>
      <c r="W58" s="9">
        <v>2.17925804674135</v>
      </c>
      <c r="X58" s="9">
        <f t="shared" si="20"/>
        <v>15.494774136066214</v>
      </c>
      <c r="Y58" s="9">
        <v>444.8859452</v>
      </c>
      <c r="Z58" s="9">
        <v>0.5790208529754847</v>
      </c>
      <c r="AA58" s="9">
        <f t="shared" si="21"/>
        <v>2.5759823946650875</v>
      </c>
      <c r="AB58" s="9"/>
      <c r="AC58" s="7">
        <v>711.011445351118</v>
      </c>
      <c r="AD58" s="9">
        <v>1.6135787268479667</v>
      </c>
      <c r="AE58" s="9">
        <v>11.732135118327019</v>
      </c>
      <c r="AF58" s="9">
        <v>399.5345450004096</v>
      </c>
      <c r="AG58" s="9">
        <v>0.5790208529754847</v>
      </c>
      <c r="AH58" s="9">
        <f t="shared" si="22"/>
        <v>2.313388330393093</v>
      </c>
      <c r="AI58" s="9"/>
      <c r="AJ58" s="11">
        <f t="shared" si="33"/>
        <v>30.248578115607238</v>
      </c>
      <c r="AK58" s="7">
        <f t="shared" si="23"/>
        <v>3613.318404554769</v>
      </c>
      <c r="AL58" s="10">
        <f t="shared" si="24"/>
        <v>119.45415717542173</v>
      </c>
      <c r="AM58" s="9">
        <f t="shared" si="25"/>
        <v>47.775830943729204</v>
      </c>
      <c r="AN58" s="9">
        <f t="shared" si="26"/>
        <v>75.63067628924273</v>
      </c>
      <c r="AO58" s="9">
        <f t="shared" si="27"/>
        <v>1.5794405529124194</v>
      </c>
      <c r="AP58" s="9">
        <f t="shared" si="28"/>
        <v>34.011217133346435</v>
      </c>
      <c r="AQ58" s="9">
        <f t="shared" si="29"/>
        <v>3.762639017739197</v>
      </c>
      <c r="AR58" s="9">
        <f t="shared" si="30"/>
        <v>14.045523448720111</v>
      </c>
      <c r="AS58" s="44"/>
      <c r="AT58" s="48"/>
      <c r="AU58" s="48"/>
      <c r="BT58" s="32"/>
      <c r="BU58" s="39"/>
      <c r="BV58" s="39"/>
      <c r="BW58" s="32"/>
      <c r="BX58" s="32"/>
      <c r="BY58" s="32"/>
      <c r="CE58" s="3"/>
      <c r="CF58" s="3"/>
      <c r="CG58" s="3"/>
      <c r="CH58" s="3"/>
      <c r="CI58" s="3"/>
      <c r="CJ58" s="3"/>
      <c r="CK58" s="3"/>
      <c r="CL58" s="32"/>
      <c r="CM58" s="32"/>
    </row>
    <row r="59" spans="1:91" ht="12.75">
      <c r="A59" s="3" t="s">
        <v>19</v>
      </c>
      <c r="B59" s="6">
        <v>2001</v>
      </c>
      <c r="C59" s="6">
        <v>4</v>
      </c>
      <c r="D59" s="6" t="s">
        <v>9</v>
      </c>
      <c r="E59" s="6">
        <v>2</v>
      </c>
      <c r="F59" s="6" t="s">
        <v>16</v>
      </c>
      <c r="G59" s="3">
        <v>3</v>
      </c>
      <c r="I59" s="18">
        <v>4810.656946605333</v>
      </c>
      <c r="J59" s="9">
        <v>0.5668229472312821</v>
      </c>
      <c r="K59" s="9">
        <f t="shared" si="18"/>
        <v>27.267907485934757</v>
      </c>
      <c r="L59" s="7">
        <v>562.6431752678469</v>
      </c>
      <c r="M59" s="9">
        <v>2.0437122606028852</v>
      </c>
      <c r="N59" s="9">
        <f t="shared" si="34"/>
        <v>11.498807556394368</v>
      </c>
      <c r="O59" s="10">
        <v>344.6798709</v>
      </c>
      <c r="P59" s="9">
        <v>1.0305514864396519</v>
      </c>
      <c r="Q59" s="9">
        <f t="shared" si="32"/>
        <v>3.5521035330182236</v>
      </c>
      <c r="R59" s="9"/>
      <c r="S59" s="7">
        <v>2551.5344223950556</v>
      </c>
      <c r="T59" s="9">
        <v>0.5668229472312821</v>
      </c>
      <c r="U59" s="9">
        <f t="shared" si="19"/>
        <v>14.462682612640323</v>
      </c>
      <c r="V59" s="7">
        <v>580.6900727827044</v>
      </c>
      <c r="W59" s="9">
        <v>2.0437122606028852</v>
      </c>
      <c r="X59" s="9">
        <f t="shared" si="20"/>
        <v>11.867634213563948</v>
      </c>
      <c r="Y59" s="9">
        <v>296.821422464</v>
      </c>
      <c r="Z59" s="9">
        <v>1.0305514864396519</v>
      </c>
      <c r="AA59" s="9">
        <f t="shared" si="21"/>
        <v>3.058897581274071</v>
      </c>
      <c r="AB59" s="9"/>
      <c r="AC59" s="7">
        <v>580.6900727827044</v>
      </c>
      <c r="AD59" s="9">
        <v>1.2400637020667395</v>
      </c>
      <c r="AE59" s="9">
        <v>7.182723674862302</v>
      </c>
      <c r="AF59" s="9">
        <v>279.2731574669549</v>
      </c>
      <c r="AG59" s="9">
        <v>1.0305514864396519</v>
      </c>
      <c r="AH59" s="9">
        <f t="shared" si="22"/>
        <v>2.8780536755026533</v>
      </c>
      <c r="AI59" s="9"/>
      <c r="AJ59" s="11">
        <f t="shared" si="33"/>
        <v>24.704303868776698</v>
      </c>
      <c r="AK59" s="7">
        <f t="shared" si="23"/>
        <v>3429.0459176417603</v>
      </c>
      <c r="AL59" s="10">
        <f t="shared" si="24"/>
        <v>138.80358401742566</v>
      </c>
      <c r="AM59" s="9">
        <f t="shared" si="25"/>
        <v>42.31881857534735</v>
      </c>
      <c r="AN59" s="9">
        <f t="shared" si="26"/>
        <v>81.02886689845677</v>
      </c>
      <c r="AO59" s="9">
        <f t="shared" si="27"/>
        <v>1.7130140076051001</v>
      </c>
      <c r="AP59" s="9">
        <f t="shared" si="28"/>
        <v>29.38921440747834</v>
      </c>
      <c r="AQ59" s="9">
        <f t="shared" si="29"/>
        <v>4.684910538701644</v>
      </c>
      <c r="AR59" s="9">
        <f t="shared" si="30"/>
        <v>10.060777350364955</v>
      </c>
      <c r="AS59" s="44"/>
      <c r="AT59" s="48"/>
      <c r="AU59" s="48"/>
      <c r="BT59" s="32"/>
      <c r="BU59" s="39"/>
      <c r="BV59" s="39"/>
      <c r="BW59" s="32"/>
      <c r="BX59" s="32"/>
      <c r="BY59" s="32"/>
      <c r="CE59" s="3"/>
      <c r="CF59" s="3"/>
      <c r="CG59" s="3"/>
      <c r="CH59" s="3"/>
      <c r="CI59" s="3"/>
      <c r="CJ59" s="3"/>
      <c r="CK59" s="3"/>
      <c r="CL59" s="32"/>
      <c r="CM59" s="32"/>
    </row>
    <row r="60" spans="1:91" ht="12.75">
      <c r="A60" s="3" t="s">
        <v>19</v>
      </c>
      <c r="B60" s="6">
        <v>2001</v>
      </c>
      <c r="C60" s="6">
        <v>4</v>
      </c>
      <c r="D60" s="6" t="s">
        <v>9</v>
      </c>
      <c r="E60" s="6">
        <v>2</v>
      </c>
      <c r="F60" s="6" t="s">
        <v>17</v>
      </c>
      <c r="G60" s="3">
        <v>3</v>
      </c>
      <c r="I60" s="18">
        <v>6812.095937533416</v>
      </c>
      <c r="J60" s="9">
        <v>0.6585367001273956</v>
      </c>
      <c r="K60" s="9">
        <f t="shared" si="18"/>
        <v>44.86015179654493</v>
      </c>
      <c r="L60" s="7">
        <v>635.7042992159938</v>
      </c>
      <c r="M60" s="9">
        <v>2.379460726460849</v>
      </c>
      <c r="N60" s="9">
        <f t="shared" si="34"/>
        <v>15.126334136267737</v>
      </c>
      <c r="O60" s="10">
        <v>368.637995</v>
      </c>
      <c r="P60" s="9">
        <v>0.8256092033526544</v>
      </c>
      <c r="Q60" s="9">
        <f t="shared" si="32"/>
        <v>3.0435092137746977</v>
      </c>
      <c r="R60" s="9"/>
      <c r="S60" s="7">
        <v>3789.6076364777637</v>
      </c>
      <c r="T60" s="9">
        <v>0.6585367001273956</v>
      </c>
      <c r="U60" s="9">
        <f t="shared" si="19"/>
        <v>24.955957077036455</v>
      </c>
      <c r="V60" s="7">
        <v>763.1479521256381</v>
      </c>
      <c r="W60" s="9">
        <v>2.379460726460849</v>
      </c>
      <c r="X60" s="9">
        <f t="shared" si="20"/>
        <v>18.158805805619803</v>
      </c>
      <c r="Y60" s="9">
        <v>510.57316904</v>
      </c>
      <c r="Z60" s="9">
        <v>0.8256092033526544</v>
      </c>
      <c r="AA60" s="9">
        <f t="shared" si="21"/>
        <v>4.215339073443546</v>
      </c>
      <c r="AB60" s="9"/>
      <c r="AC60" s="7">
        <v>763.1479521256381</v>
      </c>
      <c r="AD60" s="9">
        <v>1.443536271651586</v>
      </c>
      <c r="AE60" s="9">
        <v>9.939166583581217</v>
      </c>
      <c r="AF60" s="9">
        <v>240.11023219168547</v>
      </c>
      <c r="AG60" s="9">
        <v>0.8256092033526544</v>
      </c>
      <c r="AH60" s="9">
        <f t="shared" si="22"/>
        <v>1.9823721751659833</v>
      </c>
      <c r="AI60" s="9"/>
      <c r="AJ60" s="11">
        <f t="shared" si="33"/>
        <v>39.110462734061215</v>
      </c>
      <c r="AK60" s="7">
        <f t="shared" si="23"/>
        <v>5063.328757643401</v>
      </c>
      <c r="AL60" s="10">
        <f t="shared" si="24"/>
        <v>129.46225648293748</v>
      </c>
      <c r="AM60" s="9">
        <f t="shared" si="25"/>
        <v>63.02999514658737</v>
      </c>
      <c r="AN60" s="9">
        <f t="shared" si="26"/>
        <v>80.33205057160067</v>
      </c>
      <c r="AO60" s="9">
        <f t="shared" si="27"/>
        <v>1.6115890925446577</v>
      </c>
      <c r="AP60" s="9">
        <f t="shared" si="28"/>
        <v>47.3301019560998</v>
      </c>
      <c r="AQ60" s="9">
        <f t="shared" si="29"/>
        <v>8.219639222038587</v>
      </c>
      <c r="AR60" s="9">
        <f t="shared" si="30"/>
        <v>11.9215387587472</v>
      </c>
      <c r="AS60" s="44"/>
      <c r="AT60" s="48"/>
      <c r="AU60" s="48"/>
      <c r="BT60" s="32"/>
      <c r="BU60" s="39"/>
      <c r="BV60" s="39"/>
      <c r="BW60" s="32"/>
      <c r="BX60" s="32"/>
      <c r="BY60" s="32"/>
      <c r="CE60" s="3"/>
      <c r="CF60" s="3"/>
      <c r="CG60" s="3"/>
      <c r="CH60" s="3"/>
      <c r="CI60" s="3"/>
      <c r="CJ60" s="3"/>
      <c r="CK60" s="3"/>
      <c r="CL60" s="32"/>
      <c r="CM60" s="32"/>
    </row>
    <row r="61" spans="1:91" ht="12.75">
      <c r="A61" s="3" t="s">
        <v>19</v>
      </c>
      <c r="B61" s="6">
        <v>2001</v>
      </c>
      <c r="C61" s="6">
        <v>4</v>
      </c>
      <c r="D61" s="6" t="s">
        <v>9</v>
      </c>
      <c r="E61" s="6">
        <v>2</v>
      </c>
      <c r="F61" s="6" t="s">
        <v>18</v>
      </c>
      <c r="G61" s="3">
        <v>3</v>
      </c>
      <c r="I61" s="18">
        <v>6041.6213098742255</v>
      </c>
      <c r="J61" s="9">
        <v>0.5507999664052624</v>
      </c>
      <c r="K61" s="9">
        <f t="shared" si="18"/>
        <v>33.27724814512041</v>
      </c>
      <c r="L61" s="7">
        <v>454.78461080027097</v>
      </c>
      <c r="M61" s="9">
        <v>2.0288604865582527</v>
      </c>
      <c r="N61" s="9">
        <f t="shared" si="34"/>
        <v>9.226945267474433</v>
      </c>
      <c r="O61" s="10">
        <v>323.1561543</v>
      </c>
      <c r="P61" s="9">
        <v>0.8345143769538862</v>
      </c>
      <c r="Q61" s="9">
        <f t="shared" si="32"/>
        <v>2.696784567644784</v>
      </c>
      <c r="R61" s="9"/>
      <c r="S61" s="7">
        <v>2870.02088589354</v>
      </c>
      <c r="T61" s="9">
        <v>0.5507999664052624</v>
      </c>
      <c r="U61" s="9">
        <f t="shared" si="19"/>
        <v>15.808074075325633</v>
      </c>
      <c r="V61" s="7">
        <v>714.7913752495508</v>
      </c>
      <c r="W61" s="9">
        <v>2.0288604865582527</v>
      </c>
      <c r="X61" s="9">
        <f t="shared" si="20"/>
        <v>14.502119773764461</v>
      </c>
      <c r="Y61" s="9">
        <v>486.37477400000006</v>
      </c>
      <c r="Z61" s="9">
        <v>0.8345143769538862</v>
      </c>
      <c r="AA61" s="9">
        <f t="shared" si="21"/>
        <v>4.058867414906973</v>
      </c>
      <c r="AB61" s="9"/>
      <c r="AC61" s="7">
        <v>714.7913752495508</v>
      </c>
      <c r="AD61" s="9">
        <v>1.463366538286209</v>
      </c>
      <c r="AE61" s="9">
        <v>10.559763555596916</v>
      </c>
      <c r="AF61" s="9">
        <v>444.9802841078932</v>
      </c>
      <c r="AG61" s="9">
        <v>0.8345143769538862</v>
      </c>
      <c r="AH61" s="9">
        <f t="shared" si="22"/>
        <v>3.713424445490618</v>
      </c>
      <c r="AI61" s="9"/>
      <c r="AJ61" s="11">
        <f t="shared" si="33"/>
        <v>30.42670504582952</v>
      </c>
      <c r="AK61" s="7">
        <f t="shared" si="23"/>
        <v>4071.1870351430907</v>
      </c>
      <c r="AL61" s="10">
        <f t="shared" si="24"/>
        <v>133.80308610514874</v>
      </c>
      <c r="AM61" s="9">
        <f t="shared" si="25"/>
        <v>45.20097798023963</v>
      </c>
      <c r="AN61" s="9">
        <f t="shared" si="26"/>
        <v>90.06856083784025</v>
      </c>
      <c r="AO61" s="9">
        <f t="shared" si="27"/>
        <v>1.4855692692375562</v>
      </c>
      <c r="AP61" s="9">
        <f t="shared" si="28"/>
        <v>34.36906126399707</v>
      </c>
      <c r="AQ61" s="9">
        <f t="shared" si="29"/>
        <v>3.9423562181675464</v>
      </c>
      <c r="AR61" s="9">
        <f t="shared" si="30"/>
        <v>14.273188001087535</v>
      </c>
      <c r="AS61" s="44"/>
      <c r="AT61" s="48"/>
      <c r="AU61" s="48"/>
      <c r="BT61" s="32"/>
      <c r="BU61" s="39"/>
      <c r="BV61" s="39"/>
      <c r="BW61" s="32"/>
      <c r="BX61" s="32"/>
      <c r="BY61" s="32"/>
      <c r="CE61" s="3"/>
      <c r="CF61" s="3"/>
      <c r="CG61" s="3"/>
      <c r="CH61" s="3"/>
      <c r="CI61" s="3"/>
      <c r="CJ61" s="3"/>
      <c r="CK61" s="3"/>
      <c r="CL61" s="32"/>
      <c r="CM61" s="32"/>
    </row>
    <row r="62" spans="1:91" ht="12.75">
      <c r="A62" s="3" t="s">
        <v>19</v>
      </c>
      <c r="B62" s="6">
        <v>2001</v>
      </c>
      <c r="C62" s="6">
        <v>5</v>
      </c>
      <c r="D62" s="6" t="s">
        <v>9</v>
      </c>
      <c r="E62" s="6">
        <v>3</v>
      </c>
      <c r="F62" s="6" t="s">
        <v>16</v>
      </c>
      <c r="G62" s="3">
        <v>3</v>
      </c>
      <c r="I62" s="18">
        <v>5731.825909024646</v>
      </c>
      <c r="J62" s="9">
        <v>0.555331024866197</v>
      </c>
      <c r="K62" s="9">
        <f t="shared" si="18"/>
        <v>31.83060756413278</v>
      </c>
      <c r="L62" s="7">
        <v>574.6893928582253</v>
      </c>
      <c r="M62" s="9">
        <v>2.434196818097923</v>
      </c>
      <c r="N62" s="9">
        <f t="shared" si="34"/>
        <v>13.989070914901195</v>
      </c>
      <c r="O62" s="10">
        <v>219.4693614</v>
      </c>
      <c r="P62" s="9">
        <v>1.02548841803781</v>
      </c>
      <c r="Q62" s="9">
        <f t="shared" si="32"/>
        <v>2.250632882298544</v>
      </c>
      <c r="R62" s="9"/>
      <c r="S62" s="7">
        <v>3610.2437767476836</v>
      </c>
      <c r="T62" s="9">
        <v>0.555331024866197</v>
      </c>
      <c r="U62" s="9">
        <f t="shared" si="19"/>
        <v>20.04880376558101</v>
      </c>
      <c r="V62" s="7">
        <v>506.5106063899568</v>
      </c>
      <c r="W62" s="9">
        <v>2.434196818097923</v>
      </c>
      <c r="X62" s="9">
        <f t="shared" si="20"/>
        <v>12.329465064072824</v>
      </c>
      <c r="Y62" s="9">
        <v>236.4188111232</v>
      </c>
      <c r="Z62" s="9">
        <v>1.02548841803781</v>
      </c>
      <c r="AA62" s="9">
        <f t="shared" si="21"/>
        <v>2.424447526131102</v>
      </c>
      <c r="AB62" s="9"/>
      <c r="AC62" s="7">
        <v>506.5106063899568</v>
      </c>
      <c r="AD62" s="9">
        <v>1.289101546009381</v>
      </c>
      <c r="AE62" s="9">
        <v>6.782347309314889</v>
      </c>
      <c r="AF62" s="9">
        <v>182.28898938223784</v>
      </c>
      <c r="AG62" s="9">
        <v>1.02548841803781</v>
      </c>
      <c r="AH62" s="9">
        <f t="shared" si="22"/>
        <v>1.8693524734730225</v>
      </c>
      <c r="AI62" s="9"/>
      <c r="AJ62" s="11">
        <f t="shared" si="33"/>
        <v>29.255598601027</v>
      </c>
      <c r="AK62" s="7">
        <f t="shared" si="23"/>
        <v>4353.17319426084</v>
      </c>
      <c r="AL62" s="10">
        <f t="shared" si="24"/>
        <v>148.797953295272</v>
      </c>
      <c r="AM62" s="9">
        <f t="shared" si="25"/>
        <v>48.07031136133252</v>
      </c>
      <c r="AN62" s="9">
        <f t="shared" si="26"/>
        <v>90.55845637318895</v>
      </c>
      <c r="AO62" s="9">
        <f t="shared" si="27"/>
        <v>1.6431149475657982</v>
      </c>
      <c r="AP62" s="9">
        <f t="shared" si="28"/>
        <v>34.80271635578494</v>
      </c>
      <c r="AQ62" s="9">
        <f t="shared" si="29"/>
        <v>5.547117754757938</v>
      </c>
      <c r="AR62" s="9">
        <f t="shared" si="30"/>
        <v>8.651699782787912</v>
      </c>
      <c r="AS62" s="44"/>
      <c r="AT62" s="48"/>
      <c r="AU62" s="48"/>
      <c r="BT62" s="32"/>
      <c r="BU62" s="39"/>
      <c r="BV62" s="39"/>
      <c r="BW62" s="32"/>
      <c r="BX62" s="32"/>
      <c r="BY62" s="32"/>
      <c r="CE62" s="3"/>
      <c r="CF62" s="3"/>
      <c r="CG62" s="3"/>
      <c r="CH62" s="3"/>
      <c r="CI62" s="3"/>
      <c r="CJ62" s="3"/>
      <c r="CK62" s="3"/>
      <c r="CL62" s="32"/>
      <c r="CM62" s="32"/>
    </row>
    <row r="63" spans="1:91" ht="12.75">
      <c r="A63" s="3" t="s">
        <v>19</v>
      </c>
      <c r="B63" s="6">
        <v>2001</v>
      </c>
      <c r="C63" s="6">
        <v>5</v>
      </c>
      <c r="D63" s="6" t="s">
        <v>9</v>
      </c>
      <c r="E63" s="6">
        <v>3</v>
      </c>
      <c r="F63" s="6" t="s">
        <v>17</v>
      </c>
      <c r="G63" s="3">
        <v>3</v>
      </c>
      <c r="I63" s="18">
        <v>7303.844369692513</v>
      </c>
      <c r="J63" s="9">
        <v>0.6185573538651596</v>
      </c>
      <c r="K63" s="9">
        <f t="shared" si="18"/>
        <v>45.17846646359946</v>
      </c>
      <c r="L63" s="7">
        <v>568.4653807093341</v>
      </c>
      <c r="M63" s="9">
        <v>2.3465233934401106</v>
      </c>
      <c r="N63" s="9">
        <f t="shared" si="34"/>
        <v>13.33917314195291</v>
      </c>
      <c r="O63" s="10">
        <v>289.1341326</v>
      </c>
      <c r="P63" s="9">
        <v>0.8913296691699969</v>
      </c>
      <c r="Q63" s="9">
        <f t="shared" si="32"/>
        <v>2.57713830756112</v>
      </c>
      <c r="R63" s="9"/>
      <c r="S63" s="7">
        <v>4246.588918223383</v>
      </c>
      <c r="T63" s="9">
        <v>0.6185573538651596</v>
      </c>
      <c r="U63" s="9">
        <f t="shared" si="19"/>
        <v>26.267588042093667</v>
      </c>
      <c r="V63" s="7">
        <v>880.4981968320621</v>
      </c>
      <c r="W63" s="9">
        <v>2.3465233934401106</v>
      </c>
      <c r="X63" s="9">
        <f t="shared" si="20"/>
        <v>20.661096167482686</v>
      </c>
      <c r="Y63" s="9">
        <v>355.176006716</v>
      </c>
      <c r="Z63" s="9">
        <v>0.8913296691699969</v>
      </c>
      <c r="AA63" s="9">
        <f t="shared" si="21"/>
        <v>3.1657891256329287</v>
      </c>
      <c r="AB63" s="9"/>
      <c r="AC63" s="7">
        <v>880.4981968320621</v>
      </c>
      <c r="AD63" s="9">
        <v>1.52514269153277</v>
      </c>
      <c r="AE63" s="9">
        <v>12.619095719028497</v>
      </c>
      <c r="AF63" s="9">
        <v>272.8260560131042</v>
      </c>
      <c r="AG63" s="9">
        <v>0.8913296691699969</v>
      </c>
      <c r="AH63" s="9">
        <f t="shared" si="22"/>
        <v>2.4317795824711523</v>
      </c>
      <c r="AI63" s="9"/>
      <c r="AJ63" s="11">
        <f t="shared" si="33"/>
        <v>42.0524728867551</v>
      </c>
      <c r="AK63" s="7">
        <f t="shared" si="23"/>
        <v>5482.263121771445</v>
      </c>
      <c r="AL63" s="10">
        <f t="shared" si="24"/>
        <v>130.36719948752756</v>
      </c>
      <c r="AM63" s="9">
        <f t="shared" si="25"/>
        <v>61.0947779131135</v>
      </c>
      <c r="AN63" s="9">
        <f t="shared" si="26"/>
        <v>89.73374335803457</v>
      </c>
      <c r="AO63" s="9">
        <f t="shared" si="27"/>
        <v>1.4528224791354896</v>
      </c>
      <c r="AP63" s="9">
        <f t="shared" si="28"/>
        <v>50.09447333520928</v>
      </c>
      <c r="AQ63" s="9">
        <f t="shared" si="29"/>
        <v>8.042000448454182</v>
      </c>
      <c r="AR63" s="9">
        <f t="shared" si="30"/>
        <v>15.05087530149965</v>
      </c>
      <c r="AS63" s="44"/>
      <c r="AT63" s="48"/>
      <c r="AU63" s="48"/>
      <c r="BT63" s="32"/>
      <c r="BU63" s="39"/>
      <c r="BV63" s="39"/>
      <c r="BW63" s="32"/>
      <c r="BX63" s="32"/>
      <c r="BY63" s="32"/>
      <c r="CE63" s="3"/>
      <c r="CF63" s="3"/>
      <c r="CG63" s="3"/>
      <c r="CH63" s="3"/>
      <c r="CI63" s="3"/>
      <c r="CJ63" s="3"/>
      <c r="CK63" s="3"/>
      <c r="CL63" s="32"/>
      <c r="CM63" s="32"/>
    </row>
    <row r="64" spans="1:91" ht="12.75">
      <c r="A64" s="3" t="s">
        <v>19</v>
      </c>
      <c r="B64" s="6">
        <v>2001</v>
      </c>
      <c r="C64" s="6">
        <v>5</v>
      </c>
      <c r="D64" s="6" t="s">
        <v>9</v>
      </c>
      <c r="E64" s="6">
        <v>3</v>
      </c>
      <c r="F64" s="6" t="s">
        <v>18</v>
      </c>
      <c r="G64" s="3">
        <v>3</v>
      </c>
      <c r="I64" s="18">
        <v>5646.730921817631</v>
      </c>
      <c r="J64" s="9">
        <v>0.6955968089620731</v>
      </c>
      <c r="K64" s="9">
        <f t="shared" si="18"/>
        <v>39.278480102838095</v>
      </c>
      <c r="L64" s="7">
        <v>368.2975022948255</v>
      </c>
      <c r="M64" s="9">
        <v>2.5422889698443107</v>
      </c>
      <c r="N64" s="9">
        <f t="shared" si="34"/>
        <v>9.363186777053446</v>
      </c>
      <c r="O64" s="10">
        <v>339.6788247</v>
      </c>
      <c r="P64" s="9">
        <v>0.971546779488877</v>
      </c>
      <c r="Q64" s="9">
        <f t="shared" si="32"/>
        <v>3.300138681978518</v>
      </c>
      <c r="R64" s="9"/>
      <c r="S64" s="7">
        <v>2975.3662845710064</v>
      </c>
      <c r="T64" s="9">
        <v>0.6955968089620731</v>
      </c>
      <c r="U64" s="9">
        <f t="shared" si="19"/>
        <v>20.696552930409315</v>
      </c>
      <c r="V64" s="7">
        <v>707.324355836156</v>
      </c>
      <c r="W64" s="9">
        <v>2.5422889698443107</v>
      </c>
      <c r="X64" s="9">
        <f t="shared" si="20"/>
        <v>17.982229079444917</v>
      </c>
      <c r="Y64" s="9">
        <v>607.77522028</v>
      </c>
      <c r="Z64" s="9">
        <v>0.971546779488877</v>
      </c>
      <c r="AA64" s="9">
        <f t="shared" si="21"/>
        <v>5.904820579161768</v>
      </c>
      <c r="AB64" s="9"/>
      <c r="AC64" s="7">
        <v>707.324355836156</v>
      </c>
      <c r="AD64" s="9">
        <v>1.6581637263298035</v>
      </c>
      <c r="AE64" s="9">
        <v>11.819151994145365</v>
      </c>
      <c r="AF64" s="9">
        <v>188.99774156970636</v>
      </c>
      <c r="AG64" s="9">
        <v>0.971546779488877</v>
      </c>
      <c r="AH64" s="9">
        <f t="shared" si="22"/>
        <v>1.8362014715271928</v>
      </c>
      <c r="AI64" s="9"/>
      <c r="AJ64" s="11">
        <f t="shared" si="33"/>
        <v>38.42052550371645</v>
      </c>
      <c r="AK64" s="7">
        <f t="shared" si="23"/>
        <v>4290.465860687163</v>
      </c>
      <c r="AL64" s="10">
        <f t="shared" si="24"/>
        <v>111.671191490396</v>
      </c>
      <c r="AM64" s="9">
        <f t="shared" si="25"/>
        <v>51.94180556187006</v>
      </c>
      <c r="AN64" s="9">
        <f t="shared" si="26"/>
        <v>82.60140005292286</v>
      </c>
      <c r="AO64" s="9">
        <f t="shared" si="27"/>
        <v>1.3519285559185203</v>
      </c>
      <c r="AP64" s="9">
        <f t="shared" si="28"/>
        <v>44.583602589015996</v>
      </c>
      <c r="AQ64" s="9">
        <f t="shared" si="29"/>
        <v>6.163077085299548</v>
      </c>
      <c r="AR64" s="9">
        <f t="shared" si="30"/>
        <v>13.655353465672558</v>
      </c>
      <c r="AS64" s="44"/>
      <c r="AT64" s="48"/>
      <c r="AU64" s="48"/>
      <c r="BT64" s="32"/>
      <c r="BU64" s="39"/>
      <c r="BV64" s="39"/>
      <c r="BW64" s="32"/>
      <c r="BX64" s="32"/>
      <c r="BY64" s="32"/>
      <c r="CE64" s="3"/>
      <c r="CF64" s="3"/>
      <c r="CG64" s="3"/>
      <c r="CH64" s="3"/>
      <c r="CI64" s="3"/>
      <c r="CJ64" s="3"/>
      <c r="CK64" s="3"/>
      <c r="CL64" s="32"/>
      <c r="CM64" s="32"/>
    </row>
    <row r="65" spans="1:91" ht="12.75">
      <c r="A65" s="3" t="s">
        <v>19</v>
      </c>
      <c r="B65" s="6">
        <v>2001</v>
      </c>
      <c r="C65" s="6">
        <v>2</v>
      </c>
      <c r="D65" s="6" t="s">
        <v>8</v>
      </c>
      <c r="E65" s="6">
        <v>1</v>
      </c>
      <c r="F65" s="6" t="s">
        <v>16</v>
      </c>
      <c r="G65" s="3">
        <v>3</v>
      </c>
      <c r="I65" s="18">
        <v>4289.098714594519</v>
      </c>
      <c r="J65" s="9">
        <v>0.7125380936767312</v>
      </c>
      <c r="K65" s="9">
        <f t="shared" si="18"/>
        <v>30.561462216884966</v>
      </c>
      <c r="L65" s="7">
        <v>548.7243061801232</v>
      </c>
      <c r="M65" s="9">
        <v>2.5077592672999556</v>
      </c>
      <c r="N65" s="9">
        <f t="shared" si="34"/>
        <v>13.760684640159422</v>
      </c>
      <c r="O65" s="10">
        <v>156.6585315</v>
      </c>
      <c r="P65" s="9">
        <v>0.9775621876060999</v>
      </c>
      <c r="Q65" s="9">
        <f t="shared" si="32"/>
        <v>1.5314345676029912</v>
      </c>
      <c r="R65" s="9"/>
      <c r="S65" s="7">
        <v>2441.5205303934104</v>
      </c>
      <c r="T65" s="9">
        <v>0.7125380936767312</v>
      </c>
      <c r="U65" s="9">
        <f t="shared" si="19"/>
        <v>17.39676384399122</v>
      </c>
      <c r="V65" s="7">
        <v>504.4283292178378</v>
      </c>
      <c r="W65" s="9">
        <v>2.5077592672999556</v>
      </c>
      <c r="X65" s="9">
        <f t="shared" si="20"/>
        <v>12.649848172846657</v>
      </c>
      <c r="Y65" s="9">
        <v>232.7293488366</v>
      </c>
      <c r="Z65" s="9">
        <v>0.9775621876060999</v>
      </c>
      <c r="AA65" s="9">
        <f t="shared" si="21"/>
        <v>2.275074113688498</v>
      </c>
      <c r="AB65" s="9"/>
      <c r="AC65" s="7">
        <v>504.4283292178378</v>
      </c>
      <c r="AD65" s="9">
        <v>1.4283526168664293</v>
      </c>
      <c r="AE65" s="9">
        <v>7.473725251403836</v>
      </c>
      <c r="AF65" s="9">
        <v>146.12857518852283</v>
      </c>
      <c r="AG65" s="9">
        <v>0.9775621876060999</v>
      </c>
      <c r="AH65" s="9">
        <f t="shared" si="22"/>
        <v>1.4284976963305482</v>
      </c>
      <c r="AI65" s="9"/>
      <c r="AJ65" s="11">
        <f t="shared" si="33"/>
        <v>27.145563209083555</v>
      </c>
      <c r="AK65" s="7">
        <f t="shared" si="23"/>
        <v>3178.678208447848</v>
      </c>
      <c r="AL65" s="10">
        <f t="shared" si="24"/>
        <v>117.09752286090665</v>
      </c>
      <c r="AM65" s="9">
        <f t="shared" si="25"/>
        <v>45.85358142464738</v>
      </c>
      <c r="AN65" s="9">
        <f t="shared" si="26"/>
        <v>69.32235410382216</v>
      </c>
      <c r="AO65" s="9">
        <f t="shared" si="27"/>
        <v>1.6891740676540348</v>
      </c>
      <c r="AP65" s="9">
        <f t="shared" si="28"/>
        <v>32.32168613052637</v>
      </c>
      <c r="AQ65" s="9">
        <f t="shared" si="29"/>
        <v>5.176122921442818</v>
      </c>
      <c r="AR65" s="9">
        <f t="shared" si="30"/>
        <v>8.902222947734385</v>
      </c>
      <c r="AS65" s="44"/>
      <c r="AT65" s="48"/>
      <c r="AU65" s="48"/>
      <c r="BT65" s="32"/>
      <c r="BU65" s="39"/>
      <c r="BV65" s="39"/>
      <c r="BW65" s="32"/>
      <c r="BX65" s="32"/>
      <c r="BY65" s="32"/>
      <c r="CE65" s="3"/>
      <c r="CF65" s="3"/>
      <c r="CG65" s="3"/>
      <c r="CH65" s="3"/>
      <c r="CI65" s="3"/>
      <c r="CJ65" s="3"/>
      <c r="CK65" s="3"/>
      <c r="CL65" s="32"/>
      <c r="CM65" s="32"/>
    </row>
    <row r="66" spans="1:91" ht="12.75">
      <c r="A66" s="3" t="s">
        <v>19</v>
      </c>
      <c r="B66" s="6">
        <v>2001</v>
      </c>
      <c r="C66" s="6">
        <v>2</v>
      </c>
      <c r="D66" s="6" t="s">
        <v>8</v>
      </c>
      <c r="E66" s="6">
        <v>1</v>
      </c>
      <c r="F66" s="6" t="s">
        <v>17</v>
      </c>
      <c r="G66" s="3">
        <v>3</v>
      </c>
      <c r="I66" s="18">
        <v>5995.112624368489</v>
      </c>
      <c r="J66" s="9">
        <v>0.7474026080339314</v>
      </c>
      <c r="K66" s="9">
        <f t="shared" si="18"/>
        <v>44.80762810910156</v>
      </c>
      <c r="L66" s="7">
        <v>495.5835967121716</v>
      </c>
      <c r="M66" s="9">
        <v>2.358980647791755</v>
      </c>
      <c r="N66" s="9">
        <f t="shared" si="34"/>
        <v>11.690721140070465</v>
      </c>
      <c r="O66" s="10">
        <v>168.3454779</v>
      </c>
      <c r="P66" s="9">
        <v>1.199066306573967</v>
      </c>
      <c r="Q66" s="9">
        <f t="shared" si="32"/>
        <v>2.018573904139824</v>
      </c>
      <c r="R66" s="9"/>
      <c r="S66" s="7">
        <v>3457.805990250143</v>
      </c>
      <c r="T66" s="9">
        <v>0.7474026080339314</v>
      </c>
      <c r="U66" s="9">
        <f t="shared" si="19"/>
        <v>25.843732151883078</v>
      </c>
      <c r="V66" s="7">
        <v>626.8052175435811</v>
      </c>
      <c r="W66" s="9">
        <v>2.358980647791755</v>
      </c>
      <c r="X66" s="9">
        <f t="shared" si="20"/>
        <v>14.786213781202088</v>
      </c>
      <c r="Y66" s="9">
        <v>195.29648420039996</v>
      </c>
      <c r="Z66" s="9">
        <v>1.199066306573967</v>
      </c>
      <c r="AA66" s="9">
        <f t="shared" si="21"/>
        <v>2.341734339970547</v>
      </c>
      <c r="AB66" s="9"/>
      <c r="AC66" s="7">
        <v>626.8052175435811</v>
      </c>
      <c r="AD66" s="9">
        <v>1.7405107418696084</v>
      </c>
      <c r="AE66" s="9">
        <v>10.061325550593338</v>
      </c>
      <c r="AF66" s="9">
        <v>199.00256618612272</v>
      </c>
      <c r="AG66" s="9">
        <v>1.199066306573967</v>
      </c>
      <c r="AH66" s="9">
        <f t="shared" si="22"/>
        <v>2.386172720355356</v>
      </c>
      <c r="AI66" s="9"/>
      <c r="AJ66" s="11">
        <f t="shared" si="33"/>
        <v>38.24679204244696</v>
      </c>
      <c r="AK66" s="7">
        <f t="shared" si="23"/>
        <v>4279.907691994124</v>
      </c>
      <c r="AL66" s="10">
        <f t="shared" si="24"/>
        <v>111.90239660477165</v>
      </c>
      <c r="AM66" s="9">
        <f t="shared" si="25"/>
        <v>58.51692315331184</v>
      </c>
      <c r="AN66" s="9">
        <f t="shared" si="26"/>
        <v>73.13965706605846</v>
      </c>
      <c r="AO66" s="9">
        <f t="shared" si="27"/>
        <v>1.529982516922432</v>
      </c>
      <c r="AP66" s="9">
        <f t="shared" si="28"/>
        <v>42.97168027305572</v>
      </c>
      <c r="AQ66" s="9">
        <f t="shared" si="29"/>
        <v>4.724888230608755</v>
      </c>
      <c r="AR66" s="9">
        <f t="shared" si="30"/>
        <v>12.447498270948694</v>
      </c>
      <c r="AS66" s="44"/>
      <c r="AT66" s="48"/>
      <c r="AU66" s="48"/>
      <c r="BT66" s="32"/>
      <c r="BU66" s="39"/>
      <c r="BV66" s="39"/>
      <c r="BW66" s="32"/>
      <c r="BX66" s="32"/>
      <c r="BY66" s="32"/>
      <c r="CE66" s="3"/>
      <c r="CF66" s="3"/>
      <c r="CG66" s="3"/>
      <c r="CH66" s="3"/>
      <c r="CI66" s="3"/>
      <c r="CJ66" s="3"/>
      <c r="CK66" s="3"/>
      <c r="CL66" s="32"/>
      <c r="CM66" s="32"/>
    </row>
    <row r="67" spans="1:91" ht="12.75">
      <c r="A67" s="3" t="s">
        <v>19</v>
      </c>
      <c r="B67" s="6">
        <v>2001</v>
      </c>
      <c r="C67" s="6">
        <v>2</v>
      </c>
      <c r="D67" s="6" t="s">
        <v>8</v>
      </c>
      <c r="E67" s="6">
        <v>1</v>
      </c>
      <c r="F67" s="6" t="s">
        <v>18</v>
      </c>
      <c r="G67" s="3">
        <v>3</v>
      </c>
      <c r="I67" s="18">
        <v>4286.168688929894</v>
      </c>
      <c r="J67" s="9">
        <v>0.6449680962662745</v>
      </c>
      <c r="K67" s="9">
        <f aca="true" t="shared" si="35" ref="K67:K73">J67*I67/100</f>
        <v>27.644420595752276</v>
      </c>
      <c r="L67" s="7">
        <v>340.5998536691763</v>
      </c>
      <c r="M67" s="9">
        <v>2.7688962595900457</v>
      </c>
      <c r="N67" s="9">
        <f t="shared" si="34"/>
        <v>9.430856608414992</v>
      </c>
      <c r="O67" s="10">
        <v>176.0518929</v>
      </c>
      <c r="P67" s="9">
        <v>0.6250960073051458</v>
      </c>
      <c r="Q67" s="9">
        <f t="shared" si="32"/>
        <v>1.1004933533030314</v>
      </c>
      <c r="R67" s="9"/>
      <c r="S67" s="7">
        <v>2171.775687591619</v>
      </c>
      <c r="T67" s="9">
        <v>0.6449680962662745</v>
      </c>
      <c r="U67" s="9">
        <f t="shared" si="19"/>
        <v>14.007260307433457</v>
      </c>
      <c r="V67" s="7">
        <v>700.9979468482529</v>
      </c>
      <c r="W67" s="9">
        <v>2.7688962595900457</v>
      </c>
      <c r="X67" s="9">
        <f t="shared" si="20"/>
        <v>19.409905930084292</v>
      </c>
      <c r="Y67" s="9">
        <v>268.11658170879997</v>
      </c>
      <c r="Z67" s="9">
        <v>0.6250960073051458</v>
      </c>
      <c r="AA67" s="9">
        <f t="shared" si="21"/>
        <v>1.6759860471847474</v>
      </c>
      <c r="AB67" s="9"/>
      <c r="AC67" s="7">
        <v>700.9979468482529</v>
      </c>
      <c r="AD67" s="9">
        <v>1.8059777617454529</v>
      </c>
      <c r="AE67" s="9">
        <v>12.98246953379715</v>
      </c>
      <c r="AF67" s="9">
        <v>297.0039465694365</v>
      </c>
      <c r="AG67" s="9">
        <v>0.6250960073051458</v>
      </c>
      <c r="AH67" s="9">
        <f t="shared" si="22"/>
        <v>1.856559811544256</v>
      </c>
      <c r="AI67" s="9"/>
      <c r="AJ67" s="11">
        <f t="shared" si="33"/>
        <v>28.665715888415356</v>
      </c>
      <c r="AK67" s="7">
        <f t="shared" si="23"/>
        <v>3140.8902161486717</v>
      </c>
      <c r="AL67" s="10">
        <f t="shared" si="24"/>
        <v>109.56957183190377</v>
      </c>
      <c r="AM67" s="9">
        <f t="shared" si="25"/>
        <v>38.175770557470294</v>
      </c>
      <c r="AN67" s="9">
        <f t="shared" si="26"/>
        <v>82.27444188507828</v>
      </c>
      <c r="AO67" s="9">
        <f t="shared" si="27"/>
        <v>1.331757096389078</v>
      </c>
      <c r="AP67" s="9">
        <f t="shared" si="28"/>
        <v>35.0931522847025</v>
      </c>
      <c r="AQ67" s="9">
        <f t="shared" si="29"/>
        <v>6.427436396287142</v>
      </c>
      <c r="AR67" s="9">
        <f t="shared" si="30"/>
        <v>14.839029345341407</v>
      </c>
      <c r="AS67" s="44"/>
      <c r="AT67" s="48"/>
      <c r="AU67" s="48"/>
      <c r="BT67" s="32"/>
      <c r="BU67" s="39"/>
      <c r="BV67" s="39"/>
      <c r="BW67" s="32"/>
      <c r="BX67" s="32"/>
      <c r="BY67" s="32"/>
      <c r="CE67" s="3"/>
      <c r="CF67" s="3"/>
      <c r="CG67" s="3"/>
      <c r="CH67" s="3"/>
      <c r="CI67" s="3"/>
      <c r="CJ67" s="3"/>
      <c r="CK67" s="3"/>
      <c r="CL67" s="32"/>
      <c r="CM67" s="32"/>
    </row>
    <row r="68" spans="1:91" ht="12.75">
      <c r="A68" s="3" t="s">
        <v>19</v>
      </c>
      <c r="B68" s="6">
        <v>2001</v>
      </c>
      <c r="C68" s="6">
        <v>3</v>
      </c>
      <c r="D68" s="6" t="s">
        <v>8</v>
      </c>
      <c r="E68" s="6">
        <v>2</v>
      </c>
      <c r="F68" s="6" t="s">
        <v>16</v>
      </c>
      <c r="G68" s="3">
        <v>3</v>
      </c>
      <c r="I68" s="18">
        <v>4595.882031068937</v>
      </c>
      <c r="J68" s="9">
        <v>0.6190364814444491</v>
      </c>
      <c r="K68" s="9">
        <f t="shared" si="35"/>
        <v>28.45018641646683</v>
      </c>
      <c r="L68" s="7">
        <v>606.1936005790878</v>
      </c>
      <c r="M68" s="9">
        <v>2.710809272919669</v>
      </c>
      <c r="N68" s="9">
        <f t="shared" si="34"/>
        <v>16.432752336343533</v>
      </c>
      <c r="O68" s="10">
        <v>132.7597589</v>
      </c>
      <c r="P68" s="9">
        <v>0.814114446133137</v>
      </c>
      <c r="Q68" s="9">
        <f t="shared" si="32"/>
        <v>1.080816375856423</v>
      </c>
      <c r="R68" s="9"/>
      <c r="S68" s="7">
        <v>2410.232789818649</v>
      </c>
      <c r="T68" s="9">
        <v>0.6190364814444491</v>
      </c>
      <c r="U68" s="9">
        <f t="shared" si="19"/>
        <v>14.92022025671375</v>
      </c>
      <c r="V68" s="7">
        <v>587.7592048383694</v>
      </c>
      <c r="W68" s="9">
        <v>2.710809272919669</v>
      </c>
      <c r="X68" s="9">
        <f t="shared" si="20"/>
        <v>15.93303102719743</v>
      </c>
      <c r="Y68" s="9">
        <v>193.8315027264</v>
      </c>
      <c r="Z68" s="9">
        <v>0.814114446133137</v>
      </c>
      <c r="AA68" s="9">
        <f t="shared" si="21"/>
        <v>1.5780102648525678</v>
      </c>
      <c r="AB68" s="9"/>
      <c r="AC68" s="7">
        <v>587.7592048383694</v>
      </c>
      <c r="AD68" s="9">
        <v>1.48954368631045</v>
      </c>
      <c r="AE68" s="9">
        <v>9.193348208011072</v>
      </c>
      <c r="AF68" s="9">
        <v>151.8574502177221</v>
      </c>
      <c r="AG68" s="9">
        <v>0.814114446133137</v>
      </c>
      <c r="AH68" s="9">
        <f t="shared" si="22"/>
        <v>1.2362934397519125</v>
      </c>
      <c r="AI68" s="9"/>
      <c r="AJ68" s="11">
        <f t="shared" si="33"/>
        <v>25.691578729577387</v>
      </c>
      <c r="AK68" s="7">
        <f t="shared" si="23"/>
        <v>3191.8234973834187</v>
      </c>
      <c r="AL68" s="10">
        <f t="shared" si="24"/>
        <v>124.23617602404624</v>
      </c>
      <c r="AM68" s="9">
        <f t="shared" si="25"/>
        <v>45.96375512866678</v>
      </c>
      <c r="AN68" s="9">
        <f t="shared" si="26"/>
        <v>69.44218305159177</v>
      </c>
      <c r="AO68" s="9">
        <f t="shared" si="27"/>
        <v>1.7890591937719689</v>
      </c>
      <c r="AP68" s="9">
        <f t="shared" si="28"/>
        <v>32.43126154876374</v>
      </c>
      <c r="AQ68" s="9">
        <f t="shared" si="29"/>
        <v>6.739682819186356</v>
      </c>
      <c r="AR68" s="9">
        <f t="shared" si="30"/>
        <v>10.429641647762985</v>
      </c>
      <c r="AS68" s="44"/>
      <c r="AT68" s="48"/>
      <c r="AU68" s="48"/>
      <c r="BT68" s="32"/>
      <c r="BU68" s="39"/>
      <c r="BV68" s="39"/>
      <c r="BW68" s="32"/>
      <c r="BX68" s="32"/>
      <c r="BY68" s="32"/>
      <c r="CE68" s="3"/>
      <c r="CF68" s="3"/>
      <c r="CG68" s="3"/>
      <c r="CH68" s="3"/>
      <c r="CI68" s="3"/>
      <c r="CJ68" s="3"/>
      <c r="CK68" s="3"/>
      <c r="CL68" s="32"/>
      <c r="CM68" s="32"/>
    </row>
    <row r="69" spans="1:91" ht="12.75">
      <c r="A69" s="3" t="s">
        <v>19</v>
      </c>
      <c r="B69" s="6">
        <v>2001</v>
      </c>
      <c r="C69" s="6">
        <v>3</v>
      </c>
      <c r="D69" s="6" t="s">
        <v>8</v>
      </c>
      <c r="E69" s="6">
        <v>2</v>
      </c>
      <c r="F69" s="6" t="s">
        <v>17</v>
      </c>
      <c r="G69" s="3">
        <v>3</v>
      </c>
      <c r="I69" s="18">
        <v>6055.184371700353</v>
      </c>
      <c r="J69" s="9">
        <v>0.6986762164427963</v>
      </c>
      <c r="K69" s="9">
        <f t="shared" si="35"/>
        <v>42.306133066831535</v>
      </c>
      <c r="L69" s="7">
        <v>551.8672980192349</v>
      </c>
      <c r="M69" s="9">
        <v>2.724590162470351</v>
      </c>
      <c r="N69" s="9">
        <f t="shared" si="34"/>
        <v>15.03612211172301</v>
      </c>
      <c r="O69" s="10">
        <v>146.4523892</v>
      </c>
      <c r="P69" s="9">
        <v>0.8515064998964738</v>
      </c>
      <c r="Q69" s="9">
        <f t="shared" si="32"/>
        <v>1.2470516132916813</v>
      </c>
      <c r="R69" s="9"/>
      <c r="S69" s="7">
        <v>3199.4683239433284</v>
      </c>
      <c r="T69" s="9">
        <v>0.6986762164427963</v>
      </c>
      <c r="U69" s="9">
        <f t="shared" si="19"/>
        <v>22.353924232012996</v>
      </c>
      <c r="V69" s="7">
        <v>814.5682616562445</v>
      </c>
      <c r="W69" s="9">
        <v>2.724590162470351</v>
      </c>
      <c r="X69" s="9">
        <f t="shared" si="20"/>
        <v>22.193646723691785</v>
      </c>
      <c r="Y69" s="9">
        <v>190.963968354</v>
      </c>
      <c r="Z69" s="9">
        <v>0.8515064998964738</v>
      </c>
      <c r="AA69" s="9">
        <f t="shared" si="21"/>
        <v>1.6260706029945553</v>
      </c>
      <c r="AB69" s="9"/>
      <c r="AC69" s="7">
        <v>814.5682616562445</v>
      </c>
      <c r="AD69" s="9">
        <v>1.717198520898819</v>
      </c>
      <c r="AE69" s="9">
        <v>13.450985772375613</v>
      </c>
      <c r="AF69" s="9">
        <v>147.6400829437147</v>
      </c>
      <c r="AG69" s="9">
        <v>0.8515064998964738</v>
      </c>
      <c r="AH69" s="9">
        <f t="shared" si="22"/>
        <v>1.2571649027182759</v>
      </c>
      <c r="AI69" s="9"/>
      <c r="AJ69" s="11">
        <f t="shared" si="33"/>
        <v>37.43098060738316</v>
      </c>
      <c r="AK69" s="7">
        <f t="shared" si="23"/>
        <v>4205.000553953573</v>
      </c>
      <c r="AL69" s="10">
        <f t="shared" si="24"/>
        <v>112.34011200668753</v>
      </c>
      <c r="AM69" s="9">
        <f t="shared" si="25"/>
        <v>58.58930679184623</v>
      </c>
      <c r="AN69" s="9">
        <f t="shared" si="26"/>
        <v>71.77078522012444</v>
      </c>
      <c r="AO69" s="9">
        <f t="shared" si="27"/>
        <v>1.5652624067318621</v>
      </c>
      <c r="AP69" s="9">
        <f t="shared" si="28"/>
        <v>46.17364155869934</v>
      </c>
      <c r="AQ69" s="9">
        <f t="shared" si="29"/>
        <v>8.742660951316175</v>
      </c>
      <c r="AR69" s="9">
        <f t="shared" si="30"/>
        <v>14.70815067509389</v>
      </c>
      <c r="AS69" s="44"/>
      <c r="AT69" s="48"/>
      <c r="AU69" s="48"/>
      <c r="BT69" s="32"/>
      <c r="BU69" s="39"/>
      <c r="BV69" s="39"/>
      <c r="BW69" s="32"/>
      <c r="BX69" s="32"/>
      <c r="BY69" s="32"/>
      <c r="CE69" s="3"/>
      <c r="CF69" s="3"/>
      <c r="CG69" s="3"/>
      <c r="CH69" s="3"/>
      <c r="CI69" s="3"/>
      <c r="CJ69" s="3"/>
      <c r="CK69" s="3"/>
      <c r="CL69" s="32"/>
      <c r="CM69" s="32"/>
    </row>
    <row r="70" spans="1:91" ht="12.75">
      <c r="A70" s="3" t="s">
        <v>19</v>
      </c>
      <c r="B70" s="6">
        <v>2001</v>
      </c>
      <c r="C70" s="6">
        <v>3</v>
      </c>
      <c r="D70" s="6" t="s">
        <v>8</v>
      </c>
      <c r="E70" s="6">
        <v>2</v>
      </c>
      <c r="F70" s="6" t="s">
        <v>18</v>
      </c>
      <c r="G70" s="3">
        <v>3</v>
      </c>
      <c r="I70" s="18">
        <v>4382.819368874279</v>
      </c>
      <c r="J70" s="9">
        <v>0.7189816345508687</v>
      </c>
      <c r="K70" s="9">
        <f t="shared" si="35"/>
        <v>31.511666337744355</v>
      </c>
      <c r="L70" s="7">
        <v>414.6731873096207</v>
      </c>
      <c r="M70" s="9">
        <v>2.78610307138439</v>
      </c>
      <c r="N70" s="9">
        <f t="shared" si="34"/>
        <v>11.553222407840888</v>
      </c>
      <c r="O70" s="10">
        <v>227.016953</v>
      </c>
      <c r="P70" s="9">
        <v>0.7814636484990792</v>
      </c>
      <c r="Q70" s="9">
        <f t="shared" si="32"/>
        <v>1.7740549636252398</v>
      </c>
      <c r="R70" s="9"/>
      <c r="S70" s="7">
        <v>2210.688921235266</v>
      </c>
      <c r="T70" s="9">
        <v>0.7189816345508687</v>
      </c>
      <c r="U70" s="9">
        <f t="shared" si="19"/>
        <v>15.894447340732283</v>
      </c>
      <c r="V70" s="7">
        <v>659.0871451673872</v>
      </c>
      <c r="W70" s="9">
        <v>2.78610307138439</v>
      </c>
      <c r="X70" s="9">
        <f t="shared" si="20"/>
        <v>18.36284719460827</v>
      </c>
      <c r="Y70" s="9">
        <v>330.8123691356</v>
      </c>
      <c r="Z70" s="9">
        <v>0.7814636484990792</v>
      </c>
      <c r="AA70" s="9">
        <f t="shared" si="21"/>
        <v>2.5851784095333015</v>
      </c>
      <c r="AB70" s="9"/>
      <c r="AC70" s="7">
        <v>659.0871451673872</v>
      </c>
      <c r="AD70" s="9">
        <v>1.843509962161382</v>
      </c>
      <c r="AE70" s="9">
        <v>12.138242601355115</v>
      </c>
      <c r="AF70" s="9">
        <v>288.9165278972244</v>
      </c>
      <c r="AG70" s="9">
        <v>0.7814636484990792</v>
      </c>
      <c r="AH70" s="9">
        <f t="shared" si="22"/>
        <v>2.25777764002251</v>
      </c>
      <c r="AI70" s="9"/>
      <c r="AJ70" s="11">
        <f t="shared" si="33"/>
        <v>30.6178683516207</v>
      </c>
      <c r="AK70" s="7">
        <f t="shared" si="23"/>
        <v>3200.5884355382536</v>
      </c>
      <c r="AL70" s="10">
        <f t="shared" si="24"/>
        <v>104.53335283770127</v>
      </c>
      <c r="AM70" s="9">
        <f t="shared" si="25"/>
        <v>44.83894370921048</v>
      </c>
      <c r="AN70" s="9">
        <f t="shared" si="26"/>
        <v>71.379657297342</v>
      </c>
      <c r="AO70" s="9">
        <f t="shared" si="27"/>
        <v>1.4644698054832748</v>
      </c>
      <c r="AP70" s="9">
        <f t="shared" si="28"/>
        <v>36.842472944873855</v>
      </c>
      <c r="AQ70" s="9">
        <f>AP70-AJ70</f>
        <v>6.224604593253154</v>
      </c>
      <c r="AR70" s="9">
        <f t="shared" si="30"/>
        <v>14.396020241377625</v>
      </c>
      <c r="AS70" s="44"/>
      <c r="AT70" s="48"/>
      <c r="AU70" s="48"/>
      <c r="BT70" s="32"/>
      <c r="BU70" s="39"/>
      <c r="BV70" s="39"/>
      <c r="BW70" s="32"/>
      <c r="BX70" s="32"/>
      <c r="BY70" s="32"/>
      <c r="CE70" s="3"/>
      <c r="CF70" s="3"/>
      <c r="CG70" s="3"/>
      <c r="CH70" s="3"/>
      <c r="CI70" s="3"/>
      <c r="CJ70" s="3"/>
      <c r="CK70" s="3"/>
      <c r="CL70" s="32"/>
      <c r="CM70" s="32"/>
    </row>
    <row r="71" spans="1:91" ht="12.75">
      <c r="A71" s="3" t="s">
        <v>19</v>
      </c>
      <c r="B71" s="6">
        <v>2001</v>
      </c>
      <c r="C71" s="6">
        <v>6</v>
      </c>
      <c r="D71" s="6" t="s">
        <v>8</v>
      </c>
      <c r="E71" s="6">
        <v>3</v>
      </c>
      <c r="F71" s="6" t="s">
        <v>16</v>
      </c>
      <c r="G71" s="3">
        <v>3</v>
      </c>
      <c r="I71" s="18">
        <v>4583.122307857518</v>
      </c>
      <c r="J71" s="9">
        <v>0.7339989047702316</v>
      </c>
      <c r="K71" s="9">
        <f t="shared" si="35"/>
        <v>33.64006754395434</v>
      </c>
      <c r="L71" s="7">
        <v>647.4922190768797</v>
      </c>
      <c r="M71" s="9">
        <v>2.8461208967596097</v>
      </c>
      <c r="N71" s="9">
        <f t="shared" si="34"/>
        <v>18.428411352039586</v>
      </c>
      <c r="O71" s="10">
        <v>161.3831123</v>
      </c>
      <c r="P71" s="9">
        <v>1.1638108722290743</v>
      </c>
      <c r="Q71" s="9">
        <f t="shared" si="32"/>
        <v>1.8781942068890565</v>
      </c>
      <c r="R71" s="9"/>
      <c r="S71" s="7">
        <v>2426.35902923174</v>
      </c>
      <c r="T71" s="9">
        <v>0.7339989047702316</v>
      </c>
      <c r="U71" s="9">
        <f t="shared" si="19"/>
        <v>17.809448700354594</v>
      </c>
      <c r="V71" s="7">
        <v>506.98807121923255</v>
      </c>
      <c r="W71" s="9">
        <v>2.8461208967596097</v>
      </c>
      <c r="X71" s="9">
        <f t="shared" si="20"/>
        <v>14.42949343904907</v>
      </c>
      <c r="Y71" s="9">
        <v>227.3559795654</v>
      </c>
      <c r="Z71" s="9">
        <v>1.1638108722290743</v>
      </c>
      <c r="AA71" s="9">
        <f t="shared" si="21"/>
        <v>2.6459936088450378</v>
      </c>
      <c r="AB71" s="9"/>
      <c r="AC71" s="7">
        <v>506.98807121923255</v>
      </c>
      <c r="AD71" s="9">
        <v>1.4671333134174347</v>
      </c>
      <c r="AE71" s="9">
        <v>7.681195529358484</v>
      </c>
      <c r="AF71" s="9">
        <v>131.80297243533516</v>
      </c>
      <c r="AG71" s="9">
        <v>1.1638108722290743</v>
      </c>
      <c r="AH71" s="9">
        <f t="shared" si="22"/>
        <v>1.5339373231235205</v>
      </c>
      <c r="AI71" s="9"/>
      <c r="AJ71" s="11">
        <f t="shared" si="33"/>
        <v>28.136637838558116</v>
      </c>
      <c r="AK71" s="7">
        <f t="shared" si="23"/>
        <v>3160.7030800163725</v>
      </c>
      <c r="AL71" s="10">
        <f t="shared" si="24"/>
        <v>112.33407126152728</v>
      </c>
      <c r="AM71" s="9">
        <f t="shared" si="25"/>
        <v>53.946673102882976</v>
      </c>
      <c r="AN71" s="9">
        <f t="shared" si="26"/>
        <v>58.58939760730974</v>
      </c>
      <c r="AO71" s="9">
        <f t="shared" si="27"/>
        <v>1.9173105689605563</v>
      </c>
      <c r="AP71" s="9">
        <f>U71+X71+AA71</f>
        <v>34.8849357482487</v>
      </c>
      <c r="AQ71" s="9">
        <f>AP71-AJ71</f>
        <v>6.748297909690585</v>
      </c>
      <c r="AR71" s="9">
        <f t="shared" si="30"/>
        <v>9.215132852482004</v>
      </c>
      <c r="AS71" s="44"/>
      <c r="AT71" s="48"/>
      <c r="AU71" s="48"/>
      <c r="BT71" s="32"/>
      <c r="BU71" s="39"/>
      <c r="BV71" s="39"/>
      <c r="BW71" s="32"/>
      <c r="BX71" s="32"/>
      <c r="BY71" s="32"/>
      <c r="CE71" s="3"/>
      <c r="CF71" s="3"/>
      <c r="CG71" s="3"/>
      <c r="CH71" s="3"/>
      <c r="CI71" s="3"/>
      <c r="CJ71" s="3"/>
      <c r="CK71" s="3"/>
      <c r="CL71" s="32"/>
      <c r="CM71" s="32"/>
    </row>
    <row r="72" spans="1:91" ht="12.75">
      <c r="A72" s="3" t="s">
        <v>19</v>
      </c>
      <c r="B72" s="6">
        <v>2001</v>
      </c>
      <c r="C72" s="6">
        <v>6</v>
      </c>
      <c r="D72" s="6" t="s">
        <v>8</v>
      </c>
      <c r="E72" s="6">
        <v>3</v>
      </c>
      <c r="F72" s="6" t="s">
        <v>17</v>
      </c>
      <c r="G72" s="3">
        <v>3</v>
      </c>
      <c r="I72" s="18">
        <v>6021.399213409466</v>
      </c>
      <c r="J72" s="9">
        <v>0.9235465631398376</v>
      </c>
      <c r="K72" s="9">
        <f t="shared" si="35"/>
        <v>55.610425488372336</v>
      </c>
      <c r="L72" s="7">
        <v>529.1695447695761</v>
      </c>
      <c r="M72" s="9">
        <v>2.5736384834902144</v>
      </c>
      <c r="N72" s="9">
        <f t="shared" si="34"/>
        <v>13.61891104709979</v>
      </c>
      <c r="O72" s="10">
        <v>206.0406631</v>
      </c>
      <c r="P72" s="9">
        <v>1.5466261132514603</v>
      </c>
      <c r="Q72" s="9">
        <f t="shared" si="32"/>
        <v>3.1866786994210656</v>
      </c>
      <c r="R72" s="9"/>
      <c r="S72" s="7">
        <v>3312.1479903327586</v>
      </c>
      <c r="T72" s="9">
        <v>0.9235465631398376</v>
      </c>
      <c r="U72" s="9">
        <f t="shared" si="19"/>
        <v>30.589228930823392</v>
      </c>
      <c r="V72" s="7">
        <v>686.4087437314959</v>
      </c>
      <c r="W72" s="9">
        <v>2.5736384834902144</v>
      </c>
      <c r="X72" s="9">
        <f t="shared" si="20"/>
        <v>17.6656795827155</v>
      </c>
      <c r="Y72" s="9">
        <v>217.53775093679997</v>
      </c>
      <c r="Z72" s="9">
        <v>1.5466261132514603</v>
      </c>
      <c r="AA72" s="9">
        <f t="shared" si="21"/>
        <v>3.3644956621684714</v>
      </c>
      <c r="AB72" s="9"/>
      <c r="AC72" s="7">
        <v>686.4087437314959</v>
      </c>
      <c r="AD72" s="9">
        <v>1.7973404069741565</v>
      </c>
      <c r="AE72" s="9">
        <v>11.974831229027014</v>
      </c>
      <c r="AF72" s="9">
        <v>118.1375311180387</v>
      </c>
      <c r="AG72" s="9">
        <v>1.5466261132514603</v>
      </c>
      <c r="AH72" s="9">
        <f>AG72*AF72/100</f>
        <v>1.8271459058221564</v>
      </c>
      <c r="AI72" s="9"/>
      <c r="AJ72" s="11">
        <f t="shared" si="33"/>
        <v>45.92855582201888</v>
      </c>
      <c r="AK72" s="7">
        <f t="shared" si="23"/>
        <v>4216.094485001055</v>
      </c>
      <c r="AL72" s="10">
        <f t="shared" si="24"/>
        <v>91.79680069495657</v>
      </c>
      <c r="AM72" s="9">
        <f t="shared" si="25"/>
        <v>72.4160152348932</v>
      </c>
      <c r="AN72" s="9">
        <f t="shared" si="26"/>
        <v>58.22047058686483</v>
      </c>
      <c r="AO72" s="9">
        <f t="shared" si="27"/>
        <v>1.576710043214026</v>
      </c>
      <c r="AP72" s="9">
        <f t="shared" si="28"/>
        <v>51.619404175707366</v>
      </c>
      <c r="AQ72" s="9">
        <f>AP72-AJ72</f>
        <v>5.690848353688487</v>
      </c>
      <c r="AR72" s="9">
        <f t="shared" si="30"/>
        <v>13.80197713484917</v>
      </c>
      <c r="AS72" s="44"/>
      <c r="AT72" s="48"/>
      <c r="AU72" s="48"/>
      <c r="BT72" s="32"/>
      <c r="BU72" s="39"/>
      <c r="BV72" s="39"/>
      <c r="BW72" s="32"/>
      <c r="BX72" s="32"/>
      <c r="BY72" s="32"/>
      <c r="CE72" s="3"/>
      <c r="CF72" s="3"/>
      <c r="CG72" s="3"/>
      <c r="CH72" s="3"/>
      <c r="CI72" s="3"/>
      <c r="CJ72" s="3"/>
      <c r="CK72" s="3"/>
      <c r="CL72" s="32"/>
      <c r="CM72" s="32"/>
    </row>
    <row r="73" spans="1:91" ht="12.75">
      <c r="A73" s="3" t="s">
        <v>19</v>
      </c>
      <c r="B73" s="6">
        <v>2001</v>
      </c>
      <c r="C73" s="6">
        <v>6</v>
      </c>
      <c r="D73" s="6" t="s">
        <v>8</v>
      </c>
      <c r="E73" s="6">
        <v>3</v>
      </c>
      <c r="F73" s="6" t="s">
        <v>18</v>
      </c>
      <c r="G73" s="3">
        <v>3</v>
      </c>
      <c r="I73" s="18">
        <v>4590.5026904874385</v>
      </c>
      <c r="J73" s="9">
        <v>0.7153997610362532</v>
      </c>
      <c r="K73" s="9">
        <f t="shared" si="35"/>
        <v>32.84044527810991</v>
      </c>
      <c r="L73" s="7">
        <v>341.3239843266653</v>
      </c>
      <c r="M73" s="9">
        <v>2.752472345925295</v>
      </c>
      <c r="N73" s="9">
        <f>M73*L73/100</f>
        <v>9.39484827860185</v>
      </c>
      <c r="O73" s="10">
        <v>254.9755029</v>
      </c>
      <c r="P73" s="9">
        <v>1.23294014371037</v>
      </c>
      <c r="Q73" s="9">
        <f t="shared" si="32"/>
        <v>3.143695331881499</v>
      </c>
      <c r="R73" s="9"/>
      <c r="S73" s="7">
        <v>2600.1918112367703</v>
      </c>
      <c r="T73" s="9">
        <v>0.715399761036253</v>
      </c>
      <c r="U73" s="9">
        <f t="shared" si="19"/>
        <v>18.601766004072076</v>
      </c>
      <c r="V73" s="7">
        <v>676.2758790213119</v>
      </c>
      <c r="W73" s="9">
        <v>2.752472345925295</v>
      </c>
      <c r="X73" s="9">
        <f t="shared" si="20"/>
        <v>18.614306552224814</v>
      </c>
      <c r="Y73" s="9">
        <v>326.6989432608001</v>
      </c>
      <c r="Z73" s="9">
        <v>1.23294014371037</v>
      </c>
      <c r="AA73" s="9">
        <f t="shared" si="21"/>
        <v>4.028002420539969</v>
      </c>
      <c r="AB73" s="9"/>
      <c r="AC73" s="7">
        <v>676.2758790213119</v>
      </c>
      <c r="AD73" s="9">
        <v>1.9394974703537704</v>
      </c>
      <c r="AE73" s="9">
        <v>12.606579764761872</v>
      </c>
      <c r="AF73" s="9">
        <v>245.33416166346709</v>
      </c>
      <c r="AG73" s="9">
        <v>1.23294014371037</v>
      </c>
      <c r="AH73" s="9">
        <f>AG73*AF73/100</f>
        <v>3.024823365384182</v>
      </c>
      <c r="AI73" s="9"/>
      <c r="AJ73" s="11">
        <f>U73+AA73+AE73</f>
        <v>35.23634818937391</v>
      </c>
      <c r="AK73" s="7">
        <f>S73+V73+Y73</f>
        <v>3603.1666335188825</v>
      </c>
      <c r="AL73" s="10">
        <f>AK73/AJ73</f>
        <v>102.25709583053431</v>
      </c>
      <c r="AM73" s="9">
        <f>K73+N73+Q73</f>
        <v>45.378988888593256</v>
      </c>
      <c r="AN73" s="9">
        <f>AK73/AM73</f>
        <v>79.40165089100513</v>
      </c>
      <c r="AO73" s="9">
        <f>AM73/AJ73</f>
        <v>1.2878459664636308</v>
      </c>
      <c r="AP73" s="9">
        <f>U73+X73+AA73</f>
        <v>41.24407497683686</v>
      </c>
      <c r="AQ73" s="9">
        <f>AP73-AJ73</f>
        <v>6.00772678746295</v>
      </c>
      <c r="AR73" s="9">
        <f>AH73+AE73</f>
        <v>15.631403130146055</v>
      </c>
      <c r="AS73" s="44"/>
      <c r="AT73" s="48"/>
      <c r="AU73" s="48"/>
      <c r="BT73" s="32"/>
      <c r="BU73" s="39"/>
      <c r="BV73" s="39"/>
      <c r="BW73" s="32"/>
      <c r="BX73" s="32"/>
      <c r="BY73" s="32"/>
      <c r="CE73" s="3"/>
      <c r="CF73" s="3"/>
      <c r="CG73" s="3"/>
      <c r="CH73" s="3"/>
      <c r="CI73" s="3"/>
      <c r="CJ73" s="3"/>
      <c r="CK73" s="3"/>
      <c r="CL73" s="32"/>
      <c r="CM73" s="32"/>
    </row>
    <row r="74" spans="1:89" ht="12.75">
      <c r="A74" s="21" t="s">
        <v>7</v>
      </c>
      <c r="B74" s="6">
        <v>1996</v>
      </c>
      <c r="C74" s="21">
        <v>1</v>
      </c>
      <c r="D74" s="6" t="s">
        <v>52</v>
      </c>
      <c r="E74" s="6">
        <v>1</v>
      </c>
      <c r="F74" s="21" t="s">
        <v>23</v>
      </c>
      <c r="I74" s="18"/>
      <c r="J74" s="9"/>
      <c r="K74" s="4"/>
      <c r="L74" s="7"/>
      <c r="M74" s="9"/>
      <c r="N74" s="9">
        <v>6.659676744021617</v>
      </c>
      <c r="O74" s="10"/>
      <c r="P74" s="9"/>
      <c r="Q74" s="9"/>
      <c r="R74" s="9"/>
      <c r="S74" s="7"/>
      <c r="T74" s="9"/>
      <c r="U74" s="9"/>
      <c r="V74" s="7"/>
      <c r="W74" s="9"/>
      <c r="X74" s="9"/>
      <c r="Y74" s="9"/>
      <c r="Z74" s="9"/>
      <c r="AA74" s="9"/>
      <c r="AB74" s="9"/>
      <c r="AC74" s="7"/>
      <c r="AD74" s="9"/>
      <c r="AE74" s="9">
        <v>2.067013770387118</v>
      </c>
      <c r="AF74" s="9"/>
      <c r="AG74" s="9"/>
      <c r="AH74" s="17">
        <v>0.40796036828748555</v>
      </c>
      <c r="AI74" s="17"/>
      <c r="AJ74" s="11" t="s">
        <v>53</v>
      </c>
      <c r="AK74" s="9" t="s">
        <v>53</v>
      </c>
      <c r="AL74" s="9" t="s">
        <v>53</v>
      </c>
      <c r="AM74" s="9" t="s">
        <v>53</v>
      </c>
      <c r="AN74" s="9" t="s">
        <v>53</v>
      </c>
      <c r="AO74" s="9" t="s">
        <v>53</v>
      </c>
      <c r="AP74" s="9" t="s">
        <v>53</v>
      </c>
      <c r="AQ74" s="9" t="s">
        <v>53</v>
      </c>
      <c r="AR74" s="9" t="s">
        <v>53</v>
      </c>
      <c r="AS74" s="44"/>
      <c r="AT74" s="11"/>
      <c r="AU74" s="11"/>
      <c r="BT74" s="32"/>
      <c r="BU74" s="39"/>
      <c r="BV74" s="39"/>
      <c r="BW74" s="32"/>
      <c r="BX74" s="32"/>
      <c r="BY74" s="32"/>
      <c r="CE74" s="3"/>
      <c r="CF74" s="3"/>
      <c r="CG74" s="3"/>
      <c r="CH74" s="3"/>
      <c r="CI74" s="3"/>
      <c r="CJ74" s="3"/>
      <c r="CK74" s="3"/>
    </row>
    <row r="75" spans="1:89" ht="12.75">
      <c r="A75" s="21" t="s">
        <v>7</v>
      </c>
      <c r="B75" s="6">
        <v>1996</v>
      </c>
      <c r="C75" s="21">
        <v>2</v>
      </c>
      <c r="D75" s="6" t="s">
        <v>52</v>
      </c>
      <c r="E75" s="6">
        <v>1</v>
      </c>
      <c r="F75" s="21" t="s">
        <v>23</v>
      </c>
      <c r="I75" s="18"/>
      <c r="J75" s="9"/>
      <c r="K75" s="4"/>
      <c r="L75" s="7"/>
      <c r="M75" s="9"/>
      <c r="N75" s="9">
        <v>7.203974147983034</v>
      </c>
      <c r="O75" s="10"/>
      <c r="P75" s="9"/>
      <c r="Q75" s="9"/>
      <c r="R75" s="9"/>
      <c r="S75" s="7"/>
      <c r="T75" s="9"/>
      <c r="U75" s="9"/>
      <c r="V75" s="7"/>
      <c r="W75" s="9"/>
      <c r="X75" s="9"/>
      <c r="Y75" s="9"/>
      <c r="Z75" s="9"/>
      <c r="AA75" s="9"/>
      <c r="AB75" s="9"/>
      <c r="AC75" s="7"/>
      <c r="AD75" s="9"/>
      <c r="AE75" s="9">
        <v>2.317999316431175</v>
      </c>
      <c r="AF75" s="9"/>
      <c r="AG75" s="9"/>
      <c r="AH75" s="17">
        <v>0.12276199625032763</v>
      </c>
      <c r="AI75" s="17"/>
      <c r="AJ75" s="11" t="s">
        <v>53</v>
      </c>
      <c r="AK75" s="9" t="s">
        <v>53</v>
      </c>
      <c r="AL75" s="9" t="s">
        <v>53</v>
      </c>
      <c r="AM75" s="9" t="s">
        <v>53</v>
      </c>
      <c r="AN75" s="9" t="s">
        <v>53</v>
      </c>
      <c r="AO75" s="9" t="s">
        <v>53</v>
      </c>
      <c r="AP75" s="9" t="s">
        <v>53</v>
      </c>
      <c r="AQ75" s="9" t="s">
        <v>53</v>
      </c>
      <c r="AR75" s="9" t="s">
        <v>53</v>
      </c>
      <c r="AS75" s="44"/>
      <c r="AT75" s="11"/>
      <c r="AU75" s="11"/>
      <c r="BT75" s="32"/>
      <c r="BU75" s="39"/>
      <c r="BV75" s="39"/>
      <c r="BW75" s="32"/>
      <c r="BX75" s="32"/>
      <c r="BY75" s="32"/>
      <c r="CE75" s="3"/>
      <c r="CF75" s="3"/>
      <c r="CG75" s="3"/>
      <c r="CH75" s="3"/>
      <c r="CI75" s="3"/>
      <c r="CJ75" s="3"/>
      <c r="CK75" s="3"/>
    </row>
    <row r="76" spans="1:89" ht="12.75">
      <c r="A76" s="21" t="s">
        <v>7</v>
      </c>
      <c r="B76" s="6">
        <v>1996</v>
      </c>
      <c r="C76" s="21">
        <v>3</v>
      </c>
      <c r="D76" s="6" t="s">
        <v>52</v>
      </c>
      <c r="E76" s="6">
        <v>3</v>
      </c>
      <c r="F76" s="21" t="s">
        <v>23</v>
      </c>
      <c r="I76" s="18"/>
      <c r="J76" s="9"/>
      <c r="K76" s="4"/>
      <c r="L76" s="7"/>
      <c r="M76" s="9"/>
      <c r="N76" s="9">
        <v>11.235913646365924</v>
      </c>
      <c r="O76" s="10"/>
      <c r="P76" s="9"/>
      <c r="Q76" s="9"/>
      <c r="R76" s="9"/>
      <c r="S76" s="7"/>
      <c r="T76" s="9"/>
      <c r="U76" s="9"/>
      <c r="V76" s="7"/>
      <c r="W76" s="9"/>
      <c r="X76" s="9"/>
      <c r="Y76" s="9"/>
      <c r="Z76" s="9"/>
      <c r="AA76" s="9"/>
      <c r="AB76" s="9"/>
      <c r="AC76" s="7"/>
      <c r="AD76" s="9"/>
      <c r="AE76" s="9">
        <v>2.9877833807667002</v>
      </c>
      <c r="AF76" s="9"/>
      <c r="AG76" s="9"/>
      <c r="AH76" s="17">
        <v>0.5643137414432</v>
      </c>
      <c r="AI76" s="17"/>
      <c r="AJ76" s="11" t="s">
        <v>53</v>
      </c>
      <c r="AK76" s="9" t="s">
        <v>53</v>
      </c>
      <c r="AL76" s="9" t="s">
        <v>53</v>
      </c>
      <c r="AM76" s="9" t="s">
        <v>53</v>
      </c>
      <c r="AN76" s="9" t="s">
        <v>53</v>
      </c>
      <c r="AO76" s="9" t="s">
        <v>53</v>
      </c>
      <c r="AP76" s="9" t="s">
        <v>53</v>
      </c>
      <c r="AQ76" s="9" t="s">
        <v>53</v>
      </c>
      <c r="AR76" s="9" t="s">
        <v>53</v>
      </c>
      <c r="AS76" s="44"/>
      <c r="AT76" s="11"/>
      <c r="AU76" s="11"/>
      <c r="BT76" s="32"/>
      <c r="BU76" s="39"/>
      <c r="BV76" s="39"/>
      <c r="BW76" s="32"/>
      <c r="BX76" s="32"/>
      <c r="BY76" s="32"/>
      <c r="CE76" s="3"/>
      <c r="CF76" s="3"/>
      <c r="CG76" s="3"/>
      <c r="CH76" s="3"/>
      <c r="CI76" s="3"/>
      <c r="CJ76" s="3"/>
      <c r="CK76" s="3"/>
    </row>
    <row r="77" spans="1:89" ht="12.75">
      <c r="A77" s="21" t="s">
        <v>7</v>
      </c>
      <c r="B77" s="6">
        <v>1996</v>
      </c>
      <c r="C77" s="21">
        <v>4</v>
      </c>
      <c r="D77" s="6" t="s">
        <v>52</v>
      </c>
      <c r="E77" s="6">
        <v>2</v>
      </c>
      <c r="F77" s="21" t="s">
        <v>23</v>
      </c>
      <c r="I77" s="18"/>
      <c r="J77" s="9"/>
      <c r="K77" s="4"/>
      <c r="L77" s="7"/>
      <c r="M77" s="9"/>
      <c r="N77" s="9">
        <v>8.096189953497051</v>
      </c>
      <c r="O77" s="10"/>
      <c r="P77" s="9"/>
      <c r="Q77" s="9"/>
      <c r="R77" s="9"/>
      <c r="S77" s="7"/>
      <c r="T77" s="9"/>
      <c r="U77" s="9"/>
      <c r="V77" s="7"/>
      <c r="W77" s="9"/>
      <c r="X77" s="9"/>
      <c r="Y77" s="9"/>
      <c r="Z77" s="9"/>
      <c r="AA77" s="9"/>
      <c r="AB77" s="9"/>
      <c r="AC77" s="7"/>
      <c r="AD77" s="9"/>
      <c r="AE77" s="9">
        <v>2.5897486809780936</v>
      </c>
      <c r="AF77" s="9"/>
      <c r="AG77" s="9"/>
      <c r="AH77" s="17">
        <v>0.6397928921749972</v>
      </c>
      <c r="AI77" s="17"/>
      <c r="AJ77" s="11" t="s">
        <v>53</v>
      </c>
      <c r="AK77" s="9" t="s">
        <v>53</v>
      </c>
      <c r="AL77" s="9" t="s">
        <v>53</v>
      </c>
      <c r="AM77" s="9" t="s">
        <v>53</v>
      </c>
      <c r="AN77" s="9" t="s">
        <v>53</v>
      </c>
      <c r="AO77" s="9" t="s">
        <v>53</v>
      </c>
      <c r="AP77" s="9" t="s">
        <v>53</v>
      </c>
      <c r="AQ77" s="9" t="s">
        <v>53</v>
      </c>
      <c r="AR77" s="9" t="s">
        <v>53</v>
      </c>
      <c r="AS77" s="44"/>
      <c r="AT77" s="11"/>
      <c r="AU77" s="11"/>
      <c r="BT77" s="32"/>
      <c r="BU77" s="39"/>
      <c r="BV77" s="39"/>
      <c r="BW77" s="32"/>
      <c r="BX77" s="32"/>
      <c r="BY77" s="32"/>
      <c r="CE77" s="3"/>
      <c r="CF77" s="3"/>
      <c r="CG77" s="3"/>
      <c r="CH77" s="3"/>
      <c r="CI77" s="3"/>
      <c r="CJ77" s="3"/>
      <c r="CK77" s="3"/>
    </row>
    <row r="78" spans="1:89" ht="12.75">
      <c r="A78" s="21" t="s">
        <v>7</v>
      </c>
      <c r="B78" s="6">
        <v>1996</v>
      </c>
      <c r="C78" s="21">
        <v>5</v>
      </c>
      <c r="D78" s="6" t="s">
        <v>52</v>
      </c>
      <c r="E78" s="6">
        <v>3</v>
      </c>
      <c r="F78" s="21" t="s">
        <v>23</v>
      </c>
      <c r="I78" s="18"/>
      <c r="J78" s="9"/>
      <c r="K78" s="4"/>
      <c r="L78" s="7"/>
      <c r="M78" s="9"/>
      <c r="N78" s="9">
        <v>9.722889032247014</v>
      </c>
      <c r="O78" s="10"/>
      <c r="P78" s="9"/>
      <c r="Q78" s="9"/>
      <c r="R78" s="9"/>
      <c r="S78" s="7"/>
      <c r="T78" s="9"/>
      <c r="U78" s="9"/>
      <c r="V78" s="7"/>
      <c r="W78" s="9"/>
      <c r="X78" s="9"/>
      <c r="Y78" s="9"/>
      <c r="Z78" s="9"/>
      <c r="AA78" s="9"/>
      <c r="AB78" s="9"/>
      <c r="AC78" s="7"/>
      <c r="AD78" s="9"/>
      <c r="AE78" s="9">
        <v>3.538827233499171</v>
      </c>
      <c r="AF78" s="9"/>
      <c r="AG78" s="9"/>
      <c r="AH78" s="17">
        <v>0.025303007178614195</v>
      </c>
      <c r="AI78" s="17"/>
      <c r="AJ78" s="11" t="s">
        <v>53</v>
      </c>
      <c r="AK78" s="9" t="s">
        <v>53</v>
      </c>
      <c r="AL78" s="9" t="s">
        <v>53</v>
      </c>
      <c r="AM78" s="9" t="s">
        <v>53</v>
      </c>
      <c r="AN78" s="9" t="s">
        <v>53</v>
      </c>
      <c r="AO78" s="9" t="s">
        <v>53</v>
      </c>
      <c r="AP78" s="9" t="s">
        <v>53</v>
      </c>
      <c r="AQ78" s="9" t="s">
        <v>53</v>
      </c>
      <c r="AR78" s="9" t="s">
        <v>53</v>
      </c>
      <c r="AS78" s="44"/>
      <c r="AT78" s="11"/>
      <c r="AU78" s="11"/>
      <c r="BT78" s="32"/>
      <c r="BU78" s="39"/>
      <c r="BV78" s="39"/>
      <c r="BW78" s="32"/>
      <c r="BX78" s="32"/>
      <c r="BY78" s="32"/>
      <c r="CE78" s="3"/>
      <c r="CF78" s="3"/>
      <c r="CG78" s="3"/>
      <c r="CH78" s="3"/>
      <c r="CI78" s="3"/>
      <c r="CJ78" s="3"/>
      <c r="CK78" s="3"/>
    </row>
    <row r="79" spans="1:89" ht="12.75">
      <c r="A79" s="21" t="s">
        <v>7</v>
      </c>
      <c r="B79" s="6">
        <v>1996</v>
      </c>
      <c r="C79" s="21">
        <v>6</v>
      </c>
      <c r="D79" s="6" t="s">
        <v>52</v>
      </c>
      <c r="E79" s="6">
        <v>2</v>
      </c>
      <c r="F79" s="21" t="s">
        <v>23</v>
      </c>
      <c r="I79" s="18"/>
      <c r="J79" s="9"/>
      <c r="K79" s="4"/>
      <c r="L79" s="7"/>
      <c r="M79" s="9"/>
      <c r="N79" s="9">
        <v>8.593704339845003</v>
      </c>
      <c r="O79" s="10"/>
      <c r="P79" s="9"/>
      <c r="Q79" s="9"/>
      <c r="R79" s="9"/>
      <c r="S79" s="7"/>
      <c r="T79" s="9"/>
      <c r="U79" s="9"/>
      <c r="V79" s="7"/>
      <c r="W79" s="9"/>
      <c r="X79" s="9"/>
      <c r="Y79" s="9"/>
      <c r="Z79" s="9"/>
      <c r="AA79" s="9"/>
      <c r="AB79" s="9"/>
      <c r="AC79" s="7"/>
      <c r="AD79" s="9"/>
      <c r="AE79" s="9">
        <v>2.6544024548234635</v>
      </c>
      <c r="AF79" s="9"/>
      <c r="AG79" s="9"/>
      <c r="AH79" s="17">
        <v>0.48243176717568476</v>
      </c>
      <c r="AI79" s="17"/>
      <c r="AJ79" s="11" t="s">
        <v>53</v>
      </c>
      <c r="AK79" s="9" t="s">
        <v>53</v>
      </c>
      <c r="AL79" s="9" t="s">
        <v>53</v>
      </c>
      <c r="AM79" s="9" t="s">
        <v>53</v>
      </c>
      <c r="AN79" s="9" t="s">
        <v>53</v>
      </c>
      <c r="AO79" s="9" t="s">
        <v>53</v>
      </c>
      <c r="AP79" s="9" t="s">
        <v>53</v>
      </c>
      <c r="AQ79" s="9" t="s">
        <v>53</v>
      </c>
      <c r="AR79" s="9" t="s">
        <v>53</v>
      </c>
      <c r="AS79" s="44"/>
      <c r="AT79" s="11"/>
      <c r="AU79" s="11"/>
      <c r="BT79" s="32"/>
      <c r="BU79" s="39"/>
      <c r="BV79" s="39"/>
      <c r="BW79" s="32"/>
      <c r="BX79" s="32"/>
      <c r="BY79" s="32"/>
      <c r="CE79" s="3"/>
      <c r="CF79" s="3"/>
      <c r="CG79" s="3"/>
      <c r="CH79" s="3"/>
      <c r="CI79" s="3"/>
      <c r="CJ79" s="3"/>
      <c r="CK79" s="3"/>
    </row>
    <row r="80" spans="1:91" s="26" customFormat="1" ht="12.75">
      <c r="A80" s="21" t="s">
        <v>7</v>
      </c>
      <c r="B80" s="21">
        <v>1997</v>
      </c>
      <c r="C80" s="21">
        <v>1</v>
      </c>
      <c r="D80" s="21" t="s">
        <v>8</v>
      </c>
      <c r="E80" s="21">
        <v>1</v>
      </c>
      <c r="F80" s="21" t="s">
        <v>23</v>
      </c>
      <c r="G80" s="21">
        <v>1</v>
      </c>
      <c r="H80" s="21"/>
      <c r="I80" s="7">
        <v>7844.30277032316</v>
      </c>
      <c r="J80" s="27">
        <v>0.13504425802556705</v>
      </c>
      <c r="K80" s="23">
        <v>10.593280473461911</v>
      </c>
      <c r="L80" s="25">
        <v>678.7881756946175</v>
      </c>
      <c r="M80" s="23">
        <v>1.1607388636510363</v>
      </c>
      <c r="N80" s="23">
        <v>7.878958157155303</v>
      </c>
      <c r="O80" s="25">
        <v>282.75</v>
      </c>
      <c r="P80" s="23">
        <v>0.7625</v>
      </c>
      <c r="Q80" s="23">
        <v>2.15596875</v>
      </c>
      <c r="R80" s="23"/>
      <c r="S80" s="7">
        <v>880.7211357311198</v>
      </c>
      <c r="T80" s="27">
        <v>0.13504425802556705</v>
      </c>
      <c r="U80" s="23">
        <v>1.189363323022438</v>
      </c>
      <c r="V80" s="25">
        <v>443.32</v>
      </c>
      <c r="W80" s="23">
        <v>1.2841892196922313</v>
      </c>
      <c r="X80" s="23">
        <v>5.6930676487396</v>
      </c>
      <c r="Y80" s="23">
        <v>84.82299911967024</v>
      </c>
      <c r="Z80" s="23">
        <v>0.7625</v>
      </c>
      <c r="AA80" s="23">
        <v>0.6467753682874856</v>
      </c>
      <c r="AB80" s="23"/>
      <c r="AC80" s="25">
        <v>367.12</v>
      </c>
      <c r="AD80" s="23">
        <v>0.591311159693874</v>
      </c>
      <c r="AE80" s="17">
        <v>2.1708215294681503</v>
      </c>
      <c r="AF80" s="23">
        <v>53.5029991196702</v>
      </c>
      <c r="AG80" s="23">
        <v>0.7625</v>
      </c>
      <c r="AH80" s="23">
        <v>0.40796036828748555</v>
      </c>
      <c r="AI80" s="23"/>
      <c r="AJ80" s="11">
        <f aca="true" t="shared" si="36" ref="AJ80:AJ121">(N80-N74)+U80+AA80+AE74</f>
        <v>5.122433874830728</v>
      </c>
      <c r="AK80" s="7">
        <f>S80+V80+Y80</f>
        <v>1408.86413485079</v>
      </c>
      <c r="AL80" s="10">
        <f aca="true" t="shared" si="37" ref="AL80:AL121">AK80/AJ80</f>
        <v>275.0380325597363</v>
      </c>
      <c r="AM80" s="9">
        <f aca="true" t="shared" si="38" ref="AM80:AM121">K80+N80+Q80</f>
        <v>20.628207380617212</v>
      </c>
      <c r="AN80" s="9">
        <f aca="true" t="shared" si="39" ref="AN80:AN121">AK80/AM80</f>
        <v>68.29794314432743</v>
      </c>
      <c r="AO80" s="9">
        <f aca="true" t="shared" si="40" ref="AO80:AO121">AM80/AJ80</f>
        <v>4.027032439008083</v>
      </c>
      <c r="AP80" s="9">
        <f aca="true" t="shared" si="41" ref="AP80:AP121">U80+X80+AA80</f>
        <v>7.529206340049524</v>
      </c>
      <c r="AQ80" s="9">
        <f aca="true" t="shared" si="42" ref="AQ80:AQ121">AP80-AJ80</f>
        <v>2.406772465218796</v>
      </c>
      <c r="AR80" s="9">
        <f aca="true" t="shared" si="43" ref="AR80:AR120">AH80+AE80</f>
        <v>2.578781897755636</v>
      </c>
      <c r="AS80" s="44"/>
      <c r="AT80" s="11"/>
      <c r="AU80" s="11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 s="32"/>
      <c r="BU80" s="39"/>
      <c r="BV80" s="39"/>
      <c r="BW80" s="32"/>
      <c r="BX80" s="32"/>
      <c r="BY80" s="32"/>
      <c r="CE80" s="3"/>
      <c r="CF80" s="22"/>
      <c r="CG80" s="22"/>
      <c r="CH80" s="22"/>
      <c r="CI80" s="22"/>
      <c r="CJ80" s="22"/>
      <c r="CK80" s="22"/>
      <c r="CL80" s="38"/>
      <c r="CM80" s="38"/>
    </row>
    <row r="81" spans="1:91" s="26" customFormat="1" ht="12.75">
      <c r="A81" s="21" t="s">
        <v>7</v>
      </c>
      <c r="B81" s="21">
        <v>1997</v>
      </c>
      <c r="C81" s="21">
        <v>2</v>
      </c>
      <c r="D81" s="21" t="s">
        <v>9</v>
      </c>
      <c r="E81" s="21">
        <v>1</v>
      </c>
      <c r="F81" s="21" t="s">
        <v>23</v>
      </c>
      <c r="G81" s="21">
        <v>1</v>
      </c>
      <c r="H81" s="21"/>
      <c r="I81" s="7">
        <v>9065.42638450007</v>
      </c>
      <c r="J81" s="27">
        <v>0.12931065698341293</v>
      </c>
      <c r="K81" s="23">
        <v>11.722562416144697</v>
      </c>
      <c r="L81" s="25">
        <v>834.0506222081178</v>
      </c>
      <c r="M81" s="23">
        <v>1.0814082122066606</v>
      </c>
      <c r="N81" s="23">
        <v>9.019491922519336</v>
      </c>
      <c r="O81" s="25">
        <v>207.81</v>
      </c>
      <c r="P81" s="23">
        <v>0.91</v>
      </c>
      <c r="Q81" s="23">
        <v>1.891071</v>
      </c>
      <c r="R81" s="23"/>
      <c r="S81" s="7">
        <v>1116.460524161083</v>
      </c>
      <c r="T81" s="27">
        <v>0.12931065698341293</v>
      </c>
      <c r="U81" s="23">
        <v>1.443702438753152</v>
      </c>
      <c r="V81" s="25">
        <v>578.62</v>
      </c>
      <c r="W81" s="23">
        <v>1.193485237204936</v>
      </c>
      <c r="X81" s="23">
        <v>6.905744279515201</v>
      </c>
      <c r="Y81" s="23">
        <v>65.92032925827776</v>
      </c>
      <c r="Z81" s="23">
        <v>0.91</v>
      </c>
      <c r="AA81" s="23">
        <v>0.5998749962503276</v>
      </c>
      <c r="AB81" s="23"/>
      <c r="AC81" s="25">
        <v>442.44</v>
      </c>
      <c r="AD81" s="23">
        <v>0.5861628622384365</v>
      </c>
      <c r="AE81" s="17">
        <v>2.593418967687739</v>
      </c>
      <c r="AF81" s="23">
        <v>13.490329258277761</v>
      </c>
      <c r="AG81" s="23">
        <v>0.91</v>
      </c>
      <c r="AH81" s="23">
        <v>0.12276199625032763</v>
      </c>
      <c r="AI81" s="23"/>
      <c r="AJ81" s="11">
        <f t="shared" si="36"/>
        <v>6.177094525970956</v>
      </c>
      <c r="AK81" s="7">
        <f aca="true" t="shared" si="44" ref="AK81:AK121">S81+V81+Y81</f>
        <v>1761.0008534193605</v>
      </c>
      <c r="AL81" s="10">
        <f t="shared" si="37"/>
        <v>285.08562496743644</v>
      </c>
      <c r="AM81" s="9">
        <f t="shared" si="38"/>
        <v>22.633125338664033</v>
      </c>
      <c r="AN81" s="9">
        <f t="shared" si="39"/>
        <v>77.80634919257277</v>
      </c>
      <c r="AO81" s="9">
        <f t="shared" si="40"/>
        <v>3.6640406332630002</v>
      </c>
      <c r="AP81" s="9">
        <f t="shared" si="41"/>
        <v>8.949321714518682</v>
      </c>
      <c r="AQ81" s="9">
        <f t="shared" si="42"/>
        <v>2.772227188547726</v>
      </c>
      <c r="AR81" s="9">
        <f t="shared" si="43"/>
        <v>2.7161809639380667</v>
      </c>
      <c r="AS81" s="44"/>
      <c r="AT81" s="11"/>
      <c r="AU81" s="1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 s="32"/>
      <c r="BU81" s="39"/>
      <c r="BV81" s="39"/>
      <c r="BW81" s="32"/>
      <c r="BX81" s="32"/>
      <c r="BY81" s="32"/>
      <c r="CE81" s="3"/>
      <c r="CF81" s="22"/>
      <c r="CG81" s="22"/>
      <c r="CH81" s="22"/>
      <c r="CI81" s="22"/>
      <c r="CJ81" s="22"/>
      <c r="CK81" s="22"/>
      <c r="CL81" s="38"/>
      <c r="CM81" s="38"/>
    </row>
    <row r="82" spans="1:91" s="26" customFormat="1" ht="12.75">
      <c r="A82" s="21" t="s">
        <v>7</v>
      </c>
      <c r="B82" s="21">
        <v>1997</v>
      </c>
      <c r="C82" s="21">
        <v>3</v>
      </c>
      <c r="D82" s="21" t="s">
        <v>9</v>
      </c>
      <c r="E82" s="21">
        <v>3</v>
      </c>
      <c r="F82" s="21" t="s">
        <v>23</v>
      </c>
      <c r="G82" s="21">
        <v>1</v>
      </c>
      <c r="H82" s="21"/>
      <c r="I82" s="7">
        <v>13486.821980464167</v>
      </c>
      <c r="J82" s="27">
        <v>0.13915198988484112</v>
      </c>
      <c r="K82" s="23">
        <v>18.767181158042025</v>
      </c>
      <c r="L82" s="25">
        <v>1051.602181435795</v>
      </c>
      <c r="M82" s="23">
        <v>1.0065754037564942</v>
      </c>
      <c r="N82" s="23">
        <v>10.585168903699454</v>
      </c>
      <c r="O82" s="25">
        <v>155.99</v>
      </c>
      <c r="P82" s="23">
        <v>0.8760000000000001</v>
      </c>
      <c r="Q82" s="23">
        <v>1.3664724000000004</v>
      </c>
      <c r="R82" s="23"/>
      <c r="S82" s="7">
        <v>1564.8806750535439</v>
      </c>
      <c r="T82" s="27">
        <v>0.13915198988484112</v>
      </c>
      <c r="U82" s="23">
        <v>2.177562598660341</v>
      </c>
      <c r="V82" s="25">
        <v>612.38</v>
      </c>
      <c r="W82" s="23">
        <v>1.147838202654569</v>
      </c>
      <c r="X82" s="23">
        <v>7.029131585416049</v>
      </c>
      <c r="Y82" s="23">
        <v>112.02937687707762</v>
      </c>
      <c r="Z82" s="23">
        <v>0.8760000000000001</v>
      </c>
      <c r="AA82" s="23">
        <v>0.9813773414432001</v>
      </c>
      <c r="AB82" s="23"/>
      <c r="AC82" s="25">
        <v>483.47</v>
      </c>
      <c r="AD82" s="23">
        <v>0.6059655592576542</v>
      </c>
      <c r="AE82" s="17">
        <v>2.9296616893429808</v>
      </c>
      <c r="AF82" s="23">
        <v>64.41937687707762</v>
      </c>
      <c r="AG82" s="23">
        <v>0.876</v>
      </c>
      <c r="AH82" s="23">
        <v>0.5643137414432</v>
      </c>
      <c r="AI82" s="23"/>
      <c r="AJ82" s="11">
        <f t="shared" si="36"/>
        <v>5.495978578203771</v>
      </c>
      <c r="AK82" s="7">
        <f t="shared" si="44"/>
        <v>2289.2900519306213</v>
      </c>
      <c r="AL82" s="10">
        <f t="shared" si="37"/>
        <v>416.5391148010662</v>
      </c>
      <c r="AM82" s="9">
        <f t="shared" si="38"/>
        <v>30.71882246174148</v>
      </c>
      <c r="AN82" s="9">
        <f t="shared" si="39"/>
        <v>74.5240171488279</v>
      </c>
      <c r="AO82" s="9">
        <f t="shared" si="40"/>
        <v>5.589327182527191</v>
      </c>
      <c r="AP82" s="9">
        <f t="shared" si="41"/>
        <v>10.18807152551959</v>
      </c>
      <c r="AQ82" s="9">
        <f t="shared" si="42"/>
        <v>4.692092947315818</v>
      </c>
      <c r="AR82" s="9">
        <f t="shared" si="43"/>
        <v>3.493975430786181</v>
      </c>
      <c r="AS82" s="44"/>
      <c r="AT82" s="11"/>
      <c r="AU82" s="11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 s="32"/>
      <c r="BU82" s="39"/>
      <c r="BV82" s="39"/>
      <c r="BW82" s="32"/>
      <c r="BX82" s="32"/>
      <c r="BY82" s="32"/>
      <c r="CE82" s="3"/>
      <c r="CF82" s="22"/>
      <c r="CG82" s="22"/>
      <c r="CH82" s="22"/>
      <c r="CI82" s="22"/>
      <c r="CJ82" s="22"/>
      <c r="CK82" s="22"/>
      <c r="CL82" s="38"/>
      <c r="CM82" s="38"/>
    </row>
    <row r="83" spans="1:91" s="26" customFormat="1" ht="12.75">
      <c r="A83" s="21" t="s">
        <v>7</v>
      </c>
      <c r="B83" s="21">
        <v>1997</v>
      </c>
      <c r="C83" s="21">
        <v>4</v>
      </c>
      <c r="D83" s="21" t="s">
        <v>9</v>
      </c>
      <c r="E83" s="21">
        <v>2</v>
      </c>
      <c r="F83" s="21" t="s">
        <v>23</v>
      </c>
      <c r="G83" s="21">
        <v>1</v>
      </c>
      <c r="H83" s="21"/>
      <c r="I83" s="7">
        <v>9918.07327872314</v>
      </c>
      <c r="J83" s="27">
        <v>0.10568731684750869</v>
      </c>
      <c r="K83" s="23">
        <v>10.48214553125222</v>
      </c>
      <c r="L83" s="25">
        <v>963.3604943065609</v>
      </c>
      <c r="M83" s="23">
        <v>1.0470080925576515</v>
      </c>
      <c r="N83" s="23">
        <v>10.086462335893085</v>
      </c>
      <c r="O83" s="25">
        <v>243.43</v>
      </c>
      <c r="P83" s="23">
        <v>0.755</v>
      </c>
      <c r="Q83" s="23">
        <v>1.8378965</v>
      </c>
      <c r="R83" s="23"/>
      <c r="S83" s="7">
        <v>1153.3713771997375</v>
      </c>
      <c r="T83" s="27">
        <v>0.10568731684750869</v>
      </c>
      <c r="U83" s="23">
        <v>1.2189672618495613</v>
      </c>
      <c r="V83" s="25">
        <v>617.4</v>
      </c>
      <c r="W83" s="23">
        <v>1.1555574914296727</v>
      </c>
      <c r="X83" s="23">
        <v>7.134411952086801</v>
      </c>
      <c r="Y83" s="23">
        <v>102.07078042052943</v>
      </c>
      <c r="Z83" s="23">
        <v>0.755</v>
      </c>
      <c r="AA83" s="23">
        <v>0.7706343921749972</v>
      </c>
      <c r="AB83" s="23"/>
      <c r="AC83" s="25">
        <v>461.12</v>
      </c>
      <c r="AD83" s="23">
        <v>0.5610189075872747</v>
      </c>
      <c r="AE83" s="17">
        <v>2.586970386666441</v>
      </c>
      <c r="AF83" s="23">
        <v>84.74078042052943</v>
      </c>
      <c r="AG83" s="23">
        <v>0.755</v>
      </c>
      <c r="AH83" s="23">
        <v>0.6397928921749972</v>
      </c>
      <c r="AI83" s="23"/>
      <c r="AJ83" s="11">
        <f t="shared" si="36"/>
        <v>6.569622717398686</v>
      </c>
      <c r="AK83" s="7">
        <f t="shared" si="44"/>
        <v>1872.8421576202668</v>
      </c>
      <c r="AL83" s="10">
        <f t="shared" si="37"/>
        <v>285.07605964347357</v>
      </c>
      <c r="AM83" s="9">
        <f t="shared" si="38"/>
        <v>22.406504367145303</v>
      </c>
      <c r="AN83" s="9">
        <f t="shared" si="39"/>
        <v>83.5847540933881</v>
      </c>
      <c r="AO83" s="9">
        <f t="shared" si="40"/>
        <v>3.410622699505247</v>
      </c>
      <c r="AP83" s="9">
        <f t="shared" si="41"/>
        <v>9.12401360611136</v>
      </c>
      <c r="AQ83" s="9">
        <f t="shared" si="42"/>
        <v>2.554390888712674</v>
      </c>
      <c r="AR83" s="9">
        <f t="shared" si="43"/>
        <v>3.2267632788414384</v>
      </c>
      <c r="AS83" s="44"/>
      <c r="AT83" s="11"/>
      <c r="AU83" s="11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 s="32"/>
      <c r="BU83" s="39"/>
      <c r="BV83" s="39"/>
      <c r="BW83" s="32"/>
      <c r="BX83" s="32"/>
      <c r="BY83" s="32"/>
      <c r="CE83" s="3"/>
      <c r="CF83" s="22"/>
      <c r="CG83" s="22"/>
      <c r="CH83" s="22"/>
      <c r="CI83" s="22"/>
      <c r="CJ83" s="22"/>
      <c r="CK83" s="22"/>
      <c r="CL83" s="38"/>
      <c r="CM83" s="38"/>
    </row>
    <row r="84" spans="1:91" s="26" customFormat="1" ht="12.75">
      <c r="A84" s="21" t="s">
        <v>7</v>
      </c>
      <c r="B84" s="21">
        <v>1997</v>
      </c>
      <c r="C84" s="21">
        <v>5</v>
      </c>
      <c r="D84" s="21" t="s">
        <v>8</v>
      </c>
      <c r="E84" s="21">
        <v>3</v>
      </c>
      <c r="F84" s="21" t="s">
        <v>23</v>
      </c>
      <c r="G84" s="21">
        <v>1</v>
      </c>
      <c r="H84" s="21"/>
      <c r="I84" s="7">
        <v>11281.458275159732</v>
      </c>
      <c r="J84" s="27">
        <v>0.11597110053177337</v>
      </c>
      <c r="K84" s="23">
        <v>13.083231317735558</v>
      </c>
      <c r="L84" s="25">
        <v>1003.171930027717</v>
      </c>
      <c r="M84" s="23">
        <v>1.0794313269369356</v>
      </c>
      <c r="N84" s="23">
        <v>10.828552075757052</v>
      </c>
      <c r="O84" s="25">
        <v>190.23</v>
      </c>
      <c r="P84" s="23">
        <v>0.92</v>
      </c>
      <c r="Q84" s="23">
        <v>1.7501159999999998</v>
      </c>
      <c r="R84" s="23"/>
      <c r="S84" s="7">
        <v>1084.7387364811361</v>
      </c>
      <c r="T84" s="27">
        <v>0.11597110053177337</v>
      </c>
      <c r="U84" s="23">
        <v>1.2579834505916265</v>
      </c>
      <c r="V84" s="25">
        <v>576.93</v>
      </c>
      <c r="W84" s="23">
        <v>1.2383120601571855</v>
      </c>
      <c r="X84" s="23">
        <v>7.1441937686648505</v>
      </c>
      <c r="Y84" s="23">
        <v>37.545326867240675</v>
      </c>
      <c r="Z84" s="23">
        <v>0.92</v>
      </c>
      <c r="AA84" s="23">
        <v>0.34541700717861423</v>
      </c>
      <c r="AB84" s="23"/>
      <c r="AC84" s="25">
        <v>510.68</v>
      </c>
      <c r="AD84" s="23">
        <v>0.6205842699374478</v>
      </c>
      <c r="AE84" s="17">
        <v>3.169199749716558</v>
      </c>
      <c r="AF84" s="23">
        <v>2.7503268672406733</v>
      </c>
      <c r="AG84" s="23">
        <v>0.92</v>
      </c>
      <c r="AH84" s="23">
        <v>0.025303007178614195</v>
      </c>
      <c r="AI84" s="23"/>
      <c r="AJ84" s="11">
        <f t="shared" si="36"/>
        <v>6.24789073477945</v>
      </c>
      <c r="AK84" s="7">
        <f t="shared" si="44"/>
        <v>1699.2140633483766</v>
      </c>
      <c r="AL84" s="10">
        <f t="shared" si="37"/>
        <v>271.96603389517486</v>
      </c>
      <c r="AM84" s="9">
        <f t="shared" si="38"/>
        <v>25.66189939349261</v>
      </c>
      <c r="AN84" s="9">
        <f t="shared" si="39"/>
        <v>66.21544404383668</v>
      </c>
      <c r="AO84" s="9">
        <f t="shared" si="40"/>
        <v>4.107290041204358</v>
      </c>
      <c r="AP84" s="9">
        <f t="shared" si="41"/>
        <v>8.74759422643509</v>
      </c>
      <c r="AQ84" s="9">
        <f t="shared" si="42"/>
        <v>2.499703491655641</v>
      </c>
      <c r="AR84" s="9">
        <f t="shared" si="43"/>
        <v>3.1945027568951723</v>
      </c>
      <c r="AS84" s="44"/>
      <c r="AT84" s="11"/>
      <c r="AU84" s="11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 s="32"/>
      <c r="BU84" s="39"/>
      <c r="BV84" s="39"/>
      <c r="BW84" s="32"/>
      <c r="BX84" s="32"/>
      <c r="BY84" s="32"/>
      <c r="CE84" s="3"/>
      <c r="CF84" s="22"/>
      <c r="CG84" s="22"/>
      <c r="CH84" s="22"/>
      <c r="CI84" s="22"/>
      <c r="CJ84" s="22"/>
      <c r="CK84" s="22"/>
      <c r="CL84" s="38"/>
      <c r="CM84" s="38"/>
    </row>
    <row r="85" spans="1:91" s="26" customFormat="1" ht="12.75">
      <c r="A85" s="21" t="s">
        <v>7</v>
      </c>
      <c r="B85" s="21">
        <v>1997</v>
      </c>
      <c r="C85" s="21">
        <v>6</v>
      </c>
      <c r="D85" s="21" t="s">
        <v>8</v>
      </c>
      <c r="E85" s="21">
        <v>2</v>
      </c>
      <c r="F85" s="21" t="s">
        <v>23</v>
      </c>
      <c r="G85" s="21">
        <v>1</v>
      </c>
      <c r="H85" s="21"/>
      <c r="I85" s="7">
        <v>10303.515125921878</v>
      </c>
      <c r="J85" s="27">
        <v>0.11621451070924005</v>
      </c>
      <c r="K85" s="23">
        <v>11.974179689442648</v>
      </c>
      <c r="L85" s="25">
        <v>928.5180401972519</v>
      </c>
      <c r="M85" s="23">
        <v>1.0072700249327222</v>
      </c>
      <c r="N85" s="23">
        <v>9.352683894999684</v>
      </c>
      <c r="O85" s="25">
        <v>192.41</v>
      </c>
      <c r="P85" s="23">
        <v>0.882</v>
      </c>
      <c r="Q85" s="23">
        <v>1.6970562</v>
      </c>
      <c r="R85" s="23"/>
      <c r="S85" s="7">
        <v>846.6419394644496</v>
      </c>
      <c r="T85" s="27">
        <v>0.11621451070924005</v>
      </c>
      <c r="U85" s="23">
        <v>0.9839207874078305</v>
      </c>
      <c r="V85" s="25">
        <v>549.42</v>
      </c>
      <c r="W85" s="23">
        <v>1.1319655404583013</v>
      </c>
      <c r="X85" s="23">
        <v>6.219245072386</v>
      </c>
      <c r="Y85" s="23">
        <v>92.9674792716196</v>
      </c>
      <c r="Z85" s="23">
        <v>0.882</v>
      </c>
      <c r="AA85" s="23">
        <v>0.8199731671756848</v>
      </c>
      <c r="AB85" s="23"/>
      <c r="AC85" s="25">
        <v>469.08</v>
      </c>
      <c r="AD85" s="23">
        <v>0.5802129288842695</v>
      </c>
      <c r="AE85" s="17">
        <v>2.721662806810331</v>
      </c>
      <c r="AF85" s="23">
        <v>54.697479271619585</v>
      </c>
      <c r="AG85" s="23">
        <v>0.882</v>
      </c>
      <c r="AH85" s="23">
        <v>0.48243176717568476</v>
      </c>
      <c r="AI85" s="23"/>
      <c r="AJ85" s="11">
        <f t="shared" si="36"/>
        <v>5.21727596456166</v>
      </c>
      <c r="AK85" s="7">
        <f t="shared" si="44"/>
        <v>1489.0294187360691</v>
      </c>
      <c r="AL85" s="10">
        <f t="shared" si="37"/>
        <v>285.40361461619045</v>
      </c>
      <c r="AM85" s="9">
        <f t="shared" si="38"/>
        <v>23.02391978444233</v>
      </c>
      <c r="AN85" s="9">
        <f t="shared" si="39"/>
        <v>64.67315004034337</v>
      </c>
      <c r="AO85" s="9">
        <f t="shared" si="40"/>
        <v>4.41301551630243</v>
      </c>
      <c r="AP85" s="9">
        <f t="shared" si="41"/>
        <v>8.023139026969515</v>
      </c>
      <c r="AQ85" s="9">
        <f t="shared" si="42"/>
        <v>2.8058630624078553</v>
      </c>
      <c r="AR85" s="9">
        <f t="shared" si="43"/>
        <v>3.2040945739860156</v>
      </c>
      <c r="AS85" s="44"/>
      <c r="AT85" s="11"/>
      <c r="AU85" s="11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 s="32"/>
      <c r="BU85" s="39"/>
      <c r="BV85" s="39"/>
      <c r="BW85" s="32"/>
      <c r="BX85" s="32"/>
      <c r="BY85" s="32"/>
      <c r="CE85" s="3"/>
      <c r="CF85" s="22"/>
      <c r="CG85" s="22"/>
      <c r="CH85" s="22"/>
      <c r="CI85" s="22"/>
      <c r="CJ85" s="22"/>
      <c r="CK85" s="22"/>
      <c r="CL85" s="38"/>
      <c r="CM85" s="38"/>
    </row>
    <row r="86" spans="1:91" s="26" customFormat="1" ht="12.75">
      <c r="A86" s="21" t="s">
        <v>7</v>
      </c>
      <c r="B86" s="21">
        <v>1998</v>
      </c>
      <c r="C86" s="21">
        <v>1</v>
      </c>
      <c r="D86" s="21" t="s">
        <v>8</v>
      </c>
      <c r="E86" s="21">
        <v>1</v>
      </c>
      <c r="F86" s="21" t="s">
        <v>23</v>
      </c>
      <c r="G86" s="21">
        <v>2</v>
      </c>
      <c r="H86" s="21"/>
      <c r="I86" s="7">
        <v>8583.3753833062</v>
      </c>
      <c r="J86" s="27">
        <v>0.129739078322805</v>
      </c>
      <c r="K86" s="23">
        <v>11.135992111287997</v>
      </c>
      <c r="L86" s="25">
        <v>737.4537401465782</v>
      </c>
      <c r="M86" s="23">
        <v>0.9571526076891977</v>
      </c>
      <c r="N86" s="23">
        <v>7.058557704314493</v>
      </c>
      <c r="O86" s="25">
        <v>314.07</v>
      </c>
      <c r="P86" s="23">
        <v>0.7625</v>
      </c>
      <c r="Q86" s="23">
        <v>2.3947837499999998</v>
      </c>
      <c r="R86" s="23"/>
      <c r="S86" s="7">
        <v>740.127924381208</v>
      </c>
      <c r="T86" s="27">
        <v>0.129739078322805</v>
      </c>
      <c r="U86" s="23">
        <v>0.9602351475018865</v>
      </c>
      <c r="V86" s="25">
        <v>491.3554226</v>
      </c>
      <c r="W86" s="23">
        <v>1.0371723650006608</v>
      </c>
      <c r="X86" s="23">
        <v>5.096202657139411</v>
      </c>
      <c r="Y86" s="23">
        <v>84.82299911967024</v>
      </c>
      <c r="Z86" s="23">
        <v>0.7625</v>
      </c>
      <c r="AA86" s="23">
        <v>0.6467753682874856</v>
      </c>
      <c r="AB86" s="23"/>
      <c r="AC86" s="25">
        <v>463.31</v>
      </c>
      <c r="AD86" s="23">
        <v>0.5313495156070842</v>
      </c>
      <c r="AE86" s="17">
        <v>2.4617954407591824</v>
      </c>
      <c r="AF86" s="23">
        <v>53.502999119670235</v>
      </c>
      <c r="AG86" s="23">
        <v>0.7625</v>
      </c>
      <c r="AH86" s="23">
        <v>0.40796036828748555</v>
      </c>
      <c r="AI86" s="23"/>
      <c r="AJ86" s="11">
        <f t="shared" si="36"/>
        <v>2.9574315924167127</v>
      </c>
      <c r="AK86" s="7">
        <f t="shared" si="44"/>
        <v>1316.306346100878</v>
      </c>
      <c r="AL86" s="10">
        <f t="shared" si="37"/>
        <v>445.08429188221294</v>
      </c>
      <c r="AM86" s="9">
        <f t="shared" si="38"/>
        <v>20.58933356560249</v>
      </c>
      <c r="AN86" s="9">
        <f t="shared" si="39"/>
        <v>63.931469268143836</v>
      </c>
      <c r="AO86" s="9">
        <f t="shared" si="40"/>
        <v>6.961896808837964</v>
      </c>
      <c r="AP86" s="9">
        <f t="shared" si="41"/>
        <v>6.703213172928783</v>
      </c>
      <c r="AQ86" s="9">
        <f t="shared" si="42"/>
        <v>3.7457815805120704</v>
      </c>
      <c r="AR86" s="9">
        <f t="shared" si="43"/>
        <v>2.869755809046668</v>
      </c>
      <c r="AS86" s="44"/>
      <c r="AT86" s="11"/>
      <c r="AU86" s="11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 s="32"/>
      <c r="BU86" s="39"/>
      <c r="BV86" s="39"/>
      <c r="BW86" s="32"/>
      <c r="BX86" s="32"/>
      <c r="BY86" s="32"/>
      <c r="CE86" s="3"/>
      <c r="CF86" s="22"/>
      <c r="CG86" s="22"/>
      <c r="CH86" s="22"/>
      <c r="CI86" s="22"/>
      <c r="CJ86" s="22"/>
      <c r="CK86" s="22"/>
      <c r="CL86" s="38"/>
      <c r="CM86" s="38"/>
    </row>
    <row r="87" spans="1:91" s="26" customFormat="1" ht="12.75">
      <c r="A87" s="21" t="s">
        <v>7</v>
      </c>
      <c r="B87" s="21">
        <v>1998</v>
      </c>
      <c r="C87" s="21">
        <v>2</v>
      </c>
      <c r="D87" s="21" t="s">
        <v>9</v>
      </c>
      <c r="E87" s="21">
        <v>1</v>
      </c>
      <c r="F87" s="21" t="s">
        <v>23</v>
      </c>
      <c r="G87" s="21">
        <v>2</v>
      </c>
      <c r="H87" s="21"/>
      <c r="I87" s="7">
        <v>10091.29733772863</v>
      </c>
      <c r="J87" s="27">
        <v>0.12628415919947986</v>
      </c>
      <c r="K87" s="23">
        <v>12.743709995270097</v>
      </c>
      <c r="L87" s="25">
        <v>994.9110254223207</v>
      </c>
      <c r="M87" s="23">
        <v>0.9901544817421131</v>
      </c>
      <c r="N87" s="23">
        <v>9.851156107565522</v>
      </c>
      <c r="O87" s="25">
        <v>260.24</v>
      </c>
      <c r="P87" s="23">
        <v>0.91</v>
      </c>
      <c r="Q87" s="23">
        <v>2.3681840000000003</v>
      </c>
      <c r="R87" s="23"/>
      <c r="S87" s="7">
        <v>1026.925853919883</v>
      </c>
      <c r="T87" s="27">
        <v>0.12628415919947986</v>
      </c>
      <c r="U87" s="23">
        <v>1.2968446802248028</v>
      </c>
      <c r="V87" s="25">
        <v>705.8056879000001</v>
      </c>
      <c r="W87" s="23">
        <v>1.0190073455806652</v>
      </c>
      <c r="X87" s="23">
        <v>7.192211805227145</v>
      </c>
      <c r="Y87" s="23">
        <v>65.92032925827776</v>
      </c>
      <c r="Z87" s="23">
        <v>0.91</v>
      </c>
      <c r="AA87" s="23">
        <v>0.5998749962503276</v>
      </c>
      <c r="AB87" s="23"/>
      <c r="AC87" s="25">
        <v>590.09</v>
      </c>
      <c r="AD87" s="23">
        <v>0.5299399307904948</v>
      </c>
      <c r="AE87" s="17">
        <v>3.127122537601631</v>
      </c>
      <c r="AF87" s="23">
        <v>13.490329258277761</v>
      </c>
      <c r="AG87" s="23">
        <v>0.91</v>
      </c>
      <c r="AH87" s="23">
        <v>0.12276199625032763</v>
      </c>
      <c r="AI87" s="23"/>
      <c r="AJ87" s="11">
        <f t="shared" si="36"/>
        <v>5.321802829209055</v>
      </c>
      <c r="AK87" s="7">
        <f t="shared" si="44"/>
        <v>1798.6518710781606</v>
      </c>
      <c r="AL87" s="10">
        <f t="shared" si="37"/>
        <v>337.9779237979552</v>
      </c>
      <c r="AM87" s="9">
        <f t="shared" si="38"/>
        <v>24.963050102835616</v>
      </c>
      <c r="AN87" s="9">
        <f t="shared" si="39"/>
        <v>72.05256824260618</v>
      </c>
      <c r="AO87" s="9">
        <f t="shared" si="40"/>
        <v>4.690713072988033</v>
      </c>
      <c r="AP87" s="9">
        <f t="shared" si="41"/>
        <v>9.088931481702275</v>
      </c>
      <c r="AQ87" s="9">
        <f t="shared" si="42"/>
        <v>3.76712865249322</v>
      </c>
      <c r="AR87" s="9">
        <f t="shared" si="43"/>
        <v>3.249884533851959</v>
      </c>
      <c r="AS87" s="44"/>
      <c r="AT87" s="11"/>
      <c r="AU87" s="11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 s="32"/>
      <c r="BU87" s="39"/>
      <c r="BV87" s="39"/>
      <c r="BW87" s="32"/>
      <c r="BX87" s="32"/>
      <c r="BY87" s="32"/>
      <c r="CE87" s="3"/>
      <c r="CF87" s="22"/>
      <c r="CG87" s="22"/>
      <c r="CH87" s="22"/>
      <c r="CI87" s="22"/>
      <c r="CJ87" s="22"/>
      <c r="CK87" s="22"/>
      <c r="CL87" s="38"/>
      <c r="CM87" s="38"/>
    </row>
    <row r="88" spans="1:91" s="26" customFormat="1" ht="12.75">
      <c r="A88" s="21" t="s">
        <v>7</v>
      </c>
      <c r="B88" s="21">
        <v>1998</v>
      </c>
      <c r="C88" s="21">
        <v>3</v>
      </c>
      <c r="D88" s="21" t="s">
        <v>9</v>
      </c>
      <c r="E88" s="21">
        <v>3</v>
      </c>
      <c r="F88" s="21" t="s">
        <v>23</v>
      </c>
      <c r="G88" s="21">
        <v>2</v>
      </c>
      <c r="H88" s="21"/>
      <c r="I88" s="7">
        <v>14706.815820812555</v>
      </c>
      <c r="J88" s="27">
        <v>0.1322486384184345</v>
      </c>
      <c r="K88" s="23">
        <v>19.44956367773152</v>
      </c>
      <c r="L88" s="25">
        <v>1178.69206675263</v>
      </c>
      <c r="M88" s="23">
        <v>1.0714379025387828</v>
      </c>
      <c r="N88" s="23">
        <v>12.628953557405406</v>
      </c>
      <c r="O88" s="25">
        <v>203.6</v>
      </c>
      <c r="P88" s="23">
        <v>0.8760000000000001</v>
      </c>
      <c r="Q88" s="23">
        <v>1.7835360000000002</v>
      </c>
      <c r="R88" s="23"/>
      <c r="S88" s="7">
        <v>1220.5003984282243</v>
      </c>
      <c r="T88" s="27">
        <v>0.1322486384184345</v>
      </c>
      <c r="U88" s="23">
        <v>1.6140951588128951</v>
      </c>
      <c r="V88" s="25">
        <v>714.9370140999999</v>
      </c>
      <c r="W88" s="23">
        <v>1.1358530853557982</v>
      </c>
      <c r="X88" s="23">
        <v>8.120634133005467</v>
      </c>
      <c r="Y88" s="23">
        <v>112.02937687707762</v>
      </c>
      <c r="Z88" s="23">
        <v>0.8760000000000001</v>
      </c>
      <c r="AA88" s="23">
        <v>0.9813773414432001</v>
      </c>
      <c r="AB88" s="23"/>
      <c r="AC88" s="25">
        <v>619.82</v>
      </c>
      <c r="AD88" s="23">
        <v>0.5662926377290471</v>
      </c>
      <c r="AE88" s="17">
        <v>3.50999502717218</v>
      </c>
      <c r="AF88" s="23">
        <v>64.41937687707762</v>
      </c>
      <c r="AG88" s="23">
        <v>0.876</v>
      </c>
      <c r="AH88" s="23">
        <v>0.5643137414432</v>
      </c>
      <c r="AI88" s="23"/>
      <c r="AJ88" s="11">
        <f t="shared" si="36"/>
        <v>7.568918843305028</v>
      </c>
      <c r="AK88" s="7">
        <f t="shared" si="44"/>
        <v>2047.4667894053018</v>
      </c>
      <c r="AL88" s="10">
        <f t="shared" si="37"/>
        <v>270.5098088370121</v>
      </c>
      <c r="AM88" s="9">
        <f t="shared" si="38"/>
        <v>33.862053235136926</v>
      </c>
      <c r="AN88" s="9">
        <f t="shared" si="39"/>
        <v>60.46493327465299</v>
      </c>
      <c r="AO88" s="9">
        <f t="shared" si="40"/>
        <v>4.47382960977169</v>
      </c>
      <c r="AP88" s="9">
        <f t="shared" si="41"/>
        <v>10.71610663326156</v>
      </c>
      <c r="AQ88" s="9">
        <f t="shared" si="42"/>
        <v>3.147187789956533</v>
      </c>
      <c r="AR88" s="9">
        <f t="shared" si="43"/>
        <v>4.07430876861538</v>
      </c>
      <c r="AS88" s="44"/>
      <c r="AT88" s="11"/>
      <c r="AU88" s="11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 s="32"/>
      <c r="BU88" s="39"/>
      <c r="BV88" s="39"/>
      <c r="BW88" s="32"/>
      <c r="BX88" s="32"/>
      <c r="BY88" s="32"/>
      <c r="CE88" s="3"/>
      <c r="CF88" s="22"/>
      <c r="CG88" s="22"/>
      <c r="CH88" s="22"/>
      <c r="CI88" s="22"/>
      <c r="CJ88" s="22"/>
      <c r="CK88" s="22"/>
      <c r="CL88" s="38"/>
      <c r="CM88" s="38"/>
    </row>
    <row r="89" spans="1:91" s="26" customFormat="1" ht="12.75">
      <c r="A89" s="21" t="s">
        <v>7</v>
      </c>
      <c r="B89" s="21">
        <v>1998</v>
      </c>
      <c r="C89" s="21">
        <v>4</v>
      </c>
      <c r="D89" s="21" t="s">
        <v>9</v>
      </c>
      <c r="E89" s="21">
        <v>2</v>
      </c>
      <c r="F89" s="21" t="s">
        <v>23</v>
      </c>
      <c r="G89" s="21">
        <v>2</v>
      </c>
      <c r="H89" s="21"/>
      <c r="I89" s="7">
        <v>10852.218186607428</v>
      </c>
      <c r="J89" s="27">
        <v>0.11619020364678767</v>
      </c>
      <c r="K89" s="23">
        <v>12.6092144112129</v>
      </c>
      <c r="L89" s="25">
        <v>1083.252693261957</v>
      </c>
      <c r="M89" s="23">
        <v>0.9177747945049364</v>
      </c>
      <c r="N89" s="23">
        <v>9.941820179554114</v>
      </c>
      <c r="O89" s="25">
        <v>260.76</v>
      </c>
      <c r="P89" s="23">
        <v>0.755</v>
      </c>
      <c r="Q89" s="23">
        <v>1.9687379999999999</v>
      </c>
      <c r="R89" s="23"/>
      <c r="S89" s="7">
        <v>935.121890367951</v>
      </c>
      <c r="T89" s="27">
        <v>0.11619020364678767</v>
      </c>
      <c r="U89" s="23">
        <v>1.0865200287642127</v>
      </c>
      <c r="V89" s="25">
        <v>652.478214</v>
      </c>
      <c r="W89" s="23">
        <v>1.000613833701936</v>
      </c>
      <c r="X89" s="23">
        <v>6.528787271175322</v>
      </c>
      <c r="Y89" s="23">
        <v>102.07078042052943</v>
      </c>
      <c r="Z89" s="23">
        <v>0.755</v>
      </c>
      <c r="AA89" s="23">
        <v>0.7706343921749972</v>
      </c>
      <c r="AB89" s="23"/>
      <c r="AC89" s="25">
        <v>630.63</v>
      </c>
      <c r="AD89" s="23">
        <v>0.5258641369919728</v>
      </c>
      <c r="AE89" s="17">
        <v>3.316257007112478</v>
      </c>
      <c r="AF89" s="23">
        <v>84.74078042052943</v>
      </c>
      <c r="AG89" s="23">
        <v>0.755</v>
      </c>
      <c r="AH89" s="23">
        <v>0.6397928921749972</v>
      </c>
      <c r="AI89" s="23"/>
      <c r="AJ89" s="11">
        <f t="shared" si="36"/>
        <v>4.29948265126668</v>
      </c>
      <c r="AK89" s="7">
        <f t="shared" si="44"/>
        <v>1689.6708847884804</v>
      </c>
      <c r="AL89" s="10">
        <f t="shared" si="37"/>
        <v>392.9939999387328</v>
      </c>
      <c r="AM89" s="9">
        <f t="shared" si="38"/>
        <v>24.519772590767012</v>
      </c>
      <c r="AN89" s="9">
        <f t="shared" si="39"/>
        <v>68.91054468526069</v>
      </c>
      <c r="AO89" s="9">
        <f t="shared" si="40"/>
        <v>5.702958839371799</v>
      </c>
      <c r="AP89" s="9">
        <f t="shared" si="41"/>
        <v>8.385941692114532</v>
      </c>
      <c r="AQ89" s="9">
        <f t="shared" si="42"/>
        <v>4.086459040847852</v>
      </c>
      <c r="AR89" s="9">
        <f t="shared" si="43"/>
        <v>3.9560498992874753</v>
      </c>
      <c r="AS89" s="44"/>
      <c r="AT89" s="11"/>
      <c r="AU89" s="11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 s="32"/>
      <c r="BU89" s="39"/>
      <c r="BV89" s="39"/>
      <c r="BW89" s="32"/>
      <c r="BX89" s="32"/>
      <c r="BY89" s="32"/>
      <c r="CE89" s="3"/>
      <c r="CF89" s="22"/>
      <c r="CG89" s="22"/>
      <c r="CH89" s="22"/>
      <c r="CI89" s="22"/>
      <c r="CJ89" s="22"/>
      <c r="CK89" s="22"/>
      <c r="CL89" s="38"/>
      <c r="CM89" s="38"/>
    </row>
    <row r="90" spans="1:91" s="26" customFormat="1" ht="12.75">
      <c r="A90" s="21" t="s">
        <v>7</v>
      </c>
      <c r="B90" s="21">
        <v>1998</v>
      </c>
      <c r="C90" s="21">
        <v>5</v>
      </c>
      <c r="D90" s="21" t="s">
        <v>8</v>
      </c>
      <c r="E90" s="21">
        <v>3</v>
      </c>
      <c r="F90" s="21" t="s">
        <v>23</v>
      </c>
      <c r="G90" s="21">
        <v>2</v>
      </c>
      <c r="H90" s="21"/>
      <c r="I90" s="7">
        <v>12163.018596480444</v>
      </c>
      <c r="J90" s="27">
        <v>0.13997140662742585</v>
      </c>
      <c r="K90" s="23">
        <v>17.024748217849066</v>
      </c>
      <c r="L90" s="25">
        <v>1040.1931957599804</v>
      </c>
      <c r="M90" s="23">
        <v>1.0796650424040477</v>
      </c>
      <c r="N90" s="23">
        <v>11.230602308086013</v>
      </c>
      <c r="O90" s="25">
        <v>178.21</v>
      </c>
      <c r="P90" s="23">
        <v>0.92</v>
      </c>
      <c r="Q90" s="23">
        <v>1.639532</v>
      </c>
      <c r="R90" s="23"/>
      <c r="S90" s="7">
        <v>910.8310910386393</v>
      </c>
      <c r="T90" s="27">
        <v>0.13997140662742585</v>
      </c>
      <c r="U90" s="23">
        <v>1.274903090126713</v>
      </c>
      <c r="V90" s="25">
        <v>650.4360661</v>
      </c>
      <c r="W90" s="23">
        <v>1.1243931247846233</v>
      </c>
      <c r="X90" s="23">
        <v>7.313458408347968</v>
      </c>
      <c r="Y90" s="23">
        <v>37.545326867240675</v>
      </c>
      <c r="Z90" s="23">
        <v>0.92</v>
      </c>
      <c r="AA90" s="23">
        <v>0.34541700717861423</v>
      </c>
      <c r="AB90" s="23"/>
      <c r="AC90" s="25">
        <v>578.04</v>
      </c>
      <c r="AD90" s="23">
        <v>0.6101883487849208</v>
      </c>
      <c r="AE90" s="17">
        <v>3.527132731316356</v>
      </c>
      <c r="AF90" s="23">
        <v>2.7503268672406733</v>
      </c>
      <c r="AG90" s="23">
        <v>0.92</v>
      </c>
      <c r="AH90" s="23">
        <v>0.025303007178614195</v>
      </c>
      <c r="AI90" s="23"/>
      <c r="AJ90" s="11">
        <f t="shared" si="36"/>
        <v>5.191570079350846</v>
      </c>
      <c r="AK90" s="7">
        <f t="shared" si="44"/>
        <v>1598.81248400588</v>
      </c>
      <c r="AL90" s="10">
        <f t="shared" si="37"/>
        <v>307.9631902427859</v>
      </c>
      <c r="AM90" s="9">
        <f t="shared" si="38"/>
        <v>29.894882525935078</v>
      </c>
      <c r="AN90" s="9">
        <f t="shared" si="39"/>
        <v>53.481142888547645</v>
      </c>
      <c r="AO90" s="9">
        <f t="shared" si="40"/>
        <v>5.75835095529966</v>
      </c>
      <c r="AP90" s="9">
        <f t="shared" si="41"/>
        <v>8.933778505653295</v>
      </c>
      <c r="AQ90" s="9">
        <f t="shared" si="42"/>
        <v>3.742208426302449</v>
      </c>
      <c r="AR90" s="9">
        <f t="shared" si="43"/>
        <v>3.55243573849497</v>
      </c>
      <c r="AS90" s="44"/>
      <c r="AT90" s="11"/>
      <c r="AU90" s="11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 s="32"/>
      <c r="BU90" s="39"/>
      <c r="BV90" s="39"/>
      <c r="BW90" s="32"/>
      <c r="BX90" s="32"/>
      <c r="BY90" s="32"/>
      <c r="CE90" s="3"/>
      <c r="CF90" s="22"/>
      <c r="CG90" s="22"/>
      <c r="CH90" s="22"/>
      <c r="CI90" s="22"/>
      <c r="CJ90" s="22"/>
      <c r="CK90" s="22"/>
      <c r="CL90" s="38"/>
      <c r="CM90" s="38"/>
    </row>
    <row r="91" spans="1:91" s="26" customFormat="1" ht="12.75">
      <c r="A91" s="21" t="s">
        <v>7</v>
      </c>
      <c r="B91" s="21">
        <v>1998</v>
      </c>
      <c r="C91" s="21">
        <v>6</v>
      </c>
      <c r="D91" s="21" t="s">
        <v>8</v>
      </c>
      <c r="E91" s="21">
        <v>2</v>
      </c>
      <c r="F91" s="21" t="s">
        <v>23</v>
      </c>
      <c r="G91" s="21">
        <v>2</v>
      </c>
      <c r="H91" s="21"/>
      <c r="I91" s="7">
        <v>10976.155574414723</v>
      </c>
      <c r="J91" s="27">
        <v>0.13070197647635148</v>
      </c>
      <c r="K91" s="23">
        <v>14.346052276879272</v>
      </c>
      <c r="L91" s="25">
        <v>1012.4585092184653</v>
      </c>
      <c r="M91" s="23">
        <v>1.0508139661562284</v>
      </c>
      <c r="N91" s="23">
        <v>10.639055416404778</v>
      </c>
      <c r="O91" s="25">
        <v>230.68</v>
      </c>
      <c r="P91" s="23">
        <v>0.882</v>
      </c>
      <c r="Q91" s="23">
        <v>2.0345976</v>
      </c>
      <c r="R91" s="23"/>
      <c r="S91" s="7">
        <v>679.1553250607706</v>
      </c>
      <c r="T91" s="27">
        <v>0.13070197647635148</v>
      </c>
      <c r="U91" s="23">
        <v>0.8876694331988167</v>
      </c>
      <c r="V91" s="25">
        <v>608.3013319</v>
      </c>
      <c r="W91" s="23">
        <v>1.0769857165198298</v>
      </c>
      <c r="X91" s="23">
        <v>6.551318457962884</v>
      </c>
      <c r="Y91" s="23">
        <v>92.9674792716196</v>
      </c>
      <c r="Z91" s="23">
        <v>0.882</v>
      </c>
      <c r="AA91" s="23">
        <v>0.8199731671756848</v>
      </c>
      <c r="AB91" s="23"/>
      <c r="AC91" s="25">
        <v>552.75</v>
      </c>
      <c r="AD91" s="23">
        <v>0.534697378183209</v>
      </c>
      <c r="AE91" s="17">
        <v>2.955539757907687</v>
      </c>
      <c r="AF91" s="23">
        <v>54.697479271619585</v>
      </c>
      <c r="AG91" s="23">
        <v>0.882</v>
      </c>
      <c r="AH91" s="23">
        <v>0.48243176717568476</v>
      </c>
      <c r="AI91" s="23"/>
      <c r="AJ91" s="11">
        <f t="shared" si="36"/>
        <v>5.715676928589927</v>
      </c>
      <c r="AK91" s="7">
        <f t="shared" si="44"/>
        <v>1380.42413623239</v>
      </c>
      <c r="AL91" s="10">
        <f t="shared" si="37"/>
        <v>241.51542389099737</v>
      </c>
      <c r="AM91" s="9">
        <f t="shared" si="38"/>
        <v>27.01970529328405</v>
      </c>
      <c r="AN91" s="9">
        <f t="shared" si="39"/>
        <v>51.08953340714285</v>
      </c>
      <c r="AO91" s="9">
        <f t="shared" si="40"/>
        <v>4.727297506640196</v>
      </c>
      <c r="AP91" s="9">
        <f t="shared" si="41"/>
        <v>8.258961058337386</v>
      </c>
      <c r="AQ91" s="9">
        <f t="shared" si="42"/>
        <v>2.543284129747459</v>
      </c>
      <c r="AR91" s="9">
        <f t="shared" si="43"/>
        <v>3.437971525083372</v>
      </c>
      <c r="AS91" s="44"/>
      <c r="AT91" s="11"/>
      <c r="AU91" s="1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 s="32"/>
      <c r="BU91" s="39"/>
      <c r="BV91" s="39"/>
      <c r="BW91" s="32"/>
      <c r="BX91" s="32"/>
      <c r="BY91" s="32"/>
      <c r="CE91" s="3"/>
      <c r="CF91" s="22"/>
      <c r="CG91" s="22"/>
      <c r="CH91" s="22"/>
      <c r="CI91" s="22"/>
      <c r="CJ91" s="22"/>
      <c r="CK91" s="22"/>
      <c r="CL91" s="38"/>
      <c r="CM91" s="38"/>
    </row>
    <row r="92" spans="1:91" s="26" customFormat="1" ht="12.75">
      <c r="A92" s="21" t="s">
        <v>7</v>
      </c>
      <c r="B92" s="21">
        <v>1999</v>
      </c>
      <c r="C92" s="21">
        <v>1</v>
      </c>
      <c r="D92" s="21" t="s">
        <v>8</v>
      </c>
      <c r="E92" s="21">
        <v>1</v>
      </c>
      <c r="F92" s="21" t="s">
        <v>23</v>
      </c>
      <c r="G92" s="21">
        <v>3</v>
      </c>
      <c r="H92" s="21"/>
      <c r="I92" s="7">
        <v>9463.60747633482</v>
      </c>
      <c r="J92" s="27">
        <v>0.123360729720928</v>
      </c>
      <c r="K92" s="23">
        <v>11.674375240730933</v>
      </c>
      <c r="L92" s="25">
        <v>792.1669102397204</v>
      </c>
      <c r="M92" s="23">
        <v>0.9790944716031242</v>
      </c>
      <c r="N92" s="23">
        <v>7.7560624240263865</v>
      </c>
      <c r="O92" s="25">
        <v>337.86</v>
      </c>
      <c r="P92" s="23">
        <v>0.7625</v>
      </c>
      <c r="Q92" s="23">
        <v>2.5761825</v>
      </c>
      <c r="R92" s="23"/>
      <c r="S92" s="7">
        <v>889.0442315209419</v>
      </c>
      <c r="T92" s="27">
        <v>0.123360729720928</v>
      </c>
      <c r="U92" s="23">
        <v>1.0967314515460505</v>
      </c>
      <c r="V92" s="25">
        <v>531.4945739909091</v>
      </c>
      <c r="W92" s="23">
        <v>1.1050901653333123</v>
      </c>
      <c r="X92" s="23">
        <v>5.87349426645372</v>
      </c>
      <c r="Y92" s="23">
        <v>214.41269958650545</v>
      </c>
      <c r="Z92" s="23">
        <v>0.7625</v>
      </c>
      <c r="AA92" s="23">
        <v>1.634896834347104</v>
      </c>
      <c r="AB92" s="23"/>
      <c r="AC92" s="25">
        <v>486.7463441</v>
      </c>
      <c r="AD92" s="23">
        <v>0.48351936576603755</v>
      </c>
      <c r="AE92" s="17">
        <v>2.353512835881695</v>
      </c>
      <c r="AF92" s="23">
        <v>53.502999119670235</v>
      </c>
      <c r="AG92" s="23">
        <v>0.7625</v>
      </c>
      <c r="AH92" s="23">
        <v>0.40796036828748555</v>
      </c>
      <c r="AI92" s="23"/>
      <c r="AJ92" s="11">
        <f t="shared" si="36"/>
        <v>5.89092844636423</v>
      </c>
      <c r="AK92" s="7">
        <f t="shared" si="44"/>
        <v>1634.9515050983564</v>
      </c>
      <c r="AL92" s="10">
        <f t="shared" si="37"/>
        <v>277.5371522476084</v>
      </c>
      <c r="AM92" s="9">
        <f t="shared" si="38"/>
        <v>22.006620164757322</v>
      </c>
      <c r="AN92" s="9">
        <f t="shared" si="39"/>
        <v>74.29362132203575</v>
      </c>
      <c r="AO92" s="9">
        <f t="shared" si="40"/>
        <v>3.7356794205061843</v>
      </c>
      <c r="AP92" s="9">
        <f t="shared" si="41"/>
        <v>8.605122552346876</v>
      </c>
      <c r="AQ92" s="9">
        <f t="shared" si="42"/>
        <v>2.7141941059826458</v>
      </c>
      <c r="AR92" s="9">
        <f t="shared" si="43"/>
        <v>2.7614732041691803</v>
      </c>
      <c r="AS92" s="44"/>
      <c r="AT92" s="11"/>
      <c r="AU92" s="11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 s="32"/>
      <c r="BU92" s="39"/>
      <c r="BV92" s="39"/>
      <c r="BW92" s="32"/>
      <c r="BX92" s="32"/>
      <c r="BY92" s="32"/>
      <c r="CE92" s="3"/>
      <c r="CF92" s="22"/>
      <c r="CG92" s="22"/>
      <c r="CH92" s="22"/>
      <c r="CI92" s="22"/>
      <c r="CJ92" s="22"/>
      <c r="CK92" s="22"/>
      <c r="CL92" s="38"/>
      <c r="CM92" s="38"/>
    </row>
    <row r="93" spans="1:91" s="26" customFormat="1" ht="12.75">
      <c r="A93" s="21" t="s">
        <v>7</v>
      </c>
      <c r="B93" s="21">
        <v>1999</v>
      </c>
      <c r="C93" s="21">
        <v>2</v>
      </c>
      <c r="D93" s="21" t="s">
        <v>9</v>
      </c>
      <c r="E93" s="21">
        <v>1</v>
      </c>
      <c r="F93" s="21" t="s">
        <v>23</v>
      </c>
      <c r="G93" s="21">
        <v>3</v>
      </c>
      <c r="H93" s="21"/>
      <c r="I93" s="7">
        <v>11216.3912624566</v>
      </c>
      <c r="J93" s="27">
        <v>0.11865205939139718</v>
      </c>
      <c r="K93" s="23">
        <v>13.30847922230149</v>
      </c>
      <c r="L93" s="25">
        <v>1045.0659286278099</v>
      </c>
      <c r="M93" s="23">
        <v>0.9793206831638646</v>
      </c>
      <c r="N93" s="23">
        <v>10.234546791750653</v>
      </c>
      <c r="O93" s="25">
        <v>298.16</v>
      </c>
      <c r="P93" s="23">
        <v>0.91</v>
      </c>
      <c r="Q93" s="23">
        <v>2.713256</v>
      </c>
      <c r="R93" s="23"/>
      <c r="S93" s="7">
        <v>1127.181193390526</v>
      </c>
      <c r="T93" s="27">
        <v>0.11865205939139718</v>
      </c>
      <c r="U93" s="23">
        <v>1.3374236990303865</v>
      </c>
      <c r="V93" s="25">
        <v>654.0206983646465</v>
      </c>
      <c r="W93" s="23">
        <v>1.1314935776868973</v>
      </c>
      <c r="X93" s="23">
        <v>7.4002021987389695</v>
      </c>
      <c r="Y93" s="23">
        <v>241.53876721982257</v>
      </c>
      <c r="Z93" s="23">
        <v>0.91</v>
      </c>
      <c r="AA93" s="23">
        <v>2.1980027817003855</v>
      </c>
      <c r="AB93" s="23"/>
      <c r="AC93" s="25">
        <v>699.0624936</v>
      </c>
      <c r="AD93" s="23">
        <v>0.4519131662663432</v>
      </c>
      <c r="AE93" s="17">
        <v>3.159155449008213</v>
      </c>
      <c r="AF93" s="23">
        <v>13.490329258277761</v>
      </c>
      <c r="AG93" s="23">
        <v>0.91</v>
      </c>
      <c r="AH93" s="23">
        <v>0.12276199625032763</v>
      </c>
      <c r="AI93" s="23"/>
      <c r="AJ93" s="11">
        <f t="shared" si="36"/>
        <v>7.045939702517533</v>
      </c>
      <c r="AK93" s="7">
        <f t="shared" si="44"/>
        <v>2022.740658974995</v>
      </c>
      <c r="AL93" s="10">
        <f t="shared" si="37"/>
        <v>287.0789056358607</v>
      </c>
      <c r="AM93" s="9">
        <f t="shared" si="38"/>
        <v>26.256282014052143</v>
      </c>
      <c r="AN93" s="9">
        <f t="shared" si="39"/>
        <v>77.03835058948717</v>
      </c>
      <c r="AO93" s="9">
        <f t="shared" si="40"/>
        <v>3.72644148582065</v>
      </c>
      <c r="AP93" s="9">
        <f t="shared" si="41"/>
        <v>10.93562867946974</v>
      </c>
      <c r="AQ93" s="9">
        <f t="shared" si="42"/>
        <v>3.8896889769522076</v>
      </c>
      <c r="AR93" s="9">
        <f t="shared" si="43"/>
        <v>3.2819174452585407</v>
      </c>
      <c r="AS93" s="44"/>
      <c r="AT93" s="11"/>
      <c r="AU93" s="11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 s="32"/>
      <c r="BU93" s="39"/>
      <c r="BV93" s="39"/>
      <c r="BW93" s="32"/>
      <c r="BX93" s="32"/>
      <c r="BY93" s="32"/>
      <c r="CE93" s="3"/>
      <c r="CF93" s="22"/>
      <c r="CG93" s="22"/>
      <c r="CH93" s="22"/>
      <c r="CI93" s="22"/>
      <c r="CJ93" s="22"/>
      <c r="CK93" s="22"/>
      <c r="CL93" s="38"/>
      <c r="CM93" s="38"/>
    </row>
    <row r="94" spans="1:91" s="26" customFormat="1" ht="12.75">
      <c r="A94" s="21" t="s">
        <v>7</v>
      </c>
      <c r="B94" s="21">
        <v>1999</v>
      </c>
      <c r="C94" s="21">
        <v>3</v>
      </c>
      <c r="D94" s="21" t="s">
        <v>9</v>
      </c>
      <c r="E94" s="21">
        <v>3</v>
      </c>
      <c r="F94" s="21" t="s">
        <v>23</v>
      </c>
      <c r="G94" s="21">
        <v>3</v>
      </c>
      <c r="H94" s="21"/>
      <c r="I94" s="7">
        <v>16014.600138197058</v>
      </c>
      <c r="J94" s="27">
        <v>0.12659030086372355</v>
      </c>
      <c r="K94" s="23">
        <v>20.272930497065946</v>
      </c>
      <c r="L94" s="25">
        <v>1193.1326191971432</v>
      </c>
      <c r="M94" s="23">
        <v>0.9596430121537108</v>
      </c>
      <c r="N94" s="23">
        <v>11.449813805851928</v>
      </c>
      <c r="O94" s="25">
        <v>178</v>
      </c>
      <c r="P94" s="23">
        <v>0.8760000000000001</v>
      </c>
      <c r="Q94" s="23">
        <v>1.5592800000000002</v>
      </c>
      <c r="R94" s="23"/>
      <c r="S94" s="7">
        <v>1348.5404952488616</v>
      </c>
      <c r="T94" s="27">
        <v>0.12659030086372355</v>
      </c>
      <c r="U94" s="23">
        <v>1.7071214702046817</v>
      </c>
      <c r="V94" s="25">
        <v>690.1726606195958</v>
      </c>
      <c r="W94" s="23">
        <v>1.088716258699933</v>
      </c>
      <c r="X94" s="23">
        <v>7.51402196926745</v>
      </c>
      <c r="Y94" s="23">
        <v>325.2128988800599</v>
      </c>
      <c r="Z94" s="23">
        <v>0.8760000000000001</v>
      </c>
      <c r="AA94" s="23">
        <v>2.8488649941893254</v>
      </c>
      <c r="AB94" s="23"/>
      <c r="AC94" s="25">
        <v>707.32028886</v>
      </c>
      <c r="AD94" s="23">
        <v>0.5440317765183265</v>
      </c>
      <c r="AE94" s="17">
        <v>3.848047133159616</v>
      </c>
      <c r="AF94" s="23">
        <v>64.41937687707762</v>
      </c>
      <c r="AG94" s="23">
        <v>0.876</v>
      </c>
      <c r="AH94" s="23">
        <v>0.5643137414432</v>
      </c>
      <c r="AI94" s="23"/>
      <c r="AJ94" s="11">
        <f t="shared" si="36"/>
        <v>6.886841740012709</v>
      </c>
      <c r="AK94" s="7">
        <f t="shared" si="44"/>
        <v>2363.9260547485173</v>
      </c>
      <c r="AL94" s="10">
        <f t="shared" si="37"/>
        <v>343.25255958969586</v>
      </c>
      <c r="AM94" s="9">
        <f t="shared" si="38"/>
        <v>33.282024302917876</v>
      </c>
      <c r="AN94" s="9">
        <f t="shared" si="39"/>
        <v>71.0271116093521</v>
      </c>
      <c r="AO94" s="9">
        <f t="shared" si="40"/>
        <v>4.832697709539127</v>
      </c>
      <c r="AP94" s="9">
        <f t="shared" si="41"/>
        <v>12.070008433661457</v>
      </c>
      <c r="AQ94" s="9">
        <f t="shared" si="42"/>
        <v>5.183166693648747</v>
      </c>
      <c r="AR94" s="9">
        <f t="shared" si="43"/>
        <v>4.4123608746028165</v>
      </c>
      <c r="AS94" s="44"/>
      <c r="AT94" s="11"/>
      <c r="AU94" s="11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 s="32"/>
      <c r="BU94" s="32"/>
      <c r="BV94" s="32"/>
      <c r="BW94" s="32"/>
      <c r="BX94" s="32"/>
      <c r="BY94" s="32"/>
      <c r="CE94" s="3"/>
      <c r="CF94" s="22"/>
      <c r="CG94" s="22"/>
      <c r="CH94" s="22"/>
      <c r="CI94" s="22"/>
      <c r="CJ94" s="22"/>
      <c r="CK94" s="22"/>
      <c r="CL94" s="38"/>
      <c r="CM94" s="38"/>
    </row>
    <row r="95" spans="1:91" s="26" customFormat="1" ht="12.75">
      <c r="A95" s="21" t="s">
        <v>7</v>
      </c>
      <c r="B95" s="21">
        <v>1999</v>
      </c>
      <c r="C95" s="21">
        <v>4</v>
      </c>
      <c r="D95" s="21" t="s">
        <v>9</v>
      </c>
      <c r="E95" s="21">
        <v>2</v>
      </c>
      <c r="F95" s="21" t="s">
        <v>23</v>
      </c>
      <c r="G95" s="21">
        <v>3</v>
      </c>
      <c r="H95" s="21"/>
      <c r="I95" s="7">
        <v>11993.34682675835</v>
      </c>
      <c r="J95" s="27">
        <v>0.10699266381069615</v>
      </c>
      <c r="K95" s="23">
        <v>12.832001250004357</v>
      </c>
      <c r="L95" s="25">
        <v>1078.0142374465652</v>
      </c>
      <c r="M95" s="23">
        <v>0.9660675187332374</v>
      </c>
      <c r="N95" s="23">
        <v>10.414345395291063</v>
      </c>
      <c r="O95" s="25">
        <v>341.39</v>
      </c>
      <c r="P95" s="23">
        <v>0.755</v>
      </c>
      <c r="Q95" s="23">
        <v>2.5774945</v>
      </c>
      <c r="R95" s="23"/>
      <c r="S95" s="7">
        <v>1163.3164505662676</v>
      </c>
      <c r="T95" s="27">
        <v>0.10699266381069615</v>
      </c>
      <c r="U95" s="23">
        <v>1.24466325900889</v>
      </c>
      <c r="V95" s="25">
        <v>669.6634435010101</v>
      </c>
      <c r="W95" s="23">
        <v>1.0906088715388906</v>
      </c>
      <c r="X95" s="23">
        <v>7.303408924274842</v>
      </c>
      <c r="Y95" s="23">
        <v>487.7354224107014</v>
      </c>
      <c r="Z95" s="23">
        <v>0.755</v>
      </c>
      <c r="AA95" s="23">
        <v>3.6824024392007955</v>
      </c>
      <c r="AB95" s="23"/>
      <c r="AC95" s="25">
        <v>653.8095426</v>
      </c>
      <c r="AD95" s="23">
        <v>0.5042897725456092</v>
      </c>
      <c r="AE95" s="17">
        <v>3.297094655259028</v>
      </c>
      <c r="AF95" s="23">
        <v>84.74078042052943</v>
      </c>
      <c r="AG95" s="23">
        <v>0.755</v>
      </c>
      <c r="AH95" s="23">
        <v>0.6397928921749972</v>
      </c>
      <c r="AI95" s="23"/>
      <c r="AJ95" s="11">
        <f t="shared" si="36"/>
        <v>8.715847921059112</v>
      </c>
      <c r="AK95" s="7">
        <f t="shared" si="44"/>
        <v>2320.7153164779793</v>
      </c>
      <c r="AL95" s="10">
        <f t="shared" si="37"/>
        <v>266.26386067048037</v>
      </c>
      <c r="AM95" s="9">
        <f t="shared" si="38"/>
        <v>25.823841145295418</v>
      </c>
      <c r="AN95" s="9">
        <f t="shared" si="39"/>
        <v>89.86716203142252</v>
      </c>
      <c r="AO95" s="9">
        <f t="shared" si="40"/>
        <v>2.9628604559402887</v>
      </c>
      <c r="AP95" s="9">
        <f t="shared" si="41"/>
        <v>12.230474622484529</v>
      </c>
      <c r="AQ95" s="9">
        <f t="shared" si="42"/>
        <v>3.514626701425417</v>
      </c>
      <c r="AR95" s="9">
        <f t="shared" si="43"/>
        <v>3.9368875474340252</v>
      </c>
      <c r="AS95" s="44"/>
      <c r="AT95" s="48"/>
      <c r="AU95" s="48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 s="32"/>
      <c r="BU95" s="32"/>
      <c r="BV95" s="32"/>
      <c r="BW95" s="32"/>
      <c r="BX95" s="32"/>
      <c r="BY95" s="32"/>
      <c r="CE95" s="3"/>
      <c r="CF95" s="22"/>
      <c r="CG95" s="22"/>
      <c r="CH95" s="22"/>
      <c r="CI95" s="22"/>
      <c r="CJ95" s="22"/>
      <c r="CK95" s="22"/>
      <c r="CL95" s="38"/>
      <c r="CM95" s="38"/>
    </row>
    <row r="96" spans="1:91" s="26" customFormat="1" ht="12.75">
      <c r="A96" s="21" t="s">
        <v>7</v>
      </c>
      <c r="B96" s="21">
        <v>1999</v>
      </c>
      <c r="C96" s="21">
        <v>5</v>
      </c>
      <c r="D96" s="21" t="s">
        <v>8</v>
      </c>
      <c r="E96" s="21">
        <v>3</v>
      </c>
      <c r="F96" s="21" t="s">
        <v>23</v>
      </c>
      <c r="G96" s="21">
        <v>3</v>
      </c>
      <c r="H96" s="21"/>
      <c r="I96" s="7">
        <v>13013.644157270508</v>
      </c>
      <c r="J96" s="27">
        <v>0.1252128527572417</v>
      </c>
      <c r="K96" s="23">
        <v>16.294755096994507</v>
      </c>
      <c r="L96" s="25">
        <v>1060.698274189317</v>
      </c>
      <c r="M96" s="23">
        <v>1.0880019577525857</v>
      </c>
      <c r="N96" s="23">
        <v>11.54041798902766</v>
      </c>
      <c r="O96" s="25">
        <v>174.89</v>
      </c>
      <c r="P96" s="23">
        <v>0.92</v>
      </c>
      <c r="Q96" s="23">
        <v>1.6089879999999999</v>
      </c>
      <c r="R96" s="23"/>
      <c r="S96" s="7">
        <v>872.9761112921606</v>
      </c>
      <c r="T96" s="27">
        <v>0.1252128527572417</v>
      </c>
      <c r="U96" s="23">
        <v>1.0930782928381475</v>
      </c>
      <c r="V96" s="25">
        <v>665.6938430585859</v>
      </c>
      <c r="W96" s="23">
        <v>1.205753138831989</v>
      </c>
      <c r="X96" s="23">
        <v>8.026624407690194</v>
      </c>
      <c r="Y96" s="23">
        <v>299.3019984195719</v>
      </c>
      <c r="Z96" s="23">
        <v>0.92</v>
      </c>
      <c r="AA96" s="23">
        <v>2.7535783854600613</v>
      </c>
      <c r="AB96" s="23"/>
      <c r="AC96" s="25">
        <v>652.7080913</v>
      </c>
      <c r="AD96" s="23">
        <v>0.5697299777832485</v>
      </c>
      <c r="AE96" s="17">
        <v>3.7186736635529556</v>
      </c>
      <c r="AF96" s="23">
        <v>2.7503268672406733</v>
      </c>
      <c r="AG96" s="23">
        <v>0.92</v>
      </c>
      <c r="AH96" s="23">
        <v>0.025303007178614195</v>
      </c>
      <c r="AI96" s="23"/>
      <c r="AJ96" s="11">
        <f t="shared" si="36"/>
        <v>7.683605090556211</v>
      </c>
      <c r="AK96" s="7">
        <f t="shared" si="44"/>
        <v>1837.9719527703185</v>
      </c>
      <c r="AL96" s="10">
        <f t="shared" si="37"/>
        <v>239.20697785852354</v>
      </c>
      <c r="AM96" s="9">
        <f t="shared" si="38"/>
        <v>29.444161086022167</v>
      </c>
      <c r="AN96" s="9">
        <f t="shared" si="39"/>
        <v>62.42228968251525</v>
      </c>
      <c r="AO96" s="9">
        <f t="shared" si="40"/>
        <v>3.8320763156101667</v>
      </c>
      <c r="AP96" s="9">
        <f t="shared" si="41"/>
        <v>11.873281085988403</v>
      </c>
      <c r="AQ96" s="9">
        <f t="shared" si="42"/>
        <v>4.189675995432191</v>
      </c>
      <c r="AR96" s="9">
        <f t="shared" si="43"/>
        <v>3.74397667073157</v>
      </c>
      <c r="AS96" s="44"/>
      <c r="AT96" s="48"/>
      <c r="AU96" s="48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 s="32"/>
      <c r="BU96" s="32"/>
      <c r="BV96" s="32"/>
      <c r="BW96" s="32"/>
      <c r="BX96" s="32"/>
      <c r="BY96" s="32"/>
      <c r="CE96" s="3"/>
      <c r="CF96" s="22"/>
      <c r="CG96" s="22"/>
      <c r="CH96" s="22"/>
      <c r="CI96" s="22"/>
      <c r="CJ96" s="22"/>
      <c r="CK96" s="22"/>
      <c r="CL96" s="38"/>
      <c r="CM96" s="38"/>
    </row>
    <row r="97" spans="1:91" s="26" customFormat="1" ht="12.75">
      <c r="A97" s="21" t="s">
        <v>7</v>
      </c>
      <c r="B97" s="21">
        <v>1999</v>
      </c>
      <c r="C97" s="21">
        <v>6</v>
      </c>
      <c r="D97" s="21" t="s">
        <v>8</v>
      </c>
      <c r="E97" s="21">
        <v>2</v>
      </c>
      <c r="F97" s="21" t="s">
        <v>23</v>
      </c>
      <c r="G97" s="21">
        <v>3</v>
      </c>
      <c r="H97" s="21"/>
      <c r="I97" s="7">
        <v>11783.242452306287</v>
      </c>
      <c r="J97" s="27">
        <v>0.1197356383175116</v>
      </c>
      <c r="K97" s="23">
        <v>14.108740564768942</v>
      </c>
      <c r="L97" s="25">
        <v>1046.7405615651928</v>
      </c>
      <c r="M97" s="23">
        <v>1.0017698236387467</v>
      </c>
      <c r="N97" s="23">
        <v>10.485931077546859</v>
      </c>
      <c r="O97" s="25">
        <v>216.6</v>
      </c>
      <c r="P97" s="23">
        <v>0.882</v>
      </c>
      <c r="Q97" s="23">
        <v>1.910412</v>
      </c>
      <c r="R97" s="23"/>
      <c r="S97" s="7">
        <v>848.8521685255713</v>
      </c>
      <c r="T97" s="27">
        <v>0.1197356383175116</v>
      </c>
      <c r="U97" s="23">
        <v>1.016378562356132</v>
      </c>
      <c r="V97" s="25">
        <v>619.6160939270707</v>
      </c>
      <c r="W97" s="23">
        <v>1.1176592582290181</v>
      </c>
      <c r="X97" s="23">
        <v>6.925196639252913</v>
      </c>
      <c r="Y97" s="23">
        <v>140.97001208930044</v>
      </c>
      <c r="Z97" s="23">
        <v>0.882</v>
      </c>
      <c r="AA97" s="23">
        <v>1.2433555066276298</v>
      </c>
      <c r="AB97" s="23"/>
      <c r="AC97" s="25">
        <v>611.25145112</v>
      </c>
      <c r="AD97" s="23">
        <v>0.5435919367371161</v>
      </c>
      <c r="AE97" s="17">
        <v>3.3227136014769343</v>
      </c>
      <c r="AF97" s="23">
        <v>54.697479271619585</v>
      </c>
      <c r="AG97" s="23">
        <v>0.882</v>
      </c>
      <c r="AH97" s="23">
        <v>0.48243176717568476</v>
      </c>
      <c r="AI97" s="23"/>
      <c r="AJ97" s="11">
        <f t="shared" si="36"/>
        <v>5.06214948803353</v>
      </c>
      <c r="AK97" s="7">
        <f t="shared" si="44"/>
        <v>1609.4382745419425</v>
      </c>
      <c r="AL97" s="10">
        <f t="shared" si="37"/>
        <v>317.9357461383768</v>
      </c>
      <c r="AM97" s="9">
        <f t="shared" si="38"/>
        <v>26.505083642315803</v>
      </c>
      <c r="AN97" s="9">
        <f t="shared" si="39"/>
        <v>60.72187117992896</v>
      </c>
      <c r="AO97" s="9">
        <f t="shared" si="40"/>
        <v>5.235934597540325</v>
      </c>
      <c r="AP97" s="9">
        <f t="shared" si="41"/>
        <v>9.184930708236674</v>
      </c>
      <c r="AQ97" s="9">
        <f t="shared" si="42"/>
        <v>4.122781220203144</v>
      </c>
      <c r="AR97" s="9">
        <f t="shared" si="43"/>
        <v>3.805145368652619</v>
      </c>
      <c r="AS97" s="44"/>
      <c r="AT97" s="48"/>
      <c r="AU97" s="48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 s="32"/>
      <c r="BU97" s="32"/>
      <c r="BV97" s="32"/>
      <c r="BW97" s="32"/>
      <c r="BX97" s="32"/>
      <c r="BY97" s="32"/>
      <c r="CE97" s="3"/>
      <c r="CF97" s="22"/>
      <c r="CG97" s="22"/>
      <c r="CH97" s="22"/>
      <c r="CI97" s="22"/>
      <c r="CJ97" s="22"/>
      <c r="CK97" s="22"/>
      <c r="CL97" s="38"/>
      <c r="CM97" s="38"/>
    </row>
    <row r="98" spans="1:91" s="26" customFormat="1" ht="12.75">
      <c r="A98" s="21" t="s">
        <v>7</v>
      </c>
      <c r="B98" s="21">
        <v>2000</v>
      </c>
      <c r="C98" s="21">
        <v>1</v>
      </c>
      <c r="D98" s="21" t="s">
        <v>8</v>
      </c>
      <c r="E98" s="21">
        <v>1</v>
      </c>
      <c r="F98" s="21" t="s">
        <v>23</v>
      </c>
      <c r="G98" s="21">
        <v>4</v>
      </c>
      <c r="H98" s="21"/>
      <c r="I98" s="7">
        <v>10455.0760747346</v>
      </c>
      <c r="J98" s="27">
        <v>0.12080873141438611</v>
      </c>
      <c r="K98" s="23">
        <v>12.630644774295865</v>
      </c>
      <c r="L98" s="25">
        <v>869.5637137516136</v>
      </c>
      <c r="M98" s="23">
        <v>1.066471972622462</v>
      </c>
      <c r="N98" s="23">
        <v>9.273653291255973</v>
      </c>
      <c r="O98" s="25">
        <v>322.24</v>
      </c>
      <c r="P98" s="23">
        <v>0.7625</v>
      </c>
      <c r="Q98" s="23">
        <v>2.45708</v>
      </c>
      <c r="R98" s="23"/>
      <c r="S98" s="7">
        <v>998.5652391841069</v>
      </c>
      <c r="T98" s="27">
        <v>0.12080873141438611</v>
      </c>
      <c r="U98" s="23">
        <v>1.20635399780335</v>
      </c>
      <c r="V98" s="25">
        <v>472.66403063737374</v>
      </c>
      <c r="W98" s="23">
        <v>1.2157005282302222</v>
      </c>
      <c r="X98" s="23">
        <v>5.746179117212812</v>
      </c>
      <c r="Y98" s="23">
        <v>107.12952689838117</v>
      </c>
      <c r="Z98" s="23">
        <v>0.7625</v>
      </c>
      <c r="AA98" s="23">
        <v>0.8168626426001563</v>
      </c>
      <c r="AB98" s="23"/>
      <c r="AC98" s="25">
        <v>504.7197155131313</v>
      </c>
      <c r="AD98" s="23">
        <v>0.5299117909475554</v>
      </c>
      <c r="AE98" s="17">
        <v>2.6745692837410404</v>
      </c>
      <c r="AF98" s="23">
        <v>53.502999119670235</v>
      </c>
      <c r="AG98" s="23">
        <v>0.7625</v>
      </c>
      <c r="AH98" s="23">
        <v>0.40796036828748555</v>
      </c>
      <c r="AI98" s="23"/>
      <c r="AJ98" s="11">
        <f t="shared" si="36"/>
        <v>5.894320343514789</v>
      </c>
      <c r="AK98" s="7">
        <f t="shared" si="44"/>
        <v>1578.3587967198616</v>
      </c>
      <c r="AL98" s="10">
        <f t="shared" si="37"/>
        <v>267.77621587134246</v>
      </c>
      <c r="AM98" s="9">
        <f t="shared" si="38"/>
        <v>24.36137806555184</v>
      </c>
      <c r="AN98" s="9">
        <f t="shared" si="39"/>
        <v>64.78938886268249</v>
      </c>
      <c r="AO98" s="9">
        <f t="shared" si="40"/>
        <v>4.133025802093601</v>
      </c>
      <c r="AP98" s="9">
        <f t="shared" si="41"/>
        <v>7.769395757616318</v>
      </c>
      <c r="AQ98" s="9">
        <f t="shared" si="42"/>
        <v>1.8750754141015298</v>
      </c>
      <c r="AR98" s="9">
        <f t="shared" si="43"/>
        <v>3.082529652028526</v>
      </c>
      <c r="AS98" s="44"/>
      <c r="AT98" s="48"/>
      <c r="AU98" s="4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 s="32"/>
      <c r="BU98" s="32"/>
      <c r="BV98" s="32"/>
      <c r="BW98" s="32"/>
      <c r="BX98" s="32"/>
      <c r="BY98" s="32"/>
      <c r="CE98" s="3"/>
      <c r="CF98" s="22"/>
      <c r="CG98" s="22"/>
      <c r="CH98" s="22"/>
      <c r="CI98" s="22"/>
      <c r="CJ98" s="22"/>
      <c r="CK98" s="22"/>
      <c r="CL98" s="38"/>
      <c r="CM98" s="38"/>
    </row>
    <row r="99" spans="1:91" s="26" customFormat="1" ht="12.75">
      <c r="A99" s="21" t="s">
        <v>7</v>
      </c>
      <c r="B99" s="21">
        <v>2000</v>
      </c>
      <c r="C99" s="21">
        <v>2</v>
      </c>
      <c r="D99" s="21" t="s">
        <v>9</v>
      </c>
      <c r="E99" s="21">
        <v>1</v>
      </c>
      <c r="F99" s="21" t="s">
        <v>23</v>
      </c>
      <c r="G99" s="21">
        <v>4</v>
      </c>
      <c r="H99" s="21"/>
      <c r="I99" s="7">
        <v>12441.67916564382</v>
      </c>
      <c r="J99" s="27">
        <v>0.11004608915719634</v>
      </c>
      <c r="K99" s="23">
        <v>13.691581347276719</v>
      </c>
      <c r="L99" s="25">
        <v>1082.2415249888954</v>
      </c>
      <c r="M99" s="23">
        <v>1.0649438404502933</v>
      </c>
      <c r="N99" s="23">
        <v>11.525264459164564</v>
      </c>
      <c r="O99" s="25">
        <v>350.77333333333337</v>
      </c>
      <c r="P99" s="23">
        <v>0.91</v>
      </c>
      <c r="Q99" s="23">
        <v>3.192037333333334</v>
      </c>
      <c r="R99" s="23"/>
      <c r="S99" s="7">
        <v>1232.1586755753501</v>
      </c>
      <c r="T99" s="27">
        <v>0.11004608915719634</v>
      </c>
      <c r="U99" s="23">
        <v>1.3559424346817794</v>
      </c>
      <c r="V99" s="25">
        <v>623.6933608252526</v>
      </c>
      <c r="W99" s="23">
        <v>1.220411346979248</v>
      </c>
      <c r="X99" s="23">
        <v>7.611624545867607</v>
      </c>
      <c r="Y99" s="23">
        <v>142.54815709620172</v>
      </c>
      <c r="Z99" s="23">
        <v>0.91</v>
      </c>
      <c r="AA99" s="23">
        <v>1.2971882295754358</v>
      </c>
      <c r="AB99" s="23"/>
      <c r="AC99" s="25">
        <v>637.784450240404</v>
      </c>
      <c r="AD99" s="23">
        <v>0.4886850658260982</v>
      </c>
      <c r="AE99" s="17">
        <v>3.116757360485937</v>
      </c>
      <c r="AF99" s="23">
        <v>13.490329258277761</v>
      </c>
      <c r="AG99" s="23">
        <v>0.91</v>
      </c>
      <c r="AH99" s="23">
        <v>0.12276199625032763</v>
      </c>
      <c r="AI99" s="23"/>
      <c r="AJ99" s="11">
        <f t="shared" si="36"/>
        <v>7.103003780679339</v>
      </c>
      <c r="AK99" s="7">
        <f t="shared" si="44"/>
        <v>1998.4001934968044</v>
      </c>
      <c r="AL99" s="10">
        <f t="shared" si="37"/>
        <v>281.34578766980115</v>
      </c>
      <c r="AM99" s="9">
        <f t="shared" si="38"/>
        <v>28.40888313977462</v>
      </c>
      <c r="AN99" s="9">
        <f t="shared" si="39"/>
        <v>70.34420127199195</v>
      </c>
      <c r="AO99" s="9">
        <f t="shared" si="40"/>
        <v>3.9995590621884145</v>
      </c>
      <c r="AP99" s="9">
        <f t="shared" si="41"/>
        <v>10.264755210124823</v>
      </c>
      <c r="AQ99" s="9">
        <f t="shared" si="42"/>
        <v>3.1617514294454843</v>
      </c>
      <c r="AR99" s="9">
        <f t="shared" si="43"/>
        <v>3.2395193567362646</v>
      </c>
      <c r="AS99" s="44"/>
      <c r="AT99" s="48"/>
      <c r="AU99" s="48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 s="32"/>
      <c r="BU99" s="32"/>
      <c r="BV99" s="32"/>
      <c r="BW99" s="32"/>
      <c r="BX99" s="32"/>
      <c r="BY99" s="32"/>
      <c r="CE99" s="3"/>
      <c r="CF99" s="22"/>
      <c r="CG99" s="22"/>
      <c r="CH99" s="22"/>
      <c r="CI99" s="22"/>
      <c r="CJ99" s="22"/>
      <c r="CK99" s="22"/>
      <c r="CL99" s="38"/>
      <c r="CM99" s="38"/>
    </row>
    <row r="100" spans="1:91" s="26" customFormat="1" ht="12.75">
      <c r="A100" s="21" t="s">
        <v>7</v>
      </c>
      <c r="B100" s="21">
        <v>2000</v>
      </c>
      <c r="C100" s="21">
        <v>3</v>
      </c>
      <c r="D100" s="21" t="s">
        <v>9</v>
      </c>
      <c r="E100" s="21">
        <v>3</v>
      </c>
      <c r="F100" s="21" t="s">
        <v>23</v>
      </c>
      <c r="G100" s="21">
        <v>4</v>
      </c>
      <c r="H100" s="21"/>
      <c r="I100" s="7">
        <v>17454.842271439513</v>
      </c>
      <c r="J100" s="27">
        <v>0.12074071983514414</v>
      </c>
      <c r="K100" s="23">
        <v>21.07510220462509</v>
      </c>
      <c r="L100" s="25">
        <v>1345.9431842776912</v>
      </c>
      <c r="M100" s="23">
        <v>1.1330503949905864</v>
      </c>
      <c r="N100" s="23">
        <v>15.250214565807255</v>
      </c>
      <c r="O100" s="25">
        <v>227.33333333333334</v>
      </c>
      <c r="P100" s="23">
        <v>0.8760000000000001</v>
      </c>
      <c r="Q100" s="23">
        <v>1.9914400000000003</v>
      </c>
      <c r="R100" s="23"/>
      <c r="S100" s="7">
        <v>1454.5060052253089</v>
      </c>
      <c r="T100" s="27">
        <v>0.12074071983514414</v>
      </c>
      <c r="U100" s="23">
        <v>1.756181020754437</v>
      </c>
      <c r="V100" s="25">
        <v>700.4596858909091</v>
      </c>
      <c r="W100" s="23">
        <v>1.2457085391474416</v>
      </c>
      <c r="X100" s="23">
        <v>8.725686120428403</v>
      </c>
      <c r="Y100" s="23">
        <v>142.84189777906116</v>
      </c>
      <c r="Z100" s="23">
        <v>0.8760000000000001</v>
      </c>
      <c r="AA100" s="23">
        <v>1.251295024544576</v>
      </c>
      <c r="AB100" s="23"/>
      <c r="AC100" s="25">
        <v>685.0036681868686</v>
      </c>
      <c r="AD100" s="23">
        <v>0.5273604381298843</v>
      </c>
      <c r="AE100" s="17">
        <v>3.6124383457560496</v>
      </c>
      <c r="AF100" s="23">
        <v>64.41937687707762</v>
      </c>
      <c r="AG100" s="23">
        <v>0.876</v>
      </c>
      <c r="AH100" s="23">
        <v>0.5643137414432</v>
      </c>
      <c r="AI100" s="23"/>
      <c r="AJ100" s="11">
        <f t="shared" si="36"/>
        <v>10.655923938413956</v>
      </c>
      <c r="AK100" s="7">
        <f t="shared" si="44"/>
        <v>2297.807588895279</v>
      </c>
      <c r="AL100" s="10">
        <f t="shared" si="37"/>
        <v>215.6366357507323</v>
      </c>
      <c r="AM100" s="9">
        <f t="shared" si="38"/>
        <v>38.31675677043234</v>
      </c>
      <c r="AN100" s="9">
        <f t="shared" si="39"/>
        <v>59.96873907314656</v>
      </c>
      <c r="AO100" s="9">
        <f t="shared" si="40"/>
        <v>3.5958174055937815</v>
      </c>
      <c r="AP100" s="9">
        <f t="shared" si="41"/>
        <v>11.733162165727414</v>
      </c>
      <c r="AQ100" s="9">
        <f t="shared" si="42"/>
        <v>1.0772382273134582</v>
      </c>
      <c r="AR100" s="9">
        <f t="shared" si="43"/>
        <v>4.176752087199249</v>
      </c>
      <c r="AS100" s="44"/>
      <c r="AT100" s="48"/>
      <c r="AU100" s="48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 s="32"/>
      <c r="BU100" s="32"/>
      <c r="BV100" s="32"/>
      <c r="BW100" s="32"/>
      <c r="BX100" s="32"/>
      <c r="BY100" s="32"/>
      <c r="CE100" s="3"/>
      <c r="CF100" s="22"/>
      <c r="CG100" s="22"/>
      <c r="CH100" s="22"/>
      <c r="CI100" s="22"/>
      <c r="CJ100" s="22"/>
      <c r="CK100" s="22"/>
      <c r="CL100" s="38"/>
      <c r="CM100" s="38"/>
    </row>
    <row r="101" spans="1:91" s="26" customFormat="1" ht="12.75">
      <c r="A101" s="21" t="s">
        <v>7</v>
      </c>
      <c r="B101" s="21">
        <v>2000</v>
      </c>
      <c r="C101" s="21">
        <v>4</v>
      </c>
      <c r="D101" s="21" t="s">
        <v>9</v>
      </c>
      <c r="E101" s="21">
        <v>2</v>
      </c>
      <c r="F101" s="21" t="s">
        <v>23</v>
      </c>
      <c r="G101" s="21">
        <v>4</v>
      </c>
      <c r="H101" s="21"/>
      <c r="I101" s="7">
        <v>13281.91849221974</v>
      </c>
      <c r="J101" s="27">
        <v>0.10335321584897937</v>
      </c>
      <c r="K101" s="23">
        <v>13.727289888149373</v>
      </c>
      <c r="L101" s="25">
        <v>1170.1046807483108</v>
      </c>
      <c r="M101" s="23">
        <v>1.005939989829606</v>
      </c>
      <c r="N101" s="23">
        <v>11.7705509065153</v>
      </c>
      <c r="O101" s="25">
        <v>348.26</v>
      </c>
      <c r="P101" s="23">
        <v>0.755</v>
      </c>
      <c r="Q101" s="23">
        <v>2.629363</v>
      </c>
      <c r="R101" s="23"/>
      <c r="S101" s="7">
        <v>1312.8604013354782</v>
      </c>
      <c r="T101" s="27">
        <v>0.10335321584897937</v>
      </c>
      <c r="U101" s="23">
        <v>1.3568834443880338</v>
      </c>
      <c r="V101" s="25">
        <v>617.8254911474747</v>
      </c>
      <c r="W101" s="23">
        <v>1.120991185513417</v>
      </c>
      <c r="X101" s="23">
        <v>6.925769297618168</v>
      </c>
      <c r="Y101" s="23">
        <v>140.86963890843367</v>
      </c>
      <c r="Z101" s="23">
        <v>0.755</v>
      </c>
      <c r="AA101" s="23">
        <v>1.0635657737586741</v>
      </c>
      <c r="AB101" s="23"/>
      <c r="AC101" s="25">
        <v>649.9601934434344</v>
      </c>
      <c r="AD101" s="23">
        <v>0.48204517777407146</v>
      </c>
      <c r="AE101" s="17">
        <v>3.133101769945102</v>
      </c>
      <c r="AF101" s="23">
        <v>84.74078042052943</v>
      </c>
      <c r="AG101" s="23">
        <v>0.755</v>
      </c>
      <c r="AH101" s="23">
        <v>0.6397928921749972</v>
      </c>
      <c r="AI101" s="23"/>
      <c r="AJ101" s="11">
        <f t="shared" si="36"/>
        <v>7.0737493846299735</v>
      </c>
      <c r="AK101" s="7">
        <f t="shared" si="44"/>
        <v>2071.5555313913865</v>
      </c>
      <c r="AL101" s="10">
        <f t="shared" si="37"/>
        <v>292.8511343492768</v>
      </c>
      <c r="AM101" s="9">
        <f t="shared" si="38"/>
        <v>28.127203794664677</v>
      </c>
      <c r="AN101" s="9">
        <f t="shared" si="39"/>
        <v>73.6495368154701</v>
      </c>
      <c r="AO101" s="9">
        <f t="shared" si="40"/>
        <v>3.9762793767871103</v>
      </c>
      <c r="AP101" s="9">
        <f t="shared" si="41"/>
        <v>9.346218515764876</v>
      </c>
      <c r="AQ101" s="9">
        <f t="shared" si="42"/>
        <v>2.272469131134903</v>
      </c>
      <c r="AR101" s="9">
        <f t="shared" si="43"/>
        <v>3.772894662120099</v>
      </c>
      <c r="AS101" s="44"/>
      <c r="AT101" s="11"/>
      <c r="AU101" s="1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 s="32"/>
      <c r="BU101" s="32"/>
      <c r="BV101" s="32"/>
      <c r="BW101" s="32"/>
      <c r="BX101" s="32"/>
      <c r="BY101" s="32"/>
      <c r="CE101" s="3"/>
      <c r="CF101" s="22"/>
      <c r="CG101" s="22"/>
      <c r="CH101" s="22"/>
      <c r="CI101" s="22"/>
      <c r="CJ101" s="22"/>
      <c r="CK101" s="22"/>
      <c r="CL101" s="38"/>
      <c r="CM101" s="38"/>
    </row>
    <row r="102" spans="1:91" s="26" customFormat="1" ht="12.75">
      <c r="A102" s="21" t="s">
        <v>7</v>
      </c>
      <c r="B102" s="21">
        <v>2000</v>
      </c>
      <c r="C102" s="21">
        <v>5</v>
      </c>
      <c r="D102" s="21" t="s">
        <v>8</v>
      </c>
      <c r="E102" s="21">
        <v>3</v>
      </c>
      <c r="F102" s="21" t="s">
        <v>23</v>
      </c>
      <c r="G102" s="21">
        <v>4</v>
      </c>
      <c r="H102" s="21"/>
      <c r="I102" s="7">
        <v>13906.385488906071</v>
      </c>
      <c r="J102" s="27">
        <v>0.11401380216994102</v>
      </c>
      <c r="K102" s="23">
        <v>15.855198840310752</v>
      </c>
      <c r="L102" s="25">
        <v>1142.8513286253649</v>
      </c>
      <c r="M102" s="23">
        <v>1.175550060404533</v>
      </c>
      <c r="N102" s="23">
        <v>13.434789483989485</v>
      </c>
      <c r="O102" s="25">
        <v>206.92666666666665</v>
      </c>
      <c r="P102" s="23">
        <v>0.92</v>
      </c>
      <c r="Q102" s="23">
        <v>1.903664</v>
      </c>
      <c r="R102" s="23"/>
      <c r="S102" s="7">
        <v>960.4202752630348</v>
      </c>
      <c r="T102" s="27">
        <v>0.11401380216994102</v>
      </c>
      <c r="U102" s="23">
        <v>1.0950116726383994</v>
      </c>
      <c r="V102" s="25">
        <v>594.6673780989897</v>
      </c>
      <c r="W102" s="23">
        <v>1.2956277647852559</v>
      </c>
      <c r="X102" s="23">
        <v>7.704675658771027</v>
      </c>
      <c r="Y102" s="23">
        <v>137.97391918930984</v>
      </c>
      <c r="Z102" s="23">
        <v>0.92</v>
      </c>
      <c r="AA102" s="23">
        <v>1.2693600565416505</v>
      </c>
      <c r="AB102" s="23"/>
      <c r="AC102" s="25">
        <v>646.683073630303</v>
      </c>
      <c r="AD102" s="23">
        <v>0.55107231564587</v>
      </c>
      <c r="AE102" s="17">
        <v>3.563691388744398</v>
      </c>
      <c r="AF102" s="23">
        <v>2.7503268672406733</v>
      </c>
      <c r="AG102" s="23">
        <v>0.92</v>
      </c>
      <c r="AH102" s="23">
        <v>0.025303007178614195</v>
      </c>
      <c r="AI102" s="23"/>
      <c r="AJ102" s="11">
        <f t="shared" si="36"/>
        <v>7.977416887694831</v>
      </c>
      <c r="AK102" s="7">
        <f t="shared" si="44"/>
        <v>1693.0615725513342</v>
      </c>
      <c r="AL102" s="10">
        <f t="shared" si="37"/>
        <v>212.2318034002814</v>
      </c>
      <c r="AM102" s="9">
        <f t="shared" si="38"/>
        <v>31.19365232430024</v>
      </c>
      <c r="AN102" s="9">
        <f t="shared" si="39"/>
        <v>54.275836473064054</v>
      </c>
      <c r="AO102" s="9">
        <f t="shared" si="40"/>
        <v>3.9102447275153014</v>
      </c>
      <c r="AP102" s="9">
        <f t="shared" si="41"/>
        <v>10.069047387951077</v>
      </c>
      <c r="AQ102" s="9">
        <f t="shared" si="42"/>
        <v>2.0916305002562456</v>
      </c>
      <c r="AR102" s="9">
        <f t="shared" si="43"/>
        <v>3.588994395923012</v>
      </c>
      <c r="AS102" s="44"/>
      <c r="AT102" s="11"/>
      <c r="AU102" s="11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 s="32"/>
      <c r="BU102" s="32"/>
      <c r="BV102" s="32"/>
      <c r="BW102" s="32"/>
      <c r="BX102" s="32"/>
      <c r="BY102" s="32"/>
      <c r="CE102" s="3"/>
      <c r="CF102" s="22"/>
      <c r="CG102" s="22"/>
      <c r="CH102" s="22"/>
      <c r="CI102" s="22"/>
      <c r="CJ102" s="22"/>
      <c r="CK102" s="22"/>
      <c r="CL102" s="38"/>
      <c r="CM102" s="38"/>
    </row>
    <row r="103" spans="1:91" s="26" customFormat="1" ht="12.75">
      <c r="A103" s="21" t="s">
        <v>7</v>
      </c>
      <c r="B103" s="21">
        <v>2000</v>
      </c>
      <c r="C103" s="21">
        <v>6</v>
      </c>
      <c r="D103" s="21" t="s">
        <v>8</v>
      </c>
      <c r="E103" s="21">
        <v>2</v>
      </c>
      <c r="F103" s="21" t="s">
        <v>23</v>
      </c>
      <c r="G103" s="21">
        <v>4</v>
      </c>
      <c r="H103" s="21"/>
      <c r="I103" s="7">
        <v>12707.132243389591</v>
      </c>
      <c r="J103" s="27">
        <v>0.10231563325976364</v>
      </c>
      <c r="K103" s="23">
        <v>13.00138282397967</v>
      </c>
      <c r="L103" s="25">
        <v>1097.9786432036399</v>
      </c>
      <c r="M103" s="23">
        <v>1.0750848714706724</v>
      </c>
      <c r="N103" s="23">
        <v>11.804202285061285</v>
      </c>
      <c r="O103" s="25">
        <v>227.4</v>
      </c>
      <c r="P103" s="23">
        <v>0.882</v>
      </c>
      <c r="Q103" s="23">
        <v>2.005668</v>
      </c>
      <c r="R103" s="23"/>
      <c r="S103" s="7">
        <v>961.4978883024977</v>
      </c>
      <c r="T103" s="27">
        <v>0.10231563325976364</v>
      </c>
      <c r="U103" s="23">
        <v>0.9837626531959555</v>
      </c>
      <c r="V103" s="25">
        <v>561.869290009091</v>
      </c>
      <c r="W103" s="23">
        <v>1.1928726079789824</v>
      </c>
      <c r="X103" s="23">
        <v>6.702384853164435</v>
      </c>
      <c r="Y103" s="23">
        <v>84.15948133178671</v>
      </c>
      <c r="Z103" s="23">
        <v>0.882</v>
      </c>
      <c r="AA103" s="23">
        <v>0.7422866253463587</v>
      </c>
      <c r="AB103" s="23"/>
      <c r="AC103" s="25">
        <v>604.144661379798</v>
      </c>
      <c r="AD103" s="23">
        <v>0.5312197868676686</v>
      </c>
      <c r="AE103" s="17">
        <v>3.2093359825541605</v>
      </c>
      <c r="AF103" s="23">
        <v>54.697479271619585</v>
      </c>
      <c r="AG103" s="23">
        <v>0.882</v>
      </c>
      <c r="AH103" s="23">
        <v>0.48243176717568476</v>
      </c>
      <c r="AI103" s="23"/>
      <c r="AJ103" s="11">
        <f t="shared" si="36"/>
        <v>6.367034087533675</v>
      </c>
      <c r="AK103" s="7">
        <f t="shared" si="44"/>
        <v>1607.5266596433755</v>
      </c>
      <c r="AL103" s="10">
        <f t="shared" si="37"/>
        <v>252.4765279317147</v>
      </c>
      <c r="AM103" s="9">
        <f t="shared" si="38"/>
        <v>26.811253109040955</v>
      </c>
      <c r="AN103" s="9">
        <f t="shared" si="39"/>
        <v>59.957162505817585</v>
      </c>
      <c r="AO103" s="9">
        <f t="shared" si="40"/>
        <v>4.210948573612321</v>
      </c>
      <c r="AP103" s="9">
        <f t="shared" si="41"/>
        <v>8.42843413170675</v>
      </c>
      <c r="AQ103" s="9">
        <f t="shared" si="42"/>
        <v>2.061400044173075</v>
      </c>
      <c r="AR103" s="9">
        <f t="shared" si="43"/>
        <v>3.6917677497298453</v>
      </c>
      <c r="AS103" s="44"/>
      <c r="AT103" s="11"/>
      <c r="AU103" s="11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 s="32"/>
      <c r="BU103" s="32"/>
      <c r="BV103" s="32"/>
      <c r="BW103" s="32"/>
      <c r="BX103" s="32"/>
      <c r="BY103" s="32"/>
      <c r="CE103" s="3"/>
      <c r="CF103" s="22"/>
      <c r="CG103" s="22"/>
      <c r="CH103" s="22"/>
      <c r="CI103" s="22"/>
      <c r="CJ103" s="22"/>
      <c r="CK103" s="22"/>
      <c r="CL103" s="38"/>
      <c r="CM103" s="38"/>
    </row>
    <row r="104" spans="1:91" s="26" customFormat="1" ht="12.75">
      <c r="A104" s="21" t="s">
        <v>7</v>
      </c>
      <c r="B104" s="21">
        <v>2001</v>
      </c>
      <c r="C104" s="21">
        <v>1</v>
      </c>
      <c r="D104" s="21" t="s">
        <v>8</v>
      </c>
      <c r="E104" s="21">
        <v>1</v>
      </c>
      <c r="F104" s="21" t="s">
        <v>23</v>
      </c>
      <c r="G104" s="21">
        <v>5</v>
      </c>
      <c r="H104" s="21"/>
      <c r="I104" s="7">
        <v>11199.98419623002</v>
      </c>
      <c r="J104" s="27">
        <v>0.12288759176390268</v>
      </c>
      <c r="K104" s="23">
        <v>13.763390856684763</v>
      </c>
      <c r="L104" s="25">
        <v>916.9421410525233</v>
      </c>
      <c r="M104" s="23">
        <v>1.0441434480653287</v>
      </c>
      <c r="N104" s="23">
        <v>9.574191288349866</v>
      </c>
      <c r="O104" s="25">
        <v>306.62</v>
      </c>
      <c r="P104" s="23">
        <v>0.7625</v>
      </c>
      <c r="Q104" s="23">
        <v>2.6631074999999997</v>
      </c>
      <c r="R104" s="23"/>
      <c r="S104" s="7">
        <v>778.8329360064537</v>
      </c>
      <c r="T104" s="27">
        <v>0.12288759176390268</v>
      </c>
      <c r="U104" s="23">
        <v>0.9570890389224281</v>
      </c>
      <c r="V104" s="25">
        <v>513.6461505298512</v>
      </c>
      <c r="W104" s="23">
        <v>1.2019235760089289</v>
      </c>
      <c r="X104" s="23">
        <v>6.173634180480593</v>
      </c>
      <c r="Y104" s="23">
        <v>47.70701771523464</v>
      </c>
      <c r="Z104" s="23">
        <v>0.7625</v>
      </c>
      <c r="AA104" s="23">
        <v>0.3637660100786641</v>
      </c>
      <c r="AB104" s="23"/>
      <c r="AC104" s="25">
        <v>490.8090442</v>
      </c>
      <c r="AD104" s="23">
        <v>0.5353138768428137</v>
      </c>
      <c r="AE104" s="17">
        <v>2.6273689224021792</v>
      </c>
      <c r="AF104" s="23">
        <v>53.502999119670235</v>
      </c>
      <c r="AG104" s="23">
        <v>0.7625</v>
      </c>
      <c r="AH104" s="23">
        <v>0.40796036828748555</v>
      </c>
      <c r="AI104" s="23"/>
      <c r="AJ104" s="11">
        <f t="shared" si="36"/>
        <v>4.2959623298360246</v>
      </c>
      <c r="AK104" s="7">
        <f t="shared" si="44"/>
        <v>1340.1861042515393</v>
      </c>
      <c r="AL104" s="10">
        <f t="shared" si="37"/>
        <v>311.9641191785529</v>
      </c>
      <c r="AM104" s="9">
        <f t="shared" si="38"/>
        <v>26.00068964503463</v>
      </c>
      <c r="AN104" s="9">
        <f t="shared" si="39"/>
        <v>51.54425219284426</v>
      </c>
      <c r="AO104" s="9">
        <f t="shared" si="40"/>
        <v>6.052355129945254</v>
      </c>
      <c r="AP104" s="9">
        <f t="shared" si="41"/>
        <v>7.494489229481685</v>
      </c>
      <c r="AQ104" s="9">
        <f t="shared" si="42"/>
        <v>3.1985268996456604</v>
      </c>
      <c r="AR104" s="9">
        <f t="shared" si="43"/>
        <v>3.0353292906896647</v>
      </c>
      <c r="AS104" s="44"/>
      <c r="AT104" s="11"/>
      <c r="AU104" s="11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 s="32"/>
      <c r="BU104" s="32"/>
      <c r="BV104" s="32"/>
      <c r="BW104" s="32"/>
      <c r="BX104" s="32"/>
      <c r="BY104" s="32"/>
      <c r="CE104" s="3"/>
      <c r="CF104" s="22"/>
      <c r="CG104" s="22"/>
      <c r="CH104" s="22"/>
      <c r="CI104" s="22"/>
      <c r="CJ104" s="22"/>
      <c r="CK104" s="22"/>
      <c r="CL104" s="38"/>
      <c r="CM104" s="38"/>
    </row>
    <row r="105" spans="1:91" s="26" customFormat="1" ht="12.75">
      <c r="A105" s="21" t="s">
        <v>7</v>
      </c>
      <c r="B105" s="21">
        <v>2001</v>
      </c>
      <c r="C105" s="21">
        <v>2</v>
      </c>
      <c r="D105" s="21" t="s">
        <v>9</v>
      </c>
      <c r="E105" s="21">
        <v>1</v>
      </c>
      <c r="F105" s="21" t="s">
        <v>23</v>
      </c>
      <c r="G105" s="21">
        <v>5</v>
      </c>
      <c r="H105" s="21"/>
      <c r="I105" s="7">
        <v>13125.45369475081</v>
      </c>
      <c r="J105" s="27">
        <v>0.11691457546421592</v>
      </c>
      <c r="K105" s="23">
        <v>15.345568464970151</v>
      </c>
      <c r="L105" s="25">
        <v>1077.077522050434</v>
      </c>
      <c r="M105" s="23">
        <v>1.006147774587204</v>
      </c>
      <c r="N105" s="23">
        <v>10.836991518689445</v>
      </c>
      <c r="O105" s="25">
        <v>403.3866666666667</v>
      </c>
      <c r="P105" s="23">
        <v>0.91</v>
      </c>
      <c r="Q105" s="23">
        <v>3.6705760000000005</v>
      </c>
      <c r="R105" s="23"/>
      <c r="S105" s="7">
        <v>979.627765738607</v>
      </c>
      <c r="T105" s="27">
        <v>0.11691457546421592</v>
      </c>
      <c r="U105" s="23">
        <v>1.145327643442876</v>
      </c>
      <c r="V105" s="25">
        <v>587.7341729933067</v>
      </c>
      <c r="W105" s="23">
        <v>1.1568690300188949</v>
      </c>
      <c r="X105" s="23">
        <v>6.7993146261972415</v>
      </c>
      <c r="Y105" s="23">
        <v>41.29154741909406</v>
      </c>
      <c r="Z105" s="23">
        <v>0.91</v>
      </c>
      <c r="AA105" s="23">
        <v>0.37575308151375597</v>
      </c>
      <c r="AB105" s="23"/>
      <c r="AC105" s="25">
        <v>588.7645064080808</v>
      </c>
      <c r="AD105" s="23">
        <v>0.49540473362167425</v>
      </c>
      <c r="AE105" s="17">
        <v>2.916767234629918</v>
      </c>
      <c r="AF105" s="23">
        <v>13.490329258277761</v>
      </c>
      <c r="AG105" s="23">
        <v>0.91</v>
      </c>
      <c r="AH105" s="23">
        <v>0.12276199625032763</v>
      </c>
      <c r="AI105" s="23"/>
      <c r="AJ105" s="11">
        <f t="shared" si="36"/>
        <v>3.9495651449674494</v>
      </c>
      <c r="AK105" s="7">
        <f t="shared" si="44"/>
        <v>1608.6534861510077</v>
      </c>
      <c r="AL105" s="10">
        <f t="shared" si="37"/>
        <v>407.2988866130642</v>
      </c>
      <c r="AM105" s="9">
        <f t="shared" si="38"/>
        <v>29.853135983659595</v>
      </c>
      <c r="AN105" s="9">
        <f t="shared" si="39"/>
        <v>53.88557795172741</v>
      </c>
      <c r="AO105" s="9">
        <f t="shared" si="40"/>
        <v>7.558588069296331</v>
      </c>
      <c r="AP105" s="9">
        <f t="shared" si="41"/>
        <v>8.320395351153874</v>
      </c>
      <c r="AQ105" s="9">
        <f t="shared" si="42"/>
        <v>4.370830206186424</v>
      </c>
      <c r="AR105" s="9">
        <f t="shared" si="43"/>
        <v>3.0395292308802455</v>
      </c>
      <c r="AS105" s="44"/>
      <c r="AT105" s="11"/>
      <c r="AU105" s="11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 s="32"/>
      <c r="BU105" s="32"/>
      <c r="BV105" s="32"/>
      <c r="BW105" s="32"/>
      <c r="BX105" s="32"/>
      <c r="BY105" s="32"/>
      <c r="CE105" s="3"/>
      <c r="CF105" s="22"/>
      <c r="CG105" s="22"/>
      <c r="CH105" s="22"/>
      <c r="CI105" s="22"/>
      <c r="CJ105" s="22"/>
      <c r="CK105" s="22"/>
      <c r="CL105" s="38"/>
      <c r="CM105" s="38"/>
    </row>
    <row r="106" spans="1:91" s="26" customFormat="1" ht="12.75">
      <c r="A106" s="21" t="s">
        <v>7</v>
      </c>
      <c r="B106" s="21">
        <v>2001</v>
      </c>
      <c r="C106" s="21">
        <v>3</v>
      </c>
      <c r="D106" s="21" t="s">
        <v>9</v>
      </c>
      <c r="E106" s="21">
        <v>3</v>
      </c>
      <c r="F106" s="21" t="s">
        <v>23</v>
      </c>
      <c r="G106" s="21">
        <v>5</v>
      </c>
      <c r="H106" s="21"/>
      <c r="I106" s="7">
        <v>18631.199888316787</v>
      </c>
      <c r="J106" s="27">
        <v>0.11981941364956845</v>
      </c>
      <c r="K106" s="23">
        <v>22.323794462060228</v>
      </c>
      <c r="L106" s="25">
        <v>1472.1837575945142</v>
      </c>
      <c r="M106" s="23">
        <v>1.0389430497842425</v>
      </c>
      <c r="N106" s="23">
        <v>15.295150829580706</v>
      </c>
      <c r="O106" s="25">
        <v>276.6666666666667</v>
      </c>
      <c r="P106" s="23">
        <v>0.8760000000000001</v>
      </c>
      <c r="Q106" s="23">
        <v>2.4235416000000005</v>
      </c>
      <c r="R106" s="23"/>
      <c r="S106" s="7">
        <v>1247.682423690587</v>
      </c>
      <c r="T106" s="27">
        <v>0.11981941364956845</v>
      </c>
      <c r="U106" s="23">
        <v>1.4949657642747858</v>
      </c>
      <c r="V106" s="25">
        <v>766.060127753801</v>
      </c>
      <c r="W106" s="23">
        <v>1.1644547672998358</v>
      </c>
      <c r="X106" s="23">
        <v>8.920423678012348</v>
      </c>
      <c r="Y106" s="23">
        <v>68.48354206093649</v>
      </c>
      <c r="Z106" s="23">
        <v>0.8760000000000001</v>
      </c>
      <c r="AA106" s="23">
        <v>0.5999158284538038</v>
      </c>
      <c r="AB106" s="23"/>
      <c r="AC106" s="25">
        <v>700.7628363737374</v>
      </c>
      <c r="AD106" s="23">
        <v>0.6127131788221335</v>
      </c>
      <c r="AE106" s="17">
        <v>4.293666250749673</v>
      </c>
      <c r="AF106" s="23">
        <v>64.41937687707762</v>
      </c>
      <c r="AG106" s="23">
        <v>0.876</v>
      </c>
      <c r="AH106" s="23">
        <v>0.5643137414432</v>
      </c>
      <c r="AI106" s="23"/>
      <c r="AJ106" s="11">
        <f t="shared" si="36"/>
        <v>5.75225620225809</v>
      </c>
      <c r="AK106" s="7">
        <f t="shared" si="44"/>
        <v>2082.2260935053246</v>
      </c>
      <c r="AL106" s="10">
        <f t="shared" si="37"/>
        <v>361.9842406685452</v>
      </c>
      <c r="AM106" s="9">
        <f t="shared" si="38"/>
        <v>40.042486891640934</v>
      </c>
      <c r="AN106" s="9">
        <f t="shared" si="39"/>
        <v>52.00041893352032</v>
      </c>
      <c r="AO106" s="9">
        <f t="shared" si="40"/>
        <v>6.961179315330559</v>
      </c>
      <c r="AP106" s="9">
        <f t="shared" si="41"/>
        <v>11.015305270740939</v>
      </c>
      <c r="AQ106" s="9">
        <f t="shared" si="42"/>
        <v>5.263049068482848</v>
      </c>
      <c r="AR106" s="9">
        <f t="shared" si="43"/>
        <v>4.857979992192872</v>
      </c>
      <c r="AS106" s="44"/>
      <c r="AT106" s="11"/>
      <c r="AU106" s="11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 s="32"/>
      <c r="BU106" s="32"/>
      <c r="BV106" s="32"/>
      <c r="BW106" s="32"/>
      <c r="BX106" s="32"/>
      <c r="BY106" s="32"/>
      <c r="CE106" s="3"/>
      <c r="CF106" s="22"/>
      <c r="CG106" s="22"/>
      <c r="CH106" s="22"/>
      <c r="CI106" s="22"/>
      <c r="CJ106" s="22"/>
      <c r="CK106" s="22"/>
      <c r="CL106" s="38"/>
      <c r="CM106" s="38"/>
    </row>
    <row r="107" spans="1:91" s="26" customFormat="1" ht="12.75">
      <c r="A107" s="21" t="s">
        <v>7</v>
      </c>
      <c r="B107" s="21">
        <v>2001</v>
      </c>
      <c r="C107" s="21">
        <v>4</v>
      </c>
      <c r="D107" s="21" t="s">
        <v>9</v>
      </c>
      <c r="E107" s="21">
        <v>2</v>
      </c>
      <c r="F107" s="21" t="s">
        <v>23</v>
      </c>
      <c r="G107" s="21">
        <v>5</v>
      </c>
      <c r="H107" s="21"/>
      <c r="I107" s="7">
        <v>14220.956754751282</v>
      </c>
      <c r="J107" s="27">
        <v>0.10846636548793487</v>
      </c>
      <c r="K107" s="23">
        <v>15.424954929489687</v>
      </c>
      <c r="L107" s="25">
        <v>1163.9058539983484</v>
      </c>
      <c r="M107" s="23">
        <v>0.927194585436935</v>
      </c>
      <c r="N107" s="23">
        <v>10.791672057856205</v>
      </c>
      <c r="O107" s="25">
        <v>355.13</v>
      </c>
      <c r="P107" s="23">
        <v>0.755</v>
      </c>
      <c r="Q107" s="23">
        <v>2.6812315</v>
      </c>
      <c r="R107" s="23"/>
      <c r="S107" s="7">
        <v>980.1491843748665</v>
      </c>
      <c r="T107" s="27">
        <v>0.10846636548793487</v>
      </c>
      <c r="U107" s="23">
        <v>1.0631321966510554</v>
      </c>
      <c r="V107" s="25">
        <v>610.4078352416153</v>
      </c>
      <c r="W107" s="23">
        <v>1.0265660210981895</v>
      </c>
      <c r="X107" s="23">
        <v>6.266239426711442</v>
      </c>
      <c r="Y107" s="23">
        <v>71.42094888953058</v>
      </c>
      <c r="Z107" s="23">
        <v>0.755</v>
      </c>
      <c r="AA107" s="23">
        <v>0.5392281641159559</v>
      </c>
      <c r="AB107" s="23"/>
      <c r="AC107" s="25">
        <v>600.4443627212121</v>
      </c>
      <c r="AD107" s="23">
        <v>0.4611151077078753</v>
      </c>
      <c r="AE107" s="17">
        <v>2.7687396698877826</v>
      </c>
      <c r="AF107" s="23">
        <v>84.74078042052943</v>
      </c>
      <c r="AG107" s="23">
        <v>0.755</v>
      </c>
      <c r="AH107" s="23">
        <v>0.6397928921749972</v>
      </c>
      <c r="AI107" s="23"/>
      <c r="AJ107" s="11">
        <f t="shared" si="36"/>
        <v>3.7565832820530183</v>
      </c>
      <c r="AK107" s="7">
        <f t="shared" si="44"/>
        <v>1661.9779685060123</v>
      </c>
      <c r="AL107" s="10">
        <f t="shared" si="37"/>
        <v>442.4174425856789</v>
      </c>
      <c r="AM107" s="9">
        <f t="shared" si="38"/>
        <v>28.89785848734589</v>
      </c>
      <c r="AN107" s="9">
        <f t="shared" si="39"/>
        <v>57.51214987898766</v>
      </c>
      <c r="AO107" s="9">
        <f t="shared" si="40"/>
        <v>7.69259093107417</v>
      </c>
      <c r="AP107" s="9">
        <f t="shared" si="41"/>
        <v>7.868599787478454</v>
      </c>
      <c r="AQ107" s="9">
        <f t="shared" si="42"/>
        <v>4.112016505425435</v>
      </c>
      <c r="AR107" s="9">
        <f t="shared" si="43"/>
        <v>3.40853256206278</v>
      </c>
      <c r="AS107" s="44"/>
      <c r="AT107" s="11"/>
      <c r="AU107" s="11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 s="32"/>
      <c r="BU107" s="32"/>
      <c r="BV107" s="32"/>
      <c r="BW107" s="32"/>
      <c r="BX107" s="32"/>
      <c r="BY107" s="32"/>
      <c r="CE107" s="3"/>
      <c r="CF107" s="22"/>
      <c r="CG107" s="22"/>
      <c r="CH107" s="22"/>
      <c r="CI107" s="22"/>
      <c r="CJ107" s="22"/>
      <c r="CK107" s="22"/>
      <c r="CL107" s="38"/>
      <c r="CM107" s="38"/>
    </row>
    <row r="108" spans="1:91" s="26" customFormat="1" ht="12.75">
      <c r="A108" s="21" t="s">
        <v>7</v>
      </c>
      <c r="B108" s="21">
        <v>2001</v>
      </c>
      <c r="C108" s="21">
        <v>5</v>
      </c>
      <c r="D108" s="21" t="s">
        <v>8</v>
      </c>
      <c r="E108" s="21">
        <v>3</v>
      </c>
      <c r="F108" s="21" t="s">
        <v>23</v>
      </c>
      <c r="G108" s="21">
        <v>5</v>
      </c>
      <c r="H108" s="21"/>
      <c r="I108" s="7">
        <v>14751.580416193921</v>
      </c>
      <c r="J108" s="27">
        <v>0.12505306463219415</v>
      </c>
      <c r="K108" s="23">
        <v>18.44730339213308</v>
      </c>
      <c r="L108" s="25">
        <v>1186.6133325712628</v>
      </c>
      <c r="M108" s="23">
        <v>1.0264994169700317</v>
      </c>
      <c r="N108" s="23">
        <v>12.180578940532675</v>
      </c>
      <c r="O108" s="25">
        <v>238.9633333333333</v>
      </c>
      <c r="P108" s="23">
        <v>0.92</v>
      </c>
      <c r="Q108" s="23">
        <v>2.19834</v>
      </c>
      <c r="R108" s="23"/>
      <c r="S108" s="7">
        <v>863.4450243903854</v>
      </c>
      <c r="T108" s="27">
        <v>0.12505306463219415</v>
      </c>
      <c r="U108" s="23">
        <v>1.0797644644143731</v>
      </c>
      <c r="V108" s="25">
        <v>614.9987607107494</v>
      </c>
      <c r="W108" s="23">
        <v>1.1495995844387155</v>
      </c>
      <c r="X108" s="23">
        <v>7.070023197434025</v>
      </c>
      <c r="Y108" s="23">
        <v>115.88733691373825</v>
      </c>
      <c r="Z108" s="23">
        <v>0.92</v>
      </c>
      <c r="AA108" s="23">
        <v>1.066163499606392</v>
      </c>
      <c r="AB108" s="23"/>
      <c r="AC108" s="25">
        <v>595.7731713121211</v>
      </c>
      <c r="AD108" s="23">
        <v>0.6431299152550294</v>
      </c>
      <c r="AE108" s="17">
        <v>3.831595491771845</v>
      </c>
      <c r="AF108" s="23">
        <v>2.7503268672406733</v>
      </c>
      <c r="AG108" s="23">
        <v>0.92</v>
      </c>
      <c r="AH108" s="23">
        <v>0.025303007178614195</v>
      </c>
      <c r="AI108" s="23"/>
      <c r="AJ108" s="11">
        <f t="shared" si="36"/>
        <v>4.455408809308352</v>
      </c>
      <c r="AK108" s="7">
        <f t="shared" si="44"/>
        <v>1594.331122014873</v>
      </c>
      <c r="AL108" s="10">
        <f t="shared" si="37"/>
        <v>357.84171335388044</v>
      </c>
      <c r="AM108" s="9">
        <f t="shared" si="38"/>
        <v>32.82622233266576</v>
      </c>
      <c r="AN108" s="9">
        <f t="shared" si="39"/>
        <v>48.56882725821105</v>
      </c>
      <c r="AO108" s="9">
        <f t="shared" si="40"/>
        <v>7.367723981710587</v>
      </c>
      <c r="AP108" s="9">
        <f t="shared" si="41"/>
        <v>9.21595116145479</v>
      </c>
      <c r="AQ108" s="9">
        <f t="shared" si="42"/>
        <v>4.760542352146437</v>
      </c>
      <c r="AR108" s="9">
        <f t="shared" si="43"/>
        <v>3.8568984989504593</v>
      </c>
      <c r="AS108" s="44"/>
      <c r="AT108" s="11"/>
      <c r="AU108" s="11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 s="32"/>
      <c r="BU108" s="32"/>
      <c r="BV108" s="32"/>
      <c r="BW108" s="32"/>
      <c r="BX108" s="32"/>
      <c r="BY108" s="32"/>
      <c r="CE108" s="3"/>
      <c r="CF108" s="22"/>
      <c r="CG108" s="22"/>
      <c r="CH108" s="22"/>
      <c r="CI108" s="22"/>
      <c r="CJ108" s="22"/>
      <c r="CK108" s="22"/>
      <c r="CL108" s="38"/>
      <c r="CM108" s="38"/>
    </row>
    <row r="109" spans="1:91" s="26" customFormat="1" ht="12.75">
      <c r="A109" s="21" t="s">
        <v>7</v>
      </c>
      <c r="B109" s="21">
        <v>2001</v>
      </c>
      <c r="C109" s="21">
        <v>6</v>
      </c>
      <c r="D109" s="21" t="s">
        <v>8</v>
      </c>
      <c r="E109" s="21">
        <v>2</v>
      </c>
      <c r="F109" s="21" t="s">
        <v>23</v>
      </c>
      <c r="G109" s="21">
        <v>5</v>
      </c>
      <c r="H109" s="21"/>
      <c r="I109" s="7">
        <v>13348.40932167401</v>
      </c>
      <c r="J109" s="27">
        <v>0.10844391068065673</v>
      </c>
      <c r="K109" s="23">
        <v>14.475537082084621</v>
      </c>
      <c r="L109" s="25">
        <v>1113.4173452632022</v>
      </c>
      <c r="M109" s="23">
        <v>1.0495798977910606</v>
      </c>
      <c r="N109" s="23">
        <v>11.686204634401458</v>
      </c>
      <c r="O109" s="25">
        <v>238.2</v>
      </c>
      <c r="P109" s="23">
        <v>0.882</v>
      </c>
      <c r="Q109" s="23">
        <v>2.100924</v>
      </c>
      <c r="R109" s="23"/>
      <c r="S109" s="7">
        <v>708.0764745955462</v>
      </c>
      <c r="T109" s="27">
        <v>0.10844391068065673</v>
      </c>
      <c r="U109" s="23">
        <v>0.7678658196611372</v>
      </c>
      <c r="V109" s="25">
        <v>555.9431106203498</v>
      </c>
      <c r="W109" s="23">
        <v>1.1551573998121905</v>
      </c>
      <c r="X109" s="23">
        <v>6.422017981077042</v>
      </c>
      <c r="Y109" s="23">
        <v>45.05662784216605</v>
      </c>
      <c r="Z109" s="23">
        <v>0.882</v>
      </c>
      <c r="AA109" s="23">
        <v>0.39739945756790457</v>
      </c>
      <c r="AB109" s="23"/>
      <c r="AC109" s="25">
        <v>557.3334497323232</v>
      </c>
      <c r="AD109" s="23">
        <v>0.4960999941166169</v>
      </c>
      <c r="AE109" s="17">
        <v>2.7649312113319935</v>
      </c>
      <c r="AF109" s="23">
        <v>54.697479271619585</v>
      </c>
      <c r="AG109" s="23">
        <v>0.882</v>
      </c>
      <c r="AH109" s="23">
        <v>0.48243176717568476</v>
      </c>
      <c r="AI109" s="23"/>
      <c r="AJ109" s="11">
        <f t="shared" si="36"/>
        <v>4.256603609123375</v>
      </c>
      <c r="AK109" s="7">
        <f t="shared" si="44"/>
        <v>1309.076213058062</v>
      </c>
      <c r="AL109" s="10">
        <f t="shared" si="37"/>
        <v>307.54007966639375</v>
      </c>
      <c r="AM109" s="9">
        <f t="shared" si="38"/>
        <v>28.262665716486076</v>
      </c>
      <c r="AN109" s="9">
        <f t="shared" si="39"/>
        <v>46.318214502125194</v>
      </c>
      <c r="AO109" s="9">
        <f t="shared" si="40"/>
        <v>6.639722255534765</v>
      </c>
      <c r="AP109" s="9">
        <f t="shared" si="41"/>
        <v>7.587283258306084</v>
      </c>
      <c r="AQ109" s="9">
        <f t="shared" si="42"/>
        <v>3.3306796491827093</v>
      </c>
      <c r="AR109" s="9">
        <f t="shared" si="43"/>
        <v>3.2473629785076783</v>
      </c>
      <c r="AS109" s="44"/>
      <c r="AT109" s="11"/>
      <c r="AU109" s="11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 s="32"/>
      <c r="BU109" s="32"/>
      <c r="BV109" s="32"/>
      <c r="BW109" s="32"/>
      <c r="BX109" s="32"/>
      <c r="BY109" s="32"/>
      <c r="CE109" s="3"/>
      <c r="CF109" s="22"/>
      <c r="CG109" s="22"/>
      <c r="CH109" s="22"/>
      <c r="CI109" s="22"/>
      <c r="CJ109" s="22"/>
      <c r="CK109" s="22"/>
      <c r="CL109" s="38"/>
      <c r="CM109" s="38"/>
    </row>
    <row r="110" spans="1:91" s="26" customFormat="1" ht="12.75">
      <c r="A110" s="21" t="s">
        <v>7</v>
      </c>
      <c r="B110" s="21">
        <v>2002</v>
      </c>
      <c r="C110" s="21">
        <v>1</v>
      </c>
      <c r="D110" s="21" t="s">
        <v>8</v>
      </c>
      <c r="E110" s="21">
        <v>1</v>
      </c>
      <c r="F110" s="21" t="s">
        <v>23</v>
      </c>
      <c r="G110" s="21">
        <v>6</v>
      </c>
      <c r="H110" s="21"/>
      <c r="I110" s="7">
        <v>11540.897946896988</v>
      </c>
      <c r="J110" s="27">
        <v>0.11957996752366473</v>
      </c>
      <c r="K110" s="23">
        <v>13.80060201683871</v>
      </c>
      <c r="L110" s="25">
        <v>864.8791345552249</v>
      </c>
      <c r="M110" s="23">
        <v>0.9927075608865333</v>
      </c>
      <c r="N110" s="23">
        <v>8.585720561259732</v>
      </c>
      <c r="O110" s="7">
        <v>291</v>
      </c>
      <c r="P110" s="23">
        <v>0.7625</v>
      </c>
      <c r="Q110" s="28">
        <v>2.2116</v>
      </c>
      <c r="R110" s="28"/>
      <c r="S110" s="7">
        <v>372.81196269887624</v>
      </c>
      <c r="T110" s="27">
        <v>0.11957996752366473</v>
      </c>
      <c r="U110" s="23">
        <v>0.44580842391965325</v>
      </c>
      <c r="V110" s="25">
        <v>495.8710414193142</v>
      </c>
      <c r="W110" s="23">
        <v>1.1610586601127042</v>
      </c>
      <c r="X110" s="23">
        <v>5.757353669390002</v>
      </c>
      <c r="Y110" s="23">
        <v>32.72655321528173</v>
      </c>
      <c r="Z110" s="23">
        <v>0.7625</v>
      </c>
      <c r="AA110" s="23">
        <v>0.2495399682665232</v>
      </c>
      <c r="AB110" s="23"/>
      <c r="AC110" s="25">
        <v>496.46825535901786</v>
      </c>
      <c r="AD110" s="23">
        <v>0.5162127110988293</v>
      </c>
      <c r="AE110" s="17">
        <v>2.5628322407338446</v>
      </c>
      <c r="AF110" s="23">
        <v>53.502999119670235</v>
      </c>
      <c r="AG110" s="23">
        <v>0.7625</v>
      </c>
      <c r="AH110" s="23">
        <v>0.40796036828748555</v>
      </c>
      <c r="AI110" s="23"/>
      <c r="AJ110" s="11">
        <f t="shared" si="36"/>
        <v>2.3342465874982223</v>
      </c>
      <c r="AK110" s="7">
        <f t="shared" si="44"/>
        <v>901.4095573334721</v>
      </c>
      <c r="AL110" s="10">
        <f t="shared" si="37"/>
        <v>386.16723792646803</v>
      </c>
      <c r="AM110" s="9">
        <f t="shared" si="38"/>
        <v>24.597922578098444</v>
      </c>
      <c r="AN110" s="9">
        <f t="shared" si="39"/>
        <v>36.64575959500219</v>
      </c>
      <c r="AO110" s="9">
        <f t="shared" si="40"/>
        <v>10.537842364144476</v>
      </c>
      <c r="AP110" s="9">
        <f t="shared" si="41"/>
        <v>6.452702061576179</v>
      </c>
      <c r="AQ110" s="9">
        <f t="shared" si="42"/>
        <v>4.118455474077956</v>
      </c>
      <c r="AR110" s="9">
        <f t="shared" si="43"/>
        <v>2.97079260902133</v>
      </c>
      <c r="AS110" s="44"/>
      <c r="AT110" s="11"/>
      <c r="AU110" s="11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 s="32"/>
      <c r="BU110" s="32"/>
      <c r="BV110" s="32"/>
      <c r="BW110" s="32"/>
      <c r="BX110" s="32"/>
      <c r="BY110" s="32"/>
      <c r="CE110" s="3"/>
      <c r="CF110" s="22"/>
      <c r="CG110" s="22"/>
      <c r="CH110" s="22"/>
      <c r="CI110" s="22"/>
      <c r="CJ110" s="22"/>
      <c r="CK110" s="22"/>
      <c r="CL110" s="38"/>
      <c r="CM110" s="38"/>
    </row>
    <row r="111" spans="1:91" s="26" customFormat="1" ht="12.75">
      <c r="A111" s="21" t="s">
        <v>7</v>
      </c>
      <c r="B111" s="21">
        <v>2002</v>
      </c>
      <c r="C111" s="21">
        <v>2</v>
      </c>
      <c r="D111" s="21" t="s">
        <v>9</v>
      </c>
      <c r="E111" s="21">
        <v>1</v>
      </c>
      <c r="F111" s="21" t="s">
        <v>23</v>
      </c>
      <c r="G111" s="21">
        <v>6</v>
      </c>
      <c r="H111" s="21"/>
      <c r="I111" s="7">
        <v>13484.8129960207</v>
      </c>
      <c r="J111" s="27">
        <v>0.12058224916504771</v>
      </c>
      <c r="K111" s="23">
        <v>16.260290806302418</v>
      </c>
      <c r="L111" s="25">
        <v>1036.3686579495143</v>
      </c>
      <c r="M111" s="23">
        <v>0.964409713483242</v>
      </c>
      <c r="N111" s="23">
        <v>9.99484000476103</v>
      </c>
      <c r="O111" s="7">
        <v>456</v>
      </c>
      <c r="P111" s="23">
        <v>0.91</v>
      </c>
      <c r="Q111" s="28">
        <v>4.1496</v>
      </c>
      <c r="R111" s="28"/>
      <c r="S111" s="7">
        <v>558.1735429219378</v>
      </c>
      <c r="T111" s="27">
        <v>0.12058224916504771</v>
      </c>
      <c r="U111" s="23">
        <v>0.6730582122995057</v>
      </c>
      <c r="V111" s="25">
        <v>630.5182038149915</v>
      </c>
      <c r="W111" s="23">
        <v>1.1095568995451328</v>
      </c>
      <c r="X111" s="23">
        <v>6.99595823331728</v>
      </c>
      <c r="Y111" s="23">
        <v>82.24739120063451</v>
      </c>
      <c r="Z111" s="23">
        <v>0.91</v>
      </c>
      <c r="AA111" s="23">
        <v>0.7484512599257741</v>
      </c>
      <c r="AB111" s="23"/>
      <c r="AC111" s="25">
        <v>590.6183557754407</v>
      </c>
      <c r="AD111" s="23">
        <v>0.48214815790314336</v>
      </c>
      <c r="AE111" s="17">
        <v>2.847655522609121</v>
      </c>
      <c r="AF111" s="23">
        <v>13.490329258277761</v>
      </c>
      <c r="AG111" s="23">
        <v>0.91</v>
      </c>
      <c r="AH111" s="23">
        <v>0.12276199625032763</v>
      </c>
      <c r="AI111" s="23"/>
      <c r="AJ111" s="11">
        <f t="shared" si="36"/>
        <v>3.4961251929267836</v>
      </c>
      <c r="AK111" s="7">
        <f t="shared" si="44"/>
        <v>1270.9391379375638</v>
      </c>
      <c r="AL111" s="10">
        <f t="shared" si="37"/>
        <v>363.5279252896537</v>
      </c>
      <c r="AM111" s="9">
        <f t="shared" si="38"/>
        <v>30.404730811063448</v>
      </c>
      <c r="AN111" s="9">
        <f t="shared" si="39"/>
        <v>41.80070351009665</v>
      </c>
      <c r="AO111" s="9">
        <f t="shared" si="40"/>
        <v>8.696693949226145</v>
      </c>
      <c r="AP111" s="9">
        <f t="shared" si="41"/>
        <v>8.41746770554256</v>
      </c>
      <c r="AQ111" s="9">
        <f t="shared" si="42"/>
        <v>4.921342512615777</v>
      </c>
      <c r="AR111" s="9">
        <f t="shared" si="43"/>
        <v>2.9704175188594486</v>
      </c>
      <c r="AS111" s="44"/>
      <c r="AT111" s="11"/>
      <c r="AU111" s="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 s="32"/>
      <c r="BU111" s="32"/>
      <c r="BV111" s="32"/>
      <c r="BW111" s="32"/>
      <c r="BX111" s="32"/>
      <c r="BY111" s="32"/>
      <c r="CE111" s="3"/>
      <c r="CF111" s="22"/>
      <c r="CG111" s="22"/>
      <c r="CH111" s="22"/>
      <c r="CI111" s="22"/>
      <c r="CJ111" s="22"/>
      <c r="CK111" s="22"/>
      <c r="CL111" s="38"/>
      <c r="CM111" s="38"/>
    </row>
    <row r="112" spans="1:91" s="26" customFormat="1" ht="12.75">
      <c r="A112" s="21" t="s">
        <v>7</v>
      </c>
      <c r="B112" s="21">
        <v>2002</v>
      </c>
      <c r="C112" s="21">
        <v>3</v>
      </c>
      <c r="D112" s="21" t="s">
        <v>9</v>
      </c>
      <c r="E112" s="21">
        <v>3</v>
      </c>
      <c r="F112" s="21" t="s">
        <v>23</v>
      </c>
      <c r="G112" s="21">
        <v>6</v>
      </c>
      <c r="H112" s="21"/>
      <c r="I112" s="7">
        <v>19366.1069530312</v>
      </c>
      <c r="J112" s="27">
        <v>0.11636896327865141</v>
      </c>
      <c r="K112" s="23">
        <v>22.536137888677235</v>
      </c>
      <c r="L112" s="25">
        <v>1408.7029293819044</v>
      </c>
      <c r="M112" s="23">
        <v>0.9544917653609151</v>
      </c>
      <c r="N112" s="23">
        <v>13.445953459348264</v>
      </c>
      <c r="O112" s="7">
        <v>326</v>
      </c>
      <c r="P112" s="23">
        <v>0.8760000000000001</v>
      </c>
      <c r="Q112" s="28">
        <v>2.8688</v>
      </c>
      <c r="R112" s="28"/>
      <c r="S112" s="7">
        <v>793.6478354729372</v>
      </c>
      <c r="T112" s="27">
        <v>0.11636896327865141</v>
      </c>
      <c r="U112" s="23">
        <v>0.9235597582233142</v>
      </c>
      <c r="V112" s="25">
        <v>812.7125434606018</v>
      </c>
      <c r="W112" s="23">
        <v>1.0881565570968361</v>
      </c>
      <c r="X112" s="23">
        <v>8.843584832015011</v>
      </c>
      <c r="Y112" s="23">
        <v>85.7303164402532</v>
      </c>
      <c r="Z112" s="23">
        <v>0.8760000000000001</v>
      </c>
      <c r="AA112" s="23">
        <v>0.7509975720166182</v>
      </c>
      <c r="AB112" s="23"/>
      <c r="AC112" s="25">
        <v>770.15041531245</v>
      </c>
      <c r="AD112" s="23">
        <v>0.49382859398390033</v>
      </c>
      <c r="AE112" s="17">
        <v>3.803222967498641</v>
      </c>
      <c r="AF112" s="23">
        <v>64.41937687707762</v>
      </c>
      <c r="AG112" s="23">
        <v>0.876</v>
      </c>
      <c r="AH112" s="23">
        <v>0.5643137414432</v>
      </c>
      <c r="AI112" s="23"/>
      <c r="AJ112" s="11">
        <f t="shared" si="36"/>
        <v>4.119026210757163</v>
      </c>
      <c r="AK112" s="7">
        <f t="shared" si="44"/>
        <v>1692.0906953737922</v>
      </c>
      <c r="AL112" s="10">
        <f t="shared" si="37"/>
        <v>410.7987200845587</v>
      </c>
      <c r="AM112" s="9">
        <f t="shared" si="38"/>
        <v>38.8508913480255</v>
      </c>
      <c r="AN112" s="9">
        <f t="shared" si="39"/>
        <v>43.55345879238852</v>
      </c>
      <c r="AO112" s="9">
        <f t="shared" si="40"/>
        <v>9.432057326210579</v>
      </c>
      <c r="AP112" s="9">
        <f t="shared" si="41"/>
        <v>10.518142162254945</v>
      </c>
      <c r="AQ112" s="9">
        <f t="shared" si="42"/>
        <v>6.399115951497782</v>
      </c>
      <c r="AR112" s="9">
        <f t="shared" si="43"/>
        <v>4.3675367089418415</v>
      </c>
      <c r="AS112" s="44"/>
      <c r="AT112" s="11"/>
      <c r="AU112" s="11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 s="32"/>
      <c r="BU112" s="32"/>
      <c r="BV112" s="32"/>
      <c r="BW112" s="32"/>
      <c r="BX112" s="32"/>
      <c r="BY112" s="32"/>
      <c r="CE112" s="3"/>
      <c r="CF112" s="22"/>
      <c r="CG112" s="22"/>
      <c r="CH112" s="22"/>
      <c r="CI112" s="22"/>
      <c r="CJ112" s="22"/>
      <c r="CK112" s="22"/>
      <c r="CL112" s="38"/>
      <c r="CM112" s="38"/>
    </row>
    <row r="113" spans="1:91" s="26" customFormat="1" ht="12.75">
      <c r="A113" s="21" t="s">
        <v>7</v>
      </c>
      <c r="B113" s="21">
        <v>2002</v>
      </c>
      <c r="C113" s="21">
        <v>4</v>
      </c>
      <c r="D113" s="21" t="s">
        <v>9</v>
      </c>
      <c r="E113" s="21">
        <v>2</v>
      </c>
      <c r="F113" s="21" t="s">
        <v>23</v>
      </c>
      <c r="G113" s="21">
        <v>6</v>
      </c>
      <c r="H113" s="21"/>
      <c r="I113" s="7">
        <v>14615.688074358566</v>
      </c>
      <c r="J113" s="27">
        <v>0.11091806468888117</v>
      </c>
      <c r="K113" s="23">
        <v>16.211438353042123</v>
      </c>
      <c r="L113" s="25">
        <v>1097.0537477160547</v>
      </c>
      <c r="M113" s="23">
        <v>0.8618261470000799</v>
      </c>
      <c r="N113" s="23">
        <v>9.454696044461251</v>
      </c>
      <c r="O113" s="7">
        <v>362</v>
      </c>
      <c r="P113" s="23">
        <v>0.755</v>
      </c>
      <c r="Q113" s="28">
        <v>2.7512</v>
      </c>
      <c r="R113" s="28"/>
      <c r="S113" s="7">
        <v>459.761579756541</v>
      </c>
      <c r="T113" s="27">
        <v>0.11091806468888117</v>
      </c>
      <c r="U113" s="23">
        <v>0.5099586464489821</v>
      </c>
      <c r="V113" s="25">
        <v>628.7088097701537</v>
      </c>
      <c r="W113" s="23">
        <v>0.9516264402719345</v>
      </c>
      <c r="X113" s="23">
        <v>5.982959266091763</v>
      </c>
      <c r="Y113" s="23">
        <v>31.514178975345164</v>
      </c>
      <c r="Z113" s="23">
        <v>0.755</v>
      </c>
      <c r="AA113" s="23">
        <v>0.23793205126385597</v>
      </c>
      <c r="AB113" s="23"/>
      <c r="AC113" s="25">
        <v>615.011083499412</v>
      </c>
      <c r="AD113" s="23">
        <v>0.5039267433504682</v>
      </c>
      <c r="AE113" s="17">
        <v>3.0992053243230155</v>
      </c>
      <c r="AF113" s="23">
        <v>84.74078042052943</v>
      </c>
      <c r="AG113" s="23">
        <v>0.755</v>
      </c>
      <c r="AH113" s="23">
        <v>0.6397928921749972</v>
      </c>
      <c r="AI113" s="23"/>
      <c r="AJ113" s="11">
        <f t="shared" si="36"/>
        <v>2.1796543542056663</v>
      </c>
      <c r="AK113" s="7">
        <f t="shared" si="44"/>
        <v>1119.98456850204</v>
      </c>
      <c r="AL113" s="10">
        <f t="shared" si="37"/>
        <v>513.8358594980979</v>
      </c>
      <c r="AM113" s="9">
        <f t="shared" si="38"/>
        <v>28.417334397503375</v>
      </c>
      <c r="AN113" s="9">
        <f t="shared" si="39"/>
        <v>39.41202059403704</v>
      </c>
      <c r="AO113" s="9">
        <f t="shared" si="40"/>
        <v>13.037541637127843</v>
      </c>
      <c r="AP113" s="9">
        <f t="shared" si="41"/>
        <v>6.7308499638046015</v>
      </c>
      <c r="AQ113" s="9">
        <f t="shared" si="42"/>
        <v>4.551195609598935</v>
      </c>
      <c r="AR113" s="9">
        <f t="shared" si="43"/>
        <v>3.738998216498013</v>
      </c>
      <c r="AS113" s="44"/>
      <c r="AT113" s="11"/>
      <c r="AU113" s="11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 s="32"/>
      <c r="BU113" s="32"/>
      <c r="BV113" s="32"/>
      <c r="BW113" s="32"/>
      <c r="BX113" s="32"/>
      <c r="BY113" s="32"/>
      <c r="CE113" s="3"/>
      <c r="CF113" s="22"/>
      <c r="CG113" s="22"/>
      <c r="CH113" s="22"/>
      <c r="CI113" s="22"/>
      <c r="CJ113" s="22"/>
      <c r="CK113" s="22"/>
      <c r="CL113" s="38"/>
      <c r="CM113" s="38"/>
    </row>
    <row r="114" spans="1:91" s="26" customFormat="1" ht="12.75">
      <c r="A114" s="21" t="s">
        <v>7</v>
      </c>
      <c r="B114" s="21">
        <v>2002</v>
      </c>
      <c r="C114" s="21">
        <v>5</v>
      </c>
      <c r="D114" s="21" t="s">
        <v>8</v>
      </c>
      <c r="E114" s="21">
        <v>3</v>
      </c>
      <c r="F114" s="21" t="s">
        <v>23</v>
      </c>
      <c r="G114" s="21">
        <v>6</v>
      </c>
      <c r="H114" s="21"/>
      <c r="I114" s="7">
        <v>15213.59278019898</v>
      </c>
      <c r="J114" s="27">
        <v>0.13450065479025464</v>
      </c>
      <c r="K114" s="23">
        <v>20.462381906490535</v>
      </c>
      <c r="L114" s="25">
        <v>1128.9133585384102</v>
      </c>
      <c r="M114" s="23">
        <v>0.8815395717526268</v>
      </c>
      <c r="N114" s="23">
        <v>9.951817986317698</v>
      </c>
      <c r="O114" s="7">
        <v>271</v>
      </c>
      <c r="P114" s="23">
        <v>0.92</v>
      </c>
      <c r="Q114" s="28">
        <v>2.4932</v>
      </c>
      <c r="R114" s="28"/>
      <c r="S114" s="7">
        <v>480.5259916833989</v>
      </c>
      <c r="T114" s="27">
        <v>0.13450065479025464</v>
      </c>
      <c r="U114" s="23">
        <v>0.646310605251536</v>
      </c>
      <c r="V114" s="25">
        <v>710.0593125369464</v>
      </c>
      <c r="W114" s="23">
        <v>0.9949669142853425</v>
      </c>
      <c r="X114" s="23">
        <v>7.064855231544572</v>
      </c>
      <c r="Y114" s="23">
        <v>59.230451945967644</v>
      </c>
      <c r="Z114" s="23">
        <v>0.92</v>
      </c>
      <c r="AA114" s="23">
        <v>0.5449201579029023</v>
      </c>
      <c r="AB114" s="23"/>
      <c r="AC114" s="25">
        <v>619.2457733509956</v>
      </c>
      <c r="AD114" s="23">
        <v>0.5245526727507133</v>
      </c>
      <c r="AE114" s="17">
        <v>3.248270255008472</v>
      </c>
      <c r="AF114" s="23">
        <v>2.7503268672406733</v>
      </c>
      <c r="AG114" s="23">
        <v>0.92</v>
      </c>
      <c r="AH114" s="23">
        <v>0.025303007178614195</v>
      </c>
      <c r="AI114" s="23"/>
      <c r="AJ114" s="11">
        <f t="shared" si="36"/>
        <v>2.7940653007113068</v>
      </c>
      <c r="AK114" s="7">
        <f t="shared" si="44"/>
        <v>1249.815756166313</v>
      </c>
      <c r="AL114" s="10">
        <f t="shared" si="37"/>
        <v>447.310861291659</v>
      </c>
      <c r="AM114" s="9">
        <f t="shared" si="38"/>
        <v>32.907399892808236</v>
      </c>
      <c r="AN114" s="9">
        <f t="shared" si="39"/>
        <v>37.979778415719025</v>
      </c>
      <c r="AO114" s="9">
        <f t="shared" si="40"/>
        <v>11.777605872142912</v>
      </c>
      <c r="AP114" s="9">
        <f t="shared" si="41"/>
        <v>8.25608599469901</v>
      </c>
      <c r="AQ114" s="9">
        <f t="shared" si="42"/>
        <v>5.462020693987704</v>
      </c>
      <c r="AR114" s="9">
        <f t="shared" si="43"/>
        <v>3.273573262187086</v>
      </c>
      <c r="AS114" s="44"/>
      <c r="AT114" s="11"/>
      <c r="AU114" s="11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 s="32"/>
      <c r="BU114" s="32"/>
      <c r="BV114" s="32"/>
      <c r="BW114" s="32"/>
      <c r="BX114" s="32"/>
      <c r="BY114" s="32"/>
      <c r="CE114" s="3"/>
      <c r="CF114" s="22"/>
      <c r="CG114" s="22"/>
      <c r="CH114" s="22"/>
      <c r="CI114" s="22"/>
      <c r="CJ114" s="22"/>
      <c r="CK114" s="22"/>
      <c r="CL114" s="38"/>
      <c r="CM114" s="38"/>
    </row>
    <row r="115" spans="1:91" s="26" customFormat="1" ht="12.75">
      <c r="A115" s="21" t="s">
        <v>7</v>
      </c>
      <c r="B115" s="21">
        <v>2002</v>
      </c>
      <c r="C115" s="21">
        <v>6</v>
      </c>
      <c r="D115" s="21" t="s">
        <v>8</v>
      </c>
      <c r="E115" s="21">
        <v>2</v>
      </c>
      <c r="F115" s="21" t="s">
        <v>23</v>
      </c>
      <c r="G115" s="21">
        <v>6</v>
      </c>
      <c r="H115" s="21"/>
      <c r="I115" s="7">
        <v>13468.668363533188</v>
      </c>
      <c r="J115" s="27">
        <v>0.11265789819378227</v>
      </c>
      <c r="K115" s="23">
        <v>15.17351869304738</v>
      </c>
      <c r="L115" s="25">
        <v>1006.9639372659863</v>
      </c>
      <c r="M115" s="23">
        <v>1.0263652849386202</v>
      </c>
      <c r="N115" s="23">
        <v>10.335128283949189</v>
      </c>
      <c r="O115" s="7">
        <v>249</v>
      </c>
      <c r="P115" s="23">
        <v>0.882</v>
      </c>
      <c r="Q115" s="28">
        <v>2.1912</v>
      </c>
      <c r="R115" s="28"/>
      <c r="S115" s="7">
        <v>373.2201054733282</v>
      </c>
      <c r="T115" s="27">
        <v>0.11265789819378227</v>
      </c>
      <c r="U115" s="23">
        <v>0.4204619264628689</v>
      </c>
      <c r="V115" s="25">
        <v>556.9836577211385</v>
      </c>
      <c r="W115" s="23">
        <v>1.12437229249362</v>
      </c>
      <c r="X115" s="23">
        <v>6.2625699211339825</v>
      </c>
      <c r="Y115" s="23">
        <v>49.05141837548682</v>
      </c>
      <c r="Z115" s="23">
        <v>0.882</v>
      </c>
      <c r="AA115" s="23">
        <v>0.43263351007179374</v>
      </c>
      <c r="AB115" s="23"/>
      <c r="AC115" s="25">
        <v>557.6085651799773</v>
      </c>
      <c r="AD115" s="23">
        <v>0.5369230551191698</v>
      </c>
      <c r="AE115" s="17">
        <v>2.9939289437705012</v>
      </c>
      <c r="AF115" s="23">
        <v>54.697479271619585</v>
      </c>
      <c r="AG115" s="23">
        <v>0.882</v>
      </c>
      <c r="AH115" s="23">
        <v>0.48243176717568476</v>
      </c>
      <c r="AI115" s="23"/>
      <c r="AJ115" s="11">
        <f t="shared" si="36"/>
        <v>2.266950297414387</v>
      </c>
      <c r="AK115" s="7">
        <f t="shared" si="44"/>
        <v>979.2551815699535</v>
      </c>
      <c r="AL115" s="10">
        <f t="shared" si="37"/>
        <v>431.97029184400805</v>
      </c>
      <c r="AM115" s="9">
        <f t="shared" si="38"/>
        <v>27.699846976996568</v>
      </c>
      <c r="AN115" s="9">
        <f t="shared" si="39"/>
        <v>35.35236791680399</v>
      </c>
      <c r="AO115" s="9">
        <f t="shared" si="40"/>
        <v>12.218991747895908</v>
      </c>
      <c r="AP115" s="9">
        <f t="shared" si="41"/>
        <v>7.115665357668645</v>
      </c>
      <c r="AQ115" s="9">
        <f t="shared" si="42"/>
        <v>4.848715060254258</v>
      </c>
      <c r="AR115" s="9">
        <f t="shared" si="43"/>
        <v>3.476360710946186</v>
      </c>
      <c r="AS115" s="44"/>
      <c r="AT115" s="11"/>
      <c r="AU115" s="11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 s="32"/>
      <c r="BU115" s="32"/>
      <c r="BV115" s="32"/>
      <c r="BW115" s="32"/>
      <c r="BX115" s="32"/>
      <c r="BY115" s="32"/>
      <c r="CE115" s="3"/>
      <c r="CF115" s="22"/>
      <c r="CG115" s="22"/>
      <c r="CH115" s="22"/>
      <c r="CI115" s="22"/>
      <c r="CJ115" s="22"/>
      <c r="CK115" s="22"/>
      <c r="CL115" s="38"/>
      <c r="CM115" s="38"/>
    </row>
    <row r="116" spans="1:91" s="26" customFormat="1" ht="12.75">
      <c r="A116" s="21" t="s">
        <v>7</v>
      </c>
      <c r="B116" s="21">
        <v>2003</v>
      </c>
      <c r="C116" s="21">
        <v>1</v>
      </c>
      <c r="D116" s="21" t="s">
        <v>8</v>
      </c>
      <c r="E116" s="21">
        <v>1</v>
      </c>
      <c r="F116" s="21" t="s">
        <v>23</v>
      </c>
      <c r="G116" s="21">
        <v>7</v>
      </c>
      <c r="H116" s="21"/>
      <c r="I116" s="25">
        <v>11260.057462881281</v>
      </c>
      <c r="J116" s="27">
        <v>0.10418281501563689</v>
      </c>
      <c r="K116" s="23">
        <v>11.731044837208021</v>
      </c>
      <c r="L116" s="25">
        <v>730.9062811894233</v>
      </c>
      <c r="M116" s="23">
        <v>1.0626283470829596</v>
      </c>
      <c r="N116" s="23">
        <v>7.766817334528699</v>
      </c>
      <c r="O116" s="7">
        <v>355</v>
      </c>
      <c r="P116" s="23">
        <v>0.7625</v>
      </c>
      <c r="Q116" s="28">
        <v>2.698</v>
      </c>
      <c r="R116" s="28"/>
      <c r="S116" s="7">
        <v>694.0387253082437</v>
      </c>
      <c r="T116" s="27">
        <v>0.10418281501563689</v>
      </c>
      <c r="U116" s="23">
        <v>0.7230690813247718</v>
      </c>
      <c r="V116" s="25">
        <v>427.3217122010492</v>
      </c>
      <c r="W116" s="23">
        <v>1.2004386530422173</v>
      </c>
      <c r="X116" s="23">
        <v>5.129735006103215</v>
      </c>
      <c r="Y116" s="23">
        <v>116.52432859744096</v>
      </c>
      <c r="Z116" s="23">
        <v>0.7625</v>
      </c>
      <c r="AA116" s="23">
        <v>0.8884980055554873</v>
      </c>
      <c r="AB116" s="23"/>
      <c r="AC116" s="25">
        <v>482.3637473948178</v>
      </c>
      <c r="AD116" s="23">
        <v>0.6029821363375606</v>
      </c>
      <c r="AE116" s="17">
        <v>2.9085672289591864</v>
      </c>
      <c r="AF116" s="23">
        <v>53.502999119670235</v>
      </c>
      <c r="AG116" s="23">
        <v>0.7625</v>
      </c>
      <c r="AH116" s="23">
        <v>0.40796036828748555</v>
      </c>
      <c r="AI116" s="23"/>
      <c r="AJ116" s="11">
        <f t="shared" si="36"/>
        <v>3.35549610088307</v>
      </c>
      <c r="AK116" s="7">
        <f t="shared" si="44"/>
        <v>1237.8847661067337</v>
      </c>
      <c r="AL116" s="10">
        <f t="shared" si="37"/>
        <v>368.91259262109054</v>
      </c>
      <c r="AM116" s="9">
        <f t="shared" si="38"/>
        <v>22.19586217173672</v>
      </c>
      <c r="AN116" s="9">
        <f t="shared" si="39"/>
        <v>55.77097012626994</v>
      </c>
      <c r="AO116" s="9">
        <f t="shared" si="40"/>
        <v>6.614778114596947</v>
      </c>
      <c r="AP116" s="9">
        <f t="shared" si="41"/>
        <v>6.7413020929834735</v>
      </c>
      <c r="AQ116" s="9">
        <f t="shared" si="42"/>
        <v>3.3858059921004036</v>
      </c>
      <c r="AR116" s="9">
        <f t="shared" si="43"/>
        <v>3.316527597246672</v>
      </c>
      <c r="AS116" s="44"/>
      <c r="AT116" s="48"/>
      <c r="AU116" s="48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 s="32"/>
      <c r="BU116" s="32"/>
      <c r="BV116" s="32"/>
      <c r="BW116" s="32"/>
      <c r="BX116" s="32"/>
      <c r="BY116" s="32"/>
      <c r="CE116" s="3"/>
      <c r="CF116" s="22"/>
      <c r="CG116" s="22"/>
      <c r="CH116" s="22"/>
      <c r="CI116" s="22"/>
      <c r="CJ116" s="22"/>
      <c r="CK116" s="22"/>
      <c r="CL116" s="38"/>
      <c r="CM116" s="38"/>
    </row>
    <row r="117" spans="1:91" s="26" customFormat="1" ht="12.75">
      <c r="A117" s="21" t="s">
        <v>7</v>
      </c>
      <c r="B117" s="21">
        <v>2003</v>
      </c>
      <c r="C117" s="21">
        <v>2</v>
      </c>
      <c r="D117" s="21" t="s">
        <v>9</v>
      </c>
      <c r="E117" s="21">
        <v>1</v>
      </c>
      <c r="F117" s="21" t="s">
        <v>23</v>
      </c>
      <c r="G117" s="21">
        <v>7</v>
      </c>
      <c r="H117" s="21"/>
      <c r="I117" s="25">
        <v>14227.7700084379</v>
      </c>
      <c r="J117" s="27">
        <v>0.12342112005880734</v>
      </c>
      <c r="K117" s="23">
        <v>17.560073103805124</v>
      </c>
      <c r="L117" s="25">
        <v>875.752097633023</v>
      </c>
      <c r="M117" s="23">
        <v>1.0101181258278673</v>
      </c>
      <c r="N117" s="23">
        <v>8.846130675508928</v>
      </c>
      <c r="O117" s="7">
        <v>483</v>
      </c>
      <c r="P117" s="23">
        <v>0.91</v>
      </c>
      <c r="Q117" s="28">
        <v>4.3953</v>
      </c>
      <c r="R117" s="28"/>
      <c r="S117" s="7">
        <v>863.558568697529</v>
      </c>
      <c r="T117" s="27">
        <v>0.12342112005880734</v>
      </c>
      <c r="U117" s="23">
        <v>1.0658136578502957</v>
      </c>
      <c r="V117" s="25">
        <v>504.7956301949399</v>
      </c>
      <c r="W117" s="23">
        <v>1.1683422172778053</v>
      </c>
      <c r="X117" s="23">
        <v>5.897740458541032</v>
      </c>
      <c r="Y117" s="23">
        <v>174.9562220700992</v>
      </c>
      <c r="Z117" s="23">
        <v>0.91</v>
      </c>
      <c r="AA117" s="23">
        <v>1.5921016208379026</v>
      </c>
      <c r="AB117" s="23"/>
      <c r="AC117" s="25">
        <v>613.0849310754007</v>
      </c>
      <c r="AD117" s="23">
        <v>0.5381031722613229</v>
      </c>
      <c r="AE117" s="17">
        <v>3.299029462772876</v>
      </c>
      <c r="AF117" s="23">
        <v>13.490329258277761</v>
      </c>
      <c r="AG117" s="23">
        <v>0.91</v>
      </c>
      <c r="AH117" s="23">
        <v>0.12276199625032763</v>
      </c>
      <c r="AI117" s="23"/>
      <c r="AJ117" s="11">
        <f t="shared" si="36"/>
        <v>4.356861472045216</v>
      </c>
      <c r="AK117" s="7">
        <f t="shared" si="44"/>
        <v>1543.310420962568</v>
      </c>
      <c r="AL117" s="10">
        <f t="shared" si="37"/>
        <v>354.22526763011837</v>
      </c>
      <c r="AM117" s="9">
        <f t="shared" si="38"/>
        <v>30.80150377931405</v>
      </c>
      <c r="AN117" s="9">
        <f t="shared" si="39"/>
        <v>50.10503487167527</v>
      </c>
      <c r="AO117" s="9">
        <f t="shared" si="40"/>
        <v>7.069654148277311</v>
      </c>
      <c r="AP117" s="9">
        <f t="shared" si="41"/>
        <v>8.55565573722923</v>
      </c>
      <c r="AQ117" s="9">
        <f t="shared" si="42"/>
        <v>4.198794265184015</v>
      </c>
      <c r="AR117" s="9">
        <f t="shared" si="43"/>
        <v>3.4217914590232037</v>
      </c>
      <c r="AS117" s="44"/>
      <c r="AT117" s="48"/>
      <c r="AU117" s="48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 s="32"/>
      <c r="BU117" s="32"/>
      <c r="BV117" s="32"/>
      <c r="BW117" s="32"/>
      <c r="BX117" s="32"/>
      <c r="BY117" s="32"/>
      <c r="CE117" s="3"/>
      <c r="CF117" s="22"/>
      <c r="CG117" s="22"/>
      <c r="CH117" s="22"/>
      <c r="CI117" s="22"/>
      <c r="CJ117" s="22"/>
      <c r="CK117" s="22"/>
      <c r="CL117" s="38"/>
      <c r="CM117" s="38"/>
    </row>
    <row r="118" spans="1:91" s="26" customFormat="1" ht="12.75">
      <c r="A118" s="21" t="s">
        <v>7</v>
      </c>
      <c r="B118" s="21">
        <v>2003</v>
      </c>
      <c r="C118" s="21">
        <v>3</v>
      </c>
      <c r="D118" s="21" t="s">
        <v>9</v>
      </c>
      <c r="E118" s="21">
        <v>3</v>
      </c>
      <c r="F118" s="21" t="s">
        <v>23</v>
      </c>
      <c r="G118" s="21">
        <v>7</v>
      </c>
      <c r="H118" s="21"/>
      <c r="I118" s="25">
        <v>20002.550314515072</v>
      </c>
      <c r="J118" s="27">
        <v>0.11316985298119742</v>
      </c>
      <c r="K118" s="23">
        <v>22.636856783426747</v>
      </c>
      <c r="L118" s="25">
        <v>1182.7576130621364</v>
      </c>
      <c r="M118" s="23">
        <v>1.1656771660390342</v>
      </c>
      <c r="N118" s="23">
        <v>13.787135425053638</v>
      </c>
      <c r="O118" s="7">
        <v>357</v>
      </c>
      <c r="P118" s="23">
        <v>0.8760000000000001</v>
      </c>
      <c r="Q118" s="28">
        <v>3.1416</v>
      </c>
      <c r="R118" s="28"/>
      <c r="S118" s="7">
        <v>949.6639807031679</v>
      </c>
      <c r="T118" s="27">
        <v>0.11316985298119742</v>
      </c>
      <c r="U118" s="23">
        <v>1.074733330777162</v>
      </c>
      <c r="V118" s="25">
        <v>605.3699116848762</v>
      </c>
      <c r="W118" s="23">
        <v>1.3256163036759856</v>
      </c>
      <c r="X118" s="23">
        <v>8.024882246843635</v>
      </c>
      <c r="Y118" s="23">
        <v>102.7450717590507</v>
      </c>
      <c r="Z118" s="23">
        <v>0.8760000000000001</v>
      </c>
      <c r="AA118" s="23">
        <v>0.9000468286092843</v>
      </c>
      <c r="AB118" s="23"/>
      <c r="AC118" s="25">
        <v>807.4547259477777</v>
      </c>
      <c r="AD118" s="23">
        <v>0.5395266617582034</v>
      </c>
      <c r="AE118" s="17">
        <v>4.356433528114895</v>
      </c>
      <c r="AF118" s="23">
        <v>64.41937687707762</v>
      </c>
      <c r="AG118" s="23">
        <v>0.876</v>
      </c>
      <c r="AH118" s="23">
        <v>0.5643137414432</v>
      </c>
      <c r="AI118" s="23"/>
      <c r="AJ118" s="11">
        <f t="shared" si="36"/>
        <v>6.119185092590461</v>
      </c>
      <c r="AK118" s="7">
        <f t="shared" si="44"/>
        <v>1657.7789641470947</v>
      </c>
      <c r="AL118" s="10">
        <f t="shared" si="37"/>
        <v>270.9149893430172</v>
      </c>
      <c r="AM118" s="9">
        <f t="shared" si="38"/>
        <v>39.56559220848038</v>
      </c>
      <c r="AN118" s="9">
        <f t="shared" si="39"/>
        <v>41.899510954161094</v>
      </c>
      <c r="AO118" s="9">
        <f t="shared" si="40"/>
        <v>6.46582700307418</v>
      </c>
      <c r="AP118" s="9">
        <f t="shared" si="41"/>
        <v>9.999662406230081</v>
      </c>
      <c r="AQ118" s="9">
        <f t="shared" si="42"/>
        <v>3.88047731363962</v>
      </c>
      <c r="AR118" s="9">
        <f t="shared" si="43"/>
        <v>4.920747269558095</v>
      </c>
      <c r="AS118" s="44"/>
      <c r="AT118" s="48"/>
      <c r="AU118" s="4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 s="32"/>
      <c r="BU118" s="32"/>
      <c r="BV118" s="32"/>
      <c r="BW118" s="32"/>
      <c r="BX118" s="32"/>
      <c r="BY118" s="32"/>
      <c r="CE118" s="3"/>
      <c r="CF118" s="22"/>
      <c r="CG118" s="22"/>
      <c r="CH118" s="22"/>
      <c r="CI118" s="22"/>
      <c r="CJ118" s="22"/>
      <c r="CK118" s="22"/>
      <c r="CL118" s="38"/>
      <c r="CM118" s="38"/>
    </row>
    <row r="119" spans="1:91" s="26" customFormat="1" ht="12.75">
      <c r="A119" s="21" t="s">
        <v>7</v>
      </c>
      <c r="B119" s="21">
        <v>2003</v>
      </c>
      <c r="C119" s="21">
        <v>4</v>
      </c>
      <c r="D119" s="21" t="s">
        <v>9</v>
      </c>
      <c r="E119" s="21">
        <v>2</v>
      </c>
      <c r="F119" s="21" t="s">
        <v>23</v>
      </c>
      <c r="G119" s="21">
        <v>7</v>
      </c>
      <c r="H119" s="21"/>
      <c r="I119" s="25">
        <v>15195.40381432998</v>
      </c>
      <c r="J119" s="27">
        <v>0.10494645755909703</v>
      </c>
      <c r="K119" s="23">
        <v>15.947038014939224</v>
      </c>
      <c r="L119" s="25">
        <v>929.133319183309</v>
      </c>
      <c r="M119" s="23">
        <v>0.9781450064360934</v>
      </c>
      <c r="N119" s="23">
        <v>9.088271164725466</v>
      </c>
      <c r="O119" s="7">
        <v>460</v>
      </c>
      <c r="P119" s="23">
        <v>0.755</v>
      </c>
      <c r="Q119" s="28">
        <v>3.496</v>
      </c>
      <c r="R119" s="28"/>
      <c r="S119" s="7">
        <v>893.114552198295</v>
      </c>
      <c r="T119" s="27">
        <v>0.10494645755909703</v>
      </c>
      <c r="U119" s="23">
        <v>0.9372920844769032</v>
      </c>
      <c r="V119" s="25">
        <v>478.65397683181993</v>
      </c>
      <c r="W119" s="23">
        <v>1.1785239559585416</v>
      </c>
      <c r="X119" s="23">
        <v>5.641051783111245</v>
      </c>
      <c r="Y119" s="23">
        <v>181.75552828944814</v>
      </c>
      <c r="Z119" s="23">
        <v>0.755</v>
      </c>
      <c r="AA119" s="23">
        <v>1.3722542385853334</v>
      </c>
      <c r="AB119" s="23"/>
      <c r="AC119" s="25">
        <v>638.6826080617509</v>
      </c>
      <c r="AD119" s="23">
        <v>0.5292508241306693</v>
      </c>
      <c r="AE119" s="17">
        <v>3.380232966746069</v>
      </c>
      <c r="AF119" s="23">
        <v>84.74078042052943</v>
      </c>
      <c r="AG119" s="23">
        <v>0.755</v>
      </c>
      <c r="AH119" s="23">
        <v>0.6397928921749972</v>
      </c>
      <c r="AI119" s="23"/>
      <c r="AJ119" s="11">
        <f t="shared" si="36"/>
        <v>5.042326767649467</v>
      </c>
      <c r="AK119" s="7">
        <f t="shared" si="44"/>
        <v>1553.524057319563</v>
      </c>
      <c r="AL119" s="10">
        <f t="shared" si="37"/>
        <v>308.0966642794066</v>
      </c>
      <c r="AM119" s="9">
        <f t="shared" si="38"/>
        <v>28.53130917966469</v>
      </c>
      <c r="AN119" s="9">
        <f t="shared" si="39"/>
        <v>54.449799255157096</v>
      </c>
      <c r="AO119" s="9">
        <f t="shared" si="40"/>
        <v>5.658361802871585</v>
      </c>
      <c r="AP119" s="9">
        <f t="shared" si="41"/>
        <v>7.950598106173482</v>
      </c>
      <c r="AQ119" s="9">
        <f t="shared" si="42"/>
        <v>2.908271338524015</v>
      </c>
      <c r="AR119" s="9">
        <f t="shared" si="43"/>
        <v>4.020025858921066</v>
      </c>
      <c r="AS119" s="44"/>
      <c r="AT119" s="48"/>
      <c r="AU119" s="48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 s="32"/>
      <c r="BU119" s="32"/>
      <c r="BV119" s="32"/>
      <c r="BW119" s="32"/>
      <c r="BX119" s="32"/>
      <c r="BY119" s="32"/>
      <c r="CE119" s="3"/>
      <c r="CF119" s="22"/>
      <c r="CG119" s="22"/>
      <c r="CH119" s="22"/>
      <c r="CI119" s="22"/>
      <c r="CJ119" s="22"/>
      <c r="CK119" s="22"/>
      <c r="CL119" s="38"/>
      <c r="CM119" s="38"/>
    </row>
    <row r="120" spans="1:91" s="26" customFormat="1" ht="12.75">
      <c r="A120" s="21" t="s">
        <v>7</v>
      </c>
      <c r="B120" s="21">
        <v>2003</v>
      </c>
      <c r="C120" s="21">
        <v>5</v>
      </c>
      <c r="D120" s="21" t="s">
        <v>8</v>
      </c>
      <c r="E120" s="21">
        <v>3</v>
      </c>
      <c r="F120" s="21" t="s">
        <v>23</v>
      </c>
      <c r="G120" s="21">
        <v>7</v>
      </c>
      <c r="H120" s="21"/>
      <c r="I120" s="25">
        <v>15510.199940974517</v>
      </c>
      <c r="J120" s="27">
        <v>0.1316854938835117</v>
      </c>
      <c r="K120" s="23">
        <v>20.42468339459243</v>
      </c>
      <c r="L120" s="25">
        <v>931.1969139512311</v>
      </c>
      <c r="M120" s="23">
        <v>1.1705280639004798</v>
      </c>
      <c r="N120" s="23">
        <v>10.899921207974362</v>
      </c>
      <c r="O120" s="7">
        <v>401</v>
      </c>
      <c r="P120" s="23">
        <v>0.92</v>
      </c>
      <c r="Q120" s="28">
        <v>3.6892</v>
      </c>
      <c r="R120" s="28"/>
      <c r="S120" s="7">
        <v>650.5878938406445</v>
      </c>
      <c r="T120" s="27">
        <v>0.1316854938835117</v>
      </c>
      <c r="U120" s="23">
        <v>0.8567298811503895</v>
      </c>
      <c r="V120" s="25">
        <v>499.36400778528906</v>
      </c>
      <c r="W120" s="23">
        <v>1.3054774927329265</v>
      </c>
      <c r="X120" s="23">
        <v>6.519084728446048</v>
      </c>
      <c r="Y120" s="23">
        <v>148.9690353236325</v>
      </c>
      <c r="Z120" s="23">
        <v>0.92</v>
      </c>
      <c r="AA120" s="23">
        <v>1.3705151249774192</v>
      </c>
      <c r="AB120" s="23"/>
      <c r="AC120" s="25">
        <v>709.7065267333332</v>
      </c>
      <c r="AD120" s="23">
        <v>0.5940409879995736</v>
      </c>
      <c r="AE120" s="17">
        <v>4.215947663304151</v>
      </c>
      <c r="AF120" s="23">
        <v>2.7503268672406733</v>
      </c>
      <c r="AG120" s="23">
        <v>0.92</v>
      </c>
      <c r="AH120" s="23">
        <v>0.025303007178614195</v>
      </c>
      <c r="AI120" s="23"/>
      <c r="AJ120" s="11">
        <f t="shared" si="36"/>
        <v>6.423618482792945</v>
      </c>
      <c r="AK120" s="7">
        <f t="shared" si="44"/>
        <v>1298.920936949566</v>
      </c>
      <c r="AL120" s="10">
        <f t="shared" si="37"/>
        <v>202.2101624542316</v>
      </c>
      <c r="AM120" s="9">
        <f t="shared" si="38"/>
        <v>35.01380460256679</v>
      </c>
      <c r="AN120" s="9">
        <f t="shared" si="39"/>
        <v>37.0973949187557</v>
      </c>
      <c r="AO120" s="9">
        <f t="shared" si="40"/>
        <v>5.450791434198476</v>
      </c>
      <c r="AP120" s="9">
        <f t="shared" si="41"/>
        <v>8.746329734573857</v>
      </c>
      <c r="AQ120" s="9">
        <f t="shared" si="42"/>
        <v>2.3227112517809125</v>
      </c>
      <c r="AR120" s="9">
        <f t="shared" si="43"/>
        <v>4.241250670482765</v>
      </c>
      <c r="AS120" s="44"/>
      <c r="AT120" s="48"/>
      <c r="AU120" s="48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 s="32"/>
      <c r="BU120" s="32"/>
      <c r="BV120" s="32"/>
      <c r="BW120" s="32"/>
      <c r="BX120" s="32"/>
      <c r="BY120" s="32"/>
      <c r="CE120" s="3"/>
      <c r="CF120" s="22"/>
      <c r="CG120" s="22"/>
      <c r="CH120" s="22"/>
      <c r="CI120" s="22"/>
      <c r="CJ120" s="22"/>
      <c r="CK120" s="22"/>
      <c r="CL120" s="38"/>
      <c r="CM120" s="38"/>
    </row>
    <row r="121" spans="1:91" s="26" customFormat="1" ht="12.75">
      <c r="A121" s="21" t="s">
        <v>7</v>
      </c>
      <c r="B121" s="21">
        <v>2003</v>
      </c>
      <c r="C121" s="21">
        <v>6</v>
      </c>
      <c r="D121" s="21" t="s">
        <v>8</v>
      </c>
      <c r="E121" s="21">
        <v>2</v>
      </c>
      <c r="F121" s="21" t="s">
        <v>23</v>
      </c>
      <c r="G121" s="21">
        <v>7</v>
      </c>
      <c r="H121" s="21"/>
      <c r="I121" s="25">
        <v>13626.424550601334</v>
      </c>
      <c r="J121" s="27">
        <v>0.11169678074857124</v>
      </c>
      <c r="K121" s="23">
        <v>15.220277554154656</v>
      </c>
      <c r="L121" s="25">
        <v>816.4240322267302</v>
      </c>
      <c r="M121" s="23">
        <v>1.0674438715351304</v>
      </c>
      <c r="N121" s="23">
        <v>8.71486829774423</v>
      </c>
      <c r="O121" s="7">
        <v>289</v>
      </c>
      <c r="P121" s="23">
        <v>0.882</v>
      </c>
      <c r="Q121" s="28">
        <v>2.5432</v>
      </c>
      <c r="R121" s="28"/>
      <c r="S121" s="7">
        <v>625.989157525901</v>
      </c>
      <c r="T121" s="27">
        <v>0.11169678074857124</v>
      </c>
      <c r="U121" s="23">
        <v>0.6992097367915339</v>
      </c>
      <c r="V121" s="25">
        <v>440.6380460200452</v>
      </c>
      <c r="W121" s="23">
        <v>1.2093762247998203</v>
      </c>
      <c r="X121" s="23">
        <v>5.328971765988917</v>
      </c>
      <c r="Y121" s="23">
        <v>57.39774049606884</v>
      </c>
      <c r="Z121" s="23">
        <v>0.882</v>
      </c>
      <c r="AA121" s="23">
        <v>0.5062480711753272</v>
      </c>
      <c r="AB121" s="23"/>
      <c r="AC121" s="25">
        <v>560.6342027581439</v>
      </c>
      <c r="AD121" s="23">
        <v>0.5758291906173043</v>
      </c>
      <c r="AE121" s="17">
        <v>3.228295392065997</v>
      </c>
      <c r="AF121" s="23">
        <v>54.697479271619585</v>
      </c>
      <c r="AG121" s="23">
        <v>0.882</v>
      </c>
      <c r="AH121" s="23">
        <v>0.48243176717568476</v>
      </c>
      <c r="AI121" s="23"/>
      <c r="AJ121" s="11">
        <f t="shared" si="36"/>
        <v>2.5791267655324037</v>
      </c>
      <c r="AK121" s="7">
        <f t="shared" si="44"/>
        <v>1124.0249440420148</v>
      </c>
      <c r="AL121" s="10">
        <f t="shared" si="37"/>
        <v>435.81609057125377</v>
      </c>
      <c r="AM121" s="9">
        <f t="shared" si="38"/>
        <v>26.478345851898887</v>
      </c>
      <c r="AN121" s="9">
        <f t="shared" si="39"/>
        <v>42.45072370944221</v>
      </c>
      <c r="AO121" s="9">
        <f t="shared" si="40"/>
        <v>10.266399544899073</v>
      </c>
      <c r="AP121" s="9">
        <f t="shared" si="41"/>
        <v>6.534429573955778</v>
      </c>
      <c r="AQ121" s="9">
        <f t="shared" si="42"/>
        <v>3.9553028084233746</v>
      </c>
      <c r="AR121" s="9">
        <f>AH121+AE121</f>
        <v>3.710727159241682</v>
      </c>
      <c r="AS121" s="44"/>
      <c r="AT121" s="48"/>
      <c r="AU121" s="48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 s="32"/>
      <c r="BU121" s="32"/>
      <c r="BV121" s="32"/>
      <c r="BW121" s="32"/>
      <c r="BX121" s="32"/>
      <c r="BY121" s="32"/>
      <c r="CE121" s="3"/>
      <c r="CF121" s="22"/>
      <c r="CG121" s="22"/>
      <c r="CH121" s="22"/>
      <c r="CI121" s="22"/>
      <c r="CJ121" s="22"/>
      <c r="CK121" s="22"/>
      <c r="CL121" s="38"/>
      <c r="CM121" s="38"/>
    </row>
    <row r="122" spans="1:89" s="24" customFormat="1" ht="12.75">
      <c r="A122" s="21" t="s">
        <v>20</v>
      </c>
      <c r="B122" s="21">
        <v>2000</v>
      </c>
      <c r="C122" s="21">
        <v>1.1</v>
      </c>
      <c r="D122" s="21" t="s">
        <v>8</v>
      </c>
      <c r="E122" s="21">
        <v>1</v>
      </c>
      <c r="F122" s="21" t="s">
        <v>21</v>
      </c>
      <c r="G122" s="21">
        <v>3</v>
      </c>
      <c r="H122" s="21"/>
      <c r="I122" s="25">
        <v>1376.7122480620153</v>
      </c>
      <c r="J122" s="23">
        <v>0.31737414324280183</v>
      </c>
      <c r="K122" s="23">
        <f aca="true" t="shared" si="45" ref="K122:K157">J122*I122/100</f>
        <v>4.369328702205538</v>
      </c>
      <c r="L122" s="25">
        <v>211.773</v>
      </c>
      <c r="M122" s="23">
        <v>2.3087199497234687</v>
      </c>
      <c r="N122" s="23">
        <f>M122*L122/100</f>
        <v>4.889245499127881</v>
      </c>
      <c r="O122" s="60">
        <v>22.245837209302323</v>
      </c>
      <c r="P122" s="23">
        <v>1.5887815091136552</v>
      </c>
      <c r="Q122" s="23">
        <f aca="true" t="shared" si="46" ref="Q122:Q157">P122*O122/100</f>
        <v>0.3534377481289205</v>
      </c>
      <c r="R122" s="23"/>
      <c r="S122" s="7">
        <v>531.7632558139533</v>
      </c>
      <c r="T122" s="23">
        <v>0.31737414324280183</v>
      </c>
      <c r="U122" s="23">
        <f aca="true" t="shared" si="47" ref="U122:U169">T122*S122/100</f>
        <v>1.6876790772195627</v>
      </c>
      <c r="V122" s="25">
        <v>211.773</v>
      </c>
      <c r="W122" s="23">
        <v>2.3087199497234687</v>
      </c>
      <c r="X122" s="9">
        <f>W122*V122/100</f>
        <v>4.889245499127881</v>
      </c>
      <c r="Y122" s="23">
        <v>42.26709069767441</v>
      </c>
      <c r="Z122" s="23">
        <v>1.5887815091136552</v>
      </c>
      <c r="AA122" s="9">
        <f>Z122*Y122/100</f>
        <v>0.6715317214449489</v>
      </c>
      <c r="AB122" s="9"/>
      <c r="AC122" s="7">
        <v>139.57265174116762</v>
      </c>
      <c r="AD122" s="20">
        <v>1.053</v>
      </c>
      <c r="AE122" s="9">
        <f aca="true" t="shared" si="48" ref="AE122:AE157">AD122*AC122/100</f>
        <v>1.469700022834495</v>
      </c>
      <c r="AF122" s="23">
        <v>20.02125348837209</v>
      </c>
      <c r="AG122" s="23">
        <v>1.5887815091136552</v>
      </c>
      <c r="AH122" s="9">
        <f>AG122*AF122/100</f>
        <v>0.3180939733160284</v>
      </c>
      <c r="AI122" s="9"/>
      <c r="AJ122" s="11" t="s">
        <v>53</v>
      </c>
      <c r="AK122" s="9" t="s">
        <v>53</v>
      </c>
      <c r="AL122" s="9" t="s">
        <v>53</v>
      </c>
      <c r="AM122" s="9" t="s">
        <v>53</v>
      </c>
      <c r="AN122" s="9" t="s">
        <v>53</v>
      </c>
      <c r="AO122" s="9" t="s">
        <v>53</v>
      </c>
      <c r="AP122" s="9" t="s">
        <v>53</v>
      </c>
      <c r="AQ122" s="9" t="s">
        <v>53</v>
      </c>
      <c r="AR122" s="9" t="s">
        <v>53</v>
      </c>
      <c r="AS122" s="44"/>
      <c r="AT122" s="9"/>
      <c r="AU122" s="9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 s="32"/>
      <c r="BU122" s="32"/>
      <c r="BV122" s="32"/>
      <c r="BW122" s="32"/>
      <c r="BX122" s="32"/>
      <c r="BY122" s="32"/>
      <c r="CE122" s="3"/>
      <c r="CF122" s="21"/>
      <c r="CG122" s="21"/>
      <c r="CH122" s="21"/>
      <c r="CI122" s="21"/>
      <c r="CJ122" s="21"/>
      <c r="CK122" s="21"/>
    </row>
    <row r="123" spans="1:89" s="24" customFormat="1" ht="12.75">
      <c r="A123" s="21" t="s">
        <v>20</v>
      </c>
      <c r="B123" s="21">
        <v>2000</v>
      </c>
      <c r="C123" s="21">
        <v>1.2</v>
      </c>
      <c r="D123" s="21" t="s">
        <v>9</v>
      </c>
      <c r="E123" s="21">
        <v>1</v>
      </c>
      <c r="F123" s="21" t="s">
        <v>21</v>
      </c>
      <c r="G123" s="21">
        <v>3</v>
      </c>
      <c r="H123" s="21"/>
      <c r="I123" s="25">
        <v>2023.117411764706</v>
      </c>
      <c r="J123" s="23">
        <v>0.21904678157004553</v>
      </c>
      <c r="K123" s="23">
        <f t="shared" si="45"/>
        <v>4.431573577853794</v>
      </c>
      <c r="L123" s="25">
        <v>312.39</v>
      </c>
      <c r="M123" s="23">
        <v>1.265416531588656</v>
      </c>
      <c r="N123" s="23">
        <f aca="true" t="shared" si="49" ref="N123:N157">M123*L123/100</f>
        <v>3.9530347030298025</v>
      </c>
      <c r="O123" s="60">
        <v>35.40939379084968</v>
      </c>
      <c r="P123" s="23">
        <v>1.78779673302432</v>
      </c>
      <c r="Q123" s="23">
        <f t="shared" si="46"/>
        <v>0.633047985376527</v>
      </c>
      <c r="R123" s="23"/>
      <c r="S123" s="7">
        <v>785.0149411764708</v>
      </c>
      <c r="T123" s="23">
        <v>0.21904678157004553</v>
      </c>
      <c r="U123" s="23">
        <f t="shared" si="47"/>
        <v>1.7195499634910454</v>
      </c>
      <c r="V123" s="25">
        <v>312.39</v>
      </c>
      <c r="W123" s="23">
        <v>1.265416531588656</v>
      </c>
      <c r="X123" s="9">
        <f>W123*V123/100</f>
        <v>3.9530347030298025</v>
      </c>
      <c r="Y123" s="23">
        <v>67.27784820261438</v>
      </c>
      <c r="Z123" s="23">
        <v>1.78779673302432</v>
      </c>
      <c r="AA123" s="9">
        <f aca="true" t="shared" si="50" ref="AA123:AA169">Z123*Y123/100</f>
        <v>1.202791172215401</v>
      </c>
      <c r="AB123" s="9"/>
      <c r="AC123" s="7">
        <v>190.07950180302868</v>
      </c>
      <c r="AD123" s="20">
        <v>1.414</v>
      </c>
      <c r="AE123" s="9">
        <f t="shared" si="48"/>
        <v>2.6877241554948257</v>
      </c>
      <c r="AF123" s="23">
        <v>31.868454411764702</v>
      </c>
      <c r="AG123" s="23">
        <v>1.78779673302432</v>
      </c>
      <c r="AH123" s="9">
        <f aca="true" t="shared" si="51" ref="AH123:AH169">AG123*AF123/100</f>
        <v>0.5697431868388741</v>
      </c>
      <c r="AI123" s="9"/>
      <c r="AJ123" s="11" t="s">
        <v>53</v>
      </c>
      <c r="AK123" s="9" t="s">
        <v>53</v>
      </c>
      <c r="AL123" s="9" t="s">
        <v>53</v>
      </c>
      <c r="AM123" s="9" t="s">
        <v>53</v>
      </c>
      <c r="AN123" s="9" t="s">
        <v>53</v>
      </c>
      <c r="AO123" s="9" t="s">
        <v>53</v>
      </c>
      <c r="AP123" s="9" t="s">
        <v>53</v>
      </c>
      <c r="AQ123" s="9" t="s">
        <v>53</v>
      </c>
      <c r="AR123" s="9" t="s">
        <v>53</v>
      </c>
      <c r="AS123" s="44"/>
      <c r="AT123" s="9"/>
      <c r="AU123" s="9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 s="32"/>
      <c r="BU123" s="32"/>
      <c r="BV123" s="32"/>
      <c r="BW123" s="32"/>
      <c r="BX123" s="32"/>
      <c r="BY123" s="32"/>
      <c r="CE123" s="3"/>
      <c r="CF123" s="21"/>
      <c r="CG123" s="21"/>
      <c r="CH123" s="21"/>
      <c r="CI123" s="21"/>
      <c r="CJ123" s="21"/>
      <c r="CK123" s="21"/>
    </row>
    <row r="124" spans="1:89" s="24" customFormat="1" ht="12.75">
      <c r="A124" s="21" t="s">
        <v>20</v>
      </c>
      <c r="B124" s="21">
        <v>2000</v>
      </c>
      <c r="C124" s="21">
        <v>2.1</v>
      </c>
      <c r="D124" s="21" t="s">
        <v>8</v>
      </c>
      <c r="E124" s="21">
        <v>2</v>
      </c>
      <c r="F124" s="21" t="s">
        <v>21</v>
      </c>
      <c r="G124" s="21">
        <v>3</v>
      </c>
      <c r="H124" s="21"/>
      <c r="I124" s="25">
        <v>1597.7691472868216</v>
      </c>
      <c r="J124" s="23">
        <v>0.2865648843544845</v>
      </c>
      <c r="K124" s="23">
        <f t="shared" si="45"/>
        <v>4.578645309174114</v>
      </c>
      <c r="L124" s="25">
        <v>246.902</v>
      </c>
      <c r="M124" s="23">
        <v>2.304075417336424</v>
      </c>
      <c r="N124" s="23">
        <f t="shared" si="49"/>
        <v>5.688808286911978</v>
      </c>
      <c r="O124" s="60">
        <v>25.348172093023255</v>
      </c>
      <c r="P124" s="23">
        <v>1.2842380633161818</v>
      </c>
      <c r="Q124" s="23">
        <f t="shared" si="46"/>
        <v>0.32553087437349476</v>
      </c>
      <c r="R124" s="23"/>
      <c r="S124" s="7">
        <v>643.6606976744185</v>
      </c>
      <c r="T124" s="23">
        <v>0.2865648843544845</v>
      </c>
      <c r="U124" s="23">
        <f t="shared" si="47"/>
        <v>1.8445055339259655</v>
      </c>
      <c r="V124" s="25">
        <v>246.902</v>
      </c>
      <c r="W124" s="23">
        <v>2.304075417336424</v>
      </c>
      <c r="X124" s="9">
        <f aca="true" t="shared" si="52" ref="X124:X169">W124*V124/100</f>
        <v>5.688808286911978</v>
      </c>
      <c r="Y124" s="23">
        <v>48.161526976744184</v>
      </c>
      <c r="Z124" s="23">
        <v>1.2842380633161818</v>
      </c>
      <c r="AA124" s="9">
        <f t="shared" si="50"/>
        <v>0.61850866130964</v>
      </c>
      <c r="AB124" s="9"/>
      <c r="AC124" s="7">
        <v>148.18661165767537</v>
      </c>
      <c r="AD124" s="20">
        <v>1.104</v>
      </c>
      <c r="AE124" s="9">
        <f t="shared" si="48"/>
        <v>1.6359801927007362</v>
      </c>
      <c r="AF124" s="23">
        <v>22.81335488372093</v>
      </c>
      <c r="AG124" s="23">
        <v>1.2842380633161818</v>
      </c>
      <c r="AH124" s="9">
        <f t="shared" si="51"/>
        <v>0.29297778693614523</v>
      </c>
      <c r="AI124" s="9"/>
      <c r="AJ124" s="11" t="s">
        <v>53</v>
      </c>
      <c r="AK124" s="9" t="s">
        <v>53</v>
      </c>
      <c r="AL124" s="9" t="s">
        <v>53</v>
      </c>
      <c r="AM124" s="9" t="s">
        <v>53</v>
      </c>
      <c r="AN124" s="9" t="s">
        <v>53</v>
      </c>
      <c r="AO124" s="9" t="s">
        <v>53</v>
      </c>
      <c r="AP124" s="9" t="s">
        <v>53</v>
      </c>
      <c r="AQ124" s="9" t="s">
        <v>53</v>
      </c>
      <c r="AR124" s="9" t="s">
        <v>53</v>
      </c>
      <c r="AS124" s="44"/>
      <c r="AT124" s="9"/>
      <c r="AU124" s="9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 s="32"/>
      <c r="BU124" s="32"/>
      <c r="BV124" s="32"/>
      <c r="BW124" s="32"/>
      <c r="BX124" s="32"/>
      <c r="BY124" s="32"/>
      <c r="CE124" s="3"/>
      <c r="CF124" s="21"/>
      <c r="CG124" s="21"/>
      <c r="CH124" s="21"/>
      <c r="CI124" s="21"/>
      <c r="CJ124" s="21"/>
      <c r="CK124" s="21"/>
    </row>
    <row r="125" spans="1:89" s="24" customFormat="1" ht="12.75">
      <c r="A125" s="21" t="s">
        <v>20</v>
      </c>
      <c r="B125" s="21">
        <v>2000</v>
      </c>
      <c r="C125" s="21">
        <v>2.2</v>
      </c>
      <c r="D125" s="21" t="s">
        <v>9</v>
      </c>
      <c r="E125" s="21">
        <v>2</v>
      </c>
      <c r="F125" s="21" t="s">
        <v>21</v>
      </c>
      <c r="G125" s="21">
        <v>3</v>
      </c>
      <c r="H125" s="21"/>
      <c r="I125" s="25">
        <v>1796.1870588235295</v>
      </c>
      <c r="J125" s="23">
        <v>0.18134423037286</v>
      </c>
      <c r="K125" s="23">
        <f t="shared" si="45"/>
        <v>3.2572815978804397</v>
      </c>
      <c r="L125" s="25">
        <v>277.431</v>
      </c>
      <c r="M125" s="23">
        <v>1.5204159605331888</v>
      </c>
      <c r="N125" s="23">
        <f t="shared" si="49"/>
        <v>4.2181052034668305</v>
      </c>
      <c r="O125" s="60">
        <v>31.378635620915034</v>
      </c>
      <c r="P125" s="23">
        <v>1.5466185859813248</v>
      </c>
      <c r="Q125" s="23">
        <f t="shared" si="46"/>
        <v>0.48530781054042843</v>
      </c>
      <c r="R125" s="23"/>
      <c r="S125" s="7">
        <v>754.2295294117648</v>
      </c>
      <c r="T125" s="23">
        <v>0.18134423037286</v>
      </c>
      <c r="U125" s="23">
        <f t="shared" si="47"/>
        <v>1.3677517353566087</v>
      </c>
      <c r="V125" s="25">
        <v>277.431</v>
      </c>
      <c r="W125" s="23">
        <v>1.5204159605331888</v>
      </c>
      <c r="X125" s="9">
        <f t="shared" si="52"/>
        <v>4.2181052034668305</v>
      </c>
      <c r="Y125" s="23">
        <v>59.619407679738565</v>
      </c>
      <c r="Z125" s="23">
        <v>1.5466185859813248</v>
      </c>
      <c r="AA125" s="9">
        <f t="shared" si="50"/>
        <v>0.922084840026814</v>
      </c>
      <c r="AB125" s="9"/>
      <c r="AC125" s="7">
        <v>187.89644458571712</v>
      </c>
      <c r="AD125" s="20">
        <v>1.076</v>
      </c>
      <c r="AE125" s="9">
        <f t="shared" si="48"/>
        <v>2.021765743742316</v>
      </c>
      <c r="AF125" s="23">
        <v>28.24077205882353</v>
      </c>
      <c r="AG125" s="23">
        <v>1.5466185859813248</v>
      </c>
      <c r="AH125" s="9">
        <f t="shared" si="51"/>
        <v>0.4367770294863855</v>
      </c>
      <c r="AI125" s="9"/>
      <c r="AJ125" s="11" t="s">
        <v>53</v>
      </c>
      <c r="AK125" s="9" t="s">
        <v>53</v>
      </c>
      <c r="AL125" s="9" t="s">
        <v>53</v>
      </c>
      <c r="AM125" s="9" t="s">
        <v>53</v>
      </c>
      <c r="AN125" s="9" t="s">
        <v>53</v>
      </c>
      <c r="AO125" s="9" t="s">
        <v>53</v>
      </c>
      <c r="AP125" s="9" t="s">
        <v>53</v>
      </c>
      <c r="AQ125" s="9" t="s">
        <v>53</v>
      </c>
      <c r="AR125" s="9" t="s">
        <v>53</v>
      </c>
      <c r="AS125" s="44"/>
      <c r="AT125" s="9"/>
      <c r="AU125" s="9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 s="32"/>
      <c r="BU125" s="32"/>
      <c r="BV125" s="32"/>
      <c r="BW125" s="32"/>
      <c r="BX125" s="32"/>
      <c r="BY125" s="32"/>
      <c r="CE125" s="3"/>
      <c r="CF125" s="21"/>
      <c r="CG125" s="21"/>
      <c r="CH125" s="21"/>
      <c r="CI125" s="21"/>
      <c r="CJ125" s="21"/>
      <c r="CK125" s="21"/>
    </row>
    <row r="126" spans="1:89" s="24" customFormat="1" ht="12.75">
      <c r="A126" s="21" t="s">
        <v>20</v>
      </c>
      <c r="B126" s="21">
        <v>2000</v>
      </c>
      <c r="C126" s="21">
        <v>3.1</v>
      </c>
      <c r="D126" s="21" t="s">
        <v>8</v>
      </c>
      <c r="E126" s="21">
        <v>3</v>
      </c>
      <c r="F126" s="21" t="s">
        <v>21</v>
      </c>
      <c r="G126" s="21">
        <v>3</v>
      </c>
      <c r="H126" s="21"/>
      <c r="I126" s="25">
        <v>1581.5478294573643</v>
      </c>
      <c r="J126" s="23">
        <v>0.2933924657609982</v>
      </c>
      <c r="K126" s="23">
        <f t="shared" si="45"/>
        <v>4.640142174034508</v>
      </c>
      <c r="L126" s="25">
        <v>245.363</v>
      </c>
      <c r="M126" s="23">
        <v>2.264100921642946</v>
      </c>
      <c r="N126" s="23">
        <f t="shared" si="49"/>
        <v>5.555265944370782</v>
      </c>
      <c r="O126" s="60">
        <v>24.66767441860465</v>
      </c>
      <c r="P126" s="23">
        <v>0.9440398954231706</v>
      </c>
      <c r="Q126" s="23">
        <f t="shared" si="46"/>
        <v>0.23287268778472356</v>
      </c>
      <c r="R126" s="23"/>
      <c r="S126" s="7">
        <v>580.3712403100775</v>
      </c>
      <c r="T126" s="23">
        <v>0.2933924657609982</v>
      </c>
      <c r="U126" s="23">
        <f t="shared" si="47"/>
        <v>1.7027654925134246</v>
      </c>
      <c r="V126" s="25">
        <v>245.363</v>
      </c>
      <c r="W126" s="23">
        <v>2.264100921642946</v>
      </c>
      <c r="X126" s="9">
        <f t="shared" si="52"/>
        <v>5.555265944370782</v>
      </c>
      <c r="Y126" s="23">
        <v>46.86858139534883</v>
      </c>
      <c r="Z126" s="23">
        <v>0.9440398954231706</v>
      </c>
      <c r="AA126" s="9">
        <f t="shared" si="50"/>
        <v>0.44245810679097475</v>
      </c>
      <c r="AB126" s="9"/>
      <c r="AC126" s="7">
        <v>170.4804330211415</v>
      </c>
      <c r="AD126" s="20">
        <v>1.019</v>
      </c>
      <c r="AE126" s="9">
        <f t="shared" si="48"/>
        <v>1.7371956124854315</v>
      </c>
      <c r="AF126" s="23">
        <v>22.200906976744182</v>
      </c>
      <c r="AG126" s="23">
        <v>0.9440398954231706</v>
      </c>
      <c r="AH126" s="9">
        <f t="shared" si="51"/>
        <v>0.20958541900625113</v>
      </c>
      <c r="AI126" s="9"/>
      <c r="AJ126" s="11" t="s">
        <v>53</v>
      </c>
      <c r="AK126" s="9" t="s">
        <v>53</v>
      </c>
      <c r="AL126" s="9" t="s">
        <v>53</v>
      </c>
      <c r="AM126" s="9" t="s">
        <v>53</v>
      </c>
      <c r="AN126" s="9" t="s">
        <v>53</v>
      </c>
      <c r="AO126" s="9" t="s">
        <v>53</v>
      </c>
      <c r="AP126" s="9" t="s">
        <v>53</v>
      </c>
      <c r="AQ126" s="9" t="s">
        <v>53</v>
      </c>
      <c r="AR126" s="9" t="s">
        <v>53</v>
      </c>
      <c r="AS126" s="44"/>
      <c r="AT126" s="9"/>
      <c r="AU126" s="9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 s="32"/>
      <c r="BU126" s="32"/>
      <c r="BV126" s="32"/>
      <c r="BW126" s="32"/>
      <c r="BX126" s="32"/>
      <c r="BY126" s="32"/>
      <c r="CE126" s="3"/>
      <c r="CF126" s="21"/>
      <c r="CG126" s="21"/>
      <c r="CH126" s="21"/>
      <c r="CI126" s="21"/>
      <c r="CJ126" s="21"/>
      <c r="CK126" s="21"/>
    </row>
    <row r="127" spans="1:89" s="24" customFormat="1" ht="12.75">
      <c r="A127" s="21" t="s">
        <v>20</v>
      </c>
      <c r="B127" s="21">
        <v>2000</v>
      </c>
      <c r="C127" s="21">
        <v>3.2</v>
      </c>
      <c r="D127" s="21" t="s">
        <v>9</v>
      </c>
      <c r="E127" s="21">
        <v>3</v>
      </c>
      <c r="F127" s="21" t="s">
        <v>21</v>
      </c>
      <c r="G127" s="21">
        <v>3</v>
      </c>
      <c r="H127" s="21"/>
      <c r="I127" s="25">
        <v>2033.9736470588234</v>
      </c>
      <c r="J127" s="23">
        <v>0.3844736973362028</v>
      </c>
      <c r="K127" s="23">
        <f t="shared" si="45"/>
        <v>7.820093683691066</v>
      </c>
      <c r="L127" s="25">
        <v>314.534</v>
      </c>
      <c r="M127" s="23">
        <v>2.17314527776151</v>
      </c>
      <c r="N127" s="23">
        <f t="shared" si="49"/>
        <v>6.835280767954388</v>
      </c>
      <c r="O127" s="60">
        <v>35.38607516339869</v>
      </c>
      <c r="P127" s="23">
        <v>1.1010744426117953</v>
      </c>
      <c r="Q127" s="23">
        <f t="shared" si="46"/>
        <v>0.389627029867583</v>
      </c>
      <c r="R127" s="23"/>
      <c r="S127" s="7">
        <v>894.9142352941174</v>
      </c>
      <c r="T127" s="23">
        <v>0.3844736973362028</v>
      </c>
      <c r="U127" s="23">
        <f t="shared" si="47"/>
        <v>3.4407098484232983</v>
      </c>
      <c r="V127" s="25">
        <v>314.534</v>
      </c>
      <c r="W127" s="23">
        <v>2.17314527776151</v>
      </c>
      <c r="X127" s="9">
        <f t="shared" si="52"/>
        <v>6.835280767954388</v>
      </c>
      <c r="Y127" s="23">
        <v>67.23354281045751</v>
      </c>
      <c r="Z127" s="23">
        <v>1.1010744426117953</v>
      </c>
      <c r="AA127" s="9">
        <f t="shared" si="50"/>
        <v>0.7402913567484077</v>
      </c>
      <c r="AB127" s="9"/>
      <c r="AC127" s="7">
        <v>184.52936876188414</v>
      </c>
      <c r="AD127" s="20">
        <v>1.149</v>
      </c>
      <c r="AE127" s="9">
        <f t="shared" si="48"/>
        <v>2.1202424470740486</v>
      </c>
      <c r="AF127" s="23">
        <v>31.84746764705882</v>
      </c>
      <c r="AG127" s="23">
        <v>1.1010744426117953</v>
      </c>
      <c r="AH127" s="9">
        <f t="shared" si="51"/>
        <v>0.3506643268808248</v>
      </c>
      <c r="AI127" s="9"/>
      <c r="AJ127" s="11" t="s">
        <v>53</v>
      </c>
      <c r="AK127" s="9" t="s">
        <v>53</v>
      </c>
      <c r="AL127" s="9" t="s">
        <v>53</v>
      </c>
      <c r="AM127" s="9" t="s">
        <v>53</v>
      </c>
      <c r="AN127" s="9" t="s">
        <v>53</v>
      </c>
      <c r="AO127" s="9" t="s">
        <v>53</v>
      </c>
      <c r="AP127" s="9" t="s">
        <v>53</v>
      </c>
      <c r="AQ127" s="9" t="s">
        <v>53</v>
      </c>
      <c r="AR127" s="9" t="s">
        <v>53</v>
      </c>
      <c r="AS127" s="44"/>
      <c r="AT127" s="9"/>
      <c r="AU127" s="9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 s="32"/>
      <c r="BU127" s="32"/>
      <c r="BV127" s="32"/>
      <c r="BW127" s="32"/>
      <c r="BX127" s="32"/>
      <c r="BY127" s="32"/>
      <c r="CE127" s="3"/>
      <c r="CF127" s="21"/>
      <c r="CG127" s="21"/>
      <c r="CH127" s="21"/>
      <c r="CI127" s="21"/>
      <c r="CJ127" s="21"/>
      <c r="CK127" s="21"/>
    </row>
    <row r="128" spans="1:89" s="24" customFormat="1" ht="12.75">
      <c r="A128" s="21" t="s">
        <v>20</v>
      </c>
      <c r="B128" s="21">
        <v>2000</v>
      </c>
      <c r="C128" s="21">
        <v>1.1</v>
      </c>
      <c r="D128" s="21" t="s">
        <v>8</v>
      </c>
      <c r="E128" s="21">
        <v>1</v>
      </c>
      <c r="F128" s="21" t="s">
        <v>22</v>
      </c>
      <c r="G128" s="21">
        <v>3</v>
      </c>
      <c r="H128" s="21"/>
      <c r="I128" s="25">
        <v>1270.1459017857142</v>
      </c>
      <c r="J128" s="23">
        <v>0.39849972396543076</v>
      </c>
      <c r="K128" s="23">
        <f t="shared" si="45"/>
        <v>5.061527912574302</v>
      </c>
      <c r="L128" s="25">
        <v>204.578</v>
      </c>
      <c r="M128" s="23">
        <v>1.7543284610293957</v>
      </c>
      <c r="N128" s="23">
        <f t="shared" si="49"/>
        <v>3.5889700790047168</v>
      </c>
      <c r="O128" s="60">
        <v>19.88373214285714</v>
      </c>
      <c r="P128" s="23">
        <v>1.1628325695150332</v>
      </c>
      <c r="Q128" s="23">
        <f t="shared" si="46"/>
        <v>0.23121451339227228</v>
      </c>
      <c r="R128" s="23"/>
      <c r="S128" s="7">
        <v>465.5326101190475</v>
      </c>
      <c r="T128" s="23">
        <v>0.39849972396543076</v>
      </c>
      <c r="U128" s="23">
        <f t="shared" si="47"/>
        <v>1.8551461662934694</v>
      </c>
      <c r="V128" s="25">
        <v>223.24233843887185</v>
      </c>
      <c r="W128" s="23">
        <v>1.7543284610293957</v>
      </c>
      <c r="X128" s="9">
        <f t="shared" si="52"/>
        <v>3.9164038803006958</v>
      </c>
      <c r="Y128" s="23">
        <v>37.77909107142857</v>
      </c>
      <c r="Z128" s="23">
        <v>1.1628325695150332</v>
      </c>
      <c r="AA128" s="9">
        <f t="shared" si="50"/>
        <v>0.4393075754453173</v>
      </c>
      <c r="AB128" s="9"/>
      <c r="AC128" s="7">
        <v>223.24233843887185</v>
      </c>
      <c r="AD128" s="20">
        <v>1.145</v>
      </c>
      <c r="AE128" s="9">
        <f t="shared" si="48"/>
        <v>2.556124775125083</v>
      </c>
      <c r="AF128" s="23">
        <v>17.895358928571426</v>
      </c>
      <c r="AG128" s="23">
        <v>1.1628325695150332</v>
      </c>
      <c r="AH128" s="9">
        <f t="shared" si="51"/>
        <v>0.208093062053045</v>
      </c>
      <c r="AI128" s="9"/>
      <c r="AJ128" s="11" t="s">
        <v>53</v>
      </c>
      <c r="AK128" s="9" t="s">
        <v>53</v>
      </c>
      <c r="AL128" s="9" t="s">
        <v>53</v>
      </c>
      <c r="AM128" s="9" t="s">
        <v>53</v>
      </c>
      <c r="AN128" s="9" t="s">
        <v>53</v>
      </c>
      <c r="AO128" s="9" t="s">
        <v>53</v>
      </c>
      <c r="AP128" s="9" t="s">
        <v>53</v>
      </c>
      <c r="AQ128" s="9" t="s">
        <v>53</v>
      </c>
      <c r="AR128" s="9" t="s">
        <v>53</v>
      </c>
      <c r="AS128" s="44"/>
      <c r="AT128" s="9"/>
      <c r="AU128" s="9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 s="32"/>
      <c r="BU128" s="32"/>
      <c r="BV128" s="32"/>
      <c r="BW128" s="32"/>
      <c r="BX128" s="32"/>
      <c r="BY128" s="32"/>
      <c r="CE128" s="3"/>
      <c r="CF128" s="21"/>
      <c r="CG128" s="21"/>
      <c r="CH128" s="21"/>
      <c r="CI128" s="21"/>
      <c r="CJ128" s="21"/>
      <c r="CK128" s="21"/>
    </row>
    <row r="129" spans="1:89" s="24" customFormat="1" ht="12.75">
      <c r="A129" s="21" t="s">
        <v>20</v>
      </c>
      <c r="B129" s="21">
        <v>2000</v>
      </c>
      <c r="C129" s="21">
        <v>1.2</v>
      </c>
      <c r="D129" s="21" t="s">
        <v>9</v>
      </c>
      <c r="E129" s="21">
        <v>1</v>
      </c>
      <c r="F129" s="21" t="s">
        <v>22</v>
      </c>
      <c r="G129" s="21">
        <v>3</v>
      </c>
      <c r="H129" s="21"/>
      <c r="I129" s="25">
        <v>2133.593291350531</v>
      </c>
      <c r="J129" s="23">
        <v>0.2922182805672532</v>
      </c>
      <c r="K129" s="23">
        <f t="shared" si="45"/>
        <v>6.234749630282787</v>
      </c>
      <c r="L129" s="25">
        <v>348.464</v>
      </c>
      <c r="M129" s="23">
        <v>1.84109349603715</v>
      </c>
      <c r="N129" s="23">
        <f t="shared" si="49"/>
        <v>6.415548040030894</v>
      </c>
      <c r="O129" s="60">
        <v>35.46556904400607</v>
      </c>
      <c r="P129" s="23">
        <v>1.22130981940462</v>
      </c>
      <c r="Q129" s="23">
        <f t="shared" si="46"/>
        <v>0.43314447724217126</v>
      </c>
      <c r="R129" s="23"/>
      <c r="S129" s="7">
        <v>908.3113763277695</v>
      </c>
      <c r="T129" s="23">
        <v>0.2922182805672532</v>
      </c>
      <c r="U129" s="23">
        <f t="shared" si="47"/>
        <v>2.6542518861017608</v>
      </c>
      <c r="V129" s="25">
        <v>350.61543323711044</v>
      </c>
      <c r="W129" s="23">
        <v>1.84109349603715</v>
      </c>
      <c r="X129" s="9">
        <f t="shared" si="52"/>
        <v>6.455157937430915</v>
      </c>
      <c r="Y129" s="23">
        <v>67.38458118361153</v>
      </c>
      <c r="Z129" s="23">
        <v>1.22130981940462</v>
      </c>
      <c r="AA129" s="9">
        <f t="shared" si="50"/>
        <v>0.8229745067601254</v>
      </c>
      <c r="AB129" s="9"/>
      <c r="AC129" s="7">
        <v>350.61543323711044</v>
      </c>
      <c r="AD129" s="20">
        <v>1.019</v>
      </c>
      <c r="AE129" s="9">
        <f t="shared" si="48"/>
        <v>3.572771264686155</v>
      </c>
      <c r="AF129" s="23">
        <v>31.919012139605464</v>
      </c>
      <c r="AG129" s="23">
        <v>1.22130981940462</v>
      </c>
      <c r="AH129" s="9">
        <f t="shared" si="51"/>
        <v>0.3898300295179542</v>
      </c>
      <c r="AI129" s="9"/>
      <c r="AJ129" s="11" t="s">
        <v>53</v>
      </c>
      <c r="AK129" s="9" t="s">
        <v>53</v>
      </c>
      <c r="AL129" s="9" t="s">
        <v>53</v>
      </c>
      <c r="AM129" s="9" t="s">
        <v>53</v>
      </c>
      <c r="AN129" s="9" t="s">
        <v>53</v>
      </c>
      <c r="AO129" s="9" t="s">
        <v>53</v>
      </c>
      <c r="AP129" s="9" t="s">
        <v>53</v>
      </c>
      <c r="AQ129" s="9" t="s">
        <v>53</v>
      </c>
      <c r="AR129" s="9" t="s">
        <v>53</v>
      </c>
      <c r="AS129" s="44"/>
      <c r="AT129" s="9"/>
      <c r="AU129" s="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 s="32"/>
      <c r="BU129" s="32"/>
      <c r="BV129" s="32"/>
      <c r="BW129" s="32"/>
      <c r="BX129" s="32"/>
      <c r="BY129" s="32"/>
      <c r="CE129" s="3"/>
      <c r="CF129" s="21"/>
      <c r="CG129" s="21"/>
      <c r="CH129" s="21"/>
      <c r="CI129" s="21"/>
      <c r="CJ129" s="21"/>
      <c r="CK129" s="21"/>
    </row>
    <row r="130" spans="1:89" s="24" customFormat="1" ht="12.75">
      <c r="A130" s="21" t="s">
        <v>20</v>
      </c>
      <c r="B130" s="21">
        <v>2000</v>
      </c>
      <c r="C130" s="21">
        <v>2.1</v>
      </c>
      <c r="D130" s="21" t="s">
        <v>8</v>
      </c>
      <c r="E130" s="21">
        <v>2</v>
      </c>
      <c r="F130" s="21" t="s">
        <v>22</v>
      </c>
      <c r="G130" s="21">
        <v>3</v>
      </c>
      <c r="H130" s="21"/>
      <c r="I130" s="25">
        <v>1087.2924479166666</v>
      </c>
      <c r="J130" s="23">
        <v>0.2933022172063812</v>
      </c>
      <c r="K130" s="23">
        <f t="shared" si="45"/>
        <v>3.1890528572571206</v>
      </c>
      <c r="L130" s="25">
        <v>174.385</v>
      </c>
      <c r="M130" s="23">
        <v>1.7936133090931579</v>
      </c>
      <c r="N130" s="23">
        <f t="shared" si="49"/>
        <v>3.127792569062103</v>
      </c>
      <c r="O130" s="60">
        <v>17.76364583333333</v>
      </c>
      <c r="P130" s="23">
        <v>1.8983054099214514</v>
      </c>
      <c r="Q130" s="23">
        <f t="shared" si="46"/>
        <v>0.3372082498534531</v>
      </c>
      <c r="R130" s="23"/>
      <c r="S130" s="7">
        <v>391.3791041666665</v>
      </c>
      <c r="T130" s="23">
        <v>0.2933022172063812</v>
      </c>
      <c r="U130" s="23">
        <f t="shared" si="47"/>
        <v>1.1479235902033051</v>
      </c>
      <c r="V130" s="25">
        <v>174.385</v>
      </c>
      <c r="W130" s="23">
        <v>1.7936133090931579</v>
      </c>
      <c r="X130" s="9">
        <f t="shared" si="52"/>
        <v>3.127792569062103</v>
      </c>
      <c r="Y130" s="23">
        <v>33.75092708333333</v>
      </c>
      <c r="Z130" s="23">
        <v>1.8983054099214514</v>
      </c>
      <c r="AA130" s="9">
        <f t="shared" si="50"/>
        <v>0.640695674721561</v>
      </c>
      <c r="AB130" s="9"/>
      <c r="AC130" s="7">
        <v>124.33155678133787</v>
      </c>
      <c r="AD130" s="20">
        <v>1.1185</v>
      </c>
      <c r="AE130" s="9">
        <f t="shared" si="48"/>
        <v>1.3906484625992641</v>
      </c>
      <c r="AF130" s="23">
        <v>15.987281249999999</v>
      </c>
      <c r="AG130" s="23">
        <v>1.8983054099214514</v>
      </c>
      <c r="AH130" s="9">
        <f t="shared" si="51"/>
        <v>0.3034874248681078</v>
      </c>
      <c r="AI130" s="9"/>
      <c r="AJ130" s="11" t="s">
        <v>53</v>
      </c>
      <c r="AK130" s="9" t="s">
        <v>53</v>
      </c>
      <c r="AL130" s="9" t="s">
        <v>53</v>
      </c>
      <c r="AM130" s="9" t="s">
        <v>53</v>
      </c>
      <c r="AN130" s="9" t="s">
        <v>53</v>
      </c>
      <c r="AO130" s="9" t="s">
        <v>53</v>
      </c>
      <c r="AP130" s="9" t="s">
        <v>53</v>
      </c>
      <c r="AQ130" s="9" t="s">
        <v>53</v>
      </c>
      <c r="AR130" s="9" t="s">
        <v>53</v>
      </c>
      <c r="AS130" s="44"/>
      <c r="AT130" s="9"/>
      <c r="AU130" s="9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 s="32"/>
      <c r="BU130" s="32"/>
      <c r="BV130" s="32"/>
      <c r="BW130" s="32"/>
      <c r="BX130" s="32"/>
      <c r="BY130" s="32"/>
      <c r="CE130" s="3"/>
      <c r="CF130" s="21"/>
      <c r="CG130" s="21"/>
      <c r="CH130" s="21"/>
      <c r="CI130" s="21"/>
      <c r="CJ130" s="21"/>
      <c r="CK130" s="21"/>
    </row>
    <row r="131" spans="1:89" s="24" customFormat="1" ht="12.75">
      <c r="A131" s="21" t="s">
        <v>20</v>
      </c>
      <c r="B131" s="21">
        <v>2000</v>
      </c>
      <c r="C131" s="21">
        <v>2.2</v>
      </c>
      <c r="D131" s="21" t="s">
        <v>9</v>
      </c>
      <c r="E131" s="21">
        <v>2</v>
      </c>
      <c r="F131" s="21" t="s">
        <v>22</v>
      </c>
      <c r="G131" s="21">
        <v>3</v>
      </c>
      <c r="H131" s="21"/>
      <c r="I131" s="25">
        <v>1695.0727238239758</v>
      </c>
      <c r="J131" s="23">
        <v>0.31474289053340554</v>
      </c>
      <c r="K131" s="23">
        <f t="shared" si="45"/>
        <v>5.335120887606912</v>
      </c>
      <c r="L131" s="25">
        <v>275.547</v>
      </c>
      <c r="M131" s="23">
        <v>1.6313436268345087</v>
      </c>
      <c r="N131" s="23">
        <f t="shared" si="49"/>
        <v>4.495118423433684</v>
      </c>
      <c r="O131" s="60">
        <v>28.147116843702577</v>
      </c>
      <c r="P131" s="23">
        <v>1.3416547375986845</v>
      </c>
      <c r="Q131" s="23">
        <f t="shared" si="46"/>
        <v>0.37763712663097293</v>
      </c>
      <c r="R131" s="23"/>
      <c r="S131" s="7">
        <v>544.1320940819426</v>
      </c>
      <c r="T131" s="23">
        <v>0.31474289053340554</v>
      </c>
      <c r="U131" s="23">
        <f t="shared" si="47"/>
        <v>1.7126170812334558</v>
      </c>
      <c r="V131" s="25">
        <v>314.2756273701869</v>
      </c>
      <c r="W131" s="23">
        <v>1.6313436268345087</v>
      </c>
      <c r="X131" s="9">
        <f t="shared" si="52"/>
        <v>5.126915417797713</v>
      </c>
      <c r="Y131" s="23">
        <v>53.479522003034894</v>
      </c>
      <c r="Z131" s="23">
        <v>1.3416547375986845</v>
      </c>
      <c r="AA131" s="9">
        <f t="shared" si="50"/>
        <v>0.7175105405988486</v>
      </c>
      <c r="AB131" s="9"/>
      <c r="AC131" s="7">
        <v>314.2756273701869</v>
      </c>
      <c r="AD131" s="20">
        <v>0.8240000000000001</v>
      </c>
      <c r="AE131" s="9">
        <f t="shared" si="48"/>
        <v>2.5896311695303407</v>
      </c>
      <c r="AF131" s="23">
        <v>25.332405159332318</v>
      </c>
      <c r="AG131" s="23">
        <v>1.3416547375986845</v>
      </c>
      <c r="AH131" s="9">
        <f t="shared" si="51"/>
        <v>0.3398734139678756</v>
      </c>
      <c r="AI131" s="9"/>
      <c r="AJ131" s="11" t="s">
        <v>53</v>
      </c>
      <c r="AK131" s="9" t="s">
        <v>53</v>
      </c>
      <c r="AL131" s="9" t="s">
        <v>53</v>
      </c>
      <c r="AM131" s="9" t="s">
        <v>53</v>
      </c>
      <c r="AN131" s="9" t="s">
        <v>53</v>
      </c>
      <c r="AO131" s="9" t="s">
        <v>53</v>
      </c>
      <c r="AP131" s="9" t="s">
        <v>53</v>
      </c>
      <c r="AQ131" s="9" t="s">
        <v>53</v>
      </c>
      <c r="AR131" s="9" t="s">
        <v>53</v>
      </c>
      <c r="AS131" s="44"/>
      <c r="AT131" s="9"/>
      <c r="AU131" s="9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 s="32"/>
      <c r="BU131" s="32"/>
      <c r="BV131" s="32"/>
      <c r="BW131" s="32"/>
      <c r="BX131" s="32"/>
      <c r="BY131" s="32"/>
      <c r="CE131" s="3"/>
      <c r="CF131" s="21"/>
      <c r="CG131" s="21"/>
      <c r="CH131" s="21"/>
      <c r="CI131" s="21"/>
      <c r="CJ131" s="21"/>
      <c r="CK131" s="21"/>
    </row>
    <row r="132" spans="1:89" s="24" customFormat="1" ht="12.75">
      <c r="A132" s="21" t="s">
        <v>20</v>
      </c>
      <c r="B132" s="21">
        <v>2000</v>
      </c>
      <c r="C132" s="21">
        <v>3.1</v>
      </c>
      <c r="D132" s="21" t="s">
        <v>8</v>
      </c>
      <c r="E132" s="21">
        <v>3</v>
      </c>
      <c r="F132" s="21" t="s">
        <v>22</v>
      </c>
      <c r="G132" s="21">
        <v>3</v>
      </c>
      <c r="H132" s="21"/>
      <c r="I132" s="25">
        <v>1524.4058333333335</v>
      </c>
      <c r="J132" s="23">
        <v>0.4212186269584983</v>
      </c>
      <c r="K132" s="23">
        <f t="shared" si="45"/>
        <v>6.421081320441922</v>
      </c>
      <c r="L132" s="25">
        <v>247.742</v>
      </c>
      <c r="M132" s="23">
        <v>2.062094854706928</v>
      </c>
      <c r="N132" s="23">
        <f t="shared" si="49"/>
        <v>5.108675034948037</v>
      </c>
      <c r="O132" s="60">
        <v>23.611666666666665</v>
      </c>
      <c r="P132" s="23">
        <v>1.2606509106944155</v>
      </c>
      <c r="Q132" s="23">
        <f t="shared" si="46"/>
        <v>0.2976606908634631</v>
      </c>
      <c r="R132" s="23"/>
      <c r="S132" s="7">
        <v>526.8217529761905</v>
      </c>
      <c r="T132" s="23">
        <v>0.4212186269584983</v>
      </c>
      <c r="U132" s="23">
        <f t="shared" si="47"/>
        <v>2.2190713544050014</v>
      </c>
      <c r="V132" s="25">
        <v>247.742</v>
      </c>
      <c r="W132" s="23">
        <v>2.062094854706928</v>
      </c>
      <c r="X132" s="9">
        <f t="shared" si="52"/>
        <v>5.108675034948037</v>
      </c>
      <c r="Y132" s="23">
        <v>44.86216666666666</v>
      </c>
      <c r="Z132" s="23">
        <v>1.2606509106944155</v>
      </c>
      <c r="AA132" s="9">
        <f t="shared" si="50"/>
        <v>0.5655553126405798</v>
      </c>
      <c r="AB132" s="9"/>
      <c r="AC132" s="7">
        <v>202.6408270827078</v>
      </c>
      <c r="AD132" s="20">
        <v>1.1505</v>
      </c>
      <c r="AE132" s="9">
        <f t="shared" si="48"/>
        <v>2.331382715586553</v>
      </c>
      <c r="AF132" s="23">
        <v>21.250499999999995</v>
      </c>
      <c r="AG132" s="23">
        <v>1.2606509106944155</v>
      </c>
      <c r="AH132" s="9">
        <f t="shared" si="51"/>
        <v>0.2678946217771167</v>
      </c>
      <c r="AI132" s="9"/>
      <c r="AJ132" s="11" t="s">
        <v>53</v>
      </c>
      <c r="AK132" s="9" t="s">
        <v>53</v>
      </c>
      <c r="AL132" s="9" t="s">
        <v>53</v>
      </c>
      <c r="AM132" s="9" t="s">
        <v>53</v>
      </c>
      <c r="AN132" s="9" t="s">
        <v>53</v>
      </c>
      <c r="AO132" s="9" t="s">
        <v>53</v>
      </c>
      <c r="AP132" s="9" t="s">
        <v>53</v>
      </c>
      <c r="AQ132" s="9" t="s">
        <v>53</v>
      </c>
      <c r="AR132" s="9" t="s">
        <v>53</v>
      </c>
      <c r="AS132" s="44"/>
      <c r="AT132" s="9"/>
      <c r="AU132" s="9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 s="32"/>
      <c r="BU132" s="32"/>
      <c r="BV132" s="32"/>
      <c r="BW132" s="32"/>
      <c r="BX132" s="32"/>
      <c r="BY132" s="32"/>
      <c r="CE132" s="3"/>
      <c r="CF132" s="21"/>
      <c r="CG132" s="21"/>
      <c r="CH132" s="21"/>
      <c r="CI132" s="21"/>
      <c r="CJ132" s="21"/>
      <c r="CK132" s="21"/>
    </row>
    <row r="133" spans="1:89" s="24" customFormat="1" ht="12.75">
      <c r="A133" s="21" t="s">
        <v>20</v>
      </c>
      <c r="B133" s="21">
        <v>2000</v>
      </c>
      <c r="C133" s="21">
        <v>3.2</v>
      </c>
      <c r="D133" s="21" t="s">
        <v>9</v>
      </c>
      <c r="E133" s="21">
        <v>3</v>
      </c>
      <c r="F133" s="21" t="s">
        <v>22</v>
      </c>
      <c r="G133" s="21">
        <v>3</v>
      </c>
      <c r="H133" s="21"/>
      <c r="I133" s="25">
        <v>1908.7417511380881</v>
      </c>
      <c r="J133" s="23">
        <v>0.3715037526589038</v>
      </c>
      <c r="K133" s="23">
        <f t="shared" si="45"/>
        <v>7.091047234045272</v>
      </c>
      <c r="L133" s="25">
        <v>309.812</v>
      </c>
      <c r="M133" s="23">
        <v>2.0373242576257478</v>
      </c>
      <c r="N133" s="23">
        <f t="shared" si="49"/>
        <v>6.311875029035482</v>
      </c>
      <c r="O133" s="60">
        <v>32.287951441578144</v>
      </c>
      <c r="P133" s="23">
        <v>1.461136156442162</v>
      </c>
      <c r="Q133" s="23">
        <f t="shared" si="46"/>
        <v>0.47177093268738657</v>
      </c>
      <c r="R133" s="23"/>
      <c r="S133" s="7">
        <v>767.4954825493173</v>
      </c>
      <c r="T133" s="23">
        <v>0.3715037526589038</v>
      </c>
      <c r="U133" s="23">
        <f t="shared" si="47"/>
        <v>2.8512745191582756</v>
      </c>
      <c r="V133" s="25">
        <v>309.812</v>
      </c>
      <c r="W133" s="23">
        <v>2.0373242576257478</v>
      </c>
      <c r="X133" s="9">
        <f t="shared" si="52"/>
        <v>6.311875029035482</v>
      </c>
      <c r="Y133" s="23">
        <v>61.347107738998474</v>
      </c>
      <c r="Z133" s="23">
        <v>1.461136156442162</v>
      </c>
      <c r="AA133" s="9">
        <f t="shared" si="50"/>
        <v>0.8963647721060345</v>
      </c>
      <c r="AB133" s="9"/>
      <c r="AC133" s="7">
        <v>299.6540236007929</v>
      </c>
      <c r="AD133" s="20">
        <v>1.0955</v>
      </c>
      <c r="AE133" s="9">
        <f t="shared" si="48"/>
        <v>3.282709828546686</v>
      </c>
      <c r="AF133" s="23">
        <v>29.05915629742033</v>
      </c>
      <c r="AG133" s="23">
        <v>1.461136156442162</v>
      </c>
      <c r="AH133" s="9">
        <f t="shared" si="51"/>
        <v>0.4245938394186479</v>
      </c>
      <c r="AI133" s="9"/>
      <c r="AJ133" s="11" t="s">
        <v>53</v>
      </c>
      <c r="AK133" s="9" t="s">
        <v>53</v>
      </c>
      <c r="AL133" s="9" t="s">
        <v>53</v>
      </c>
      <c r="AM133" s="9" t="s">
        <v>53</v>
      </c>
      <c r="AN133" s="9" t="s">
        <v>53</v>
      </c>
      <c r="AO133" s="9" t="s">
        <v>53</v>
      </c>
      <c r="AP133" s="9" t="s">
        <v>53</v>
      </c>
      <c r="AQ133" s="9" t="s">
        <v>53</v>
      </c>
      <c r="AR133" s="9" t="s">
        <v>53</v>
      </c>
      <c r="AS133" s="44"/>
      <c r="AT133" s="9"/>
      <c r="AU133" s="9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 s="32"/>
      <c r="BU133" s="32"/>
      <c r="BV133" s="32"/>
      <c r="BW133" s="32"/>
      <c r="BX133" s="32"/>
      <c r="BY133" s="32"/>
      <c r="BZ133"/>
      <c r="CA133"/>
      <c r="CB133"/>
      <c r="CC133"/>
      <c r="CD133"/>
      <c r="CE133" s="3"/>
      <c r="CF133" s="21"/>
      <c r="CG133" s="21"/>
      <c r="CH133" s="21"/>
      <c r="CI133" s="21"/>
      <c r="CJ133" s="21"/>
      <c r="CK133" s="21"/>
    </row>
    <row r="134" spans="1:89" s="24" customFormat="1" ht="12.75">
      <c r="A134" s="21" t="s">
        <v>20</v>
      </c>
      <c r="B134" s="21">
        <v>2001</v>
      </c>
      <c r="C134" s="21">
        <v>1.1</v>
      </c>
      <c r="D134" s="21" t="s">
        <v>8</v>
      </c>
      <c r="E134" s="21">
        <v>1</v>
      </c>
      <c r="F134" s="21" t="s">
        <v>21</v>
      </c>
      <c r="G134" s="21">
        <v>4</v>
      </c>
      <c r="H134" s="21"/>
      <c r="I134" s="25">
        <v>1603.1556589147287</v>
      </c>
      <c r="J134" s="23">
        <f>AVERAGE(J122,J146)</f>
        <v>0.2813817604428278</v>
      </c>
      <c r="K134" s="23">
        <f t="shared" si="45"/>
        <v>4.51098761569308</v>
      </c>
      <c r="L134" s="25">
        <v>249.203</v>
      </c>
      <c r="M134" s="23">
        <f>AVERAGE(M122,M146)</f>
        <v>2.2548646847100544</v>
      </c>
      <c r="N134" s="23">
        <f t="shared" si="49"/>
        <v>5.619190440237997</v>
      </c>
      <c r="O134" s="60">
        <v>24.7779488372093</v>
      </c>
      <c r="P134" s="23">
        <v>1.5887815091136552</v>
      </c>
      <c r="Q134" s="23">
        <f t="shared" si="46"/>
        <v>0.3936674694632233</v>
      </c>
      <c r="R134" s="23"/>
      <c r="S134" s="7">
        <v>226.44341085271344</v>
      </c>
      <c r="T134" s="23">
        <v>0.2813817604428278</v>
      </c>
      <c r="U134" s="23">
        <f t="shared" si="47"/>
        <v>0.6371704558641504</v>
      </c>
      <c r="V134" s="25">
        <v>249.203</v>
      </c>
      <c r="W134" s="23">
        <v>2.2548646847100544</v>
      </c>
      <c r="X134" s="9">
        <f t="shared" si="52"/>
        <v>5.619190440237997</v>
      </c>
      <c r="Y134" s="23">
        <v>47.07810279069767</v>
      </c>
      <c r="Z134" s="23">
        <v>1.5887815091136552</v>
      </c>
      <c r="AA134" s="9">
        <f t="shared" si="50"/>
        <v>0.7479681919801243</v>
      </c>
      <c r="AB134" s="9"/>
      <c r="AC134" s="7">
        <v>160.9157</v>
      </c>
      <c r="AD134" s="20">
        <v>1.053</v>
      </c>
      <c r="AE134" s="9">
        <f t="shared" si="48"/>
        <v>1.6944423209999997</v>
      </c>
      <c r="AF134" s="23">
        <v>22.30015395348837</v>
      </c>
      <c r="AG134" s="23">
        <v>1.5887815091136552</v>
      </c>
      <c r="AH134" s="9">
        <f t="shared" si="51"/>
        <v>0.354300722516901</v>
      </c>
      <c r="AI134" s="9"/>
      <c r="AJ134" s="11">
        <v>3.584783611788885</v>
      </c>
      <c r="AK134" s="7">
        <f aca="true" t="shared" si="53" ref="AK134:AK169">S134+V134+Y134</f>
        <v>522.7245136434111</v>
      </c>
      <c r="AL134" s="10">
        <f>AK134/AJ134</f>
        <v>145.81759186925098</v>
      </c>
      <c r="AM134" s="9">
        <f aca="true" t="shared" si="54" ref="AM134:AM169">K134+N134+Q134</f>
        <v>10.523845525394298</v>
      </c>
      <c r="AN134" s="9">
        <f aca="true" t="shared" si="55" ref="AN134:AN169">AK134/AM134</f>
        <v>49.67048522159167</v>
      </c>
      <c r="AO134" s="9">
        <f>AM134/AJ134</f>
        <v>2.9356989612387427</v>
      </c>
      <c r="AP134" s="9">
        <f aca="true" t="shared" si="56" ref="AP134:AP169">U134+X134+AA134</f>
        <v>7.0043290880822715</v>
      </c>
      <c r="AQ134" s="9">
        <f>AP134-AJ134</f>
        <v>3.4195454762933863</v>
      </c>
      <c r="AR134" s="9">
        <f aca="true" t="shared" si="57" ref="AR134:AR169">AH134+AE134</f>
        <v>2.0487430435169007</v>
      </c>
      <c r="AS134" s="44"/>
      <c r="AT134" s="44"/>
      <c r="AU134" s="4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 s="32"/>
      <c r="BU134" s="32"/>
      <c r="BV134" s="32"/>
      <c r="BW134" s="32"/>
      <c r="BX134" s="32"/>
      <c r="BY134" s="32"/>
      <c r="BZ134"/>
      <c r="CA134"/>
      <c r="CB134"/>
      <c r="CC134"/>
      <c r="CD134"/>
      <c r="CE134" s="3"/>
      <c r="CF134" s="21"/>
      <c r="CG134" s="21"/>
      <c r="CH134" s="21"/>
      <c r="CI134" s="21"/>
      <c r="CJ134" s="21"/>
      <c r="CK134" s="21"/>
    </row>
    <row r="135" spans="1:89" s="24" customFormat="1" ht="12.75">
      <c r="A135" s="21" t="s">
        <v>20</v>
      </c>
      <c r="B135" s="21">
        <v>2001</v>
      </c>
      <c r="C135" s="21">
        <v>1.2</v>
      </c>
      <c r="D135" s="21" t="s">
        <v>9</v>
      </c>
      <c r="E135" s="21">
        <v>1</v>
      </c>
      <c r="F135" s="21" t="s">
        <v>21</v>
      </c>
      <c r="G135" s="21">
        <v>4</v>
      </c>
      <c r="H135" s="21"/>
      <c r="I135" s="25">
        <v>2408.6352941176474</v>
      </c>
      <c r="J135" s="23">
        <f aca="true" t="shared" si="58" ref="J135:J145">AVERAGE(J123,J147)</f>
        <v>0.20944839813325716</v>
      </c>
      <c r="K135" s="23">
        <f t="shared" si="45"/>
        <v>5.04484804040168</v>
      </c>
      <c r="L135" s="25">
        <v>376.332</v>
      </c>
      <c r="M135" s="23">
        <f aca="true" t="shared" si="59" ref="M135:M145">AVERAGE(M123,M147)</f>
        <v>1.6252163691078925</v>
      </c>
      <c r="N135" s="23">
        <f t="shared" si="49"/>
        <v>6.116209266191114</v>
      </c>
      <c r="O135" s="60">
        <v>40.01928921568627</v>
      </c>
      <c r="P135" s="23">
        <v>1.78779673302432</v>
      </c>
      <c r="Q135" s="23">
        <f t="shared" si="46"/>
        <v>0.7154635451775933</v>
      </c>
      <c r="R135" s="23"/>
      <c r="S135" s="7">
        <v>385.51788235294134</v>
      </c>
      <c r="T135" s="23">
        <v>0.20944839813325716</v>
      </c>
      <c r="U135" s="23">
        <f t="shared" si="47"/>
        <v>0.8074610291054906</v>
      </c>
      <c r="V135" s="25">
        <v>376.332</v>
      </c>
      <c r="W135" s="23">
        <v>1.6252163691078925</v>
      </c>
      <c r="X135" s="9">
        <f t="shared" si="52"/>
        <v>6.116209266191114</v>
      </c>
      <c r="Y135" s="23">
        <v>76.03664950980391</v>
      </c>
      <c r="Z135" s="23">
        <v>1.78779673302432</v>
      </c>
      <c r="AA135" s="9">
        <f t="shared" si="50"/>
        <v>1.359380735837427</v>
      </c>
      <c r="AB135" s="9"/>
      <c r="AC135" s="7">
        <v>231.5639</v>
      </c>
      <c r="AD135" s="20">
        <v>1.414</v>
      </c>
      <c r="AE135" s="9">
        <f t="shared" si="48"/>
        <v>3.2743135459999997</v>
      </c>
      <c r="AF135" s="23">
        <v>36.01736029411764</v>
      </c>
      <c r="AG135" s="23">
        <v>1.78779673302432</v>
      </c>
      <c r="AH135" s="9">
        <f t="shared" si="51"/>
        <v>0.6439171906598338</v>
      </c>
      <c r="AI135" s="9"/>
      <c r="AJ135" s="11">
        <v>7.017740483599055</v>
      </c>
      <c r="AK135" s="7">
        <f t="shared" si="53"/>
        <v>837.8865318627452</v>
      </c>
      <c r="AL135" s="10">
        <f aca="true" t="shared" si="60" ref="AL135:AL169">AK135/AJ135</f>
        <v>119.39548545873761</v>
      </c>
      <c r="AM135" s="9">
        <f t="shared" si="54"/>
        <v>11.876520851770389</v>
      </c>
      <c r="AN135" s="9">
        <f t="shared" si="55"/>
        <v>70.54983040238123</v>
      </c>
      <c r="AO135" s="9">
        <f aca="true" t="shared" si="61" ref="AO135:AO169">AM135/AJ135</f>
        <v>1.6923568033794694</v>
      </c>
      <c r="AP135" s="9">
        <f t="shared" si="56"/>
        <v>8.28305103113403</v>
      </c>
      <c r="AQ135" s="9">
        <f aca="true" t="shared" si="62" ref="AQ135:AQ169">AP135-AJ135</f>
        <v>1.265310547534976</v>
      </c>
      <c r="AR135" s="9">
        <f t="shared" si="57"/>
        <v>3.9182307366598335</v>
      </c>
      <c r="AS135" s="44"/>
      <c r="AT135" s="44"/>
      <c r="AU135" s="44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 s="32"/>
      <c r="BU135" s="32"/>
      <c r="BV135" s="32"/>
      <c r="BW135" s="32"/>
      <c r="BX135" s="32"/>
      <c r="BY135" s="32"/>
      <c r="BZ135"/>
      <c r="CA135"/>
      <c r="CB135"/>
      <c r="CC135"/>
      <c r="CD135"/>
      <c r="CE135" s="3"/>
      <c r="CF135" s="21"/>
      <c r="CG135" s="21"/>
      <c r="CH135" s="21"/>
      <c r="CI135" s="21"/>
      <c r="CJ135" s="21"/>
      <c r="CK135" s="21"/>
    </row>
    <row r="136" spans="1:89" s="24" customFormat="1" ht="12.75">
      <c r="A136" s="21" t="s">
        <v>20</v>
      </c>
      <c r="B136" s="21">
        <v>2001</v>
      </c>
      <c r="C136" s="21">
        <v>2.1</v>
      </c>
      <c r="D136" s="21" t="s">
        <v>8</v>
      </c>
      <c r="E136" s="21">
        <v>2</v>
      </c>
      <c r="F136" s="21" t="s">
        <v>21</v>
      </c>
      <c r="G136" s="21">
        <v>4</v>
      </c>
      <c r="H136" s="21"/>
      <c r="I136" s="25">
        <v>1789.2582170542637</v>
      </c>
      <c r="J136" s="23">
        <f t="shared" si="58"/>
        <v>0.23229829716147538</v>
      </c>
      <c r="K136" s="23">
        <f t="shared" si="45"/>
        <v>4.15641637003883</v>
      </c>
      <c r="L136" s="25">
        <v>278.686</v>
      </c>
      <c r="M136" s="23">
        <f t="shared" si="59"/>
        <v>2.202110687170863</v>
      </c>
      <c r="N136" s="23">
        <f t="shared" si="49"/>
        <v>6.136974189648992</v>
      </c>
      <c r="O136" s="60">
        <v>27.433032558139537</v>
      </c>
      <c r="P136" s="23">
        <v>1.2842380633161818</v>
      </c>
      <c r="Q136" s="23">
        <f t="shared" si="46"/>
        <v>0.3523054460335488</v>
      </c>
      <c r="R136" s="23"/>
      <c r="S136" s="7">
        <v>191.48906976744206</v>
      </c>
      <c r="T136" s="23">
        <v>0.23229829716147538</v>
      </c>
      <c r="U136" s="23">
        <f t="shared" si="47"/>
        <v>0.44482584832011746</v>
      </c>
      <c r="V136" s="25">
        <v>278.686</v>
      </c>
      <c r="W136" s="23">
        <v>2.202110687170863</v>
      </c>
      <c r="X136" s="9">
        <f t="shared" si="52"/>
        <v>6.136974189648992</v>
      </c>
      <c r="Y136" s="23">
        <v>52.12276186046512</v>
      </c>
      <c r="Z136" s="23">
        <v>1.2842380633161818</v>
      </c>
      <c r="AA136" s="9">
        <f t="shared" si="50"/>
        <v>0.6693803474637428</v>
      </c>
      <c r="AB136" s="9"/>
      <c r="AC136" s="7">
        <v>180.19719999999998</v>
      </c>
      <c r="AD136" s="20">
        <v>1.104</v>
      </c>
      <c r="AE136" s="9">
        <f t="shared" si="48"/>
        <v>1.989377088</v>
      </c>
      <c r="AF136" s="23">
        <v>24.68972930232558</v>
      </c>
      <c r="AG136" s="23">
        <v>1.2842380633161818</v>
      </c>
      <c r="AH136" s="9">
        <f t="shared" si="51"/>
        <v>0.3170749014301939</v>
      </c>
      <c r="AI136" s="9"/>
      <c r="AJ136" s="11">
        <v>3.198352291221611</v>
      </c>
      <c r="AK136" s="7">
        <f t="shared" si="53"/>
        <v>522.2978316279072</v>
      </c>
      <c r="AL136" s="10">
        <f t="shared" si="60"/>
        <v>163.3021581335605</v>
      </c>
      <c r="AM136" s="9">
        <f t="shared" si="54"/>
        <v>10.645696005721371</v>
      </c>
      <c r="AN136" s="9">
        <f t="shared" si="55"/>
        <v>49.06187733965031</v>
      </c>
      <c r="AO136" s="9">
        <f t="shared" si="61"/>
        <v>3.328493873217214</v>
      </c>
      <c r="AP136" s="9">
        <f t="shared" si="56"/>
        <v>7.251180385432852</v>
      </c>
      <c r="AQ136" s="9">
        <f>AP136-AJ136</f>
        <v>4.0528280942112405</v>
      </c>
      <c r="AR136" s="9">
        <f t="shared" si="57"/>
        <v>2.306451989430194</v>
      </c>
      <c r="AS136" s="44"/>
      <c r="AT136" s="44"/>
      <c r="AU136" s="44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 s="32"/>
      <c r="BU136" s="32"/>
      <c r="BV136" s="32"/>
      <c r="BW136" s="32"/>
      <c r="BX136" s="32"/>
      <c r="BY136" s="32"/>
      <c r="BZ136"/>
      <c r="CA136"/>
      <c r="CB136"/>
      <c r="CC136"/>
      <c r="CD136"/>
      <c r="CE136" s="3"/>
      <c r="CF136" s="21"/>
      <c r="CG136" s="21"/>
      <c r="CH136" s="21"/>
      <c r="CI136" s="21"/>
      <c r="CJ136" s="21"/>
      <c r="CK136" s="21"/>
    </row>
    <row r="137" spans="1:89" s="24" customFormat="1" ht="12.75">
      <c r="A137" s="21" t="s">
        <v>20</v>
      </c>
      <c r="B137" s="21">
        <v>2001</v>
      </c>
      <c r="C137" s="21">
        <v>2.2</v>
      </c>
      <c r="D137" s="21" t="s">
        <v>9</v>
      </c>
      <c r="E137" s="21">
        <v>2</v>
      </c>
      <c r="F137" s="21" t="s">
        <v>21</v>
      </c>
      <c r="G137" s="21">
        <v>4</v>
      </c>
      <c r="H137" s="21"/>
      <c r="I137" s="25">
        <v>2164.4476470588233</v>
      </c>
      <c r="J137" s="23">
        <f t="shared" si="58"/>
        <v>0.19137766139912005</v>
      </c>
      <c r="K137" s="23">
        <f t="shared" si="45"/>
        <v>4.142269289149456</v>
      </c>
      <c r="L137" s="25">
        <v>338.789</v>
      </c>
      <c r="M137" s="23">
        <f t="shared" si="59"/>
        <v>1.8145907121383391</v>
      </c>
      <c r="N137" s="23">
        <f t="shared" si="49"/>
        <v>6.147633727746357</v>
      </c>
      <c r="O137" s="60">
        <v>35.634575163398694</v>
      </c>
      <c r="P137" s="23">
        <v>1.5466185859813248</v>
      </c>
      <c r="Q137" s="23">
        <f t="shared" si="46"/>
        <v>0.5511309625126093</v>
      </c>
      <c r="R137" s="23"/>
      <c r="S137" s="7">
        <v>368.2605882352939</v>
      </c>
      <c r="T137" s="23">
        <v>0.19137766139912005</v>
      </c>
      <c r="U137" s="23">
        <f t="shared" si="47"/>
        <v>0.7047685016193485</v>
      </c>
      <c r="V137" s="25">
        <v>338.789</v>
      </c>
      <c r="W137" s="23">
        <v>1.8145907121383391</v>
      </c>
      <c r="X137" s="9">
        <f t="shared" si="52"/>
        <v>6.147633727746357</v>
      </c>
      <c r="Y137" s="23">
        <v>67.70569281045752</v>
      </c>
      <c r="Z137" s="23">
        <v>1.5466185859813248</v>
      </c>
      <c r="AA137" s="9">
        <f t="shared" si="50"/>
        <v>1.0471488287739577</v>
      </c>
      <c r="AB137" s="9"/>
      <c r="AC137" s="7">
        <v>211.60129999999998</v>
      </c>
      <c r="AD137" s="20">
        <v>1.076</v>
      </c>
      <c r="AE137" s="9">
        <f t="shared" si="48"/>
        <v>2.2768299880000002</v>
      </c>
      <c r="AF137" s="23">
        <v>32.07111764705883</v>
      </c>
      <c r="AG137" s="23">
        <v>1.5466185859813248</v>
      </c>
      <c r="AH137" s="9">
        <f t="shared" si="51"/>
        <v>0.49601786626134836</v>
      </c>
      <c r="AI137" s="9"/>
      <c r="AJ137" s="11">
        <v>5.703211598415149</v>
      </c>
      <c r="AK137" s="7">
        <f t="shared" si="53"/>
        <v>774.7552810457514</v>
      </c>
      <c r="AL137" s="10">
        <f t="shared" si="60"/>
        <v>135.84543860533708</v>
      </c>
      <c r="AM137" s="9">
        <f t="shared" si="54"/>
        <v>10.841033979408422</v>
      </c>
      <c r="AN137" s="9">
        <f t="shared" si="55"/>
        <v>71.46507265979703</v>
      </c>
      <c r="AO137" s="9">
        <f t="shared" si="61"/>
        <v>1.900864765813881</v>
      </c>
      <c r="AP137" s="9">
        <f t="shared" si="56"/>
        <v>7.8995510581396635</v>
      </c>
      <c r="AQ137" s="9">
        <f t="shared" si="62"/>
        <v>2.1963394597245145</v>
      </c>
      <c r="AR137" s="9">
        <f t="shared" si="57"/>
        <v>2.7728478542613484</v>
      </c>
      <c r="AS137" s="44"/>
      <c r="AT137" s="44"/>
      <c r="AU137" s="44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 s="32"/>
      <c r="BU137" s="32"/>
      <c r="BV137" s="32"/>
      <c r="BW137" s="32"/>
      <c r="BX137" s="32"/>
      <c r="BY137" s="32"/>
      <c r="BZ137"/>
      <c r="CA137"/>
      <c r="CB137"/>
      <c r="CC137"/>
      <c r="CD137"/>
      <c r="CE137" s="3"/>
      <c r="CF137" s="21"/>
      <c r="CG137" s="21"/>
      <c r="CH137" s="21"/>
      <c r="CI137" s="21"/>
      <c r="CJ137" s="21"/>
      <c r="CK137" s="21"/>
    </row>
    <row r="138" spans="1:89" s="24" customFormat="1" ht="12.75">
      <c r="A138" s="21" t="s">
        <v>20</v>
      </c>
      <c r="B138" s="21">
        <v>2001</v>
      </c>
      <c r="C138" s="21">
        <v>3.1</v>
      </c>
      <c r="D138" s="21" t="s">
        <v>8</v>
      </c>
      <c r="E138" s="21">
        <v>3</v>
      </c>
      <c r="F138" s="21" t="s">
        <v>21</v>
      </c>
      <c r="G138" s="21">
        <v>4</v>
      </c>
      <c r="H138" s="21"/>
      <c r="I138" s="25">
        <v>1823.5421705426356</v>
      </c>
      <c r="J138" s="23">
        <f t="shared" si="58"/>
        <v>0.23148325688031895</v>
      </c>
      <c r="K138" s="23">
        <f t="shared" si="45"/>
        <v>4.221194806958153</v>
      </c>
      <c r="L138" s="25">
        <v>285.921</v>
      </c>
      <c r="M138" s="23">
        <f t="shared" si="59"/>
        <v>2.260310959949235</v>
      </c>
      <c r="N138" s="23">
        <f t="shared" si="49"/>
        <v>6.462703699796451</v>
      </c>
      <c r="O138" s="60">
        <v>27.13092558139535</v>
      </c>
      <c r="P138" s="23">
        <v>0.9440398954231706</v>
      </c>
      <c r="Q138" s="23">
        <f t="shared" si="46"/>
        <v>0.2561267614859429</v>
      </c>
      <c r="R138" s="23"/>
      <c r="S138" s="7">
        <v>241.99434108527134</v>
      </c>
      <c r="T138" s="23">
        <v>0.23148325688031895</v>
      </c>
      <c r="U138" s="23">
        <f t="shared" si="47"/>
        <v>0.5601763822102539</v>
      </c>
      <c r="V138" s="25">
        <v>285.921</v>
      </c>
      <c r="W138" s="23">
        <v>2.260310959949235</v>
      </c>
      <c r="X138" s="9">
        <f t="shared" si="52"/>
        <v>6.462703699796451</v>
      </c>
      <c r="Y138" s="23">
        <v>51.54875860465116</v>
      </c>
      <c r="Z138" s="23">
        <v>0.9440398954231706</v>
      </c>
      <c r="AA138" s="9">
        <f t="shared" si="50"/>
        <v>0.48664084682329145</v>
      </c>
      <c r="AB138" s="9"/>
      <c r="AC138" s="7">
        <v>182.9167</v>
      </c>
      <c r="AD138" s="20">
        <v>1.019</v>
      </c>
      <c r="AE138" s="9">
        <f t="shared" si="48"/>
        <v>1.8639211729999996</v>
      </c>
      <c r="AF138" s="23">
        <v>24.417833023255813</v>
      </c>
      <c r="AG138" s="23">
        <v>0.9440398954231706</v>
      </c>
      <c r="AH138" s="9">
        <f t="shared" si="51"/>
        <v>0.23051408533734857</v>
      </c>
      <c r="AI138" s="9"/>
      <c r="AJ138" s="11">
        <v>3.6914505969446463</v>
      </c>
      <c r="AK138" s="7">
        <f t="shared" si="53"/>
        <v>579.4640996899226</v>
      </c>
      <c r="AL138" s="10">
        <f t="shared" si="60"/>
        <v>156.97463218647314</v>
      </c>
      <c r="AM138" s="9">
        <f t="shared" si="54"/>
        <v>10.940025268240548</v>
      </c>
      <c r="AN138" s="9">
        <f t="shared" si="55"/>
        <v>52.967345639697605</v>
      </c>
      <c r="AO138" s="9">
        <f t="shared" si="61"/>
        <v>2.963611453257814</v>
      </c>
      <c r="AP138" s="9">
        <f t="shared" si="56"/>
        <v>7.509520928829996</v>
      </c>
      <c r="AQ138" s="9">
        <f t="shared" si="62"/>
        <v>3.81807033188535</v>
      </c>
      <c r="AR138" s="9">
        <f t="shared" si="57"/>
        <v>2.0944352583373482</v>
      </c>
      <c r="AS138" s="44"/>
      <c r="AT138" s="44"/>
      <c r="AU138" s="44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 s="32"/>
      <c r="BU138" s="32"/>
      <c r="BV138" s="32"/>
      <c r="BW138" s="32"/>
      <c r="BX138" s="32"/>
      <c r="BY138" s="32"/>
      <c r="BZ138"/>
      <c r="CA138"/>
      <c r="CB138"/>
      <c r="CC138"/>
      <c r="CD138"/>
      <c r="CE138" s="3"/>
      <c r="CF138" s="21"/>
      <c r="CG138" s="21"/>
      <c r="CH138" s="21"/>
      <c r="CI138" s="21"/>
      <c r="CJ138" s="21"/>
      <c r="CK138" s="21"/>
    </row>
    <row r="139" spans="1:89" s="24" customFormat="1" ht="12.75">
      <c r="A139" s="21" t="s">
        <v>20</v>
      </c>
      <c r="B139" s="21">
        <v>2001</v>
      </c>
      <c r="C139" s="21">
        <v>3.2</v>
      </c>
      <c r="D139" s="21" t="s">
        <v>9</v>
      </c>
      <c r="E139" s="21">
        <v>3</v>
      </c>
      <c r="F139" s="21" t="s">
        <v>21</v>
      </c>
      <c r="G139" s="21">
        <v>4</v>
      </c>
      <c r="H139" s="21"/>
      <c r="I139" s="25">
        <v>2642.1984705882355</v>
      </c>
      <c r="J139" s="23">
        <f t="shared" si="58"/>
        <v>0.27312206437062536</v>
      </c>
      <c r="K139" s="23">
        <f t="shared" si="45"/>
        <v>7.2164270076396795</v>
      </c>
      <c r="L139" s="25">
        <v>415.56</v>
      </c>
      <c r="M139" s="23">
        <f t="shared" si="59"/>
        <v>2.2243770889008254</v>
      </c>
      <c r="N139" s="23">
        <f t="shared" si="49"/>
        <v>9.24362143063627</v>
      </c>
      <c r="O139" s="60">
        <v>42.580973856209155</v>
      </c>
      <c r="P139" s="23">
        <v>1.1010744426117953</v>
      </c>
      <c r="Q139" s="23">
        <f t="shared" si="46"/>
        <v>0.46884822054592923</v>
      </c>
      <c r="R139" s="23"/>
      <c r="S139" s="7">
        <v>608.2248235294121</v>
      </c>
      <c r="T139" s="23">
        <v>0.27312206437062536</v>
      </c>
      <c r="U139" s="23">
        <f t="shared" si="47"/>
        <v>1.6611961940381235</v>
      </c>
      <c r="V139" s="25">
        <v>415.56</v>
      </c>
      <c r="W139" s="23">
        <v>2.2243770889008254</v>
      </c>
      <c r="X139" s="9">
        <f t="shared" si="52"/>
        <v>9.24362143063627</v>
      </c>
      <c r="Y139" s="23">
        <v>80.9038503267974</v>
      </c>
      <c r="Z139" s="23">
        <v>1.1010744426117953</v>
      </c>
      <c r="AA139" s="9">
        <f t="shared" si="50"/>
        <v>0.8908116190372656</v>
      </c>
      <c r="AB139" s="9"/>
      <c r="AC139" s="7">
        <v>247.29289999999997</v>
      </c>
      <c r="AD139" s="20">
        <v>1.149</v>
      </c>
      <c r="AE139" s="9">
        <f t="shared" si="48"/>
        <v>2.8413954209999996</v>
      </c>
      <c r="AF139" s="23">
        <v>38.32287647058824</v>
      </c>
      <c r="AG139" s="23">
        <v>1.1010744426117953</v>
      </c>
      <c r="AH139" s="9">
        <f t="shared" si="51"/>
        <v>0.42196339849133635</v>
      </c>
      <c r="AI139" s="9"/>
      <c r="AJ139" s="11">
        <v>7.080590922831321</v>
      </c>
      <c r="AK139" s="7">
        <f t="shared" si="53"/>
        <v>1104.6886738562093</v>
      </c>
      <c r="AL139" s="10">
        <f t="shared" si="60"/>
        <v>156.0164520017881</v>
      </c>
      <c r="AM139" s="9">
        <f t="shared" si="54"/>
        <v>16.92889665882188</v>
      </c>
      <c r="AN139" s="9">
        <f t="shared" si="55"/>
        <v>65.25461736341458</v>
      </c>
      <c r="AO139" s="9">
        <f t="shared" si="61"/>
        <v>2.3908875464383574</v>
      </c>
      <c r="AP139" s="9">
        <f t="shared" si="56"/>
        <v>11.795629243711659</v>
      </c>
      <c r="AQ139" s="9">
        <f t="shared" si="62"/>
        <v>4.715038320880338</v>
      </c>
      <c r="AR139" s="9">
        <f t="shared" si="57"/>
        <v>3.263358819491336</v>
      </c>
      <c r="AS139" s="44"/>
      <c r="AT139" s="44"/>
      <c r="AU139" s="44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 s="32"/>
      <c r="BU139" s="32"/>
      <c r="BV139" s="32"/>
      <c r="BW139" s="32"/>
      <c r="BX139" s="32"/>
      <c r="BY139" s="32"/>
      <c r="BZ139"/>
      <c r="CA139"/>
      <c r="CB139"/>
      <c r="CC139"/>
      <c r="CD139"/>
      <c r="CE139" s="3"/>
      <c r="CF139" s="21"/>
      <c r="CG139" s="21"/>
      <c r="CH139" s="21"/>
      <c r="CI139" s="21"/>
      <c r="CJ139" s="21"/>
      <c r="CK139" s="21"/>
    </row>
    <row r="140" spans="1:89" s="24" customFormat="1" ht="12.75">
      <c r="A140" s="21" t="s">
        <v>20</v>
      </c>
      <c r="B140" s="21">
        <v>2001</v>
      </c>
      <c r="C140" s="21">
        <v>1.1</v>
      </c>
      <c r="D140" s="21" t="s">
        <v>8</v>
      </c>
      <c r="E140" s="21">
        <v>1</v>
      </c>
      <c r="F140" s="21" t="s">
        <v>22</v>
      </c>
      <c r="G140" s="21">
        <v>4</v>
      </c>
      <c r="H140" s="21"/>
      <c r="I140" s="25">
        <v>1460.671099702381</v>
      </c>
      <c r="J140" s="23">
        <f t="shared" si="58"/>
        <v>0.40958890756465033</v>
      </c>
      <c r="K140" s="23">
        <f t="shared" si="45"/>
        <v>5.982746800383548</v>
      </c>
      <c r="L140" s="25">
        <v>236.489</v>
      </c>
      <c r="M140" s="23">
        <f t="shared" si="59"/>
        <v>1.855639505883141</v>
      </c>
      <c r="N140" s="23">
        <f t="shared" si="49"/>
        <v>4.388383311067981</v>
      </c>
      <c r="O140" s="60">
        <v>22.286877976190475</v>
      </c>
      <c r="P140" s="23">
        <v>1.1628325695150332</v>
      </c>
      <c r="Q140" s="23">
        <f t="shared" si="46"/>
        <v>0.25915907583521575</v>
      </c>
      <c r="R140" s="23"/>
      <c r="S140" s="7">
        <v>190.5251979166669</v>
      </c>
      <c r="T140" s="23">
        <v>0.40958890756465033</v>
      </c>
      <c r="U140" s="23">
        <f t="shared" si="47"/>
        <v>0.7803700767822639</v>
      </c>
      <c r="V140" s="25">
        <v>255.38565054219706</v>
      </c>
      <c r="W140" s="23">
        <v>1.855639505883141</v>
      </c>
      <c r="X140" s="9">
        <f t="shared" si="52"/>
        <v>4.73903702381767</v>
      </c>
      <c r="Y140" s="23">
        <v>42.3450681547619</v>
      </c>
      <c r="Z140" s="23">
        <v>1.1628325695150332</v>
      </c>
      <c r="AA140" s="9">
        <f t="shared" si="50"/>
        <v>0.49240224408690986</v>
      </c>
      <c r="AB140" s="9"/>
      <c r="AC140" s="7">
        <v>255.38565054219706</v>
      </c>
      <c r="AD140" s="20">
        <v>1.145</v>
      </c>
      <c r="AE140" s="9">
        <f t="shared" si="48"/>
        <v>2.9241656987081566</v>
      </c>
      <c r="AF140" s="23">
        <v>20.058190178571422</v>
      </c>
      <c r="AG140" s="23">
        <v>1.1628325695150332</v>
      </c>
      <c r="AH140" s="9">
        <f t="shared" si="51"/>
        <v>0.2332431682516941</v>
      </c>
      <c r="AI140" s="9"/>
      <c r="AJ140" s="11">
        <v>4.6283103280575215</v>
      </c>
      <c r="AK140" s="7">
        <f t="shared" si="53"/>
        <v>488.25591661362586</v>
      </c>
      <c r="AL140" s="10">
        <f t="shared" si="60"/>
        <v>105.49334033496937</v>
      </c>
      <c r="AM140" s="9">
        <f t="shared" si="54"/>
        <v>10.630289187286744</v>
      </c>
      <c r="AN140" s="9">
        <f t="shared" si="55"/>
        <v>45.93063349561118</v>
      </c>
      <c r="AO140" s="9">
        <f t="shared" si="61"/>
        <v>2.2967969807133097</v>
      </c>
      <c r="AP140" s="9">
        <f t="shared" si="56"/>
        <v>6.011809344686844</v>
      </c>
      <c r="AQ140" s="9">
        <f t="shared" si="62"/>
        <v>1.3834990166293224</v>
      </c>
      <c r="AR140" s="9">
        <f t="shared" si="57"/>
        <v>3.157408866959851</v>
      </c>
      <c r="AS140" s="44"/>
      <c r="AT140" s="44"/>
      <c r="AU140" s="44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 s="32"/>
      <c r="BU140" s="32"/>
      <c r="BV140" s="32"/>
      <c r="BW140" s="32"/>
      <c r="BX140" s="32"/>
      <c r="BY140" s="32"/>
      <c r="BZ140"/>
      <c r="CA140"/>
      <c r="CB140"/>
      <c r="CC140"/>
      <c r="CD140"/>
      <c r="CE140" s="3"/>
      <c r="CF140" s="21"/>
      <c r="CG140" s="21"/>
      <c r="CH140" s="21"/>
      <c r="CI140" s="21"/>
      <c r="CJ140" s="21"/>
      <c r="CK140" s="21"/>
    </row>
    <row r="141" spans="1:89" s="24" customFormat="1" ht="12.75">
      <c r="A141" s="21" t="s">
        <v>20</v>
      </c>
      <c r="B141" s="21">
        <v>2001</v>
      </c>
      <c r="C141" s="21">
        <v>1.2</v>
      </c>
      <c r="D141" s="21" t="s">
        <v>9</v>
      </c>
      <c r="E141" s="21">
        <v>1</v>
      </c>
      <c r="F141" s="21" t="s">
        <v>22</v>
      </c>
      <c r="G141" s="21">
        <v>4</v>
      </c>
      <c r="H141" s="21"/>
      <c r="I141" s="25">
        <v>2915.839569044006</v>
      </c>
      <c r="J141" s="23">
        <f t="shared" si="58"/>
        <v>0.2868550815600728</v>
      </c>
      <c r="K141" s="23">
        <f t="shared" si="45"/>
        <v>8.364233973942058</v>
      </c>
      <c r="L141" s="25">
        <v>478.449</v>
      </c>
      <c r="M141" s="23">
        <f t="shared" si="59"/>
        <v>1.9986537799229915</v>
      </c>
      <c r="N141" s="23">
        <f t="shared" si="49"/>
        <v>9.562539023503753</v>
      </c>
      <c r="O141" s="60">
        <v>45.23572078907435</v>
      </c>
      <c r="P141" s="23">
        <v>1.22130981940462</v>
      </c>
      <c r="Q141" s="23">
        <f t="shared" si="46"/>
        <v>0.552468299875422</v>
      </c>
      <c r="R141" s="23"/>
      <c r="S141" s="7">
        <v>782.2462776934749</v>
      </c>
      <c r="T141" s="23">
        <v>0.2868550815600728</v>
      </c>
      <c r="U141" s="23">
        <f t="shared" si="47"/>
        <v>2.2439131978782507</v>
      </c>
      <c r="V141" s="25">
        <v>478.449</v>
      </c>
      <c r="W141" s="23">
        <v>1.9986537799229915</v>
      </c>
      <c r="X141" s="9">
        <f t="shared" si="52"/>
        <v>9.562539023503753</v>
      </c>
      <c r="Y141" s="23">
        <v>85.94786949924126</v>
      </c>
      <c r="Z141" s="23">
        <v>1.22130981940462</v>
      </c>
      <c r="AA141" s="9">
        <f t="shared" si="50"/>
        <v>1.0496897697633019</v>
      </c>
      <c r="AB141" s="9"/>
      <c r="AC141" s="7">
        <v>378.5624999528524</v>
      </c>
      <c r="AD141" s="20">
        <v>1.019</v>
      </c>
      <c r="AE141" s="9">
        <f t="shared" si="48"/>
        <v>3.857551874519566</v>
      </c>
      <c r="AF141" s="23">
        <v>40.712148710166915</v>
      </c>
      <c r="AG141" s="23">
        <v>1.22130981940462</v>
      </c>
      <c r="AH141" s="9">
        <f t="shared" si="51"/>
        <v>0.49722146988787985</v>
      </c>
      <c r="AI141" s="9"/>
      <c r="AJ141" s="11">
        <v>10.013365215800565</v>
      </c>
      <c r="AK141" s="7">
        <f t="shared" si="53"/>
        <v>1346.6431471927162</v>
      </c>
      <c r="AL141" s="10">
        <f t="shared" si="60"/>
        <v>134.48457318502514</v>
      </c>
      <c r="AM141" s="9">
        <f t="shared" si="54"/>
        <v>18.47924129732123</v>
      </c>
      <c r="AN141" s="9">
        <f t="shared" si="55"/>
        <v>72.87329201052897</v>
      </c>
      <c r="AO141" s="9">
        <f t="shared" si="61"/>
        <v>1.8454576357768273</v>
      </c>
      <c r="AP141" s="9">
        <f t="shared" si="56"/>
        <v>12.856141991145304</v>
      </c>
      <c r="AQ141" s="9">
        <f t="shared" si="62"/>
        <v>2.8427767753447384</v>
      </c>
      <c r="AR141" s="9">
        <f t="shared" si="57"/>
        <v>4.354773344407446</v>
      </c>
      <c r="AS141" s="44"/>
      <c r="AT141" s="44"/>
      <c r="AU141" s="44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 s="32"/>
      <c r="BU141" s="32"/>
      <c r="BV141" s="32"/>
      <c r="BW141" s="32"/>
      <c r="BX141" s="32"/>
      <c r="BY141" s="32"/>
      <c r="BZ141"/>
      <c r="CA141"/>
      <c r="CB141"/>
      <c r="CC141"/>
      <c r="CD141"/>
      <c r="CE141" s="3"/>
      <c r="CF141" s="21"/>
      <c r="CG141" s="21"/>
      <c r="CH141" s="21"/>
      <c r="CI141" s="21"/>
      <c r="CJ141" s="21"/>
      <c r="CK141" s="21"/>
    </row>
    <row r="142" spans="1:89" s="24" customFormat="1" ht="12.75">
      <c r="A142" s="21" t="s">
        <v>20</v>
      </c>
      <c r="B142" s="21">
        <v>2001</v>
      </c>
      <c r="C142" s="21">
        <v>2.1</v>
      </c>
      <c r="D142" s="21" t="s">
        <v>8</v>
      </c>
      <c r="E142" s="21">
        <v>2</v>
      </c>
      <c r="F142" s="21" t="s">
        <v>22</v>
      </c>
      <c r="G142" s="21">
        <v>4</v>
      </c>
      <c r="H142" s="21"/>
      <c r="I142" s="25">
        <v>1330.804212797619</v>
      </c>
      <c r="J142" s="23">
        <f t="shared" si="58"/>
        <v>0.35843077838583026</v>
      </c>
      <c r="K142" s="23">
        <f t="shared" si="45"/>
        <v>4.770011898721926</v>
      </c>
      <c r="L142" s="25">
        <v>214.951</v>
      </c>
      <c r="M142" s="23">
        <f t="shared" si="59"/>
        <v>1.9482016484557165</v>
      </c>
      <c r="N142" s="23">
        <f t="shared" si="49"/>
        <v>4.1876789253720474</v>
      </c>
      <c r="O142" s="60">
        <v>20.551247023809523</v>
      </c>
      <c r="P142" s="23">
        <v>1.8983054099214514</v>
      </c>
      <c r="Q142" s="23">
        <f t="shared" si="46"/>
        <v>0.39012543405929745</v>
      </c>
      <c r="R142" s="23"/>
      <c r="S142" s="7">
        <v>243.51176488095234</v>
      </c>
      <c r="T142" s="23">
        <v>0.35843077838583026</v>
      </c>
      <c r="U142" s="23">
        <f t="shared" si="47"/>
        <v>0.8728211143238702</v>
      </c>
      <c r="V142" s="25">
        <v>214.951</v>
      </c>
      <c r="W142" s="23">
        <v>1.9482016484557165</v>
      </c>
      <c r="X142" s="9">
        <f t="shared" si="52"/>
        <v>4.1876789253720474</v>
      </c>
      <c r="Y142" s="23">
        <v>39.047369345238096</v>
      </c>
      <c r="Z142" s="23">
        <v>1.8983054099214514</v>
      </c>
      <c r="AA142" s="9">
        <f t="shared" si="50"/>
        <v>0.7412383247126652</v>
      </c>
      <c r="AB142" s="9"/>
      <c r="AC142" s="7">
        <v>152.60192965582272</v>
      </c>
      <c r="AD142" s="20">
        <v>1.1185</v>
      </c>
      <c r="AE142" s="9">
        <f t="shared" si="48"/>
        <v>1.7068525832003771</v>
      </c>
      <c r="AF142" s="23">
        <v>18.496122321428572</v>
      </c>
      <c r="AG142" s="23">
        <v>1.8983054099214514</v>
      </c>
      <c r="AH142" s="9">
        <f t="shared" si="51"/>
        <v>0.3511128906533677</v>
      </c>
      <c r="AI142" s="9"/>
      <c r="AJ142" s="11">
        <v>4.0645942579457435</v>
      </c>
      <c r="AK142" s="7">
        <f t="shared" si="53"/>
        <v>497.5101342261905</v>
      </c>
      <c r="AL142" s="10">
        <f t="shared" si="60"/>
        <v>122.40093417777778</v>
      </c>
      <c r="AM142" s="9">
        <f t="shared" si="54"/>
        <v>9.347816258153271</v>
      </c>
      <c r="AN142" s="9">
        <f t="shared" si="55"/>
        <v>53.22207031960609</v>
      </c>
      <c r="AO142" s="9">
        <f t="shared" si="61"/>
        <v>2.299815348082906</v>
      </c>
      <c r="AP142" s="9">
        <f t="shared" si="56"/>
        <v>5.801738364408583</v>
      </c>
      <c r="AQ142" s="9">
        <f t="shared" si="62"/>
        <v>1.7371441064628392</v>
      </c>
      <c r="AR142" s="9">
        <f t="shared" si="57"/>
        <v>2.057965473853745</v>
      </c>
      <c r="AS142" s="44"/>
      <c r="AT142" s="44"/>
      <c r="AU142" s="44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 s="32"/>
      <c r="BU142" s="32"/>
      <c r="BV142" s="32"/>
      <c r="BW142" s="32"/>
      <c r="BX142" s="32"/>
      <c r="BY142" s="32"/>
      <c r="BZ142"/>
      <c r="CA142"/>
      <c r="CB142"/>
      <c r="CC142"/>
      <c r="CD142"/>
      <c r="CE142" s="3"/>
      <c r="CF142" s="21"/>
      <c r="CG142" s="21"/>
      <c r="CH142" s="21"/>
      <c r="CI142" s="21"/>
      <c r="CJ142" s="21"/>
      <c r="CK142" s="21"/>
    </row>
    <row r="143" spans="1:89" s="24" customFormat="1" ht="12.75">
      <c r="A143" s="21" t="s">
        <v>20</v>
      </c>
      <c r="B143" s="21">
        <v>2001</v>
      </c>
      <c r="C143" s="21">
        <v>2.2</v>
      </c>
      <c r="D143" s="21" t="s">
        <v>9</v>
      </c>
      <c r="E143" s="21">
        <v>2</v>
      </c>
      <c r="F143" s="21" t="s">
        <v>22</v>
      </c>
      <c r="G143" s="21">
        <v>4</v>
      </c>
      <c r="H143" s="21"/>
      <c r="I143" s="25">
        <v>1983.6762169954477</v>
      </c>
      <c r="J143" s="23">
        <f t="shared" si="58"/>
        <v>0.27612449534787664</v>
      </c>
      <c r="K143" s="23">
        <f t="shared" si="45"/>
        <v>5.47741594351453</v>
      </c>
      <c r="L143" s="25">
        <v>324.418</v>
      </c>
      <c r="M143" s="23">
        <f t="shared" si="59"/>
        <v>1.8456638443816473</v>
      </c>
      <c r="N143" s="23">
        <f t="shared" si="49"/>
        <v>5.987665730666053</v>
      </c>
      <c r="O143" s="60">
        <v>31.679408194233684</v>
      </c>
      <c r="P143" s="23">
        <v>1.3416547375986845</v>
      </c>
      <c r="Q143" s="23">
        <f t="shared" si="46"/>
        <v>0.4250282808811621</v>
      </c>
      <c r="R143" s="23"/>
      <c r="S143" s="7">
        <v>288.6034931714719</v>
      </c>
      <c r="T143" s="23">
        <v>0.27612449534787664</v>
      </c>
      <c r="U143" s="23">
        <f t="shared" si="47"/>
        <v>0.7969049390760703</v>
      </c>
      <c r="V143" s="25">
        <v>324.418</v>
      </c>
      <c r="W143" s="23">
        <v>1.8456638443816473</v>
      </c>
      <c r="X143" s="9">
        <f t="shared" si="52"/>
        <v>5.987665730666053</v>
      </c>
      <c r="Y143" s="23">
        <v>60.190875569043996</v>
      </c>
      <c r="Z143" s="23">
        <v>1.3416547375986845</v>
      </c>
      <c r="AA143" s="9">
        <f t="shared" si="50"/>
        <v>0.8075537336742079</v>
      </c>
      <c r="AB143" s="9"/>
      <c r="AC143" s="7">
        <v>290.8075202263083</v>
      </c>
      <c r="AD143" s="20">
        <v>0.8240000000000001</v>
      </c>
      <c r="AE143" s="9">
        <f t="shared" si="48"/>
        <v>2.396253966664781</v>
      </c>
      <c r="AF143" s="23">
        <v>28.511467374810312</v>
      </c>
      <c r="AG143" s="23">
        <v>1.3416547375986845</v>
      </c>
      <c r="AH143" s="9">
        <f t="shared" si="51"/>
        <v>0.38252545279304584</v>
      </c>
      <c r="AI143" s="9"/>
      <c r="AJ143" s="11">
        <v>5.686637149512988</v>
      </c>
      <c r="AK143" s="7">
        <f t="shared" si="53"/>
        <v>673.2123687405159</v>
      </c>
      <c r="AL143" s="10">
        <f t="shared" si="60"/>
        <v>118.38497006937938</v>
      </c>
      <c r="AM143" s="9">
        <f t="shared" si="54"/>
        <v>11.890109955061746</v>
      </c>
      <c r="AN143" s="9">
        <f t="shared" si="55"/>
        <v>56.61952423357719</v>
      </c>
      <c r="AO143" s="9">
        <f t="shared" si="61"/>
        <v>2.090885991570613</v>
      </c>
      <c r="AP143" s="9">
        <f t="shared" si="56"/>
        <v>7.5921244034163315</v>
      </c>
      <c r="AQ143" s="9">
        <f t="shared" si="62"/>
        <v>1.9054872539033436</v>
      </c>
      <c r="AR143" s="9">
        <f t="shared" si="57"/>
        <v>2.778779419457827</v>
      </c>
      <c r="AS143" s="44"/>
      <c r="AT143" s="44"/>
      <c r="AU143" s="44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 s="32"/>
      <c r="BU143" s="32"/>
      <c r="BV143" s="32"/>
      <c r="BW143" s="32"/>
      <c r="BX143" s="32"/>
      <c r="BY143" s="32"/>
      <c r="BZ143"/>
      <c r="CA143"/>
      <c r="CB143"/>
      <c r="CC143"/>
      <c r="CD143"/>
      <c r="CE143" s="3"/>
      <c r="CF143" s="21"/>
      <c r="CG143" s="21"/>
      <c r="CH143" s="21"/>
      <c r="CI143" s="21"/>
      <c r="CJ143" s="21"/>
      <c r="CK143" s="21"/>
    </row>
    <row r="144" spans="1:89" s="24" customFormat="1" ht="12.75">
      <c r="A144" s="21" t="s">
        <v>20</v>
      </c>
      <c r="B144" s="21">
        <v>2001</v>
      </c>
      <c r="C144" s="21">
        <v>3.1</v>
      </c>
      <c r="D144" s="21" t="s">
        <v>8</v>
      </c>
      <c r="E144" s="21">
        <v>3</v>
      </c>
      <c r="F144" s="21" t="s">
        <v>22</v>
      </c>
      <c r="G144" s="21">
        <v>4</v>
      </c>
      <c r="H144" s="21"/>
      <c r="I144" s="25">
        <v>1730.0136517857143</v>
      </c>
      <c r="J144" s="23">
        <f t="shared" si="58"/>
        <v>0.35750098917083506</v>
      </c>
      <c r="K144" s="23">
        <f t="shared" si="45"/>
        <v>6.184815917924414</v>
      </c>
      <c r="L144" s="25">
        <v>282.218</v>
      </c>
      <c r="M144" s="23">
        <f t="shared" si="59"/>
        <v>2.0102951755047456</v>
      </c>
      <c r="N144" s="23">
        <f t="shared" si="49"/>
        <v>5.673414838405984</v>
      </c>
      <c r="O144" s="60">
        <v>25.91323214285714</v>
      </c>
      <c r="P144" s="23">
        <v>1.2606509106944155</v>
      </c>
      <c r="Q144" s="23">
        <f t="shared" si="46"/>
        <v>0.32667539699928655</v>
      </c>
      <c r="R144" s="23"/>
      <c r="S144" s="7">
        <v>205.6078184523808</v>
      </c>
      <c r="T144" s="23">
        <v>0.35750098917083506</v>
      </c>
      <c r="U144" s="23">
        <f t="shared" si="47"/>
        <v>0.7350499847798361</v>
      </c>
      <c r="V144" s="25">
        <v>282.218</v>
      </c>
      <c r="W144" s="23">
        <v>2.0102951755047456</v>
      </c>
      <c r="X144" s="9">
        <f t="shared" si="52"/>
        <v>5.673414838405984</v>
      </c>
      <c r="Y144" s="23">
        <v>49.235141071428565</v>
      </c>
      <c r="Z144" s="23">
        <v>1.2606509106944155</v>
      </c>
      <c r="AA144" s="9">
        <f t="shared" si="50"/>
        <v>0.6206832542986443</v>
      </c>
      <c r="AB144" s="9"/>
      <c r="AC144" s="7">
        <v>231.11170579915134</v>
      </c>
      <c r="AD144" s="20">
        <v>1.1505</v>
      </c>
      <c r="AE144" s="9">
        <f t="shared" si="48"/>
        <v>2.6589401752192363</v>
      </c>
      <c r="AF144" s="23">
        <v>23.321908928571425</v>
      </c>
      <c r="AG144" s="23">
        <v>1.2606509106944155</v>
      </c>
      <c r="AH144" s="9">
        <f t="shared" si="51"/>
        <v>0.29400785729935786</v>
      </c>
      <c r="AI144" s="9"/>
      <c r="AJ144" s="11">
        <v>4.25185575812298</v>
      </c>
      <c r="AK144" s="7">
        <f t="shared" si="53"/>
        <v>537.0609595238094</v>
      </c>
      <c r="AL144" s="10">
        <f t="shared" si="60"/>
        <v>126.31213053212787</v>
      </c>
      <c r="AM144" s="9">
        <f t="shared" si="54"/>
        <v>12.184906153329685</v>
      </c>
      <c r="AN144" s="9">
        <f t="shared" si="55"/>
        <v>44.07592087831144</v>
      </c>
      <c r="AO144" s="9">
        <f t="shared" si="61"/>
        <v>2.8657853997165748</v>
      </c>
      <c r="AP144" s="9">
        <f t="shared" si="56"/>
        <v>7.029148077484464</v>
      </c>
      <c r="AQ144" s="9">
        <f t="shared" si="62"/>
        <v>2.777292319361484</v>
      </c>
      <c r="AR144" s="9">
        <f t="shared" si="57"/>
        <v>2.952948032518594</v>
      </c>
      <c r="AS144" s="44"/>
      <c r="AT144" s="44"/>
      <c r="AU144" s="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 s="32"/>
      <c r="BU144" s="32"/>
      <c r="BV144" s="32"/>
      <c r="BW144" s="32"/>
      <c r="BX144" s="32"/>
      <c r="BY144" s="32"/>
      <c r="BZ144"/>
      <c r="CA144"/>
      <c r="CB144"/>
      <c r="CC144"/>
      <c r="CD144"/>
      <c r="CE144" s="3"/>
      <c r="CF144" s="21"/>
      <c r="CG144" s="21"/>
      <c r="CH144" s="21"/>
      <c r="CI144" s="21"/>
      <c r="CJ144" s="21"/>
      <c r="CK144" s="21"/>
    </row>
    <row r="145" spans="1:89" s="24" customFormat="1" ht="12.75">
      <c r="A145" s="21" t="s">
        <v>20</v>
      </c>
      <c r="B145" s="21">
        <v>2001</v>
      </c>
      <c r="C145" s="21">
        <v>3.2</v>
      </c>
      <c r="D145" s="21" t="s">
        <v>9</v>
      </c>
      <c r="E145" s="21">
        <v>3</v>
      </c>
      <c r="F145" s="21" t="s">
        <v>22</v>
      </c>
      <c r="G145" s="21">
        <v>4</v>
      </c>
      <c r="H145" s="21"/>
      <c r="I145" s="25">
        <v>2318.6878239757207</v>
      </c>
      <c r="J145" s="23">
        <f t="shared" si="58"/>
        <v>0.24786406507782968</v>
      </c>
      <c r="K145" s="23">
        <f t="shared" si="45"/>
        <v>5.747193896970893</v>
      </c>
      <c r="L145" s="25">
        <v>378.329</v>
      </c>
      <c r="M145" s="23">
        <f t="shared" si="59"/>
        <v>2.039358545599769</v>
      </c>
      <c r="N145" s="23">
        <f t="shared" si="49"/>
        <v>7.71548479198215</v>
      </c>
      <c r="O145" s="60">
        <v>37.77684370257967</v>
      </c>
      <c r="P145" s="23">
        <v>1.461136156442162</v>
      </c>
      <c r="Q145" s="23">
        <f t="shared" si="46"/>
        <v>0.5519711221010355</v>
      </c>
      <c r="R145" s="23"/>
      <c r="S145" s="7">
        <v>409.9460728376325</v>
      </c>
      <c r="T145" s="23">
        <v>0.24786406507782968</v>
      </c>
      <c r="U145" s="23">
        <f t="shared" si="47"/>
        <v>1.0161090007622766</v>
      </c>
      <c r="V145" s="25">
        <v>378.329</v>
      </c>
      <c r="W145" s="23">
        <v>2.039358545599769</v>
      </c>
      <c r="X145" s="9">
        <f t="shared" si="52"/>
        <v>7.71548479198215</v>
      </c>
      <c r="Y145" s="23">
        <v>71.77600303490136</v>
      </c>
      <c r="Z145" s="23">
        <v>1.461136156442162</v>
      </c>
      <c r="AA145" s="9">
        <f t="shared" si="50"/>
        <v>1.0487451319919674</v>
      </c>
      <c r="AB145" s="9"/>
      <c r="AC145" s="7">
        <v>318.2122229137199</v>
      </c>
      <c r="AD145" s="20">
        <v>1.0955</v>
      </c>
      <c r="AE145" s="9">
        <f t="shared" si="48"/>
        <v>3.4860149020198015</v>
      </c>
      <c r="AF145" s="23">
        <v>33.999159332321696</v>
      </c>
      <c r="AG145" s="23">
        <v>1.461136156442162</v>
      </c>
      <c r="AH145" s="9">
        <f t="shared" si="51"/>
        <v>0.49677400989093184</v>
      </c>
      <c r="AI145" s="9"/>
      <c r="AJ145" s="11">
        <v>6.751173724247598</v>
      </c>
      <c r="AK145" s="7">
        <f t="shared" si="53"/>
        <v>860.0510758725338</v>
      </c>
      <c r="AL145" s="10">
        <f t="shared" si="60"/>
        <v>127.39282249300797</v>
      </c>
      <c r="AM145" s="9">
        <f t="shared" si="54"/>
        <v>14.01464981105408</v>
      </c>
      <c r="AN145" s="9">
        <f t="shared" si="55"/>
        <v>61.36800330138588</v>
      </c>
      <c r="AO145" s="9">
        <f t="shared" si="61"/>
        <v>2.0758834513054953</v>
      </c>
      <c r="AP145" s="9">
        <f t="shared" si="56"/>
        <v>9.780338924736395</v>
      </c>
      <c r="AQ145" s="9">
        <f t="shared" si="62"/>
        <v>3.029165200488796</v>
      </c>
      <c r="AR145" s="9">
        <f t="shared" si="57"/>
        <v>3.9827889119107334</v>
      </c>
      <c r="AS145" s="44"/>
      <c r="AT145" s="44"/>
      <c r="AU145" s="44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 s="32"/>
      <c r="BU145" s="32"/>
      <c r="BV145" s="32"/>
      <c r="BW145" s="32"/>
      <c r="BX145" s="32"/>
      <c r="BY145" s="32"/>
      <c r="BZ145"/>
      <c r="CA145"/>
      <c r="CB145"/>
      <c r="CC145"/>
      <c r="CD145"/>
      <c r="CE145" s="3"/>
      <c r="CF145" s="21"/>
      <c r="CG145" s="21"/>
      <c r="CH145" s="21"/>
      <c r="CI145" s="21"/>
      <c r="CJ145" s="21"/>
      <c r="CK145" s="21"/>
    </row>
    <row r="146" spans="1:89" s="24" customFormat="1" ht="12.75">
      <c r="A146" s="21" t="s">
        <v>20</v>
      </c>
      <c r="B146" s="21">
        <v>2002</v>
      </c>
      <c r="C146" s="21">
        <v>1.1</v>
      </c>
      <c r="D146" s="21" t="s">
        <v>8</v>
      </c>
      <c r="E146" s="21">
        <v>1</v>
      </c>
      <c r="F146" s="21" t="s">
        <v>21</v>
      </c>
      <c r="G146" s="21">
        <v>5</v>
      </c>
      <c r="H146" s="21"/>
      <c r="I146" s="25">
        <v>2047.611627906977</v>
      </c>
      <c r="J146" s="23">
        <v>0.24538937764285376</v>
      </c>
      <c r="K146" s="23">
        <f t="shared" si="45"/>
        <v>5.024621430263637</v>
      </c>
      <c r="L146" s="25">
        <v>323.371</v>
      </c>
      <c r="M146" s="23">
        <v>2.20100941969664</v>
      </c>
      <c r="N146" s="23">
        <f t="shared" si="49"/>
        <v>7.117426170567221</v>
      </c>
      <c r="O146" s="60">
        <v>29.423344186046506</v>
      </c>
      <c r="P146" s="23">
        <v>1.5887815091136552</v>
      </c>
      <c r="Q146" s="23">
        <f t="shared" si="46"/>
        <v>0.4674726517907746</v>
      </c>
      <c r="R146" s="23"/>
      <c r="S146" s="7">
        <v>444.45596899224824</v>
      </c>
      <c r="T146" s="23">
        <v>0.24538937764285376</v>
      </c>
      <c r="U146" s="23">
        <f t="shared" si="47"/>
        <v>1.0906477362065932</v>
      </c>
      <c r="V146" s="25">
        <v>323.371</v>
      </c>
      <c r="W146" s="23">
        <v>2.20100941969664</v>
      </c>
      <c r="X146" s="9">
        <f t="shared" si="52"/>
        <v>7.117426170567221</v>
      </c>
      <c r="Y146" s="23">
        <v>55.90435395348836</v>
      </c>
      <c r="Z146" s="23">
        <v>1.5887815091136552</v>
      </c>
      <c r="AA146" s="9">
        <f t="shared" si="50"/>
        <v>0.8881980384024718</v>
      </c>
      <c r="AB146" s="9"/>
      <c r="AC146" s="7">
        <v>182.25874825883236</v>
      </c>
      <c r="AD146" s="20">
        <v>1.053</v>
      </c>
      <c r="AE146" s="9">
        <f t="shared" si="48"/>
        <v>1.9191846191655046</v>
      </c>
      <c r="AF146" s="23">
        <f aca="true" t="shared" si="63" ref="AF146:AF169">Y146-O146</f>
        <v>26.481009767441854</v>
      </c>
      <c r="AG146" s="23">
        <v>1.5887815091136552</v>
      </c>
      <c r="AH146" s="9">
        <f t="shared" si="51"/>
        <v>0.42072538661169717</v>
      </c>
      <c r="AI146" s="9"/>
      <c r="AJ146" s="11">
        <v>5.171523825938288</v>
      </c>
      <c r="AK146" s="7">
        <f t="shared" si="53"/>
        <v>823.7313229457366</v>
      </c>
      <c r="AL146" s="10">
        <f t="shared" si="60"/>
        <v>159.28212856996439</v>
      </c>
      <c r="AM146" s="9">
        <f t="shared" si="54"/>
        <v>12.609520252621632</v>
      </c>
      <c r="AN146" s="9">
        <f t="shared" si="55"/>
        <v>65.32614298109205</v>
      </c>
      <c r="AO146" s="9">
        <f t="shared" si="61"/>
        <v>2.4382601099848635</v>
      </c>
      <c r="AP146" s="9">
        <f t="shared" si="56"/>
        <v>9.096271945176285</v>
      </c>
      <c r="AQ146" s="9">
        <f t="shared" si="62"/>
        <v>3.9247481192379974</v>
      </c>
      <c r="AR146" s="9">
        <f t="shared" si="57"/>
        <v>2.339910005777202</v>
      </c>
      <c r="AS146" s="44"/>
      <c r="AT146" s="44"/>
      <c r="AU146" s="44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 s="32"/>
      <c r="BU146" s="32"/>
      <c r="BV146" s="32"/>
      <c r="BW146" s="32"/>
      <c r="BX146" s="32"/>
      <c r="BY146" s="32"/>
      <c r="BZ146"/>
      <c r="CA146"/>
      <c r="CB146"/>
      <c r="CC146"/>
      <c r="CD146"/>
      <c r="CE146" s="3"/>
      <c r="CF146" s="21"/>
      <c r="CG146" s="21"/>
      <c r="CH146" s="21"/>
      <c r="CI146" s="21"/>
      <c r="CJ146" s="21"/>
      <c r="CK146" s="21"/>
    </row>
    <row r="147" spans="1:89" s="24" customFormat="1" ht="12.75">
      <c r="A147" s="21" t="s">
        <v>20</v>
      </c>
      <c r="B147" s="21">
        <v>2002</v>
      </c>
      <c r="C147" s="21">
        <v>1.2</v>
      </c>
      <c r="D147" s="21" t="s">
        <v>9</v>
      </c>
      <c r="E147" s="21">
        <v>1</v>
      </c>
      <c r="F147" s="21" t="s">
        <v>21</v>
      </c>
      <c r="G147" s="21">
        <v>5</v>
      </c>
      <c r="H147" s="21"/>
      <c r="I147" s="25">
        <v>3140.8798823529414</v>
      </c>
      <c r="J147" s="23">
        <v>0.1998500146964688</v>
      </c>
      <c r="K147" s="23">
        <f t="shared" si="45"/>
        <v>6.277048906480785</v>
      </c>
      <c r="L147" s="25">
        <v>498.594</v>
      </c>
      <c r="M147" s="23">
        <v>1.9850162066271289</v>
      </c>
      <c r="N147" s="23">
        <f t="shared" si="49"/>
        <v>9.897171705270466</v>
      </c>
      <c r="O147" s="60">
        <v>48.33997875816994</v>
      </c>
      <c r="P147" s="23">
        <v>1.78779673302432</v>
      </c>
      <c r="Q147" s="23">
        <f t="shared" si="46"/>
        <v>0.8642205609832125</v>
      </c>
      <c r="R147" s="23"/>
      <c r="S147" s="7">
        <v>732.244588235294</v>
      </c>
      <c r="T147" s="23">
        <v>0.1998500146964688</v>
      </c>
      <c r="U147" s="23">
        <f t="shared" si="47"/>
        <v>1.4633909172023325</v>
      </c>
      <c r="V147" s="25">
        <v>498.594</v>
      </c>
      <c r="W147" s="23">
        <v>1.9850162066271289</v>
      </c>
      <c r="X147" s="9">
        <f t="shared" si="52"/>
        <v>9.897171705270466</v>
      </c>
      <c r="Y147" s="23">
        <v>91.84595964052288</v>
      </c>
      <c r="Z147" s="23">
        <v>1.78779673302432</v>
      </c>
      <c r="AA147" s="9">
        <f t="shared" si="50"/>
        <v>1.6420190658681038</v>
      </c>
      <c r="AB147" s="9"/>
      <c r="AC147" s="7">
        <v>273.0482981969713</v>
      </c>
      <c r="AD147" s="20">
        <v>1.414</v>
      </c>
      <c r="AE147" s="9">
        <f t="shared" si="48"/>
        <v>3.860902936505174</v>
      </c>
      <c r="AF147" s="23">
        <f t="shared" si="63"/>
        <v>43.50598088235294</v>
      </c>
      <c r="AG147" s="23">
        <v>1.78779673302432</v>
      </c>
      <c r="AH147" s="9">
        <f t="shared" si="51"/>
        <v>0.777798504884891</v>
      </c>
      <c r="AI147" s="9"/>
      <c r="AJ147" s="11">
        <v>10.160685968149787</v>
      </c>
      <c r="AK147" s="7">
        <f t="shared" si="53"/>
        <v>1322.6845478758169</v>
      </c>
      <c r="AL147" s="10">
        <f t="shared" si="60"/>
        <v>130.17669791409483</v>
      </c>
      <c r="AM147" s="9">
        <f t="shared" si="54"/>
        <v>17.038441172734466</v>
      </c>
      <c r="AN147" s="9">
        <f t="shared" si="55"/>
        <v>77.62943419920508</v>
      </c>
      <c r="AO147" s="9">
        <f t="shared" si="61"/>
        <v>1.6768987080344817</v>
      </c>
      <c r="AP147" s="9">
        <f t="shared" si="56"/>
        <v>13.002581688340902</v>
      </c>
      <c r="AQ147" s="9">
        <f t="shared" si="62"/>
        <v>2.841895720191115</v>
      </c>
      <c r="AR147" s="9">
        <f t="shared" si="57"/>
        <v>4.638701441390065</v>
      </c>
      <c r="AS147" s="44"/>
      <c r="AT147" s="44"/>
      <c r="AU147" s="44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 s="32"/>
      <c r="BU147" s="32"/>
      <c r="BV147" s="32"/>
      <c r="BW147" s="32"/>
      <c r="BX147" s="32"/>
      <c r="BY147" s="32"/>
      <c r="BZ147"/>
      <c r="CA147"/>
      <c r="CB147"/>
      <c r="CC147"/>
      <c r="CD147"/>
      <c r="CE147" s="3"/>
      <c r="CF147" s="21"/>
      <c r="CG147" s="21"/>
      <c r="CH147" s="21"/>
      <c r="CI147" s="21"/>
      <c r="CJ147" s="21"/>
      <c r="CK147" s="21"/>
    </row>
    <row r="148" spans="1:89" s="24" customFormat="1" ht="12.75">
      <c r="A148" s="21" t="s">
        <v>20</v>
      </c>
      <c r="B148" s="21">
        <v>2002</v>
      </c>
      <c r="C148" s="21">
        <v>2.1</v>
      </c>
      <c r="D148" s="21" t="s">
        <v>8</v>
      </c>
      <c r="E148" s="21">
        <v>2</v>
      </c>
      <c r="F148" s="21" t="s">
        <v>21</v>
      </c>
      <c r="G148" s="21">
        <v>5</v>
      </c>
      <c r="H148" s="21"/>
      <c r="I148" s="25">
        <v>2346.809689922481</v>
      </c>
      <c r="J148" s="23">
        <v>0.17803170996846623</v>
      </c>
      <c r="K148" s="23">
        <f t="shared" si="45"/>
        <v>4.1780654206746535</v>
      </c>
      <c r="L148" s="25">
        <v>371.587</v>
      </c>
      <c r="M148" s="23">
        <v>2.100145957005302</v>
      </c>
      <c r="N148" s="23">
        <f t="shared" si="49"/>
        <v>7.803869357257291</v>
      </c>
      <c r="O148" s="60">
        <v>33.324753488372096</v>
      </c>
      <c r="P148" s="23">
        <v>1.2842380633161818</v>
      </c>
      <c r="Q148" s="23">
        <f t="shared" si="46"/>
        <v>0.4279691688039615</v>
      </c>
      <c r="R148" s="23"/>
      <c r="S148" s="7">
        <v>557.5514728682174</v>
      </c>
      <c r="T148" s="23">
        <v>0.17803170996846623</v>
      </c>
      <c r="U148" s="23">
        <f t="shared" si="47"/>
        <v>0.9926184211016564</v>
      </c>
      <c r="V148" s="25">
        <v>371.587</v>
      </c>
      <c r="W148" s="23">
        <v>2.100145957005302</v>
      </c>
      <c r="X148" s="9">
        <f t="shared" si="52"/>
        <v>7.803869357257291</v>
      </c>
      <c r="Y148" s="23">
        <v>63.31703162790698</v>
      </c>
      <c r="Z148" s="23">
        <v>1.2842380633161818</v>
      </c>
      <c r="AA148" s="9">
        <f t="shared" si="50"/>
        <v>0.8131414207275269</v>
      </c>
      <c r="AB148" s="9"/>
      <c r="AC148" s="7">
        <v>212.2077883423246</v>
      </c>
      <c r="AD148" s="20">
        <v>1.104</v>
      </c>
      <c r="AE148" s="9">
        <f t="shared" si="48"/>
        <v>2.3427739832992636</v>
      </c>
      <c r="AF148" s="23">
        <f t="shared" si="63"/>
        <v>29.992278139534882</v>
      </c>
      <c r="AG148" s="23">
        <v>1.2842380633161818</v>
      </c>
      <c r="AH148" s="9">
        <f t="shared" si="51"/>
        <v>0.38517225192356536</v>
      </c>
      <c r="AI148" s="9"/>
      <c r="AJ148" s="11">
        <v>5.462032097437483</v>
      </c>
      <c r="AK148" s="7">
        <f t="shared" si="53"/>
        <v>992.4555044961244</v>
      </c>
      <c r="AL148" s="10">
        <f t="shared" si="60"/>
        <v>181.70078219821076</v>
      </c>
      <c r="AM148" s="9">
        <f t="shared" si="54"/>
        <v>12.409903946735906</v>
      </c>
      <c r="AN148" s="9">
        <f t="shared" si="55"/>
        <v>79.97285948028335</v>
      </c>
      <c r="AO148" s="9">
        <f t="shared" si="61"/>
        <v>2.27203057861158</v>
      </c>
      <c r="AP148" s="9">
        <f t="shared" si="56"/>
        <v>9.609629199086475</v>
      </c>
      <c r="AQ148" s="9">
        <f t="shared" si="62"/>
        <v>4.1475971016489925</v>
      </c>
      <c r="AR148" s="9">
        <f t="shared" si="57"/>
        <v>2.727946235222829</v>
      </c>
      <c r="AS148" s="44"/>
      <c r="AT148" s="44"/>
      <c r="AU148" s="44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 s="32"/>
      <c r="BU148" s="32"/>
      <c r="BV148" s="32"/>
      <c r="BW148" s="32"/>
      <c r="BX148" s="32"/>
      <c r="BY148" s="32"/>
      <c r="BZ148"/>
      <c r="CA148"/>
      <c r="CB148"/>
      <c r="CC148"/>
      <c r="CD148"/>
      <c r="CE148" s="3"/>
      <c r="CF148" s="21"/>
      <c r="CG148" s="21"/>
      <c r="CH148" s="21"/>
      <c r="CI148" s="21"/>
      <c r="CJ148" s="21"/>
      <c r="CK148" s="21"/>
    </row>
    <row r="149" spans="1:89" s="24" customFormat="1" ht="12.75">
      <c r="A149" s="21" t="s">
        <v>20</v>
      </c>
      <c r="B149" s="21">
        <v>2002</v>
      </c>
      <c r="C149" s="21">
        <v>2.2</v>
      </c>
      <c r="D149" s="21" t="s">
        <v>9</v>
      </c>
      <c r="E149" s="21">
        <v>2</v>
      </c>
      <c r="F149" s="21" t="s">
        <v>21</v>
      </c>
      <c r="G149" s="21">
        <v>5</v>
      </c>
      <c r="H149" s="21"/>
      <c r="I149" s="25">
        <v>2865.790470588235</v>
      </c>
      <c r="J149" s="23">
        <v>0.2014110924253801</v>
      </c>
      <c r="K149" s="23">
        <f t="shared" si="45"/>
        <v>5.772019893434206</v>
      </c>
      <c r="L149" s="25">
        <v>456.03</v>
      </c>
      <c r="M149" s="23">
        <v>2.1087654637434894</v>
      </c>
      <c r="N149" s="23">
        <f t="shared" si="49"/>
        <v>9.616603144309435</v>
      </c>
      <c r="O149" s="60">
        <v>43.53355718954249</v>
      </c>
      <c r="P149" s="23">
        <v>1.5466185859813248</v>
      </c>
      <c r="Q149" s="23">
        <f t="shared" si="46"/>
        <v>0.6732980866322735</v>
      </c>
      <c r="R149" s="23"/>
      <c r="S149" s="7">
        <v>701.3428235294118</v>
      </c>
      <c r="T149" s="23">
        <v>0.2014110924253801</v>
      </c>
      <c r="U149" s="23">
        <f t="shared" si="47"/>
        <v>1.412582242517594</v>
      </c>
      <c r="V149" s="25">
        <v>456.03</v>
      </c>
      <c r="W149" s="23">
        <v>2.1087654637434894</v>
      </c>
      <c r="X149" s="9">
        <f t="shared" si="52"/>
        <v>9.616603144309435</v>
      </c>
      <c r="Y149" s="23">
        <v>82.71375866013074</v>
      </c>
      <c r="Z149" s="23">
        <v>1.5466185859813248</v>
      </c>
      <c r="AA149" s="9">
        <f t="shared" si="50"/>
        <v>1.2792663646013196</v>
      </c>
      <c r="AB149" s="9"/>
      <c r="AC149" s="7">
        <v>235.30615541428284</v>
      </c>
      <c r="AD149" s="20">
        <v>1.076</v>
      </c>
      <c r="AE149" s="9">
        <f t="shared" si="48"/>
        <v>2.5318942322576836</v>
      </c>
      <c r="AF149" s="23">
        <f t="shared" si="63"/>
        <v>39.180201470588244</v>
      </c>
      <c r="AG149" s="23">
        <v>1.5466185859813248</v>
      </c>
      <c r="AH149" s="9">
        <f t="shared" si="51"/>
        <v>0.6059682779690462</v>
      </c>
      <c r="AI149" s="9"/>
      <c r="AJ149" s="11">
        <v>8.437648011681992</v>
      </c>
      <c r="AK149" s="7">
        <f t="shared" si="53"/>
        <v>1240.0865821895425</v>
      </c>
      <c r="AL149" s="10">
        <f t="shared" si="60"/>
        <v>146.97064637830738</v>
      </c>
      <c r="AM149" s="9">
        <f t="shared" si="54"/>
        <v>16.061921124375914</v>
      </c>
      <c r="AN149" s="9">
        <f t="shared" si="55"/>
        <v>77.20661635597006</v>
      </c>
      <c r="AO149" s="9">
        <f t="shared" si="61"/>
        <v>1.9036017030027863</v>
      </c>
      <c r="AP149" s="9">
        <f t="shared" si="56"/>
        <v>12.308451751428349</v>
      </c>
      <c r="AQ149" s="9">
        <f t="shared" si="62"/>
        <v>3.870803739746357</v>
      </c>
      <c r="AR149" s="9">
        <f t="shared" si="57"/>
        <v>3.13786251022673</v>
      </c>
      <c r="AS149" s="44"/>
      <c r="AT149" s="44"/>
      <c r="AU149" s="44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 s="32"/>
      <c r="BU149" s="32"/>
      <c r="BV149" s="32"/>
      <c r="BW149" s="32"/>
      <c r="BX149" s="32"/>
      <c r="BY149" s="32"/>
      <c r="BZ149"/>
      <c r="CA149"/>
      <c r="CB149"/>
      <c r="CC149"/>
      <c r="CD149"/>
      <c r="CE149" s="3"/>
      <c r="CF149" s="21"/>
      <c r="CG149" s="21"/>
      <c r="CH149" s="21"/>
      <c r="CI149" s="21"/>
      <c r="CJ149" s="21"/>
      <c r="CK149" s="21"/>
    </row>
    <row r="150" spans="1:89" s="24" customFormat="1" ht="12.75">
      <c r="A150" s="21" t="s">
        <v>20</v>
      </c>
      <c r="B150" s="21">
        <v>2002</v>
      </c>
      <c r="C150" s="21">
        <v>3.1</v>
      </c>
      <c r="D150" s="21" t="s">
        <v>8</v>
      </c>
      <c r="E150" s="21">
        <v>3</v>
      </c>
      <c r="F150" s="21" t="s">
        <v>21</v>
      </c>
      <c r="G150" s="21">
        <v>5</v>
      </c>
      <c r="H150" s="21"/>
      <c r="I150" s="25">
        <v>2327.784031007752</v>
      </c>
      <c r="J150" s="23">
        <v>0.1695740479996397</v>
      </c>
      <c r="K150" s="23">
        <f t="shared" si="45"/>
        <v>3.947317610069034</v>
      </c>
      <c r="L150" s="25">
        <v>370.276</v>
      </c>
      <c r="M150" s="23">
        <v>2.2565209982555237</v>
      </c>
      <c r="N150" s="23">
        <f t="shared" si="49"/>
        <v>8.355355691500623</v>
      </c>
      <c r="O150" s="60">
        <v>32.29780465116279</v>
      </c>
      <c r="P150" s="23">
        <v>0.9440398954231706</v>
      </c>
      <c r="Q150" s="23">
        <f t="shared" si="46"/>
        <v>0.30490416125281716</v>
      </c>
      <c r="R150" s="23"/>
      <c r="S150" s="7">
        <v>504.2418604651166</v>
      </c>
      <c r="T150" s="23">
        <v>0.1695740479996397</v>
      </c>
      <c r="U150" s="23">
        <f t="shared" si="47"/>
        <v>0.8550633344993931</v>
      </c>
      <c r="V150" s="25">
        <v>370.276</v>
      </c>
      <c r="W150" s="23">
        <v>2.2565209982555237</v>
      </c>
      <c r="X150" s="9">
        <f t="shared" si="52"/>
        <v>8.355355691500623</v>
      </c>
      <c r="Y150" s="23">
        <v>61.3658288372093</v>
      </c>
      <c r="Z150" s="23">
        <v>0.9440398954231706</v>
      </c>
      <c r="AA150" s="9">
        <f t="shared" si="50"/>
        <v>0.5793179063803525</v>
      </c>
      <c r="AB150" s="9"/>
      <c r="AC150" s="7">
        <v>195.3529669788585</v>
      </c>
      <c r="AD150" s="20">
        <v>1.019</v>
      </c>
      <c r="AE150" s="9">
        <f t="shared" si="48"/>
        <v>1.9906467335145677</v>
      </c>
      <c r="AF150" s="23">
        <f t="shared" si="63"/>
        <v>29.068024186046507</v>
      </c>
      <c r="AG150" s="23">
        <v>0.9440398954231706</v>
      </c>
      <c r="AH150" s="9">
        <f t="shared" si="51"/>
        <v>0.27441374512753536</v>
      </c>
      <c r="AI150" s="9"/>
      <c r="AJ150" s="11">
        <v>5.190954405583917</v>
      </c>
      <c r="AK150" s="7">
        <f t="shared" si="53"/>
        <v>935.8836893023259</v>
      </c>
      <c r="AL150" s="10">
        <f t="shared" si="60"/>
        <v>180.29125593852154</v>
      </c>
      <c r="AM150" s="9">
        <f t="shared" si="54"/>
        <v>12.607577462822475</v>
      </c>
      <c r="AN150" s="9">
        <f t="shared" si="55"/>
        <v>74.2318412924356</v>
      </c>
      <c r="AO150" s="9">
        <f t="shared" si="61"/>
        <v>2.4287590446297282</v>
      </c>
      <c r="AP150" s="9">
        <f t="shared" si="56"/>
        <v>9.789736932380368</v>
      </c>
      <c r="AQ150" s="9">
        <f t="shared" si="62"/>
        <v>4.598782526796451</v>
      </c>
      <c r="AR150" s="9">
        <f t="shared" si="57"/>
        <v>2.265060478642103</v>
      </c>
      <c r="AS150" s="44"/>
      <c r="AT150" s="44"/>
      <c r="AU150" s="44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 s="32"/>
      <c r="BU150" s="32"/>
      <c r="BV150" s="32"/>
      <c r="BW150" s="32"/>
      <c r="BX150" s="32"/>
      <c r="BY150" s="32"/>
      <c r="BZ150"/>
      <c r="CA150"/>
      <c r="CB150"/>
      <c r="CC150"/>
      <c r="CD150"/>
      <c r="CE150" s="3"/>
      <c r="CF150" s="21"/>
      <c r="CG150" s="21"/>
      <c r="CH150" s="21"/>
      <c r="CI150" s="21"/>
      <c r="CJ150" s="21"/>
      <c r="CK150" s="21"/>
    </row>
    <row r="151" spans="1:89" s="24" customFormat="1" ht="12.75">
      <c r="A151" s="21" t="s">
        <v>20</v>
      </c>
      <c r="B151" s="21">
        <v>2002</v>
      </c>
      <c r="C151" s="21">
        <v>3.2</v>
      </c>
      <c r="D151" s="21" t="s">
        <v>9</v>
      </c>
      <c r="E151" s="21">
        <v>3</v>
      </c>
      <c r="F151" s="21" t="s">
        <v>21</v>
      </c>
      <c r="G151" s="21">
        <v>5</v>
      </c>
      <c r="H151" s="21"/>
      <c r="I151" s="25">
        <v>3553.922705882353</v>
      </c>
      <c r="J151" s="23">
        <v>0.161770431405048</v>
      </c>
      <c r="K151" s="23">
        <f t="shared" si="45"/>
        <v>5.749196093107837</v>
      </c>
      <c r="L151" s="25">
        <v>568.89</v>
      </c>
      <c r="M151" s="23">
        <v>2.2756089000401407</v>
      </c>
      <c r="N151" s="23">
        <f t="shared" si="49"/>
        <v>12.945711471438356</v>
      </c>
      <c r="O151" s="60">
        <v>52.37340522875817</v>
      </c>
      <c r="P151" s="23">
        <v>1.1010744426117953</v>
      </c>
      <c r="Q151" s="23">
        <f t="shared" si="46"/>
        <v>0.576670179699366</v>
      </c>
      <c r="R151" s="23"/>
      <c r="S151" s="7">
        <v>911.7242352941175</v>
      </c>
      <c r="T151" s="23">
        <v>0.161770431405048</v>
      </c>
      <c r="U151" s="23">
        <f t="shared" si="47"/>
        <v>1.4749002286596686</v>
      </c>
      <c r="V151" s="25">
        <v>568.89</v>
      </c>
      <c r="W151" s="23">
        <v>2.2756089000401407</v>
      </c>
      <c r="X151" s="9">
        <f t="shared" si="52"/>
        <v>12.945711471438356</v>
      </c>
      <c r="Y151" s="23">
        <v>99.50946993464052</v>
      </c>
      <c r="Z151" s="23">
        <v>1.1010744426117953</v>
      </c>
      <c r="AA151" s="9">
        <f t="shared" si="50"/>
        <v>1.0956733414287951</v>
      </c>
      <c r="AB151" s="9"/>
      <c r="AC151" s="7">
        <v>310.0564312381158</v>
      </c>
      <c r="AD151" s="20">
        <v>1.149</v>
      </c>
      <c r="AE151" s="9">
        <f t="shared" si="48"/>
        <v>3.5625483949259507</v>
      </c>
      <c r="AF151" s="23">
        <f t="shared" si="63"/>
        <v>47.13606470588235</v>
      </c>
      <c r="AG151" s="23">
        <v>1.1010744426117953</v>
      </c>
      <c r="AH151" s="9">
        <f t="shared" si="51"/>
        <v>0.5190031617294292</v>
      </c>
      <c r="AI151" s="9"/>
      <c r="AJ151" s="11">
        <v>9.114059031890548</v>
      </c>
      <c r="AK151" s="7">
        <f t="shared" si="53"/>
        <v>1580.123705228758</v>
      </c>
      <c r="AL151" s="10">
        <f t="shared" si="60"/>
        <v>173.37211660576546</v>
      </c>
      <c r="AM151" s="9">
        <f t="shared" si="54"/>
        <v>19.27157774424556</v>
      </c>
      <c r="AN151" s="9">
        <f t="shared" si="55"/>
        <v>81.99244121050643</v>
      </c>
      <c r="AO151" s="9">
        <f t="shared" si="61"/>
        <v>2.1144890193066934</v>
      </c>
      <c r="AP151" s="9">
        <f t="shared" si="56"/>
        <v>15.516285041526821</v>
      </c>
      <c r="AQ151" s="9">
        <f t="shared" si="62"/>
        <v>6.402226009636273</v>
      </c>
      <c r="AR151" s="9">
        <f t="shared" si="57"/>
        <v>4.08155155665538</v>
      </c>
      <c r="AS151" s="44"/>
      <c r="AT151" s="44"/>
      <c r="AU151" s="44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 s="32"/>
      <c r="BU151" s="32"/>
      <c r="BV151" s="32"/>
      <c r="BW151" s="32"/>
      <c r="BX151" s="32"/>
      <c r="BY151" s="32"/>
      <c r="BZ151"/>
      <c r="CA151"/>
      <c r="CB151"/>
      <c r="CC151"/>
      <c r="CD151"/>
      <c r="CE151" s="3"/>
      <c r="CF151" s="21"/>
      <c r="CG151" s="21"/>
      <c r="CH151" s="21"/>
      <c r="CI151" s="21"/>
      <c r="CJ151" s="21"/>
      <c r="CK151" s="21"/>
    </row>
    <row r="152" spans="1:89" s="24" customFormat="1" ht="12.75">
      <c r="A152" s="21" t="s">
        <v>20</v>
      </c>
      <c r="B152" s="21">
        <v>2002</v>
      </c>
      <c r="C152" s="21">
        <v>1.1</v>
      </c>
      <c r="D152" s="21" t="s">
        <v>8</v>
      </c>
      <c r="E152" s="21">
        <v>1</v>
      </c>
      <c r="F152" s="21" t="s">
        <v>22</v>
      </c>
      <c r="G152" s="21">
        <v>5</v>
      </c>
      <c r="H152" s="21"/>
      <c r="I152" s="25">
        <v>1791.980931547619</v>
      </c>
      <c r="J152" s="23">
        <v>0.4206780911638699</v>
      </c>
      <c r="K152" s="23">
        <f t="shared" si="45"/>
        <v>7.538471176855058</v>
      </c>
      <c r="L152" s="25">
        <v>292.052</v>
      </c>
      <c r="M152" s="23">
        <v>1.9569505507368863</v>
      </c>
      <c r="N152" s="23">
        <f t="shared" si="49"/>
        <v>5.715313222438092</v>
      </c>
      <c r="O152" s="60">
        <v>25.985934523809522</v>
      </c>
      <c r="P152" s="23">
        <v>1.1628325695150332</v>
      </c>
      <c r="Q152" s="23">
        <f t="shared" si="46"/>
        <v>0.30217291013570835</v>
      </c>
      <c r="R152" s="23"/>
      <c r="S152" s="7">
        <v>331.309831845238</v>
      </c>
      <c r="T152" s="23">
        <v>0.4206780911638699</v>
      </c>
      <c r="U152" s="23">
        <f t="shared" si="47"/>
        <v>1.3937478764447744</v>
      </c>
      <c r="V152" s="25">
        <v>292.052</v>
      </c>
      <c r="W152" s="23">
        <v>1.9569505507368863</v>
      </c>
      <c r="X152" s="9">
        <f t="shared" si="52"/>
        <v>5.715313222438092</v>
      </c>
      <c r="Y152" s="23">
        <v>49.37327559523809</v>
      </c>
      <c r="Z152" s="23">
        <v>1.1628325695150332</v>
      </c>
      <c r="AA152" s="9">
        <f t="shared" si="50"/>
        <v>0.574128529257846</v>
      </c>
      <c r="AB152" s="9"/>
      <c r="AC152" s="7">
        <v>287.52896264552226</v>
      </c>
      <c r="AD152" s="20">
        <v>1.145</v>
      </c>
      <c r="AE152" s="9">
        <f t="shared" si="48"/>
        <v>3.29220662229123</v>
      </c>
      <c r="AF152" s="23">
        <f t="shared" si="63"/>
        <v>23.38734107142857</v>
      </c>
      <c r="AG152" s="23">
        <v>1.1628325695150332</v>
      </c>
      <c r="AH152" s="9">
        <f t="shared" si="51"/>
        <v>0.2719556191221375</v>
      </c>
      <c r="AI152" s="9"/>
      <c r="AJ152" s="11">
        <v>6.2189720157808885</v>
      </c>
      <c r="AK152" s="7">
        <f t="shared" si="53"/>
        <v>672.7351074404761</v>
      </c>
      <c r="AL152" s="10">
        <f t="shared" si="60"/>
        <v>108.17464779281593</v>
      </c>
      <c r="AM152" s="9">
        <f t="shared" si="54"/>
        <v>13.555957309428857</v>
      </c>
      <c r="AN152" s="9">
        <f t="shared" si="55"/>
        <v>49.62652891895393</v>
      </c>
      <c r="AO152" s="9">
        <f t="shared" si="61"/>
        <v>2.179774611467953</v>
      </c>
      <c r="AP152" s="9">
        <f t="shared" si="56"/>
        <v>7.683189628140713</v>
      </c>
      <c r="AQ152" s="9">
        <f t="shared" si="62"/>
        <v>1.4642176123598247</v>
      </c>
      <c r="AR152" s="9">
        <f t="shared" si="57"/>
        <v>3.564162241413367</v>
      </c>
      <c r="AS152" s="44"/>
      <c r="AT152" s="44"/>
      <c r="AU152" s="44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Z152"/>
      <c r="CA152"/>
      <c r="CB152"/>
      <c r="CC152"/>
      <c r="CD152"/>
      <c r="CE152" s="3"/>
      <c r="CF152" s="21"/>
      <c r="CG152" s="21"/>
      <c r="CH152" s="21"/>
      <c r="CI152" s="21"/>
      <c r="CJ152" s="21"/>
      <c r="CK152" s="21"/>
    </row>
    <row r="153" spans="1:89" s="24" customFormat="1" ht="12.75">
      <c r="A153" s="21" t="s">
        <v>20</v>
      </c>
      <c r="B153" s="21">
        <v>2002</v>
      </c>
      <c r="C153" s="21">
        <v>1.2</v>
      </c>
      <c r="D153" s="21" t="s">
        <v>9</v>
      </c>
      <c r="E153" s="21">
        <v>1</v>
      </c>
      <c r="F153" s="21" t="s">
        <v>22</v>
      </c>
      <c r="G153" s="21">
        <v>5</v>
      </c>
      <c r="H153" s="21"/>
      <c r="I153" s="25">
        <v>3498.591081942337</v>
      </c>
      <c r="J153" s="23">
        <v>0.28149188255289237</v>
      </c>
      <c r="K153" s="23">
        <f t="shared" si="45"/>
        <v>9.84824989938709</v>
      </c>
      <c r="L153" s="25">
        <v>575.293</v>
      </c>
      <c r="M153" s="23">
        <v>2.156214063808833</v>
      </c>
      <c r="N153" s="23">
        <f t="shared" si="49"/>
        <v>12.40454857410775</v>
      </c>
      <c r="O153" s="60">
        <v>52.18250379362671</v>
      </c>
      <c r="P153" s="23">
        <v>1.22130981940462</v>
      </c>
      <c r="Q153" s="23">
        <f t="shared" si="46"/>
        <v>0.6373100428427513</v>
      </c>
      <c r="R153" s="23"/>
      <c r="S153" s="7">
        <v>582.7515128983309</v>
      </c>
      <c r="T153" s="23">
        <v>0.28149188255289237</v>
      </c>
      <c r="U153" s="23">
        <f t="shared" si="47"/>
        <v>1.6403982042629732</v>
      </c>
      <c r="V153" s="25">
        <v>575.293</v>
      </c>
      <c r="W153" s="23">
        <v>2.156214063808833</v>
      </c>
      <c r="X153" s="9">
        <f t="shared" si="52"/>
        <v>12.40454857410775</v>
      </c>
      <c r="Y153" s="23">
        <v>99.14675720789074</v>
      </c>
      <c r="Z153" s="23">
        <v>1.22130981940462</v>
      </c>
      <c r="AA153" s="9">
        <f t="shared" si="50"/>
        <v>1.2108890814012274</v>
      </c>
      <c r="AB153" s="9"/>
      <c r="AC153" s="7">
        <v>406.5095666685944</v>
      </c>
      <c r="AD153" s="20">
        <v>1.019</v>
      </c>
      <c r="AE153" s="9">
        <f t="shared" si="48"/>
        <v>4.142332484352976</v>
      </c>
      <c r="AF153" s="23">
        <f t="shared" si="63"/>
        <v>46.964253414264036</v>
      </c>
      <c r="AG153" s="23">
        <v>1.22130981940462</v>
      </c>
      <c r="AH153" s="9">
        <f t="shared" si="51"/>
        <v>0.5735790385584761</v>
      </c>
      <c r="AI153" s="9"/>
      <c r="AJ153" s="11">
        <v>9.550848710787763</v>
      </c>
      <c r="AK153" s="7">
        <f t="shared" si="53"/>
        <v>1257.1912701062217</v>
      </c>
      <c r="AL153" s="10">
        <f t="shared" si="60"/>
        <v>131.6313668214861</v>
      </c>
      <c r="AM153" s="9">
        <f t="shared" si="54"/>
        <v>22.890108516337595</v>
      </c>
      <c r="AN153" s="9">
        <f t="shared" si="55"/>
        <v>54.922905638866396</v>
      </c>
      <c r="AO153" s="9">
        <f t="shared" si="61"/>
        <v>2.3966570102281097</v>
      </c>
      <c r="AP153" s="9">
        <f t="shared" si="56"/>
        <v>15.25583585977195</v>
      </c>
      <c r="AQ153" s="9">
        <f t="shared" si="62"/>
        <v>5.704987148984188</v>
      </c>
      <c r="AR153" s="9">
        <f t="shared" si="57"/>
        <v>4.715911522911452</v>
      </c>
      <c r="AS153" s="44"/>
      <c r="AT153" s="44"/>
      <c r="AU153" s="44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Z153"/>
      <c r="CA153"/>
      <c r="CB153"/>
      <c r="CC153"/>
      <c r="CD153"/>
      <c r="CE153" s="3"/>
      <c r="CF153" s="21"/>
      <c r="CG153" s="21"/>
      <c r="CH153" s="21"/>
      <c r="CI153" s="21"/>
      <c r="CJ153" s="21"/>
      <c r="CK153" s="21"/>
    </row>
    <row r="154" spans="1:89" s="24" customFormat="1" ht="12.75">
      <c r="A154" s="21" t="s">
        <v>20</v>
      </c>
      <c r="B154" s="21">
        <v>2002</v>
      </c>
      <c r="C154" s="21">
        <v>2.1</v>
      </c>
      <c r="D154" s="21" t="s">
        <v>8</v>
      </c>
      <c r="E154" s="21">
        <v>2</v>
      </c>
      <c r="F154" s="21" t="s">
        <v>22</v>
      </c>
      <c r="G154" s="21">
        <v>5</v>
      </c>
      <c r="H154" s="21"/>
      <c r="I154" s="25">
        <v>1569.733898809524</v>
      </c>
      <c r="J154" s="23">
        <v>0.4235593395652793</v>
      </c>
      <c r="K154" s="23">
        <f t="shared" si="45"/>
        <v>6.648754534729929</v>
      </c>
      <c r="L154" s="25">
        <v>255.079</v>
      </c>
      <c r="M154" s="23">
        <v>2.102789987818275</v>
      </c>
      <c r="N154" s="23">
        <f t="shared" si="49"/>
        <v>5.363775673026978</v>
      </c>
      <c r="O154" s="60">
        <v>23.458511904761902</v>
      </c>
      <c r="P154" s="23">
        <v>1.8983054099214514</v>
      </c>
      <c r="Q154" s="23">
        <f t="shared" si="46"/>
        <v>0.4453142005751629</v>
      </c>
      <c r="R154" s="23"/>
      <c r="S154" s="7">
        <v>238.929686011905</v>
      </c>
      <c r="T154" s="23">
        <v>0.4235593395652793</v>
      </c>
      <c r="U154" s="23">
        <f t="shared" si="47"/>
        <v>1.0120090000974205</v>
      </c>
      <c r="V154" s="25">
        <v>255.079</v>
      </c>
      <c r="W154" s="23">
        <v>2.102789987818275</v>
      </c>
      <c r="X154" s="9">
        <f t="shared" si="52"/>
        <v>5.363775673026978</v>
      </c>
      <c r="Y154" s="23">
        <v>44.571172619047616</v>
      </c>
      <c r="Z154" s="23">
        <v>1.8983054099214514</v>
      </c>
      <c r="AA154" s="9">
        <f t="shared" si="50"/>
        <v>0.8460969810928095</v>
      </c>
      <c r="AB154" s="9"/>
      <c r="AC154" s="7">
        <v>180.87230253030756</v>
      </c>
      <c r="AD154" s="20">
        <v>1.1185</v>
      </c>
      <c r="AE154" s="9">
        <f t="shared" si="48"/>
        <v>2.0230567038014904</v>
      </c>
      <c r="AF154" s="23">
        <f t="shared" si="63"/>
        <v>21.112660714285713</v>
      </c>
      <c r="AG154" s="23">
        <v>1.8983054099214514</v>
      </c>
      <c r="AH154" s="9">
        <f t="shared" si="51"/>
        <v>0.40078278051764665</v>
      </c>
      <c r="AI154" s="9"/>
      <c r="AJ154" s="11">
        <v>4.741055312045538</v>
      </c>
      <c r="AK154" s="7">
        <f t="shared" si="53"/>
        <v>538.5798586309527</v>
      </c>
      <c r="AL154" s="10">
        <f t="shared" si="60"/>
        <v>113.59915107140593</v>
      </c>
      <c r="AM154" s="9">
        <f t="shared" si="54"/>
        <v>12.45784440833207</v>
      </c>
      <c r="AN154" s="9">
        <f t="shared" si="55"/>
        <v>43.23218696412191</v>
      </c>
      <c r="AO154" s="9">
        <f t="shared" si="61"/>
        <v>2.627652197324209</v>
      </c>
      <c r="AP154" s="9">
        <f t="shared" si="56"/>
        <v>7.221881654217208</v>
      </c>
      <c r="AQ154" s="9">
        <f t="shared" si="62"/>
        <v>2.48082634217167</v>
      </c>
      <c r="AR154" s="9">
        <f t="shared" si="57"/>
        <v>2.423839484319137</v>
      </c>
      <c r="AS154" s="44"/>
      <c r="AT154" s="44"/>
      <c r="AU154" s="4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Z154"/>
      <c r="CA154"/>
      <c r="CB154"/>
      <c r="CC154"/>
      <c r="CD154"/>
      <c r="CE154" s="3"/>
      <c r="CF154" s="21"/>
      <c r="CG154" s="21"/>
      <c r="CH154" s="21"/>
      <c r="CI154" s="21"/>
      <c r="CJ154" s="21"/>
      <c r="CK154" s="21"/>
    </row>
    <row r="155" spans="1:89" s="24" customFormat="1" ht="12.75">
      <c r="A155" s="21" t="s">
        <v>20</v>
      </c>
      <c r="B155" s="21">
        <v>2002</v>
      </c>
      <c r="C155" s="21">
        <v>2.2</v>
      </c>
      <c r="D155" s="21" t="s">
        <v>9</v>
      </c>
      <c r="E155" s="21">
        <v>2</v>
      </c>
      <c r="F155" s="21" t="s">
        <v>22</v>
      </c>
      <c r="G155" s="21">
        <v>5</v>
      </c>
      <c r="H155" s="21"/>
      <c r="I155" s="25">
        <v>2530.3679833080428</v>
      </c>
      <c r="J155" s="23">
        <v>0.2375061001623478</v>
      </c>
      <c r="K155" s="23">
        <f t="shared" si="45"/>
        <v>6.00977831691158</v>
      </c>
      <c r="L155" s="25">
        <v>416.749</v>
      </c>
      <c r="M155" s="23">
        <v>2.0599840619287857</v>
      </c>
      <c r="N155" s="23">
        <f t="shared" si="49"/>
        <v>8.584962978247596</v>
      </c>
      <c r="O155" s="60">
        <v>37.84004552352049</v>
      </c>
      <c r="P155" s="23">
        <v>1.3416547375986845</v>
      </c>
      <c r="Q155" s="23">
        <f t="shared" si="46"/>
        <v>0.5076827634758115</v>
      </c>
      <c r="R155" s="23"/>
      <c r="S155" s="7">
        <v>546.6917663125951</v>
      </c>
      <c r="T155" s="23">
        <v>0.2375061001623478</v>
      </c>
      <c r="U155" s="23">
        <f t="shared" si="47"/>
        <v>1.2984262940777003</v>
      </c>
      <c r="V155" s="25">
        <v>416.749</v>
      </c>
      <c r="W155" s="23">
        <v>2.0599840619287857</v>
      </c>
      <c r="X155" s="9">
        <f t="shared" si="52"/>
        <v>8.584962978247596</v>
      </c>
      <c r="Y155" s="23">
        <v>71.89608649468892</v>
      </c>
      <c r="Z155" s="23">
        <v>1.3416547375986845</v>
      </c>
      <c r="AA155" s="9">
        <f t="shared" si="50"/>
        <v>0.9645972506040418</v>
      </c>
      <c r="AB155" s="9"/>
      <c r="AC155" s="7">
        <v>267.33941308242976</v>
      </c>
      <c r="AD155" s="20">
        <v>0.8240000000000001</v>
      </c>
      <c r="AE155" s="9">
        <f t="shared" si="48"/>
        <v>2.2028767637992215</v>
      </c>
      <c r="AF155" s="23">
        <f t="shared" si="63"/>
        <v>34.05604097116843</v>
      </c>
      <c r="AG155" s="23">
        <v>1.3416547375986845</v>
      </c>
      <c r="AH155" s="9">
        <f t="shared" si="51"/>
        <v>0.45691448712823024</v>
      </c>
      <c r="AI155" s="9"/>
      <c r="AJ155" s="11">
        <v>7.256574758928066</v>
      </c>
      <c r="AK155" s="7">
        <f t="shared" si="53"/>
        <v>1035.336852807284</v>
      </c>
      <c r="AL155" s="10">
        <f t="shared" si="60"/>
        <v>142.6756957934549</v>
      </c>
      <c r="AM155" s="9">
        <f t="shared" si="54"/>
        <v>15.102424058634988</v>
      </c>
      <c r="AN155" s="9">
        <f t="shared" si="55"/>
        <v>68.55434920828607</v>
      </c>
      <c r="AO155" s="9">
        <f t="shared" si="61"/>
        <v>2.0812056046213603</v>
      </c>
      <c r="AP155" s="9">
        <f t="shared" si="56"/>
        <v>10.847986522929338</v>
      </c>
      <c r="AQ155" s="9">
        <f t="shared" si="62"/>
        <v>3.591411764001272</v>
      </c>
      <c r="AR155" s="9">
        <f t="shared" si="57"/>
        <v>2.6597912509274515</v>
      </c>
      <c r="AS155" s="44"/>
      <c r="AT155" s="44"/>
      <c r="AU155" s="44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Z155"/>
      <c r="CA155"/>
      <c r="CB155"/>
      <c r="CC155"/>
      <c r="CD155"/>
      <c r="CE155" s="3"/>
      <c r="CF155" s="21"/>
      <c r="CG155" s="21"/>
      <c r="CH155" s="21"/>
      <c r="CI155" s="21"/>
      <c r="CJ155" s="21"/>
      <c r="CK155" s="21"/>
    </row>
    <row r="156" spans="1:89" s="24" customFormat="1" ht="12.75">
      <c r="A156" s="21" t="s">
        <v>20</v>
      </c>
      <c r="B156" s="21">
        <v>2002</v>
      </c>
      <c r="C156" s="21">
        <v>3.1</v>
      </c>
      <c r="D156" s="21" t="s">
        <v>8</v>
      </c>
      <c r="E156" s="21">
        <v>3</v>
      </c>
      <c r="F156" s="21" t="s">
        <v>22</v>
      </c>
      <c r="G156" s="21">
        <v>5</v>
      </c>
      <c r="H156" s="21"/>
      <c r="I156" s="25">
        <v>2077.737638392857</v>
      </c>
      <c r="J156" s="23">
        <v>0.29378335138317174</v>
      </c>
      <c r="K156" s="23">
        <f t="shared" si="45"/>
        <v>6.104047267020102</v>
      </c>
      <c r="L156" s="25">
        <v>340.684</v>
      </c>
      <c r="M156" s="23">
        <v>1.9584954963025634</v>
      </c>
      <c r="N156" s="23">
        <f t="shared" si="49"/>
        <v>6.672280796623426</v>
      </c>
      <c r="O156" s="60">
        <v>29.723741071428567</v>
      </c>
      <c r="P156" s="23">
        <v>1.2606509106944155</v>
      </c>
      <c r="Q156" s="23">
        <f t="shared" si="46"/>
        <v>0.37471261250941423</v>
      </c>
      <c r="R156" s="23"/>
      <c r="S156" s="7">
        <v>347.72398660714293</v>
      </c>
      <c r="T156" s="23">
        <v>0.29378335138317174</v>
      </c>
      <c r="U156" s="23">
        <f t="shared" si="47"/>
        <v>1.0215551814176358</v>
      </c>
      <c r="V156" s="25">
        <v>340.684</v>
      </c>
      <c r="W156" s="23">
        <v>1.9584954963025634</v>
      </c>
      <c r="X156" s="9">
        <f t="shared" si="52"/>
        <v>6.672280796623426</v>
      </c>
      <c r="Y156" s="23">
        <v>56.47510803571427</v>
      </c>
      <c r="Z156" s="23">
        <v>1.2606509106944155</v>
      </c>
      <c r="AA156" s="9">
        <f t="shared" si="50"/>
        <v>0.7119539637678869</v>
      </c>
      <c r="AB156" s="9"/>
      <c r="AC156" s="7">
        <v>259.5825845155949</v>
      </c>
      <c r="AD156" s="20">
        <v>1.1505</v>
      </c>
      <c r="AE156" s="9">
        <f t="shared" si="48"/>
        <v>2.986497634851919</v>
      </c>
      <c r="AF156" s="23">
        <f t="shared" si="63"/>
        <v>26.751366964285705</v>
      </c>
      <c r="AG156" s="23">
        <v>1.2606509106944155</v>
      </c>
      <c r="AH156" s="9">
        <f t="shared" si="51"/>
        <v>0.33724135125847277</v>
      </c>
      <c r="AI156" s="9"/>
      <c r="AJ156" s="11">
        <v>5.3913152786222005</v>
      </c>
      <c r="AK156" s="7">
        <f t="shared" si="53"/>
        <v>744.8830946428571</v>
      </c>
      <c r="AL156" s="10">
        <f t="shared" si="60"/>
        <v>138.16351968813422</v>
      </c>
      <c r="AM156" s="9">
        <f t="shared" si="54"/>
        <v>13.151040676152942</v>
      </c>
      <c r="AN156" s="9">
        <f t="shared" si="55"/>
        <v>56.64061977951063</v>
      </c>
      <c r="AO156" s="9">
        <f t="shared" si="61"/>
        <v>2.4393009862175616</v>
      </c>
      <c r="AP156" s="9">
        <f t="shared" si="56"/>
        <v>8.405789941808948</v>
      </c>
      <c r="AQ156" s="9">
        <f t="shared" si="62"/>
        <v>3.014474663186747</v>
      </c>
      <c r="AR156" s="9">
        <f t="shared" si="57"/>
        <v>3.3237389861103916</v>
      </c>
      <c r="AS156" s="44"/>
      <c r="AT156" s="44"/>
      <c r="AU156" s="44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Z156"/>
      <c r="CA156"/>
      <c r="CB156"/>
      <c r="CC156"/>
      <c r="CD156"/>
      <c r="CE156" s="3"/>
      <c r="CF156" s="21"/>
      <c r="CG156" s="21"/>
      <c r="CH156" s="21"/>
      <c r="CI156" s="21"/>
      <c r="CJ156" s="21"/>
      <c r="CK156" s="21"/>
    </row>
    <row r="157" spans="1:89" s="24" customFormat="1" ht="12.75">
      <c r="A157" s="21" t="s">
        <v>20</v>
      </c>
      <c r="B157" s="21">
        <v>2002</v>
      </c>
      <c r="C157" s="21">
        <v>3.2</v>
      </c>
      <c r="D157" s="21" t="s">
        <v>9</v>
      </c>
      <c r="E157" s="21">
        <v>3</v>
      </c>
      <c r="F157" s="21" t="s">
        <v>22</v>
      </c>
      <c r="G157" s="21">
        <v>5</v>
      </c>
      <c r="H157" s="21"/>
      <c r="I157" s="25">
        <v>3026.6095250379362</v>
      </c>
      <c r="J157" s="23">
        <v>0.12422437749675558</v>
      </c>
      <c r="K157" s="23">
        <f t="shared" si="45"/>
        <v>3.759786841735887</v>
      </c>
      <c r="L157" s="25">
        <v>497.5</v>
      </c>
      <c r="M157" s="23">
        <v>2.04139283357379</v>
      </c>
      <c r="N157" s="23">
        <f t="shared" si="49"/>
        <v>10.155929347029605</v>
      </c>
      <c r="O157" s="60">
        <v>45.82493171471927</v>
      </c>
      <c r="P157" s="23">
        <v>1.461136156442162</v>
      </c>
      <c r="Q157" s="23">
        <f t="shared" si="46"/>
        <v>0.6695646459486945</v>
      </c>
      <c r="R157" s="23"/>
      <c r="S157" s="7">
        <v>707.9217010622156</v>
      </c>
      <c r="T157" s="23">
        <v>0.12422437749675558</v>
      </c>
      <c r="U157" s="23">
        <f t="shared" si="47"/>
        <v>0.8794113263089802</v>
      </c>
      <c r="V157" s="25">
        <v>497.5</v>
      </c>
      <c r="W157" s="23">
        <v>2.04139283357379</v>
      </c>
      <c r="X157" s="9">
        <f t="shared" si="52"/>
        <v>10.155929347029605</v>
      </c>
      <c r="Y157" s="23">
        <v>87.06737025796662</v>
      </c>
      <c r="Z157" s="23">
        <v>1.461136156442162</v>
      </c>
      <c r="AA157" s="9">
        <f t="shared" si="50"/>
        <v>1.2721728273025197</v>
      </c>
      <c r="AB157" s="9"/>
      <c r="AC157" s="7">
        <v>336.77042222664693</v>
      </c>
      <c r="AD157" s="20">
        <v>1.0955</v>
      </c>
      <c r="AE157" s="9">
        <f t="shared" si="48"/>
        <v>3.689319975492917</v>
      </c>
      <c r="AF157" s="23">
        <f t="shared" si="63"/>
        <v>41.242438543247346</v>
      </c>
      <c r="AG157" s="23">
        <v>1.461136156442162</v>
      </c>
      <c r="AH157" s="9">
        <f t="shared" si="51"/>
        <v>0.6026081813538251</v>
      </c>
      <c r="AI157" s="9"/>
      <c r="AJ157" s="11">
        <v>8.078043610678757</v>
      </c>
      <c r="AK157" s="7">
        <f t="shared" si="53"/>
        <v>1292.4890713201821</v>
      </c>
      <c r="AL157" s="10">
        <f t="shared" si="60"/>
        <v>160.0002591730971</v>
      </c>
      <c r="AM157" s="9">
        <f t="shared" si="54"/>
        <v>14.585280834714187</v>
      </c>
      <c r="AN157" s="9">
        <f t="shared" si="55"/>
        <v>88.61598799276804</v>
      </c>
      <c r="AO157" s="9">
        <f t="shared" si="61"/>
        <v>1.8055461863851785</v>
      </c>
      <c r="AP157" s="9">
        <f t="shared" si="56"/>
        <v>12.307513500641106</v>
      </c>
      <c r="AQ157" s="9">
        <f t="shared" si="62"/>
        <v>4.229469889962349</v>
      </c>
      <c r="AR157" s="9">
        <f t="shared" si="57"/>
        <v>4.291928156846742</v>
      </c>
      <c r="AS157" s="44"/>
      <c r="AT157" s="44"/>
      <c r="AU157" s="44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Z157"/>
      <c r="CA157"/>
      <c r="CB157"/>
      <c r="CC157"/>
      <c r="CD157"/>
      <c r="CE157" s="3"/>
      <c r="CF157" s="21"/>
      <c r="CG157" s="21"/>
      <c r="CH157" s="21"/>
      <c r="CI157" s="21"/>
      <c r="CJ157" s="21"/>
      <c r="CK157" s="21"/>
    </row>
    <row r="158" spans="1:89" s="24" customFormat="1" ht="12.75">
      <c r="A158" s="21" t="s">
        <v>20</v>
      </c>
      <c r="B158" s="21">
        <v>2003</v>
      </c>
      <c r="C158" s="21">
        <v>1.1</v>
      </c>
      <c r="D158" s="21" t="s">
        <v>8</v>
      </c>
      <c r="E158" s="21">
        <v>1</v>
      </c>
      <c r="F158" s="21" t="s">
        <v>21</v>
      </c>
      <c r="G158" s="21">
        <v>6</v>
      </c>
      <c r="H158" s="21"/>
      <c r="I158" s="25">
        <v>2597.833023255814</v>
      </c>
      <c r="J158" s="23">
        <v>0.24538937764285376</v>
      </c>
      <c r="K158" s="23">
        <f aca="true" t="shared" si="64" ref="K158:K169">I158*J158/100</f>
        <v>6.374806287967975</v>
      </c>
      <c r="L158" s="25">
        <v>416</v>
      </c>
      <c r="M158" s="23">
        <v>2.236903982485714</v>
      </c>
      <c r="N158" s="23">
        <f>L158*M158/100</f>
        <v>9.30552056714057</v>
      </c>
      <c r="O158" s="60">
        <v>34.50648289581067</v>
      </c>
      <c r="P158" s="23">
        <v>1.0657083359228086</v>
      </c>
      <c r="Q158" s="23">
        <v>0.3677384646544325</v>
      </c>
      <c r="R158" s="23"/>
      <c r="S158" s="7">
        <f>I158-I146</f>
        <v>550.2213953488372</v>
      </c>
      <c r="T158" s="23">
        <v>0.24538937764285376</v>
      </c>
      <c r="U158" s="23">
        <f t="shared" si="47"/>
        <v>1.3501848577043376</v>
      </c>
      <c r="V158" s="25">
        <f>L158</f>
        <v>416</v>
      </c>
      <c r="W158" s="23">
        <f>M158</f>
        <v>2.236903982485714</v>
      </c>
      <c r="X158" s="9">
        <f t="shared" si="52"/>
        <v>9.30552056714057</v>
      </c>
      <c r="Y158" s="23">
        <f>1.9*O158</f>
        <v>65.56231750204027</v>
      </c>
      <c r="Z158" s="23">
        <v>1.5887815091136552</v>
      </c>
      <c r="AA158" s="9">
        <f t="shared" si="50"/>
        <v>1.0416419774188015</v>
      </c>
      <c r="AB158" s="9"/>
      <c r="AC158" s="7">
        <v>225.28596000000002</v>
      </c>
      <c r="AD158" s="20">
        <v>1.0285</v>
      </c>
      <c r="AE158" s="9">
        <v>2.3170660986000002</v>
      </c>
      <c r="AF158" s="23">
        <f t="shared" si="63"/>
        <v>31.055834606229602</v>
      </c>
      <c r="AG158" s="23">
        <v>1.0657083359228086</v>
      </c>
      <c r="AH158" s="9">
        <f t="shared" si="51"/>
        <v>0.33096461818898926</v>
      </c>
      <c r="AI158" s="9"/>
      <c r="AJ158" s="11">
        <v>6.4991058508619926</v>
      </c>
      <c r="AK158" s="7">
        <f t="shared" si="53"/>
        <v>1031.7837128508775</v>
      </c>
      <c r="AL158" s="10">
        <f t="shared" si="60"/>
        <v>158.75779476864952</v>
      </c>
      <c r="AM158" s="9">
        <f t="shared" si="54"/>
        <v>16.04806531976298</v>
      </c>
      <c r="AN158" s="9">
        <f t="shared" si="55"/>
        <v>64.29333955789983</v>
      </c>
      <c r="AO158" s="9">
        <f t="shared" si="61"/>
        <v>2.4692728027555493</v>
      </c>
      <c r="AP158" s="9">
        <f t="shared" si="56"/>
        <v>11.697347402263711</v>
      </c>
      <c r="AQ158" s="9">
        <f t="shared" si="62"/>
        <v>5.198241551401718</v>
      </c>
      <c r="AR158" s="9">
        <f t="shared" si="57"/>
        <v>2.6480307167889894</v>
      </c>
      <c r="AS158" s="44"/>
      <c r="AT158" s="44"/>
      <c r="AU158" s="44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Z158"/>
      <c r="CA158"/>
      <c r="CB158"/>
      <c r="CC158"/>
      <c r="CD158"/>
      <c r="CE158" s="3"/>
      <c r="CF158" s="21"/>
      <c r="CG158" s="21"/>
      <c r="CH158" s="21"/>
      <c r="CI158" s="21"/>
      <c r="CJ158" s="21"/>
      <c r="CK158" s="21"/>
    </row>
    <row r="159" spans="1:89" s="24" customFormat="1" ht="12.75">
      <c r="A159" s="21" t="s">
        <v>20</v>
      </c>
      <c r="B159" s="21">
        <v>2003</v>
      </c>
      <c r="C159" s="21">
        <v>1.2</v>
      </c>
      <c r="D159" s="21" t="s">
        <v>9</v>
      </c>
      <c r="E159" s="21">
        <v>1</v>
      </c>
      <c r="F159" s="21" t="s">
        <v>21</v>
      </c>
      <c r="G159" s="21">
        <v>6</v>
      </c>
      <c r="H159" s="21"/>
      <c r="I159" s="25">
        <v>3834.4737647058823</v>
      </c>
      <c r="J159" s="23">
        <v>0.1998500146964688</v>
      </c>
      <c r="K159" s="23">
        <f t="shared" si="64"/>
        <v>7.663196382296946</v>
      </c>
      <c r="L159" s="25">
        <v>616.09</v>
      </c>
      <c r="M159" s="23">
        <v>2.0945813884788995</v>
      </c>
      <c r="N159" s="23">
        <f aca="true" t="shared" si="65" ref="N159:N169">L159*M159/100</f>
        <v>12.904506476279654</v>
      </c>
      <c r="O159" s="60">
        <v>55.12977558733944</v>
      </c>
      <c r="P159" s="23">
        <v>0.6776158623715298</v>
      </c>
      <c r="Q159" s="23">
        <v>0.37356810426963927</v>
      </c>
      <c r="R159" s="23"/>
      <c r="S159" s="7">
        <f aca="true" t="shared" si="66" ref="S159:S169">I159-I147</f>
        <v>693.5938823529409</v>
      </c>
      <c r="T159" s="23">
        <v>0.1998500146964688</v>
      </c>
      <c r="U159" s="23">
        <f t="shared" si="47"/>
        <v>1.386147475816161</v>
      </c>
      <c r="V159" s="25">
        <f aca="true" t="shared" si="67" ref="V159:W169">L159</f>
        <v>616.09</v>
      </c>
      <c r="W159" s="23">
        <f t="shared" si="67"/>
        <v>2.0945813884788995</v>
      </c>
      <c r="X159" s="9">
        <f t="shared" si="52"/>
        <v>12.904506476279654</v>
      </c>
      <c r="Y159" s="23">
        <f aca="true" t="shared" si="68" ref="Y159:Y169">1.9*O159</f>
        <v>104.74657361594492</v>
      </c>
      <c r="Z159" s="23">
        <v>1.78779673302432</v>
      </c>
      <c r="AA159" s="9">
        <f t="shared" si="50"/>
        <v>1.8726558210607778</v>
      </c>
      <c r="AB159" s="9"/>
      <c r="AC159" s="7">
        <v>317.39898</v>
      </c>
      <c r="AD159" s="20">
        <v>1.215</v>
      </c>
      <c r="AE159" s="9">
        <v>3.856397606999999</v>
      </c>
      <c r="AF159" s="23">
        <f t="shared" si="63"/>
        <v>49.61679802860549</v>
      </c>
      <c r="AG159" s="23">
        <v>0.6776158623715298</v>
      </c>
      <c r="AH159" s="9">
        <f t="shared" si="51"/>
        <v>0.3362112938426753</v>
      </c>
      <c r="AI159" s="9"/>
      <c r="AJ159" s="11">
        <v>10.127041004391302</v>
      </c>
      <c r="AK159" s="7">
        <f t="shared" si="53"/>
        <v>1414.430455968886</v>
      </c>
      <c r="AL159" s="10">
        <f t="shared" si="60"/>
        <v>139.66868064971385</v>
      </c>
      <c r="AM159" s="9">
        <f t="shared" si="54"/>
        <v>20.94127096284624</v>
      </c>
      <c r="AN159" s="9">
        <f t="shared" si="55"/>
        <v>67.54272262072116</v>
      </c>
      <c r="AO159" s="9">
        <f t="shared" si="61"/>
        <v>2.067856835354538</v>
      </c>
      <c r="AP159" s="9">
        <f t="shared" si="56"/>
        <v>16.16330977315659</v>
      </c>
      <c r="AQ159" s="9">
        <f t="shared" si="62"/>
        <v>6.036268768765289</v>
      </c>
      <c r="AR159" s="9">
        <f t="shared" si="57"/>
        <v>4.192608900842674</v>
      </c>
      <c r="AS159" s="44"/>
      <c r="AT159" s="44"/>
      <c r="AU159" s="44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Z159"/>
      <c r="CA159"/>
      <c r="CB159"/>
      <c r="CC159"/>
      <c r="CD159"/>
      <c r="CE159" s="3"/>
      <c r="CF159" s="21"/>
      <c r="CG159" s="21"/>
      <c r="CH159" s="21"/>
      <c r="CI159" s="21"/>
      <c r="CJ159" s="21"/>
      <c r="CK159" s="21"/>
    </row>
    <row r="160" spans="1:89" s="24" customFormat="1" ht="12.75">
      <c r="A160" s="21" t="s">
        <v>20</v>
      </c>
      <c r="B160" s="21">
        <v>2003</v>
      </c>
      <c r="C160" s="21">
        <v>2.1</v>
      </c>
      <c r="D160" s="21" t="s">
        <v>8</v>
      </c>
      <c r="E160" s="21">
        <v>2</v>
      </c>
      <c r="F160" s="21" t="s">
        <v>21</v>
      </c>
      <c r="G160" s="21">
        <v>6</v>
      </c>
      <c r="H160" s="21"/>
      <c r="I160" s="25">
        <v>2915.3378294573645</v>
      </c>
      <c r="J160" s="23">
        <v>0.17803170996846623</v>
      </c>
      <c r="K160" s="23">
        <f t="shared" si="64"/>
        <v>5.190225789140514</v>
      </c>
      <c r="L160" s="25">
        <v>467.35</v>
      </c>
      <c r="M160" s="23">
        <v>2.155768292576483</v>
      </c>
      <c r="N160" s="23">
        <f t="shared" si="65"/>
        <v>10.074983115356195</v>
      </c>
      <c r="O160" s="60">
        <v>38.186070453308936</v>
      </c>
      <c r="P160" s="23">
        <v>0.8869679610295218</v>
      </c>
      <c r="Q160" s="23">
        <v>0.338698210497011</v>
      </c>
      <c r="R160" s="23"/>
      <c r="S160" s="7">
        <f t="shared" si="66"/>
        <v>568.5281395348834</v>
      </c>
      <c r="T160" s="23">
        <v>0.17803170996846623</v>
      </c>
      <c r="U160" s="23">
        <f t="shared" si="47"/>
        <v>1.0121603684658607</v>
      </c>
      <c r="V160" s="25">
        <f t="shared" si="67"/>
        <v>467.35</v>
      </c>
      <c r="W160" s="23">
        <f t="shared" si="67"/>
        <v>2.155768292576483</v>
      </c>
      <c r="X160" s="9">
        <f t="shared" si="52"/>
        <v>10.074983115356195</v>
      </c>
      <c r="Y160" s="23">
        <f t="shared" si="68"/>
        <v>72.55353386128698</v>
      </c>
      <c r="Z160" s="23">
        <v>1.2842380633161818</v>
      </c>
      <c r="AA160" s="9">
        <f t="shared" si="50"/>
        <v>0.931760098127642</v>
      </c>
      <c r="AB160" s="9"/>
      <c r="AC160" s="7">
        <v>234.52716</v>
      </c>
      <c r="AD160" s="20">
        <v>1.1215000000000002</v>
      </c>
      <c r="AE160" s="9">
        <v>2.6302220994000005</v>
      </c>
      <c r="AF160" s="23">
        <f t="shared" si="63"/>
        <v>34.36746340797804</v>
      </c>
      <c r="AG160" s="23">
        <v>0.8869679610295218</v>
      </c>
      <c r="AH160" s="9">
        <f t="shared" si="51"/>
        <v>0.30482838944730983</v>
      </c>
      <c r="AI160" s="9"/>
      <c r="AJ160" s="11">
        <v>6.55780820799167</v>
      </c>
      <c r="AK160" s="7">
        <f t="shared" si="53"/>
        <v>1108.4316733961703</v>
      </c>
      <c r="AL160" s="10">
        <f t="shared" si="60"/>
        <v>169.0247165272965</v>
      </c>
      <c r="AM160" s="9">
        <f t="shared" si="54"/>
        <v>15.60390711499372</v>
      </c>
      <c r="AN160" s="9">
        <f t="shared" si="55"/>
        <v>71.03552111836679</v>
      </c>
      <c r="AO160" s="9">
        <f t="shared" si="61"/>
        <v>2.3794393828075098</v>
      </c>
      <c r="AP160" s="9">
        <f t="shared" si="56"/>
        <v>12.018903581949697</v>
      </c>
      <c r="AQ160" s="9">
        <f t="shared" si="62"/>
        <v>5.4610953739580275</v>
      </c>
      <c r="AR160" s="9">
        <f t="shared" si="57"/>
        <v>2.9350504888473106</v>
      </c>
      <c r="AS160" s="44"/>
      <c r="AT160" s="44"/>
      <c r="AU160" s="44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Z160"/>
      <c r="CA160"/>
      <c r="CB160"/>
      <c r="CC160"/>
      <c r="CD160"/>
      <c r="CE160" s="3"/>
      <c r="CF160" s="21"/>
      <c r="CG160" s="21"/>
      <c r="CH160" s="21"/>
      <c r="CI160" s="21"/>
      <c r="CJ160" s="21"/>
      <c r="CK160" s="21"/>
    </row>
    <row r="161" spans="1:89" s="24" customFormat="1" ht="12.75">
      <c r="A161" s="21" t="s">
        <v>20</v>
      </c>
      <c r="B161" s="21">
        <v>2003</v>
      </c>
      <c r="C161" s="21">
        <v>2.2</v>
      </c>
      <c r="D161" s="21" t="s">
        <v>9</v>
      </c>
      <c r="E161" s="21">
        <v>2</v>
      </c>
      <c r="F161" s="21" t="s">
        <v>21</v>
      </c>
      <c r="G161" s="21">
        <v>6</v>
      </c>
      <c r="H161" s="21"/>
      <c r="I161" s="25">
        <v>3416.6059999999998</v>
      </c>
      <c r="J161" s="23">
        <v>0.2014110924253801</v>
      </c>
      <c r="K161" s="23">
        <f t="shared" si="64"/>
        <v>6.881423468471082</v>
      </c>
      <c r="L161" s="25">
        <v>549.3</v>
      </c>
      <c r="M161" s="23">
        <v>2.214140439312774</v>
      </c>
      <c r="N161" s="23">
        <f t="shared" si="65"/>
        <v>12.162273433145067</v>
      </c>
      <c r="O161" s="60">
        <v>42.58003694124854</v>
      </c>
      <c r="P161" s="23">
        <v>1.082552121397525</v>
      </c>
      <c r="Q161" s="23">
        <v>0.39051502844956393</v>
      </c>
      <c r="R161" s="23"/>
      <c r="S161" s="7">
        <f t="shared" si="66"/>
        <v>550.8155294117646</v>
      </c>
      <c r="T161" s="23">
        <v>0.2014110924253801</v>
      </c>
      <c r="U161" s="23">
        <f t="shared" si="47"/>
        <v>1.109403575036876</v>
      </c>
      <c r="V161" s="25">
        <f t="shared" si="67"/>
        <v>549.3</v>
      </c>
      <c r="W161" s="23">
        <f t="shared" si="67"/>
        <v>2.214140439312774</v>
      </c>
      <c r="X161" s="9">
        <f t="shared" si="52"/>
        <v>12.162273433145067</v>
      </c>
      <c r="Y161" s="23">
        <f t="shared" si="68"/>
        <v>80.90207018837222</v>
      </c>
      <c r="Z161" s="23">
        <v>1.5466185859813248</v>
      </c>
      <c r="AA161" s="9">
        <f t="shared" si="50"/>
        <v>1.2512464539770214</v>
      </c>
      <c r="AB161" s="9"/>
      <c r="AC161" s="7">
        <v>259.98575999999997</v>
      </c>
      <c r="AD161" s="20">
        <v>1.0635</v>
      </c>
      <c r="AE161" s="9">
        <v>2.7649485575999995</v>
      </c>
      <c r="AF161" s="23">
        <f t="shared" si="63"/>
        <v>38.322033247123684</v>
      </c>
      <c r="AG161" s="23">
        <v>1.082552121397525</v>
      </c>
      <c r="AH161" s="9">
        <f t="shared" si="51"/>
        <v>0.4148559838794023</v>
      </c>
      <c r="AI161" s="9"/>
      <c r="AJ161" s="11">
        <v>7.438214550107213</v>
      </c>
      <c r="AK161" s="7">
        <f t="shared" si="53"/>
        <v>1181.0175996001367</v>
      </c>
      <c r="AL161" s="10">
        <f t="shared" si="60"/>
        <v>158.7770279607105</v>
      </c>
      <c r="AM161" s="9">
        <f t="shared" si="54"/>
        <v>19.434211930065715</v>
      </c>
      <c r="AN161" s="9">
        <f t="shared" si="55"/>
        <v>60.770027817440976</v>
      </c>
      <c r="AO161" s="9">
        <f t="shared" si="61"/>
        <v>2.6127522672474663</v>
      </c>
      <c r="AP161" s="9">
        <f t="shared" si="56"/>
        <v>14.522923462158964</v>
      </c>
      <c r="AQ161" s="9">
        <f t="shared" si="62"/>
        <v>7.084708912051751</v>
      </c>
      <c r="AR161" s="9">
        <f t="shared" si="57"/>
        <v>3.1798045414794016</v>
      </c>
      <c r="AS161" s="44"/>
      <c r="AT161" s="44"/>
      <c r="AU161" s="44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Z161"/>
      <c r="CA161"/>
      <c r="CB161"/>
      <c r="CC161"/>
      <c r="CD161"/>
      <c r="CE161" s="3"/>
      <c r="CF161" s="21"/>
      <c r="CG161" s="21"/>
      <c r="CH161" s="21"/>
      <c r="CI161" s="21"/>
      <c r="CJ161" s="21"/>
      <c r="CK161" s="21"/>
    </row>
    <row r="162" spans="1:89" s="24" customFormat="1" ht="12.75">
      <c r="A162" s="21" t="s">
        <v>20</v>
      </c>
      <c r="B162" s="21">
        <v>2003</v>
      </c>
      <c r="C162" s="21">
        <v>3.1</v>
      </c>
      <c r="D162" s="21" t="s">
        <v>8</v>
      </c>
      <c r="E162" s="21">
        <v>3</v>
      </c>
      <c r="F162" s="21" t="s">
        <v>21</v>
      </c>
      <c r="G162" s="21">
        <v>6</v>
      </c>
      <c r="H162" s="21"/>
      <c r="I162" s="25">
        <v>2915.0706976744186</v>
      </c>
      <c r="J162" s="23">
        <v>0.1695740479996397</v>
      </c>
      <c r="K162" s="23">
        <f t="shared" si="64"/>
        <v>4.943203384097851</v>
      </c>
      <c r="L162" s="25">
        <v>469.11</v>
      </c>
      <c r="M162" s="23">
        <v>2.313633926763848</v>
      </c>
      <c r="N162" s="23">
        <f t="shared" si="65"/>
        <v>10.853488113841887</v>
      </c>
      <c r="O162" s="60">
        <v>53.77026934539181</v>
      </c>
      <c r="P162" s="23">
        <v>1.061843546990817</v>
      </c>
      <c r="Q162" s="23">
        <v>0.5853652854219457</v>
      </c>
      <c r="R162" s="23"/>
      <c r="S162" s="7">
        <f t="shared" si="66"/>
        <v>587.2866666666664</v>
      </c>
      <c r="T162" s="23">
        <v>0.1695740479996397</v>
      </c>
      <c r="U162" s="23">
        <f t="shared" si="47"/>
        <v>0.995885774028817</v>
      </c>
      <c r="V162" s="25">
        <f t="shared" si="67"/>
        <v>469.11</v>
      </c>
      <c r="W162" s="23">
        <f t="shared" si="67"/>
        <v>2.313633926763848</v>
      </c>
      <c r="X162" s="9">
        <f t="shared" si="52"/>
        <v>10.853488113841887</v>
      </c>
      <c r="Y162" s="23">
        <f t="shared" si="68"/>
        <v>102.16351175624443</v>
      </c>
      <c r="Z162" s="23">
        <v>0.9440398954231706</v>
      </c>
      <c r="AA162" s="9">
        <f t="shared" si="50"/>
        <v>0.9644643095442885</v>
      </c>
      <c r="AB162" s="9"/>
      <c r="AC162" s="7">
        <v>230.10587999999998</v>
      </c>
      <c r="AD162" s="20">
        <v>1.1379999999999997</v>
      </c>
      <c r="AE162" s="9">
        <v>2.618604914399999</v>
      </c>
      <c r="AF162" s="23">
        <f t="shared" si="63"/>
        <v>48.39324241085262</v>
      </c>
      <c r="AG162" s="23">
        <v>1.061843546990817</v>
      </c>
      <c r="AH162" s="9">
        <f t="shared" si="51"/>
        <v>0.5138605217192618</v>
      </c>
      <c r="AI162" s="9"/>
      <c r="AJ162" s="11">
        <v>6.449129239428938</v>
      </c>
      <c r="AK162" s="7">
        <f t="shared" si="53"/>
        <v>1158.560178422911</v>
      </c>
      <c r="AL162" s="10">
        <f t="shared" si="60"/>
        <v>179.6459855913044</v>
      </c>
      <c r="AM162" s="9">
        <f t="shared" si="54"/>
        <v>16.382056783361683</v>
      </c>
      <c r="AN162" s="9">
        <f t="shared" si="55"/>
        <v>70.72128938043934</v>
      </c>
      <c r="AO162" s="9">
        <f t="shared" si="61"/>
        <v>2.54019669557937</v>
      </c>
      <c r="AP162" s="9">
        <f t="shared" si="56"/>
        <v>12.813838197414993</v>
      </c>
      <c r="AQ162" s="9">
        <f t="shared" si="62"/>
        <v>6.364708957986055</v>
      </c>
      <c r="AR162" s="9">
        <f t="shared" si="57"/>
        <v>3.132465436119261</v>
      </c>
      <c r="AS162" s="44"/>
      <c r="AT162" s="44"/>
      <c r="AU162" s="44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Z162"/>
      <c r="CA162"/>
      <c r="CB162"/>
      <c r="CC162"/>
      <c r="CD162"/>
      <c r="CE162" s="3"/>
      <c r="CF162" s="21"/>
      <c r="CG162" s="21"/>
      <c r="CH162" s="21"/>
      <c r="CI162" s="21"/>
      <c r="CJ162" s="21"/>
      <c r="CK162" s="21"/>
    </row>
    <row r="163" spans="1:89" s="24" customFormat="1" ht="12.75">
      <c r="A163" s="21" t="s">
        <v>20</v>
      </c>
      <c r="B163" s="21">
        <v>2003</v>
      </c>
      <c r="C163" s="21">
        <v>3.2</v>
      </c>
      <c r="D163" s="21" t="s">
        <v>9</v>
      </c>
      <c r="E163" s="21">
        <v>3</v>
      </c>
      <c r="F163" s="21" t="s">
        <v>21</v>
      </c>
      <c r="G163" s="21">
        <v>6</v>
      </c>
      <c r="H163" s="21"/>
      <c r="I163" s="25">
        <v>4429.094352941177</v>
      </c>
      <c r="J163" s="23">
        <v>0.161770431405048</v>
      </c>
      <c r="K163" s="23">
        <f t="shared" si="64"/>
        <v>7.16496504208956</v>
      </c>
      <c r="L163" s="25">
        <v>718.03</v>
      </c>
      <c r="M163" s="23">
        <v>2.2715943431314916</v>
      </c>
      <c r="N163" s="23">
        <f t="shared" si="65"/>
        <v>16.310728861987048</v>
      </c>
      <c r="O163" s="60">
        <v>47.65417797198701</v>
      </c>
      <c r="P163" s="23">
        <v>1.15587942720552</v>
      </c>
      <c r="Q163" s="23">
        <v>0.5542315196791419</v>
      </c>
      <c r="R163" s="23"/>
      <c r="S163" s="7">
        <f t="shared" si="66"/>
        <v>875.171647058824</v>
      </c>
      <c r="T163" s="23">
        <v>0.161770431405048</v>
      </c>
      <c r="U163" s="23">
        <f t="shared" si="47"/>
        <v>1.4157689489817236</v>
      </c>
      <c r="V163" s="25">
        <f t="shared" si="67"/>
        <v>718.03</v>
      </c>
      <c r="W163" s="23">
        <f t="shared" si="67"/>
        <v>2.2715943431314916</v>
      </c>
      <c r="X163" s="9">
        <f t="shared" si="52"/>
        <v>16.310728861987048</v>
      </c>
      <c r="Y163" s="23">
        <f t="shared" si="68"/>
        <v>90.54293814677531</v>
      </c>
      <c r="Z163" s="23">
        <v>1.1010744426117953</v>
      </c>
      <c r="AA163" s="9">
        <f t="shared" si="50"/>
        <v>0.9969451515239488</v>
      </c>
      <c r="AB163" s="9"/>
      <c r="AC163" s="7">
        <v>328.68774</v>
      </c>
      <c r="AD163" s="20">
        <v>1.1975</v>
      </c>
      <c r="AE163" s="9">
        <v>3.9360356865</v>
      </c>
      <c r="AF163" s="23">
        <f t="shared" si="63"/>
        <v>42.8887601747883</v>
      </c>
      <c r="AG163" s="23">
        <v>1.15587942720552</v>
      </c>
      <c r="AH163" s="9">
        <f t="shared" si="51"/>
        <v>0.49574235544389217</v>
      </c>
      <c r="AI163" s="9"/>
      <c r="AJ163" s="11">
        <v>9.340279885980316</v>
      </c>
      <c r="AK163" s="7">
        <f t="shared" si="53"/>
        <v>1683.7445852055992</v>
      </c>
      <c r="AL163" s="10">
        <f t="shared" si="60"/>
        <v>180.2670375791293</v>
      </c>
      <c r="AM163" s="9">
        <f t="shared" si="54"/>
        <v>24.02992542375575</v>
      </c>
      <c r="AN163" s="9">
        <f t="shared" si="55"/>
        <v>70.06865629058781</v>
      </c>
      <c r="AO163" s="9">
        <f t="shared" si="61"/>
        <v>2.5727200594732147</v>
      </c>
      <c r="AP163" s="9">
        <f t="shared" si="56"/>
        <v>18.723442962492722</v>
      </c>
      <c r="AQ163" s="9">
        <f t="shared" si="62"/>
        <v>9.383163076512407</v>
      </c>
      <c r="AR163" s="9">
        <f t="shared" si="57"/>
        <v>4.431778041943892</v>
      </c>
      <c r="AS163" s="44"/>
      <c r="AT163" s="44"/>
      <c r="AU163" s="44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Z163"/>
      <c r="CA163"/>
      <c r="CB163"/>
      <c r="CC163"/>
      <c r="CD163"/>
      <c r="CE163" s="3"/>
      <c r="CF163" s="21"/>
      <c r="CG163" s="21"/>
      <c r="CH163" s="21"/>
      <c r="CI163" s="21"/>
      <c r="CJ163" s="21"/>
      <c r="CK163" s="21"/>
    </row>
    <row r="164" spans="1:89" s="24" customFormat="1" ht="12.75">
      <c r="A164" s="21" t="s">
        <v>20</v>
      </c>
      <c r="B164" s="21">
        <v>2003</v>
      </c>
      <c r="C164" s="21">
        <v>1.1</v>
      </c>
      <c r="D164" s="21" t="s">
        <v>8</v>
      </c>
      <c r="E164" s="21">
        <v>1</v>
      </c>
      <c r="F164" s="21" t="s">
        <v>22</v>
      </c>
      <c r="G164" s="21">
        <v>6</v>
      </c>
      <c r="H164" s="21"/>
      <c r="I164" s="25">
        <v>2195.58203125</v>
      </c>
      <c r="J164" s="23">
        <v>0.4206780911638699</v>
      </c>
      <c r="K164" s="23">
        <f t="shared" si="64"/>
        <v>9.236332578999422</v>
      </c>
      <c r="L164" s="25">
        <v>359.99</v>
      </c>
      <c r="M164" s="23">
        <v>2.0727429958347052</v>
      </c>
      <c r="N164" s="23">
        <f t="shared" si="65"/>
        <v>7.461667510705355</v>
      </c>
      <c r="O164" s="60">
        <v>28.66058208291524</v>
      </c>
      <c r="P164" s="23">
        <v>0.8166136164998239</v>
      </c>
      <c r="Q164" s="23">
        <v>0.23404621585719473</v>
      </c>
      <c r="R164" s="23"/>
      <c r="S164" s="7">
        <f t="shared" si="66"/>
        <v>403.6010997023809</v>
      </c>
      <c r="T164" s="23">
        <v>0.4206780911638699</v>
      </c>
      <c r="U164" s="23">
        <f t="shared" si="47"/>
        <v>1.6978614021443632</v>
      </c>
      <c r="V164" s="25">
        <f t="shared" si="67"/>
        <v>359.99</v>
      </c>
      <c r="W164" s="23">
        <f t="shared" si="67"/>
        <v>2.0727429958347052</v>
      </c>
      <c r="X164" s="9">
        <f t="shared" si="52"/>
        <v>7.461667510705355</v>
      </c>
      <c r="Y164" s="23">
        <f t="shared" si="68"/>
        <v>54.455105957538954</v>
      </c>
      <c r="Z164" s="23">
        <v>1.1628325695150332</v>
      </c>
      <c r="AA164" s="9">
        <f t="shared" si="50"/>
        <v>0.6332217078381841</v>
      </c>
      <c r="AB164" s="9"/>
      <c r="AC164" s="7">
        <v>208.40936</v>
      </c>
      <c r="AD164" s="20">
        <v>1.1204459370070898</v>
      </c>
      <c r="AE164" s="9">
        <v>2.335114206462479</v>
      </c>
      <c r="AF164" s="23">
        <f t="shared" si="63"/>
        <v>25.794523874623714</v>
      </c>
      <c r="AG164" s="23">
        <v>0.8166136164998239</v>
      </c>
      <c r="AH164" s="9">
        <f t="shared" si="51"/>
        <v>0.2106415942714752</v>
      </c>
      <c r="AI164" s="9"/>
      <c r="AJ164" s="11">
        <v>7.369644020541041</v>
      </c>
      <c r="AK164" s="7">
        <f t="shared" si="53"/>
        <v>818.0462056599199</v>
      </c>
      <c r="AL164" s="10">
        <f t="shared" si="60"/>
        <v>111.00213299038876</v>
      </c>
      <c r="AM164" s="9">
        <f t="shared" si="54"/>
        <v>16.932046305561972</v>
      </c>
      <c r="AN164" s="9">
        <f t="shared" si="55"/>
        <v>48.313487389365434</v>
      </c>
      <c r="AO164" s="9">
        <f t="shared" si="61"/>
        <v>2.297539237766183</v>
      </c>
      <c r="AP164" s="9">
        <f t="shared" si="56"/>
        <v>9.792750620687901</v>
      </c>
      <c r="AQ164" s="9">
        <f t="shared" si="62"/>
        <v>2.42310660014686</v>
      </c>
      <c r="AR164" s="9">
        <f t="shared" si="57"/>
        <v>2.545755800733954</v>
      </c>
      <c r="AS164" s="44"/>
      <c r="AT164" s="48"/>
      <c r="AU164" s="48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Z164"/>
      <c r="CA164"/>
      <c r="CB164"/>
      <c r="CC164"/>
      <c r="CD164"/>
      <c r="CE164" s="3"/>
      <c r="CF164" s="21"/>
      <c r="CG164" s="21"/>
      <c r="CH164" s="21"/>
      <c r="CI164" s="21"/>
      <c r="CJ164" s="21"/>
      <c r="CK164" s="21"/>
    </row>
    <row r="165" spans="1:89" s="24" customFormat="1" ht="12.75">
      <c r="A165" s="21" t="s">
        <v>20</v>
      </c>
      <c r="B165" s="21">
        <v>2003</v>
      </c>
      <c r="C165" s="21">
        <v>1.2</v>
      </c>
      <c r="D165" s="21" t="s">
        <v>9</v>
      </c>
      <c r="E165" s="21">
        <v>1</v>
      </c>
      <c r="F165" s="21" t="s">
        <v>22</v>
      </c>
      <c r="G165" s="21">
        <v>6</v>
      </c>
      <c r="H165" s="21"/>
      <c r="I165" s="25">
        <v>4071.046506828528</v>
      </c>
      <c r="J165" s="23">
        <v>0.28149188255289237</v>
      </c>
      <c r="K165" s="23">
        <f t="shared" si="64"/>
        <v>11.459665451675386</v>
      </c>
      <c r="L165" s="25">
        <v>672.25</v>
      </c>
      <c r="M165" s="23">
        <v>2.066152332513957</v>
      </c>
      <c r="N165" s="23">
        <f t="shared" si="65"/>
        <v>13.889709055325078</v>
      </c>
      <c r="O165" s="60">
        <v>71.91879947256312</v>
      </c>
      <c r="P165" s="23">
        <v>1.0417140604746435</v>
      </c>
      <c r="Q165" s="23">
        <v>0.7491882462302539</v>
      </c>
      <c r="R165" s="23"/>
      <c r="S165" s="7">
        <f t="shared" si="66"/>
        <v>572.4554248861909</v>
      </c>
      <c r="T165" s="23">
        <v>0.28149188255289237</v>
      </c>
      <c r="U165" s="23">
        <f t="shared" si="47"/>
        <v>1.6114155522882976</v>
      </c>
      <c r="V165" s="25">
        <f t="shared" si="67"/>
        <v>672.25</v>
      </c>
      <c r="W165" s="23">
        <f t="shared" si="67"/>
        <v>2.066152332513957</v>
      </c>
      <c r="X165" s="9">
        <f t="shared" si="52"/>
        <v>13.889709055325078</v>
      </c>
      <c r="Y165" s="23">
        <f t="shared" si="68"/>
        <v>136.64571899786992</v>
      </c>
      <c r="Z165" s="23">
        <v>1.22130981940462</v>
      </c>
      <c r="AA165" s="9">
        <f t="shared" si="50"/>
        <v>1.6688675839170295</v>
      </c>
      <c r="AB165" s="9"/>
      <c r="AC165" s="7">
        <v>333.42612</v>
      </c>
      <c r="AD165" s="20">
        <v>0.934807378207512</v>
      </c>
      <c r="AE165" s="9">
        <v>3.116891970631033</v>
      </c>
      <c r="AF165" s="23">
        <f t="shared" si="63"/>
        <v>64.7269195253068</v>
      </c>
      <c r="AG165" s="23">
        <v>1.0417140604746435</v>
      </c>
      <c r="AH165" s="9">
        <f t="shared" si="51"/>
        <v>0.6742694216072284</v>
      </c>
      <c r="AI165" s="9"/>
      <c r="AJ165" s="11">
        <v>8.907776101775632</v>
      </c>
      <c r="AK165" s="7">
        <f t="shared" si="53"/>
        <v>1381.3511438840608</v>
      </c>
      <c r="AL165" s="10">
        <f t="shared" si="60"/>
        <v>155.07250385522252</v>
      </c>
      <c r="AM165" s="9">
        <f t="shared" si="54"/>
        <v>26.098562753230716</v>
      </c>
      <c r="AN165" s="9">
        <f t="shared" si="55"/>
        <v>52.928245779092364</v>
      </c>
      <c r="AO165" s="9">
        <f t="shared" si="61"/>
        <v>2.929862903494887</v>
      </c>
      <c r="AP165" s="9">
        <f t="shared" si="56"/>
        <v>17.169992191530405</v>
      </c>
      <c r="AQ165" s="9">
        <f t="shared" si="62"/>
        <v>8.262216089754773</v>
      </c>
      <c r="AR165" s="9">
        <f t="shared" si="57"/>
        <v>3.7911613922382617</v>
      </c>
      <c r="AS165" s="44"/>
      <c r="AT165" s="48"/>
      <c r="AU165" s="48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Z165"/>
      <c r="CA165"/>
      <c r="CB165"/>
      <c r="CC165"/>
      <c r="CD165"/>
      <c r="CE165" s="3"/>
      <c r="CF165" s="21"/>
      <c r="CG165" s="21"/>
      <c r="CH165" s="21"/>
      <c r="CI165" s="21"/>
      <c r="CJ165" s="21"/>
      <c r="CK165" s="21"/>
    </row>
    <row r="166" spans="1:89" s="24" customFormat="1" ht="12.75">
      <c r="A166" s="21" t="s">
        <v>20</v>
      </c>
      <c r="B166" s="21">
        <v>2003</v>
      </c>
      <c r="C166" s="21">
        <v>2.1</v>
      </c>
      <c r="D166" s="21" t="s">
        <v>8</v>
      </c>
      <c r="E166" s="21">
        <v>2</v>
      </c>
      <c r="F166" s="21" t="s">
        <v>22</v>
      </c>
      <c r="G166" s="21">
        <v>6</v>
      </c>
      <c r="H166" s="21"/>
      <c r="I166" s="25">
        <v>1921.1848348214285</v>
      </c>
      <c r="J166" s="23">
        <v>0.4235593395652793</v>
      </c>
      <c r="K166" s="23">
        <f t="shared" si="64"/>
        <v>8.137357798197945</v>
      </c>
      <c r="L166" s="25">
        <v>314.1</v>
      </c>
      <c r="M166" s="23">
        <v>2.2254482841752203</v>
      </c>
      <c r="N166" s="23">
        <f t="shared" si="65"/>
        <v>6.990133060594368</v>
      </c>
      <c r="O166" s="60">
        <v>27.293497166094532</v>
      </c>
      <c r="P166" s="23">
        <v>0.9968435091102743</v>
      </c>
      <c r="Q166" s="23">
        <v>0.27207345490941004</v>
      </c>
      <c r="R166" s="23"/>
      <c r="S166" s="7">
        <f t="shared" si="66"/>
        <v>351.45093601190456</v>
      </c>
      <c r="T166" s="23">
        <v>0.4235593395652793</v>
      </c>
      <c r="U166" s="23">
        <f t="shared" si="47"/>
        <v>1.4886032634680155</v>
      </c>
      <c r="V166" s="25">
        <f t="shared" si="67"/>
        <v>314.1</v>
      </c>
      <c r="W166" s="23">
        <f t="shared" si="67"/>
        <v>2.2254482841752203</v>
      </c>
      <c r="X166" s="9">
        <f t="shared" si="52"/>
        <v>6.990133060594368</v>
      </c>
      <c r="Y166" s="23">
        <f t="shared" si="68"/>
        <v>51.85764461557961</v>
      </c>
      <c r="Z166" s="23">
        <v>1.8983054099214514</v>
      </c>
      <c r="AA166" s="9">
        <f t="shared" si="50"/>
        <v>0.9844164731953878</v>
      </c>
      <c r="AB166" s="9"/>
      <c r="AC166" s="7">
        <v>189.44459999999998</v>
      </c>
      <c r="AD166" s="20">
        <v>1.1304908468640558</v>
      </c>
      <c r="AE166" s="9">
        <v>2.141653862878223</v>
      </c>
      <c r="AF166" s="23">
        <f t="shared" si="63"/>
        <v>24.564147449485077</v>
      </c>
      <c r="AG166" s="23">
        <v>0.9968435091102743</v>
      </c>
      <c r="AH166" s="9">
        <f t="shared" si="51"/>
        <v>0.24486610941846898</v>
      </c>
      <c r="AI166" s="9"/>
      <c r="AJ166" s="11">
        <v>6.1224338280322845</v>
      </c>
      <c r="AK166" s="7">
        <f t="shared" si="53"/>
        <v>717.4085806274842</v>
      </c>
      <c r="AL166" s="10">
        <f t="shared" si="60"/>
        <v>117.17702482021846</v>
      </c>
      <c r="AM166" s="9">
        <f t="shared" si="54"/>
        <v>15.399564313701724</v>
      </c>
      <c r="AN166" s="9">
        <f t="shared" si="55"/>
        <v>46.58629075558792</v>
      </c>
      <c r="AO166" s="9">
        <f t="shared" si="61"/>
        <v>2.5152683959103004</v>
      </c>
      <c r="AP166" s="9">
        <f t="shared" si="56"/>
        <v>9.463152797257772</v>
      </c>
      <c r="AQ166" s="9">
        <f t="shared" si="62"/>
        <v>3.3407189692254873</v>
      </c>
      <c r="AR166" s="9">
        <f t="shared" si="57"/>
        <v>2.386519972296692</v>
      </c>
      <c r="AS166" s="44"/>
      <c r="AT166" s="48"/>
      <c r="AU166" s="48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Z166"/>
      <c r="CA166"/>
      <c r="CB166"/>
      <c r="CC166"/>
      <c r="CD166"/>
      <c r="CE166" s="3"/>
      <c r="CF166" s="21"/>
      <c r="CG166" s="21"/>
      <c r="CH166" s="21"/>
      <c r="CI166" s="21"/>
      <c r="CJ166" s="21"/>
      <c r="CK166" s="21"/>
    </row>
    <row r="167" spans="1:89" s="24" customFormat="1" ht="12.75">
      <c r="A167" s="21" t="s">
        <v>20</v>
      </c>
      <c r="B167" s="21">
        <v>2003</v>
      </c>
      <c r="C167" s="21">
        <v>2.2</v>
      </c>
      <c r="D167" s="21" t="s">
        <v>9</v>
      </c>
      <c r="E167" s="21">
        <v>2</v>
      </c>
      <c r="F167" s="21" t="s">
        <v>22</v>
      </c>
      <c r="G167" s="21">
        <v>6</v>
      </c>
      <c r="H167" s="21"/>
      <c r="I167" s="25">
        <v>3069.424828528073</v>
      </c>
      <c r="J167" s="23">
        <v>0.2375061001623478</v>
      </c>
      <c r="K167" s="23">
        <f t="shared" si="64"/>
        <v>7.290071207651858</v>
      </c>
      <c r="L167" s="25">
        <v>508.01</v>
      </c>
      <c r="M167" s="23">
        <v>2.040602730169242</v>
      </c>
      <c r="N167" s="23">
        <f t="shared" si="65"/>
        <v>10.366465929532767</v>
      </c>
      <c r="O167" s="60">
        <v>51.933931951430644</v>
      </c>
      <c r="P167" s="23">
        <v>1.0102670805736262</v>
      </c>
      <c r="Q167" s="23">
        <v>0.5226979632723165</v>
      </c>
      <c r="R167" s="23"/>
      <c r="S167" s="7">
        <f t="shared" si="66"/>
        <v>539.05684522003</v>
      </c>
      <c r="T167" s="23">
        <v>0.2375061001623478</v>
      </c>
      <c r="U167" s="23">
        <f t="shared" si="47"/>
        <v>1.2802928907402766</v>
      </c>
      <c r="V167" s="25">
        <f t="shared" si="67"/>
        <v>508.01</v>
      </c>
      <c r="W167" s="23">
        <f t="shared" si="67"/>
        <v>2.040602730169242</v>
      </c>
      <c r="X167" s="9">
        <f t="shared" si="52"/>
        <v>10.366465929532767</v>
      </c>
      <c r="Y167" s="23">
        <f t="shared" si="68"/>
        <v>98.67447070771821</v>
      </c>
      <c r="Z167" s="23">
        <v>1.3416547375986845</v>
      </c>
      <c r="AA167" s="9">
        <f t="shared" si="50"/>
        <v>1.3238707110505277</v>
      </c>
      <c r="AB167" s="9"/>
      <c r="AC167" s="7">
        <v>282.7626</v>
      </c>
      <c r="AD167" s="20">
        <v>0.8636832247396704</v>
      </c>
      <c r="AE167" s="9">
        <v>2.4421731420377357</v>
      </c>
      <c r="AF167" s="23">
        <f t="shared" si="63"/>
        <v>46.74053875628757</v>
      </c>
      <c r="AG167" s="23">
        <v>1.0102670805736262</v>
      </c>
      <c r="AH167" s="9">
        <f t="shared" si="51"/>
        <v>0.47220427633753076</v>
      </c>
      <c r="AI167" s="9"/>
      <c r="AJ167" s="11">
        <v>6.588543316875198</v>
      </c>
      <c r="AK167" s="7">
        <f t="shared" si="53"/>
        <v>1145.7413159277482</v>
      </c>
      <c r="AL167" s="10">
        <f t="shared" si="60"/>
        <v>173.89903364423023</v>
      </c>
      <c r="AM167" s="9">
        <f t="shared" si="54"/>
        <v>18.179235100456943</v>
      </c>
      <c r="AN167" s="9">
        <f t="shared" si="55"/>
        <v>63.02472626579044</v>
      </c>
      <c r="AO167" s="9">
        <f t="shared" si="61"/>
        <v>2.759219181862943</v>
      </c>
      <c r="AP167" s="9">
        <f t="shared" si="56"/>
        <v>12.970629531323572</v>
      </c>
      <c r="AQ167" s="9">
        <f t="shared" si="62"/>
        <v>6.382086214448375</v>
      </c>
      <c r="AR167" s="9">
        <f t="shared" si="57"/>
        <v>2.9143774183752664</v>
      </c>
      <c r="AS167" s="44"/>
      <c r="AT167" s="48"/>
      <c r="AU167" s="48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Z167"/>
      <c r="CA167"/>
      <c r="CB167"/>
      <c r="CC167"/>
      <c r="CD167"/>
      <c r="CE167" s="3"/>
      <c r="CF167" s="21"/>
      <c r="CG167" s="21"/>
      <c r="CH167" s="21"/>
      <c r="CI167" s="21"/>
      <c r="CJ167" s="21"/>
      <c r="CK167" s="21"/>
    </row>
    <row r="168" spans="1:89" s="24" customFormat="1" ht="12.75">
      <c r="A168" s="21" t="s">
        <v>20</v>
      </c>
      <c r="B168" s="21">
        <v>2003</v>
      </c>
      <c r="C168" s="21">
        <v>3.1</v>
      </c>
      <c r="D168" s="21" t="s">
        <v>8</v>
      </c>
      <c r="E168" s="21">
        <v>3</v>
      </c>
      <c r="F168" s="21" t="s">
        <v>22</v>
      </c>
      <c r="G168" s="21">
        <v>6</v>
      </c>
      <c r="H168" s="21"/>
      <c r="I168" s="25">
        <v>2472.502294642857</v>
      </c>
      <c r="J168" s="23">
        <v>0.29378335138317174</v>
      </c>
      <c r="K168" s="23">
        <f t="shared" si="64"/>
        <v>7.2638001042276095</v>
      </c>
      <c r="L168" s="25">
        <v>406.53</v>
      </c>
      <c r="M168" s="23">
        <v>2.0972847237051635</v>
      </c>
      <c r="N168" s="23">
        <f t="shared" si="65"/>
        <v>8.5260915872786</v>
      </c>
      <c r="O168" s="60">
        <v>35.36898018066911</v>
      </c>
      <c r="P168" s="23">
        <v>0.9892385490133776</v>
      </c>
      <c r="Q168" s="23">
        <v>0.3512416429060232</v>
      </c>
      <c r="R168" s="23"/>
      <c r="S168" s="7">
        <f t="shared" si="66"/>
        <v>394.7646562499999</v>
      </c>
      <c r="T168" s="23">
        <v>0.29378335138317174</v>
      </c>
      <c r="U168" s="23">
        <f t="shared" si="47"/>
        <v>1.1597528372075072</v>
      </c>
      <c r="V168" s="25">
        <f t="shared" si="67"/>
        <v>406.53</v>
      </c>
      <c r="W168" s="23">
        <f t="shared" si="67"/>
        <v>2.0972847237051635</v>
      </c>
      <c r="X168" s="9">
        <f t="shared" si="52"/>
        <v>8.5260915872786</v>
      </c>
      <c r="Y168" s="23">
        <f t="shared" si="68"/>
        <v>67.2010623432713</v>
      </c>
      <c r="Z168" s="23">
        <v>1.2606509106944155</v>
      </c>
      <c r="AA168" s="9">
        <f t="shared" si="50"/>
        <v>0.8471708044267716</v>
      </c>
      <c r="AB168" s="9"/>
      <c r="AC168" s="7">
        <v>197.56236</v>
      </c>
      <c r="AD168" s="20">
        <v>1.0710824785378694</v>
      </c>
      <c r="AE168" s="9">
        <v>2.1160558221459085</v>
      </c>
      <c r="AF168" s="23">
        <f t="shared" si="63"/>
        <v>31.83208216260219</v>
      </c>
      <c r="AG168" s="23">
        <v>0.9892385490133776</v>
      </c>
      <c r="AH168" s="9">
        <f t="shared" si="51"/>
        <v>0.3148952277060721</v>
      </c>
      <c r="AI168" s="9"/>
      <c r="AJ168" s="11">
        <v>6.847232067141372</v>
      </c>
      <c r="AK168" s="7">
        <f t="shared" si="53"/>
        <v>868.4957185932712</v>
      </c>
      <c r="AL168" s="10">
        <f t="shared" si="60"/>
        <v>126.83894894712641</v>
      </c>
      <c r="AM168" s="9">
        <f t="shared" si="54"/>
        <v>16.14113333441223</v>
      </c>
      <c r="AN168" s="9">
        <f t="shared" si="55"/>
        <v>53.806365426749444</v>
      </c>
      <c r="AO168" s="9">
        <f t="shared" si="61"/>
        <v>2.3573223714543885</v>
      </c>
      <c r="AP168" s="9">
        <f t="shared" si="56"/>
        <v>10.53301522891288</v>
      </c>
      <c r="AQ168" s="9">
        <f t="shared" si="62"/>
        <v>3.685783161771509</v>
      </c>
      <c r="AR168" s="9">
        <f t="shared" si="57"/>
        <v>2.4309510498519806</v>
      </c>
      <c r="AS168" s="44"/>
      <c r="AT168" s="48"/>
      <c r="AU168" s="4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Z168"/>
      <c r="CA168"/>
      <c r="CB168"/>
      <c r="CC168"/>
      <c r="CD168"/>
      <c r="CE168" s="3"/>
      <c r="CF168" s="21"/>
      <c r="CG168" s="21"/>
      <c r="CH168" s="21"/>
      <c r="CI168" s="21"/>
      <c r="CJ168" s="21"/>
      <c r="CK168" s="21"/>
    </row>
    <row r="169" spans="1:89" s="24" customFormat="1" ht="12.75">
      <c r="A169" s="21" t="s">
        <v>20</v>
      </c>
      <c r="B169" s="21">
        <v>2003</v>
      </c>
      <c r="C169" s="21">
        <v>3.2</v>
      </c>
      <c r="D169" s="21" t="s">
        <v>9</v>
      </c>
      <c r="E169" s="21">
        <v>3</v>
      </c>
      <c r="F169" s="21" t="s">
        <v>22</v>
      </c>
      <c r="G169" s="21">
        <v>6</v>
      </c>
      <c r="H169" s="21"/>
      <c r="I169" s="25">
        <v>3762.3152412746585</v>
      </c>
      <c r="J169" s="23">
        <v>0.12422437749675558</v>
      </c>
      <c r="K169" s="23">
        <f t="shared" si="64"/>
        <v>4.673712687939003</v>
      </c>
      <c r="L169" s="25">
        <v>621.37</v>
      </c>
      <c r="M169" s="23">
        <v>2.175809228383964</v>
      </c>
      <c r="N169" s="23">
        <f t="shared" si="65"/>
        <v>13.519825802409436</v>
      </c>
      <c r="O169" s="60">
        <v>63.38624596101242</v>
      </c>
      <c r="P169" s="23">
        <v>1.0159224136493754</v>
      </c>
      <c r="Q169" s="23">
        <v>0.6416449453473859</v>
      </c>
      <c r="R169" s="23"/>
      <c r="S169" s="7">
        <f t="shared" si="66"/>
        <v>735.7057162367223</v>
      </c>
      <c r="T169" s="23">
        <v>0.12422437749675558</v>
      </c>
      <c r="U169" s="23">
        <f t="shared" si="47"/>
        <v>0.9139258462031153</v>
      </c>
      <c r="V169" s="25">
        <f t="shared" si="67"/>
        <v>621.37</v>
      </c>
      <c r="W169" s="23">
        <f t="shared" si="67"/>
        <v>2.175809228383964</v>
      </c>
      <c r="X169" s="9">
        <f t="shared" si="52"/>
        <v>13.519825802409436</v>
      </c>
      <c r="Y169" s="23">
        <f t="shared" si="68"/>
        <v>120.4338673259236</v>
      </c>
      <c r="Z169" s="23">
        <v>1.461136156442162</v>
      </c>
      <c r="AA169" s="9">
        <f t="shared" si="50"/>
        <v>1.759702780100653</v>
      </c>
      <c r="AB169" s="9"/>
      <c r="AC169" s="7">
        <v>249.96540000000002</v>
      </c>
      <c r="AD169" s="20">
        <v>1.1013883354523069</v>
      </c>
      <c r="AE169" s="9">
        <v>2.753089758266701</v>
      </c>
      <c r="AF169" s="23">
        <f t="shared" si="63"/>
        <v>57.04762136491118</v>
      </c>
      <c r="AG169" s="23">
        <v>1.0159224136493754</v>
      </c>
      <c r="AH169" s="9">
        <f t="shared" si="51"/>
        <v>0.5795595718999624</v>
      </c>
      <c r="AI169" s="9"/>
      <c r="AJ169" s="11">
        <v>9.726845057176515</v>
      </c>
      <c r="AK169" s="7">
        <f t="shared" si="53"/>
        <v>1477.5095835626457</v>
      </c>
      <c r="AL169" s="10">
        <f t="shared" si="60"/>
        <v>151.90018704703553</v>
      </c>
      <c r="AM169" s="9">
        <f t="shared" si="54"/>
        <v>18.835183435695825</v>
      </c>
      <c r="AN169" s="9">
        <f t="shared" si="55"/>
        <v>78.44413029514317</v>
      </c>
      <c r="AO169" s="9">
        <f t="shared" si="61"/>
        <v>1.9364124055619794</v>
      </c>
      <c r="AP169" s="9">
        <f t="shared" si="56"/>
        <v>16.193454428713203</v>
      </c>
      <c r="AQ169" s="9">
        <f t="shared" si="62"/>
        <v>6.466609371536688</v>
      </c>
      <c r="AR169" s="9">
        <f t="shared" si="57"/>
        <v>3.3326493301666638</v>
      </c>
      <c r="AS169" s="44"/>
      <c r="AT169" s="48"/>
      <c r="AU169" s="48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Z169"/>
      <c r="CA169"/>
      <c r="CB169"/>
      <c r="CC169"/>
      <c r="CD169"/>
      <c r="CE169" s="3"/>
      <c r="CF169" s="21"/>
      <c r="CG169" s="21"/>
      <c r="CH169" s="21"/>
      <c r="CI169" s="21"/>
      <c r="CJ169" s="21"/>
      <c r="CK169" s="21"/>
    </row>
    <row r="223" ht="12.75"/>
    <row r="224" ht="12.75"/>
    <row r="225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Finzi</dc:creator>
  <cp:keywords/>
  <dc:description/>
  <cp:lastModifiedBy>Lisa Olsen</cp:lastModifiedBy>
  <cp:lastPrinted>2006-04-10T17:26:24Z</cp:lastPrinted>
  <dcterms:created xsi:type="dcterms:W3CDTF">2006-02-02T14:59:37Z</dcterms:created>
  <dcterms:modified xsi:type="dcterms:W3CDTF">2007-09-20T10:39:25Z</dcterms:modified>
  <cp:category/>
  <cp:version/>
  <cp:contentType/>
  <cp:contentStatus/>
</cp:coreProperties>
</file>