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7400" windowHeight="12720" activeTab="1"/>
  </bookViews>
  <sheets>
    <sheet name="strength chart" sheetId="1" r:id="rId1"/>
    <sheet name="nonlin chart" sheetId="2" r:id="rId2"/>
    <sheet name="excitation" sheetId="3" r:id="rId3"/>
    <sheet name="remnant" sheetId="4" r:id="rId4"/>
    <sheet name="shape" sheetId="5" r:id="rId5"/>
    <sheet name="shape chart" sheetId="6" r:id="rId6"/>
    <sheet name="attributes" sheetId="7" r:id="rId7"/>
  </sheets>
  <definedNames>
    <definedName name="l_eff">'attributes'!$B$4</definedName>
    <definedName name="n_turns">'attributes'!$B$5</definedName>
    <definedName name="r_ap">'attributes'!$B$3</definedName>
    <definedName name="rem">'remnant'!$C$12</definedName>
    <definedName name="tf">'attributes'!$B$7</definedName>
  </definedNames>
  <calcPr fullCalcOnLoad="1"/>
</workbook>
</file>

<file path=xl/sharedStrings.xml><?xml version="1.0" encoding="utf-8"?>
<sst xmlns="http://schemas.openxmlformats.org/spreadsheetml/2006/main" count="84" uniqueCount="55">
  <si>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</si>
  <si>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</si>
  <si>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</si>
  <si>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</si>
  <si>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</si>
  <si>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</si>
  <si>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</si>
  <si>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</si>
  <si>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!Feb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</si>
  <si>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</si>
  <si>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</si>
  <si>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</si>
  <si>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</si>
  <si>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</si>
  <si>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</si>
  <si>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</si>
  <si>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</si>
  <si>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</si>
  <si>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----------</t>
  </si>
  <si>
    <t>---------------</t>
  </si>
  <si>
    <t>error</t>
  </si>
  <si>
    <t>B(0) avg</t>
  </si>
  <si>
    <t>T-m</t>
  </si>
  <si>
    <t>B(180) avg</t>
  </si>
  <si>
    <t>B_rem</t>
  </si>
  <si>
    <t>B0</t>
  </si>
  <si>
    <t>T</t>
  </si>
  <si>
    <t>strength+remnant</t>
  </si>
  <si>
    <t>calc linear part</t>
  </si>
  <si>
    <t>meas-calc</t>
  </si>
  <si>
    <t>Reduced</t>
  </si>
  <si>
    <t>Run,</t>
  </si>
  <si>
    <t>normalized</t>
  </si>
  <si>
    <t>scan</t>
  </si>
  <si>
    <t>run</t>
  </si>
  <si>
    <t>!</t>
  </si>
  <si>
    <t>Start</t>
  </si>
  <si>
    <t>of</t>
  </si>
  <si>
    <t>Report</t>
  </si>
  <si>
    <t>!Excitation</t>
  </si>
  <si>
    <t>(normalization)</t>
  </si>
  <si>
    <t>data: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</si>
  <si>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</si>
  <si>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</si>
  <si>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</si>
  <si>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</si>
  <si>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</si>
  <si>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</si>
  <si>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</si>
  <si>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</si>
  <si>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</si>
  <si>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</si>
  <si>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</si>
  <si>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</si>
  <si>
    <t>!---------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</si>
</sst>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E+00"/>
    <numFmt numFmtId="168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EDBB036-1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-0.04</c:v>
                </c:pt>
                <c:pt idx="1">
                  <c:v>52.9</c:v>
                </c:pt>
                <c:pt idx="2">
                  <c:v>102.69</c:v>
                </c:pt>
                <c:pt idx="3">
                  <c:v>202.5</c:v>
                </c:pt>
                <c:pt idx="4">
                  <c:v>302.21</c:v>
                </c:pt>
                <c:pt idx="5">
                  <c:v>401.83</c:v>
                </c:pt>
                <c:pt idx="6">
                  <c:v>501.68</c:v>
                </c:pt>
                <c:pt idx="7">
                  <c:v>601.37</c:v>
                </c:pt>
                <c:pt idx="8">
                  <c:v>701.19</c:v>
                </c:pt>
                <c:pt idx="9">
                  <c:v>800.9</c:v>
                </c:pt>
                <c:pt idx="10">
                  <c:v>900.61</c:v>
                </c:pt>
                <c:pt idx="11">
                  <c:v>1000.41</c:v>
                </c:pt>
                <c:pt idx="12">
                  <c:v>1100.12</c:v>
                </c:pt>
                <c:pt idx="13">
                  <c:v>1199.84</c:v>
                </c:pt>
                <c:pt idx="14">
                  <c:v>1299.67</c:v>
                </c:pt>
                <c:pt idx="15">
                  <c:v>1399.4</c:v>
                </c:pt>
                <c:pt idx="16">
                  <c:v>1449.29</c:v>
                </c:pt>
                <c:pt idx="17">
                  <c:v>1499.08</c:v>
                </c:pt>
                <c:pt idx="18">
                  <c:v>1549</c:v>
                </c:pt>
                <c:pt idx="19">
                  <c:v>1598.84</c:v>
                </c:pt>
                <c:pt idx="20">
                  <c:v>1698.54</c:v>
                </c:pt>
                <c:pt idx="21">
                  <c:v>1598.85</c:v>
                </c:pt>
                <c:pt idx="22">
                  <c:v>1499.1</c:v>
                </c:pt>
                <c:pt idx="23">
                  <c:v>1399.42</c:v>
                </c:pt>
                <c:pt idx="24">
                  <c:v>1199.88</c:v>
                </c:pt>
                <c:pt idx="25">
                  <c:v>1000.44</c:v>
                </c:pt>
                <c:pt idx="26">
                  <c:v>601.38</c:v>
                </c:pt>
                <c:pt idx="27">
                  <c:v>401.84</c:v>
                </c:pt>
                <c:pt idx="28">
                  <c:v>202.5</c:v>
                </c:pt>
                <c:pt idx="29">
                  <c:v>102.68</c:v>
                </c:pt>
                <c:pt idx="30">
                  <c:v>52.89</c:v>
                </c:pt>
                <c:pt idx="31">
                  <c:v>-0.04</c:v>
                </c:pt>
              </c:numCache>
            </c:numRef>
          </c:xVal>
          <c:yVal>
            <c:numRef>
              <c:f>excitation!$F$3:$F$34</c:f>
              <c:numCache>
                <c:ptCount val="32"/>
                <c:pt idx="0">
                  <c:v>0.005089530015063166</c:v>
                </c:pt>
                <c:pt idx="1">
                  <c:v>0.17086158333333318</c:v>
                </c:pt>
                <c:pt idx="2">
                  <c:v>0.32834058333333316</c:v>
                </c:pt>
                <c:pt idx="3">
                  <c:v>0.6469125833333332</c:v>
                </c:pt>
                <c:pt idx="4">
                  <c:v>0.9658945833333332</c:v>
                </c:pt>
                <c:pt idx="5">
                  <c:v>1.284442583333333</c:v>
                </c:pt>
                <c:pt idx="6">
                  <c:v>1.6030415833333331</c:v>
                </c:pt>
                <c:pt idx="7">
                  <c:v>1.9202185833333332</c:v>
                </c:pt>
                <c:pt idx="8">
                  <c:v>2.236966583333333</c:v>
                </c:pt>
                <c:pt idx="9">
                  <c:v>2.552304583333333</c:v>
                </c:pt>
                <c:pt idx="10">
                  <c:v>2.8658635833333332</c:v>
                </c:pt>
                <c:pt idx="11">
                  <c:v>3.176215583333333</c:v>
                </c:pt>
                <c:pt idx="12">
                  <c:v>3.4768655833333333</c:v>
                </c:pt>
                <c:pt idx="13">
                  <c:v>3.746529583333333</c:v>
                </c:pt>
                <c:pt idx="14">
                  <c:v>3.968680583333333</c:v>
                </c:pt>
                <c:pt idx="15">
                  <c:v>4.158815583333333</c:v>
                </c:pt>
                <c:pt idx="16">
                  <c:v>4.245976583333333</c:v>
                </c:pt>
                <c:pt idx="17">
                  <c:v>4.328778583333333</c:v>
                </c:pt>
                <c:pt idx="18">
                  <c:v>4.408040583333333</c:v>
                </c:pt>
                <c:pt idx="19">
                  <c:v>4.483906583333334</c:v>
                </c:pt>
                <c:pt idx="20">
                  <c:v>4.626930583333333</c:v>
                </c:pt>
                <c:pt idx="21">
                  <c:v>4.487054583333333</c:v>
                </c:pt>
                <c:pt idx="22">
                  <c:v>4.334481583333334</c:v>
                </c:pt>
                <c:pt idx="23">
                  <c:v>4.167564583333333</c:v>
                </c:pt>
                <c:pt idx="24">
                  <c:v>3.765396583333333</c:v>
                </c:pt>
                <c:pt idx="25">
                  <c:v>3.191731583333333</c:v>
                </c:pt>
                <c:pt idx="26">
                  <c:v>1.929632583333333</c:v>
                </c:pt>
                <c:pt idx="27">
                  <c:v>1.291787583333333</c:v>
                </c:pt>
                <c:pt idx="28">
                  <c:v>0.6533995833333333</c:v>
                </c:pt>
                <c:pt idx="29">
                  <c:v>0.3335455833333332</c:v>
                </c:pt>
                <c:pt idx="30">
                  <c:v>0.17437158333333316</c:v>
                </c:pt>
                <c:pt idx="31">
                  <c:v>0.005089636651603165</c:v>
                </c:pt>
              </c:numCache>
            </c:numRef>
          </c:yVal>
          <c:smooth val="1"/>
        </c:ser>
        <c:axId val="25248896"/>
        <c:axId val="25913473"/>
      </c:scatterChart>
      <c:valAx>
        <c:axId val="2524889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3473"/>
        <c:crosses val="autoZero"/>
        <c:crossBetween val="midCat"/>
        <c:dispUnits/>
      </c:valAx>
      <c:valAx>
        <c:axId val="2591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248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EDBB036-1,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-0.04</c:v>
                </c:pt>
                <c:pt idx="1">
                  <c:v>52.9</c:v>
                </c:pt>
                <c:pt idx="2">
                  <c:v>102.69</c:v>
                </c:pt>
                <c:pt idx="3">
                  <c:v>202.5</c:v>
                </c:pt>
                <c:pt idx="4">
                  <c:v>302.21</c:v>
                </c:pt>
                <c:pt idx="5">
                  <c:v>401.83</c:v>
                </c:pt>
                <c:pt idx="6">
                  <c:v>501.68</c:v>
                </c:pt>
                <c:pt idx="7">
                  <c:v>601.37</c:v>
                </c:pt>
                <c:pt idx="8">
                  <c:v>701.19</c:v>
                </c:pt>
                <c:pt idx="9">
                  <c:v>800.9</c:v>
                </c:pt>
                <c:pt idx="10">
                  <c:v>900.61</c:v>
                </c:pt>
                <c:pt idx="11">
                  <c:v>1000.41</c:v>
                </c:pt>
                <c:pt idx="12">
                  <c:v>1100.12</c:v>
                </c:pt>
                <c:pt idx="13">
                  <c:v>1199.84</c:v>
                </c:pt>
                <c:pt idx="14">
                  <c:v>1299.67</c:v>
                </c:pt>
                <c:pt idx="15">
                  <c:v>1399.4</c:v>
                </c:pt>
                <c:pt idx="16">
                  <c:v>1449.29</c:v>
                </c:pt>
                <c:pt idx="17">
                  <c:v>1499.08</c:v>
                </c:pt>
                <c:pt idx="18">
                  <c:v>1549</c:v>
                </c:pt>
                <c:pt idx="19">
                  <c:v>1598.84</c:v>
                </c:pt>
                <c:pt idx="20">
                  <c:v>1698.54</c:v>
                </c:pt>
                <c:pt idx="21">
                  <c:v>1598.85</c:v>
                </c:pt>
                <c:pt idx="22">
                  <c:v>1499.1</c:v>
                </c:pt>
                <c:pt idx="23">
                  <c:v>1399.42</c:v>
                </c:pt>
                <c:pt idx="24">
                  <c:v>1199.88</c:v>
                </c:pt>
                <c:pt idx="25">
                  <c:v>1000.44</c:v>
                </c:pt>
                <c:pt idx="26">
                  <c:v>601.38</c:v>
                </c:pt>
                <c:pt idx="27">
                  <c:v>401.84</c:v>
                </c:pt>
                <c:pt idx="28">
                  <c:v>202.5</c:v>
                </c:pt>
                <c:pt idx="29">
                  <c:v>102.68</c:v>
                </c:pt>
                <c:pt idx="30">
                  <c:v>52.89</c:v>
                </c:pt>
                <c:pt idx="31">
                  <c:v>-0.04</c:v>
                </c:pt>
              </c:numCache>
            </c:numRef>
          </c:xVal>
          <c:yVal>
            <c:numRef>
              <c:f>excitation!$H$3:$H$34</c:f>
              <c:numCache>
                <c:ptCount val="32"/>
                <c:pt idx="0">
                  <c:v>0.005217137319861779</c:v>
                </c:pt>
                <c:pt idx="1">
                  <c:v>0.0021009227371679984</c:v>
                </c:pt>
                <c:pt idx="2">
                  <c:v>0.0007407300890949209</c:v>
                </c:pt>
                <c:pt idx="3">
                  <c:v>0.0009006027903568636</c:v>
                </c:pt>
                <c:pt idx="4">
                  <c:v>0.0017894937536153677</c:v>
                </c:pt>
                <c:pt idx="5">
                  <c:v>0.0025315011526705344</c:v>
                </c:pt>
                <c:pt idx="6">
                  <c:v>0.002590766549133594</c:v>
                </c:pt>
                <c:pt idx="7">
                  <c:v>0.0017384611647914827</c:v>
                </c:pt>
                <c:pt idx="8">
                  <c:v>4.2432039853324E-05</c:v>
                </c:pt>
                <c:pt idx="9">
                  <c:v>-0.0027126769968877085</c:v>
                </c:pt>
                <c:pt idx="10">
                  <c:v>-0.007246786033629604</c:v>
                </c:pt>
                <c:pt idx="11">
                  <c:v>-0.015275011506167946</c:v>
                </c:pt>
                <c:pt idx="12">
                  <c:v>-0.03271812054290901</c:v>
                </c:pt>
                <c:pt idx="13">
                  <c:v>-0.08117913140585076</c:v>
                </c:pt>
                <c:pt idx="14">
                  <c:v>-0.17750406235698835</c:v>
                </c:pt>
                <c:pt idx="15">
                  <c:v>-0.30552597504612944</c:v>
                </c:pt>
                <c:pt idx="16">
                  <c:v>-0.37752318595619805</c:v>
                </c:pt>
                <c:pt idx="17">
                  <c:v>-0.453560378604271</c:v>
                </c:pt>
                <c:pt idx="18">
                  <c:v>-0.5335522949929405</c:v>
                </c:pt>
                <c:pt idx="19">
                  <c:v>-0.6166849967720109</c:v>
                </c:pt>
                <c:pt idx="20">
                  <c:v>-0.7917222039825536</c:v>
                </c:pt>
                <c:pt idx="21">
                  <c:v>-0.6135688985982108</c:v>
                </c:pt>
                <c:pt idx="22">
                  <c:v>-0.4479211822566702</c:v>
                </c:pt>
                <c:pt idx="23">
                  <c:v>-0.2968407786985283</c:v>
                </c:pt>
                <c:pt idx="24">
                  <c:v>-0.062439738710649895</c:v>
                </c:pt>
                <c:pt idx="25">
                  <c:v>0.00014528301523286657</c:v>
                </c:pt>
                <c:pt idx="26">
                  <c:v>0.011120559338591685</c:v>
                </c:pt>
                <c:pt idx="27">
                  <c:v>0.009844599326470638</c:v>
                </c:pt>
                <c:pt idx="28">
                  <c:v>0.007387602790356884</c:v>
                </c:pt>
                <c:pt idx="29">
                  <c:v>0.005977631915294546</c:v>
                </c:pt>
                <c:pt idx="30">
                  <c:v>0.005642824563367621</c:v>
                </c:pt>
                <c:pt idx="31">
                  <c:v>0.005217243956401778</c:v>
                </c:pt>
              </c:numCache>
            </c:numRef>
          </c:yVal>
          <c:smooth val="1"/>
        </c:ser>
        <c:axId val="31894666"/>
        <c:axId val="18616539"/>
      </c:scatterChart>
      <c:valAx>
        <c:axId val="3189466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16539"/>
        <c:crosses val="autoZero"/>
        <c:crossBetween val="midCat"/>
        <c:dispUnits/>
      </c:valAx>
      <c:valAx>
        <c:axId val="1861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1894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EDBB036-1,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shape!$F$11:$F$31</c:f>
                <c:numCache>
                  <c:ptCount val="21"/>
                  <c:pt idx="0">
                    <c:v>4.683194E-05</c:v>
                  </c:pt>
                  <c:pt idx="1">
                    <c:v>4.457826E-05</c:v>
                  </c:pt>
                  <c:pt idx="2">
                    <c:v>3.543743E-05</c:v>
                  </c:pt>
                  <c:pt idx="3">
                    <c:v>2.297051E-05</c:v>
                  </c:pt>
                  <c:pt idx="4">
                    <c:v>2.339476E-05</c:v>
                  </c:pt>
                  <c:pt idx="5">
                    <c:v>2.586352E-05</c:v>
                  </c:pt>
                  <c:pt idx="6">
                    <c:v>1.434778E-05</c:v>
                  </c:pt>
                  <c:pt idx="7">
                    <c:v>8.318702E-06</c:v>
                  </c:pt>
                  <c:pt idx="8">
                    <c:v>2.108288E-05</c:v>
                  </c:pt>
                  <c:pt idx="9">
                    <c:v>9.073046E-06</c:v>
                  </c:pt>
                  <c:pt idx="10">
                    <c:v>4.873802E-06</c:v>
                  </c:pt>
                  <c:pt idx="11">
                    <c:v>9.090674E-06</c:v>
                  </c:pt>
                  <c:pt idx="12">
                    <c:v>5.576458E-06</c:v>
                  </c:pt>
                  <c:pt idx="13">
                    <c:v>3.248838E-06</c:v>
                  </c:pt>
                  <c:pt idx="14">
                    <c:v>5.101703E-06</c:v>
                  </c:pt>
                  <c:pt idx="15">
                    <c:v>1.399291E-05</c:v>
                  </c:pt>
                  <c:pt idx="16">
                    <c:v>3.206334E-06</c:v>
                  </c:pt>
                  <c:pt idx="17">
                    <c:v>3.385616E-07</c:v>
                  </c:pt>
                  <c:pt idx="18">
                    <c:v>5.496143E-06</c:v>
                  </c:pt>
                  <c:pt idx="19">
                    <c:v>6.446983E-06</c:v>
                  </c:pt>
                  <c:pt idx="20">
                    <c:v>6.37152E-06</c:v>
                  </c:pt>
                </c:numCache>
              </c:numRef>
            </c:plus>
            <c:minus>
              <c:numRef>
                <c:f>shape!$F$11:$F$31</c:f>
                <c:numCache>
                  <c:ptCount val="21"/>
                  <c:pt idx="0">
                    <c:v>4.683194E-05</c:v>
                  </c:pt>
                  <c:pt idx="1">
                    <c:v>4.457826E-05</c:v>
                  </c:pt>
                  <c:pt idx="2">
                    <c:v>3.543743E-05</c:v>
                  </c:pt>
                  <c:pt idx="3">
                    <c:v>2.297051E-05</c:v>
                  </c:pt>
                  <c:pt idx="4">
                    <c:v>2.339476E-05</c:v>
                  </c:pt>
                  <c:pt idx="5">
                    <c:v>2.586352E-05</c:v>
                  </c:pt>
                  <c:pt idx="6">
                    <c:v>1.434778E-05</c:v>
                  </c:pt>
                  <c:pt idx="7">
                    <c:v>8.318702E-06</c:v>
                  </c:pt>
                  <c:pt idx="8">
                    <c:v>2.108288E-05</c:v>
                  </c:pt>
                  <c:pt idx="9">
                    <c:v>9.073046E-06</c:v>
                  </c:pt>
                  <c:pt idx="10">
                    <c:v>4.873802E-06</c:v>
                  </c:pt>
                  <c:pt idx="11">
                    <c:v>9.090674E-06</c:v>
                  </c:pt>
                  <c:pt idx="12">
                    <c:v>5.576458E-06</c:v>
                  </c:pt>
                  <c:pt idx="13">
                    <c:v>3.248838E-06</c:v>
                  </c:pt>
                  <c:pt idx="14">
                    <c:v>5.101703E-06</c:v>
                  </c:pt>
                  <c:pt idx="15">
                    <c:v>1.399291E-05</c:v>
                  </c:pt>
                  <c:pt idx="16">
                    <c:v>3.206334E-06</c:v>
                  </c:pt>
                  <c:pt idx="17">
                    <c:v>3.385616E-07</c:v>
                  </c:pt>
                  <c:pt idx="18">
                    <c:v>5.496143E-06</c:v>
                  </c:pt>
                  <c:pt idx="19">
                    <c:v>6.446983E-06</c:v>
                  </c:pt>
                  <c:pt idx="20">
                    <c:v>6.37152E-06</c:v>
                  </c:pt>
                </c:numCache>
              </c:numRef>
            </c:minus>
            <c:noEndCap val="0"/>
          </c:errBars>
          <c:xVal>
            <c:numRef>
              <c:f>shape!$B$11:$B$31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shape!$E$11:$E$31</c:f>
              <c:numCache>
                <c:ptCount val="21"/>
                <c:pt idx="0">
                  <c:v>-0.001042201</c:v>
                </c:pt>
                <c:pt idx="1">
                  <c:v>-0.0005173107</c:v>
                </c:pt>
                <c:pt idx="2">
                  <c:v>-0.0002822543</c:v>
                </c:pt>
                <c:pt idx="3">
                  <c:v>-0.000173632</c:v>
                </c:pt>
                <c:pt idx="4">
                  <c:v>-0.0001250166</c:v>
                </c:pt>
                <c:pt idx="5">
                  <c:v>-9.010972E-05</c:v>
                </c:pt>
                <c:pt idx="6">
                  <c:v>-6.800526E-05</c:v>
                </c:pt>
                <c:pt idx="7">
                  <c:v>-4.117535E-05</c:v>
                </c:pt>
                <c:pt idx="8">
                  <c:v>-2.332296E-05</c:v>
                </c:pt>
                <c:pt idx="9">
                  <c:v>-7.541907E-06</c:v>
                </c:pt>
                <c:pt idx="10">
                  <c:v>-4.378572E-18</c:v>
                </c:pt>
                <c:pt idx="11">
                  <c:v>-4.277231E-06</c:v>
                </c:pt>
                <c:pt idx="12">
                  <c:v>-8.110896E-06</c:v>
                </c:pt>
                <c:pt idx="13">
                  <c:v>-1.826827E-05</c:v>
                </c:pt>
                <c:pt idx="14">
                  <c:v>-3.449839E-05</c:v>
                </c:pt>
                <c:pt idx="15">
                  <c:v>-5.977526E-05</c:v>
                </c:pt>
                <c:pt idx="16">
                  <c:v>-8.59364E-05</c:v>
                </c:pt>
                <c:pt idx="17">
                  <c:v>-0.0001262799</c:v>
                </c:pt>
                <c:pt idx="18">
                  <c:v>-0.0002269723</c:v>
                </c:pt>
                <c:pt idx="19">
                  <c:v>-0.0004589073</c:v>
                </c:pt>
                <c:pt idx="20">
                  <c:v>-0.0009702696</c:v>
                </c:pt>
              </c:numCache>
            </c:numRef>
          </c:yVal>
          <c:smooth val="1"/>
        </c:ser>
        <c:axId val="33331124"/>
        <c:axId val="31544661"/>
      </c:scatterChart>
      <c:valAx>
        <c:axId val="3333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44661"/>
        <c:crosses val="autoZero"/>
        <c:crossBetween val="midCat"/>
        <c:dispUnits/>
      </c:valAx>
      <c:valAx>
        <c:axId val="31544661"/>
        <c:scaling>
          <c:orientation val="minMax"/>
          <c:min val="-0.00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311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I4" sqref="I4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5.7109375" style="0" bestFit="1" customWidth="1"/>
    <col min="7" max="7" width="13.28125" style="0" bestFit="1" customWidth="1"/>
    <col min="8" max="8" width="9.57421875" style="0" bestFit="1" customWidth="1"/>
  </cols>
  <sheetData>
    <row r="1" spans="1:8" ht="12.75">
      <c r="A1" t="s">
        <v>8</v>
      </c>
      <c r="B1">
        <v>11</v>
      </c>
      <c r="C1">
        <v>2002</v>
      </c>
      <c r="D1" t="s">
        <v>9</v>
      </c>
      <c r="E1" t="s">
        <v>10</v>
      </c>
      <c r="F1" t="s">
        <v>11</v>
      </c>
      <c r="G1" t="s">
        <v>12</v>
      </c>
      <c r="H1">
        <v>3964530</v>
      </c>
    </row>
    <row r="2" spans="1:8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27</v>
      </c>
      <c r="G2" t="s">
        <v>28</v>
      </c>
      <c r="H2" t="s">
        <v>29</v>
      </c>
    </row>
    <row r="3" spans="1:8" ht="12.75">
      <c r="A3">
        <v>1</v>
      </c>
      <c r="B3">
        <v>-0.04</v>
      </c>
      <c r="C3">
        <v>0</v>
      </c>
      <c r="D3" s="2">
        <v>-5.331827E-08</v>
      </c>
      <c r="E3" s="2">
        <v>2.709561E-05</v>
      </c>
      <c r="F3" s="2">
        <f>D3+rem</f>
        <v>0.005089530015063166</v>
      </c>
      <c r="G3" s="2">
        <f>B3*tf</f>
        <v>-0.0001276073047986126</v>
      </c>
      <c r="H3" s="2">
        <f>F3-G3</f>
        <v>0.005217137319861779</v>
      </c>
    </row>
    <row r="4" spans="1:8" ht="12.75">
      <c r="A4">
        <v>2</v>
      </c>
      <c r="B4">
        <v>52.9</v>
      </c>
      <c r="C4">
        <v>0.01</v>
      </c>
      <c r="D4">
        <v>0.165772</v>
      </c>
      <c r="E4" s="2">
        <v>1.02157E-05</v>
      </c>
      <c r="F4" s="2">
        <f aca="true" t="shared" si="0" ref="F4:F34">D4+rem</f>
        <v>0.17086158333333318</v>
      </c>
      <c r="G4" s="2">
        <f aca="true" t="shared" si="1" ref="G4:G34">B4*tf</f>
        <v>0.16876066059616518</v>
      </c>
      <c r="H4" s="2">
        <f aca="true" t="shared" si="2" ref="H4:H34">F4-G4</f>
        <v>0.0021009227371679984</v>
      </c>
    </row>
    <row r="5" spans="1:8" ht="12.75">
      <c r="A5">
        <v>3</v>
      </c>
      <c r="B5">
        <v>102.69</v>
      </c>
      <c r="C5">
        <v>0</v>
      </c>
      <c r="D5">
        <v>0.323251</v>
      </c>
      <c r="E5" s="2">
        <v>1.513407E-05</v>
      </c>
      <c r="F5" s="2">
        <f t="shared" si="0"/>
        <v>0.32834058333333316</v>
      </c>
      <c r="G5" s="2">
        <f t="shared" si="1"/>
        <v>0.32759985324423824</v>
      </c>
      <c r="H5" s="2">
        <f t="shared" si="2"/>
        <v>0.0007407300890949209</v>
      </c>
    </row>
    <row r="6" spans="1:8" ht="12.75">
      <c r="A6">
        <v>4</v>
      </c>
      <c r="B6">
        <v>202.5</v>
      </c>
      <c r="C6">
        <v>0</v>
      </c>
      <c r="D6">
        <v>0.641823</v>
      </c>
      <c r="E6" s="2">
        <v>1.054915E-05</v>
      </c>
      <c r="F6" s="2">
        <f t="shared" si="0"/>
        <v>0.6469125833333332</v>
      </c>
      <c r="G6" s="2">
        <f t="shared" si="1"/>
        <v>0.6460119805429764</v>
      </c>
      <c r="H6" s="2">
        <f t="shared" si="2"/>
        <v>0.0009006027903568636</v>
      </c>
    </row>
    <row r="7" spans="1:8" ht="12.75">
      <c r="A7">
        <v>5</v>
      </c>
      <c r="B7">
        <v>302.21</v>
      </c>
      <c r="C7">
        <v>0</v>
      </c>
      <c r="D7">
        <v>0.960805</v>
      </c>
      <c r="E7" s="2">
        <v>5.780216E-06</v>
      </c>
      <c r="F7" s="2">
        <f t="shared" si="0"/>
        <v>0.9658945833333332</v>
      </c>
      <c r="G7" s="2">
        <f t="shared" si="1"/>
        <v>0.9641050895797179</v>
      </c>
      <c r="H7" s="2">
        <f t="shared" si="2"/>
        <v>0.0017894937536153677</v>
      </c>
    </row>
    <row r="8" spans="1:8" ht="12.75">
      <c r="A8">
        <v>6</v>
      </c>
      <c r="B8">
        <v>401.83</v>
      </c>
      <c r="C8">
        <v>0</v>
      </c>
      <c r="D8">
        <v>1.279353</v>
      </c>
      <c r="E8" s="2">
        <v>1.45292E-05</v>
      </c>
      <c r="F8" s="2">
        <f t="shared" si="0"/>
        <v>1.284442583333333</v>
      </c>
      <c r="G8" s="2">
        <f t="shared" si="1"/>
        <v>1.2819110821806625</v>
      </c>
      <c r="H8" s="2">
        <f t="shared" si="2"/>
        <v>0.0025315011526705344</v>
      </c>
    </row>
    <row r="9" spans="1:8" ht="12.75">
      <c r="A9">
        <v>7</v>
      </c>
      <c r="B9">
        <v>501.68</v>
      </c>
      <c r="C9">
        <v>0</v>
      </c>
      <c r="D9">
        <v>1.597952</v>
      </c>
      <c r="E9" s="2">
        <v>2.315207E-05</v>
      </c>
      <c r="F9" s="2">
        <f t="shared" si="0"/>
        <v>1.6030415833333331</v>
      </c>
      <c r="G9" s="2">
        <f t="shared" si="1"/>
        <v>1.6004508167841995</v>
      </c>
      <c r="H9" s="2">
        <f t="shared" si="2"/>
        <v>0.002590766549133594</v>
      </c>
    </row>
    <row r="10" spans="1:8" ht="12.75">
      <c r="A10">
        <v>8</v>
      </c>
      <c r="B10">
        <v>601.37</v>
      </c>
      <c r="C10">
        <v>0</v>
      </c>
      <c r="D10">
        <v>1.915129</v>
      </c>
      <c r="E10" s="2">
        <v>1.104667E-05</v>
      </c>
      <c r="F10" s="2">
        <f t="shared" si="0"/>
        <v>1.9202185833333332</v>
      </c>
      <c r="G10" s="2">
        <f t="shared" si="1"/>
        <v>1.9184801221685417</v>
      </c>
      <c r="H10" s="2">
        <f t="shared" si="2"/>
        <v>0.0017384611647914827</v>
      </c>
    </row>
    <row r="11" spans="1:8" ht="12.75">
      <c r="A11">
        <v>9</v>
      </c>
      <c r="B11">
        <v>701.19</v>
      </c>
      <c r="C11">
        <v>0</v>
      </c>
      <c r="D11">
        <v>2.231877</v>
      </c>
      <c r="E11" s="2">
        <v>2.963665E-05</v>
      </c>
      <c r="F11" s="2">
        <f t="shared" si="0"/>
        <v>2.236966583333333</v>
      </c>
      <c r="G11" s="2">
        <f t="shared" si="1"/>
        <v>2.2369241512934797</v>
      </c>
      <c r="H11" s="2">
        <f t="shared" si="2"/>
        <v>4.2432039853324E-05</v>
      </c>
    </row>
    <row r="12" spans="1:8" ht="12.75">
      <c r="A12">
        <v>10</v>
      </c>
      <c r="B12">
        <v>800.9</v>
      </c>
      <c r="C12">
        <v>0.01</v>
      </c>
      <c r="D12">
        <v>2.547215</v>
      </c>
      <c r="E12" s="2">
        <v>1.513964E-05</v>
      </c>
      <c r="F12" s="2">
        <f t="shared" si="0"/>
        <v>2.552304583333333</v>
      </c>
      <c r="G12" s="2">
        <f t="shared" si="1"/>
        <v>2.555017260330221</v>
      </c>
      <c r="H12" s="2">
        <f t="shared" si="2"/>
        <v>-0.0027126769968877085</v>
      </c>
    </row>
    <row r="13" spans="1:8" ht="12.75">
      <c r="A13">
        <v>11</v>
      </c>
      <c r="B13">
        <v>900.61</v>
      </c>
      <c r="C13">
        <v>0</v>
      </c>
      <c r="D13">
        <v>2.860774</v>
      </c>
      <c r="E13" s="2">
        <v>3.068872E-05</v>
      </c>
      <c r="F13" s="2">
        <f t="shared" si="0"/>
        <v>2.8658635833333332</v>
      </c>
      <c r="G13" s="2">
        <f t="shared" si="1"/>
        <v>2.873110369366963</v>
      </c>
      <c r="H13" s="2">
        <f t="shared" si="2"/>
        <v>-0.007246786033629604</v>
      </c>
    </row>
    <row r="14" spans="1:8" ht="12.75">
      <c r="A14">
        <v>12</v>
      </c>
      <c r="B14">
        <v>1000.41</v>
      </c>
      <c r="C14">
        <v>0.01</v>
      </c>
      <c r="D14">
        <v>3.171126</v>
      </c>
      <c r="E14" s="2">
        <v>2.416378E-05</v>
      </c>
      <c r="F14" s="2">
        <f t="shared" si="0"/>
        <v>3.176215583333333</v>
      </c>
      <c r="G14" s="2">
        <f t="shared" si="1"/>
        <v>3.191490594839501</v>
      </c>
      <c r="H14" s="2">
        <f t="shared" si="2"/>
        <v>-0.015275011506167946</v>
      </c>
    </row>
    <row r="15" spans="1:8" ht="12.75">
      <c r="A15">
        <v>13</v>
      </c>
      <c r="B15">
        <v>1100.12</v>
      </c>
      <c r="C15">
        <v>0</v>
      </c>
      <c r="D15">
        <v>3.471776</v>
      </c>
      <c r="E15" s="2">
        <v>2.644282E-06</v>
      </c>
      <c r="F15" s="2">
        <f t="shared" si="0"/>
        <v>3.4768655833333333</v>
      </c>
      <c r="G15" s="2">
        <f t="shared" si="1"/>
        <v>3.5095837038762423</v>
      </c>
      <c r="H15" s="2">
        <f t="shared" si="2"/>
        <v>-0.03271812054290901</v>
      </c>
    </row>
    <row r="16" spans="1:8" ht="12.75">
      <c r="A16">
        <v>14</v>
      </c>
      <c r="B16">
        <v>1199.84</v>
      </c>
      <c r="C16">
        <v>0</v>
      </c>
      <c r="D16">
        <v>3.74144</v>
      </c>
      <c r="E16" s="2">
        <v>1.857076E-05</v>
      </c>
      <c r="F16" s="2">
        <f t="shared" si="0"/>
        <v>3.746529583333333</v>
      </c>
      <c r="G16" s="2">
        <f t="shared" si="1"/>
        <v>3.8277087147391837</v>
      </c>
      <c r="H16" s="2">
        <f t="shared" si="2"/>
        <v>-0.08117913140585076</v>
      </c>
    </row>
    <row r="17" spans="1:8" ht="12.75">
      <c r="A17">
        <v>15</v>
      </c>
      <c r="B17">
        <v>1299.67</v>
      </c>
      <c r="C17">
        <v>0</v>
      </c>
      <c r="D17">
        <v>3.963591</v>
      </c>
      <c r="E17" s="2">
        <v>1.813267E-05</v>
      </c>
      <c r="F17" s="2">
        <f t="shared" si="0"/>
        <v>3.968680583333333</v>
      </c>
      <c r="G17" s="2">
        <f t="shared" si="1"/>
        <v>4.1461846456903215</v>
      </c>
      <c r="H17" s="2">
        <f t="shared" si="2"/>
        <v>-0.17750406235698835</v>
      </c>
    </row>
    <row r="18" spans="1:8" ht="12.75">
      <c r="A18">
        <v>16</v>
      </c>
      <c r="B18">
        <v>1399.4</v>
      </c>
      <c r="C18">
        <v>0.01</v>
      </c>
      <c r="D18">
        <v>4.153726</v>
      </c>
      <c r="E18" s="2">
        <v>1.715652E-05</v>
      </c>
      <c r="F18" s="2">
        <f t="shared" si="0"/>
        <v>4.158815583333333</v>
      </c>
      <c r="G18" s="2">
        <f t="shared" si="1"/>
        <v>4.464341558379463</v>
      </c>
      <c r="H18" s="2">
        <f t="shared" si="2"/>
        <v>-0.30552597504612944</v>
      </c>
    </row>
    <row r="19" spans="1:8" ht="12.75">
      <c r="A19">
        <v>17</v>
      </c>
      <c r="B19">
        <v>1449.29</v>
      </c>
      <c r="C19">
        <v>0</v>
      </c>
      <c r="D19">
        <v>4.240887</v>
      </c>
      <c r="E19" s="2">
        <v>2.916149E-05</v>
      </c>
      <c r="F19" s="2">
        <f t="shared" si="0"/>
        <v>4.245976583333333</v>
      </c>
      <c r="G19" s="2">
        <f t="shared" si="1"/>
        <v>4.623499769289531</v>
      </c>
      <c r="H19" s="2">
        <f t="shared" si="2"/>
        <v>-0.37752318595619805</v>
      </c>
    </row>
    <row r="20" spans="1:8" ht="12.75">
      <c r="A20">
        <v>18</v>
      </c>
      <c r="B20">
        <v>1499.08</v>
      </c>
      <c r="C20">
        <v>0</v>
      </c>
      <c r="D20">
        <v>4.323689</v>
      </c>
      <c r="E20" s="2">
        <v>3.488868E-05</v>
      </c>
      <c r="F20" s="2">
        <f t="shared" si="0"/>
        <v>4.328778583333333</v>
      </c>
      <c r="G20" s="2">
        <f t="shared" si="1"/>
        <v>4.782338961937604</v>
      </c>
      <c r="H20" s="2">
        <f t="shared" si="2"/>
        <v>-0.453560378604271</v>
      </c>
    </row>
    <row r="21" spans="1:8" ht="12.75">
      <c r="A21">
        <v>19</v>
      </c>
      <c r="B21">
        <v>1549</v>
      </c>
      <c r="C21">
        <v>0</v>
      </c>
      <c r="D21">
        <v>4.402951</v>
      </c>
      <c r="E21" s="2">
        <v>2.715861E-05</v>
      </c>
      <c r="F21" s="2">
        <f t="shared" si="0"/>
        <v>4.408040583333333</v>
      </c>
      <c r="G21" s="2">
        <f t="shared" si="1"/>
        <v>4.941592878326274</v>
      </c>
      <c r="H21" s="2">
        <f t="shared" si="2"/>
        <v>-0.5335522949929405</v>
      </c>
    </row>
    <row r="22" spans="1:8" ht="12.75">
      <c r="A22">
        <v>20</v>
      </c>
      <c r="B22">
        <v>1598.84</v>
      </c>
      <c r="C22">
        <v>0</v>
      </c>
      <c r="D22">
        <v>4.478817</v>
      </c>
      <c r="E22" s="2">
        <v>4.115559E-05</v>
      </c>
      <c r="F22" s="2">
        <f t="shared" si="0"/>
        <v>4.483906583333334</v>
      </c>
      <c r="G22" s="2">
        <f t="shared" si="1"/>
        <v>5.100591580105345</v>
      </c>
      <c r="H22" s="2">
        <f t="shared" si="2"/>
        <v>-0.6166849967720109</v>
      </c>
    </row>
    <row r="23" spans="1:8" ht="12.75">
      <c r="A23">
        <v>21</v>
      </c>
      <c r="B23">
        <v>1698.54</v>
      </c>
      <c r="C23">
        <v>0</v>
      </c>
      <c r="D23">
        <v>4.621841</v>
      </c>
      <c r="E23" s="2">
        <v>1.666759E-05</v>
      </c>
      <c r="F23" s="2">
        <f t="shared" si="0"/>
        <v>4.626930583333333</v>
      </c>
      <c r="G23" s="2">
        <f t="shared" si="1"/>
        <v>5.418652787315887</v>
      </c>
      <c r="H23" s="2">
        <f t="shared" si="2"/>
        <v>-0.7917222039825536</v>
      </c>
    </row>
    <row r="24" spans="1:8" ht="12.75">
      <c r="A24">
        <v>22</v>
      </c>
      <c r="B24">
        <v>1598.85</v>
      </c>
      <c r="C24">
        <v>0</v>
      </c>
      <c r="D24">
        <v>4.481965</v>
      </c>
      <c r="E24" s="2">
        <v>4.501874E-06</v>
      </c>
      <c r="F24" s="2">
        <f t="shared" si="0"/>
        <v>4.487054583333333</v>
      </c>
      <c r="G24" s="2">
        <f t="shared" si="1"/>
        <v>5.100623481931544</v>
      </c>
      <c r="H24" s="2">
        <f t="shared" si="2"/>
        <v>-0.6135688985982108</v>
      </c>
    </row>
    <row r="25" spans="1:8" ht="12.75">
      <c r="A25">
        <v>23</v>
      </c>
      <c r="B25">
        <v>1499.1</v>
      </c>
      <c r="C25">
        <v>0</v>
      </c>
      <c r="D25">
        <v>4.329392</v>
      </c>
      <c r="E25" s="2">
        <v>2.190505E-05</v>
      </c>
      <c r="F25" s="2">
        <f t="shared" si="0"/>
        <v>4.334481583333334</v>
      </c>
      <c r="G25" s="2">
        <f t="shared" si="1"/>
        <v>4.782402765590004</v>
      </c>
      <c r="H25" s="2">
        <f t="shared" si="2"/>
        <v>-0.4479211822566702</v>
      </c>
    </row>
    <row r="26" spans="1:8" ht="12.75">
      <c r="A26">
        <v>24</v>
      </c>
      <c r="B26">
        <v>1399.42</v>
      </c>
      <c r="C26">
        <v>0.01</v>
      </c>
      <c r="D26">
        <v>4.162475</v>
      </c>
      <c r="E26" s="2">
        <v>4.418165E-05</v>
      </c>
      <c r="F26" s="2">
        <f t="shared" si="0"/>
        <v>4.167564583333333</v>
      </c>
      <c r="G26" s="2">
        <f t="shared" si="1"/>
        <v>4.464405362031862</v>
      </c>
      <c r="H26" s="2">
        <f t="shared" si="2"/>
        <v>-0.2968407786985283</v>
      </c>
    </row>
    <row r="27" spans="1:8" ht="12.75">
      <c r="A27">
        <v>25</v>
      </c>
      <c r="B27">
        <v>1199.88</v>
      </c>
      <c r="C27">
        <v>0</v>
      </c>
      <c r="D27">
        <v>3.760307</v>
      </c>
      <c r="E27" s="2">
        <v>2.419215E-05</v>
      </c>
      <c r="F27" s="2">
        <f t="shared" si="0"/>
        <v>3.765396583333333</v>
      </c>
      <c r="G27" s="2">
        <f t="shared" si="1"/>
        <v>3.827836322043983</v>
      </c>
      <c r="H27" s="2">
        <f t="shared" si="2"/>
        <v>-0.062439738710649895</v>
      </c>
    </row>
    <row r="28" spans="1:8" ht="12.75">
      <c r="A28">
        <v>26</v>
      </c>
      <c r="B28">
        <v>1000.44</v>
      </c>
      <c r="C28">
        <v>0</v>
      </c>
      <c r="D28">
        <v>3.186642</v>
      </c>
      <c r="E28" s="2">
        <v>2.176555E-05</v>
      </c>
      <c r="F28" s="2">
        <f t="shared" si="0"/>
        <v>3.191731583333333</v>
      </c>
      <c r="G28" s="2">
        <f t="shared" si="1"/>
        <v>3.1915863003181</v>
      </c>
      <c r="H28" s="2">
        <f t="shared" si="2"/>
        <v>0.00014528301523286657</v>
      </c>
    </row>
    <row r="29" spans="1:8" ht="12.75">
      <c r="A29">
        <v>27</v>
      </c>
      <c r="B29">
        <v>601.38</v>
      </c>
      <c r="C29">
        <v>0</v>
      </c>
      <c r="D29">
        <v>1.924543</v>
      </c>
      <c r="E29" s="2">
        <v>1.187741E-05</v>
      </c>
      <c r="F29" s="2">
        <f t="shared" si="0"/>
        <v>1.929632583333333</v>
      </c>
      <c r="G29" s="2">
        <f t="shared" si="1"/>
        <v>1.9185120239947413</v>
      </c>
      <c r="H29" s="2">
        <f t="shared" si="2"/>
        <v>0.011120559338591685</v>
      </c>
    </row>
    <row r="30" spans="1:8" ht="12.75">
      <c r="A30">
        <v>28</v>
      </c>
      <c r="B30">
        <v>401.84</v>
      </c>
      <c r="C30">
        <v>0</v>
      </c>
      <c r="D30">
        <v>1.286698</v>
      </c>
      <c r="E30" s="2">
        <v>1.057188E-05</v>
      </c>
      <c r="F30" s="2">
        <f t="shared" si="0"/>
        <v>1.291787583333333</v>
      </c>
      <c r="G30" s="2">
        <f t="shared" si="1"/>
        <v>1.2819429840068624</v>
      </c>
      <c r="H30" s="2">
        <f t="shared" si="2"/>
        <v>0.009844599326470638</v>
      </c>
    </row>
    <row r="31" spans="1:8" ht="12.75">
      <c r="A31">
        <v>29</v>
      </c>
      <c r="B31">
        <v>202.5</v>
      </c>
      <c r="C31">
        <v>0</v>
      </c>
      <c r="D31">
        <v>0.64831</v>
      </c>
      <c r="E31" s="2">
        <v>1.123706E-05</v>
      </c>
      <c r="F31" s="2">
        <f t="shared" si="0"/>
        <v>0.6533995833333333</v>
      </c>
      <c r="G31" s="2">
        <f t="shared" si="1"/>
        <v>0.6460119805429764</v>
      </c>
      <c r="H31" s="2">
        <f t="shared" si="2"/>
        <v>0.007387602790356884</v>
      </c>
    </row>
    <row r="32" spans="1:8" ht="12.75">
      <c r="A32">
        <v>30</v>
      </c>
      <c r="B32">
        <v>102.68</v>
      </c>
      <c r="C32">
        <v>0.01</v>
      </c>
      <c r="D32">
        <v>0.328456</v>
      </c>
      <c r="E32" s="2">
        <v>1.095508E-05</v>
      </c>
      <c r="F32" s="2">
        <f t="shared" si="0"/>
        <v>0.3335455833333332</v>
      </c>
      <c r="G32" s="2">
        <f t="shared" si="1"/>
        <v>0.3275679514180386</v>
      </c>
      <c r="H32" s="2">
        <f t="shared" si="2"/>
        <v>0.005977631915294546</v>
      </c>
    </row>
    <row r="33" spans="1:8" ht="12.75">
      <c r="A33">
        <v>31</v>
      </c>
      <c r="B33">
        <v>52.89</v>
      </c>
      <c r="C33">
        <v>0</v>
      </c>
      <c r="D33">
        <v>0.169282</v>
      </c>
      <c r="E33" s="2">
        <v>2.371088E-05</v>
      </c>
      <c r="F33" s="2">
        <f t="shared" si="0"/>
        <v>0.17437158333333316</v>
      </c>
      <c r="G33" s="2">
        <f t="shared" si="1"/>
        <v>0.16872875876996554</v>
      </c>
      <c r="H33" s="2">
        <f t="shared" si="2"/>
        <v>0.005642824563367621</v>
      </c>
    </row>
    <row r="34" spans="1:8" ht="12.75">
      <c r="A34">
        <v>32</v>
      </c>
      <c r="B34">
        <v>-0.04</v>
      </c>
      <c r="C34">
        <v>0</v>
      </c>
      <c r="D34" s="2">
        <v>5.331827E-08</v>
      </c>
      <c r="E34" s="2">
        <v>1.181884E-05</v>
      </c>
      <c r="F34" s="2">
        <f t="shared" si="0"/>
        <v>0.005089636651603165</v>
      </c>
      <c r="G34" s="2">
        <f t="shared" si="1"/>
        <v>-0.0001276073047986126</v>
      </c>
      <c r="H34" s="2">
        <f t="shared" si="2"/>
        <v>0.005217243956401778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2" sqref="C12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8</v>
      </c>
      <c r="B1">
        <v>11</v>
      </c>
      <c r="C1">
        <v>2002</v>
      </c>
      <c r="D1" t="s">
        <v>9</v>
      </c>
      <c r="E1" t="s">
        <v>10</v>
      </c>
      <c r="F1" t="s">
        <v>11</v>
      </c>
      <c r="G1" t="s">
        <v>12</v>
      </c>
      <c r="H1">
        <v>3964559</v>
      </c>
    </row>
    <row r="2" spans="1:5" ht="12.75">
      <c r="A2" t="s">
        <v>13</v>
      </c>
      <c r="B2" t="s">
        <v>14</v>
      </c>
      <c r="C2" t="s">
        <v>15</v>
      </c>
      <c r="D2" t="s">
        <v>16</v>
      </c>
      <c r="E2" t="s">
        <v>17</v>
      </c>
    </row>
    <row r="3" spans="1:5" ht="12.75">
      <c r="A3">
        <v>1</v>
      </c>
      <c r="B3">
        <v>-0.05</v>
      </c>
      <c r="C3">
        <v>0</v>
      </c>
      <c r="D3" s="2">
        <v>-4.719437E-09</v>
      </c>
      <c r="E3" s="2">
        <v>7.192731E-06</v>
      </c>
    </row>
    <row r="4" spans="1:5" ht="12.75">
      <c r="A4">
        <v>2</v>
      </c>
      <c r="B4">
        <v>-0.04</v>
      </c>
      <c r="C4">
        <v>0</v>
      </c>
      <c r="D4">
        <v>-0.009999</v>
      </c>
      <c r="E4" s="2">
        <v>5.01678E-06</v>
      </c>
    </row>
    <row r="5" spans="1:5" ht="12.75">
      <c r="A5">
        <v>3</v>
      </c>
      <c r="B5">
        <v>-0.04</v>
      </c>
      <c r="C5">
        <v>0</v>
      </c>
      <c r="D5">
        <v>0.001193</v>
      </c>
      <c r="E5" s="2">
        <v>5.349462E-06</v>
      </c>
    </row>
    <row r="6" spans="1:5" ht="12.75">
      <c r="A6">
        <v>4</v>
      </c>
      <c r="B6">
        <v>-0.04</v>
      </c>
      <c r="C6">
        <v>0</v>
      </c>
      <c r="D6">
        <v>-0.009564</v>
      </c>
      <c r="E6" s="2">
        <v>1.32373E-05</v>
      </c>
    </row>
    <row r="7" spans="1:5" ht="12.75">
      <c r="A7">
        <v>5</v>
      </c>
      <c r="B7">
        <v>-0.04</v>
      </c>
      <c r="C7">
        <v>0</v>
      </c>
      <c r="D7" s="2">
        <v>4.719436E-09</v>
      </c>
      <c r="E7" s="2">
        <v>1.215919E-05</v>
      </c>
    </row>
    <row r="9" ht="12.75">
      <c r="E9" s="3" t="s">
        <v>20</v>
      </c>
    </row>
    <row r="10" spans="2:5" ht="12.75">
      <c r="B10" t="s">
        <v>21</v>
      </c>
      <c r="C10" s="4">
        <f>AVERAGE(D3,D5,D7)</f>
        <v>0.00039766666666633333</v>
      </c>
      <c r="D10" t="s">
        <v>22</v>
      </c>
      <c r="E10" s="4">
        <f>STDEV(D3,D5)</f>
        <v>0.0008435817271014574</v>
      </c>
    </row>
    <row r="11" spans="2:5" ht="12.75">
      <c r="B11" t="s">
        <v>23</v>
      </c>
      <c r="C11" s="4">
        <f>AVERAGE(D4,D6)</f>
        <v>-0.009781499999999999</v>
      </c>
      <c r="D11" t="s">
        <v>22</v>
      </c>
      <c r="E11" s="4">
        <f>STDEV(D4,D6)</f>
        <v>0.0003075914498161618</v>
      </c>
    </row>
    <row r="12" spans="2:5" ht="12.75">
      <c r="B12" t="s">
        <v>24</v>
      </c>
      <c r="C12" s="4">
        <f>(C10-C11)/2</f>
        <v>0.005089583333333166</v>
      </c>
      <c r="D12" t="s">
        <v>22</v>
      </c>
      <c r="E12" s="4">
        <f>0.5*SQRT(E10^2+E11^2)</f>
        <v>0.0004489550730027132</v>
      </c>
    </row>
    <row r="13" spans="2:4" ht="12.75">
      <c r="B13" t="s">
        <v>25</v>
      </c>
      <c r="C13" s="4">
        <f>C12/l_eff</f>
        <v>0.0016838428284699151</v>
      </c>
      <c r="D13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t="s">
        <v>8</v>
      </c>
      <c r="B1">
        <v>11</v>
      </c>
      <c r="C1">
        <v>2002</v>
      </c>
      <c r="D1" t="s">
        <v>30</v>
      </c>
      <c r="E1" t="s">
        <v>31</v>
      </c>
      <c r="F1" t="s">
        <v>32</v>
      </c>
      <c r="G1" t="s">
        <v>33</v>
      </c>
      <c r="H1" t="s">
        <v>10</v>
      </c>
      <c r="I1" t="s">
        <v>33</v>
      </c>
      <c r="J1" t="s">
        <v>34</v>
      </c>
      <c r="K1" t="s">
        <v>12</v>
      </c>
      <c r="L1">
        <v>3964499</v>
      </c>
    </row>
    <row r="2" spans="1:4" ht="12.75">
      <c r="A2" t="s">
        <v>35</v>
      </c>
      <c r="B2" t="s">
        <v>36</v>
      </c>
      <c r="C2" t="s">
        <v>37</v>
      </c>
      <c r="D2" t="s">
        <v>38</v>
      </c>
    </row>
    <row r="3" spans="1:6" ht="12.75">
      <c r="A3" t="s">
        <v>39</v>
      </c>
      <c r="B3" t="s">
        <v>40</v>
      </c>
      <c r="C3" t="s">
        <v>41</v>
      </c>
      <c r="D3" t="s">
        <v>11</v>
      </c>
      <c r="E3" t="s">
        <v>12</v>
      </c>
      <c r="F3">
        <v>3964530</v>
      </c>
    </row>
    <row r="4" spans="1:5" ht="12.75">
      <c r="A4" t="s">
        <v>35</v>
      </c>
      <c r="B4" t="s">
        <v>42</v>
      </c>
      <c r="C4" t="s">
        <v>43</v>
      </c>
      <c r="D4" t="s">
        <v>44</v>
      </c>
      <c r="E4" t="s">
        <v>45</v>
      </c>
    </row>
    <row r="5" spans="1:5" ht="12.75">
      <c r="A5" t="s">
        <v>35</v>
      </c>
      <c r="B5" t="s">
        <v>46</v>
      </c>
      <c r="C5" t="s">
        <v>18</v>
      </c>
      <c r="D5" t="s">
        <v>3</v>
      </c>
      <c r="E5" t="s">
        <v>19</v>
      </c>
    </row>
    <row r="6" spans="1:5" ht="12.75">
      <c r="A6" t="s">
        <v>35</v>
      </c>
      <c r="B6">
        <v>18</v>
      </c>
      <c r="C6">
        <v>1499.08</v>
      </c>
      <c r="D6" s="2">
        <v>4.323689</v>
      </c>
      <c r="E6" s="2">
        <v>3.488868E-05</v>
      </c>
    </row>
    <row r="7" ht="12.75">
      <c r="A7" t="s">
        <v>35</v>
      </c>
    </row>
    <row r="8" spans="1:3" ht="12.75">
      <c r="A8" t="s">
        <v>35</v>
      </c>
      <c r="B8" t="s">
        <v>47</v>
      </c>
      <c r="C8" t="s">
        <v>48</v>
      </c>
    </row>
    <row r="9" spans="1:6" ht="12.75">
      <c r="A9" t="s">
        <v>35</v>
      </c>
      <c r="B9" t="s">
        <v>49</v>
      </c>
      <c r="C9" t="s">
        <v>50</v>
      </c>
      <c r="D9" t="s">
        <v>51</v>
      </c>
      <c r="E9" t="s">
        <v>52</v>
      </c>
      <c r="F9" t="s">
        <v>53</v>
      </c>
    </row>
    <row r="10" spans="1:5" ht="12.75">
      <c r="A10" t="s">
        <v>54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-1</v>
      </c>
      <c r="C11" s="2">
        <v>-0.004506152</v>
      </c>
      <c r="D11" s="2">
        <v>0.0002024868</v>
      </c>
      <c r="E11" s="2">
        <v>-0.001042201</v>
      </c>
      <c r="F11" s="2">
        <v>4.683194E-05</v>
      </c>
    </row>
    <row r="12" spans="2:6" ht="12.75">
      <c r="B12">
        <v>-0.9</v>
      </c>
      <c r="C12" s="2">
        <v>-0.002236691</v>
      </c>
      <c r="D12" s="2">
        <v>0.0001927426</v>
      </c>
      <c r="E12" s="2">
        <v>-0.0005173107</v>
      </c>
      <c r="F12" s="2">
        <v>4.457826E-05</v>
      </c>
    </row>
    <row r="13" spans="2:6" ht="12.75">
      <c r="B13">
        <v>-0.8</v>
      </c>
      <c r="C13" s="2">
        <v>-0.00122038</v>
      </c>
      <c r="D13" s="2">
        <v>0.0001532204</v>
      </c>
      <c r="E13" s="2">
        <v>-0.0002822543</v>
      </c>
      <c r="F13" s="2">
        <v>3.543743E-05</v>
      </c>
    </row>
    <row r="14" spans="2:6" ht="12.75">
      <c r="B14">
        <v>-0.7</v>
      </c>
      <c r="C14" s="2">
        <v>-0.0007507308</v>
      </c>
      <c r="D14" s="2">
        <v>9.931736E-05</v>
      </c>
      <c r="E14" s="2">
        <v>-0.000173632</v>
      </c>
      <c r="F14" s="2">
        <v>2.297051E-05</v>
      </c>
    </row>
    <row r="15" spans="2:6" ht="12.75">
      <c r="B15">
        <v>-0.6</v>
      </c>
      <c r="C15" s="2">
        <v>-0.000540533</v>
      </c>
      <c r="D15" s="2">
        <v>0.0001011517</v>
      </c>
      <c r="E15" s="2">
        <v>-0.0001250166</v>
      </c>
      <c r="F15" s="2">
        <v>2.339476E-05</v>
      </c>
    </row>
    <row r="16" spans="2:6" ht="12.75">
      <c r="B16">
        <v>-0.5</v>
      </c>
      <c r="C16" s="2">
        <v>-0.0003896064</v>
      </c>
      <c r="D16" s="2">
        <v>0.0001118258</v>
      </c>
      <c r="E16" s="2">
        <v>-9.010972E-05</v>
      </c>
      <c r="F16" s="2">
        <v>2.586352E-05</v>
      </c>
    </row>
    <row r="17" spans="2:6" ht="12.75">
      <c r="B17">
        <v>-0.4</v>
      </c>
      <c r="C17" s="2">
        <v>-0.0002940336</v>
      </c>
      <c r="D17" s="2">
        <v>6.203536E-05</v>
      </c>
      <c r="E17" s="2">
        <v>-6.800526E-05</v>
      </c>
      <c r="F17" s="2">
        <v>1.434778E-05</v>
      </c>
    </row>
    <row r="18" spans="2:6" ht="12.75">
      <c r="B18">
        <v>-0.3</v>
      </c>
      <c r="C18" s="2">
        <v>-0.0001780294</v>
      </c>
      <c r="D18" s="2">
        <v>3.596748E-05</v>
      </c>
      <c r="E18" s="2">
        <v>-4.117535E-05</v>
      </c>
      <c r="F18" s="2">
        <v>8.318702E-06</v>
      </c>
    </row>
    <row r="19" spans="2:6" ht="12.75">
      <c r="B19">
        <v>-0.2</v>
      </c>
      <c r="C19" s="2">
        <v>-0.0001008412</v>
      </c>
      <c r="D19" s="2">
        <v>9.115582E-05</v>
      </c>
      <c r="E19" s="2">
        <v>-2.332296E-05</v>
      </c>
      <c r="F19" s="2">
        <v>2.108288E-05</v>
      </c>
    </row>
    <row r="20" spans="2:6" ht="12.75">
      <c r="B20">
        <v>-0.1</v>
      </c>
      <c r="C20" s="2">
        <v>-3.260887E-05</v>
      </c>
      <c r="D20" s="2">
        <v>3.922903E-05</v>
      </c>
      <c r="E20" s="2">
        <v>-7.541907E-06</v>
      </c>
      <c r="F20" s="2">
        <v>9.073046E-06</v>
      </c>
    </row>
    <row r="21" spans="2:6" ht="12.75">
      <c r="B21">
        <v>0</v>
      </c>
      <c r="C21" s="2">
        <v>-1.893159E-17</v>
      </c>
      <c r="D21" s="2">
        <v>2.107281E-05</v>
      </c>
      <c r="E21" s="2">
        <v>-4.378572E-18</v>
      </c>
      <c r="F21" s="2">
        <v>4.873802E-06</v>
      </c>
    </row>
    <row r="22" spans="2:6" ht="12.75">
      <c r="B22">
        <v>0.1</v>
      </c>
      <c r="C22" s="2">
        <v>-1.849342E-05</v>
      </c>
      <c r="D22" s="2">
        <v>3.930525E-05</v>
      </c>
      <c r="E22" s="2">
        <v>-4.277231E-06</v>
      </c>
      <c r="F22" s="2">
        <v>9.090674E-06</v>
      </c>
    </row>
    <row r="23" spans="2:6" ht="12.75">
      <c r="B23">
        <v>0.2</v>
      </c>
      <c r="C23" s="2">
        <v>-3.5069E-05</v>
      </c>
      <c r="D23" s="2">
        <v>2.411087E-05</v>
      </c>
      <c r="E23" s="2">
        <v>-8.110896E-06</v>
      </c>
      <c r="F23" s="2">
        <v>5.576458E-06</v>
      </c>
    </row>
    <row r="24" spans="2:6" ht="12.75">
      <c r="B24">
        <v>0.3</v>
      </c>
      <c r="C24" s="2">
        <v>-7.898635E-05</v>
      </c>
      <c r="D24" s="2">
        <v>1.404697E-05</v>
      </c>
      <c r="E24" s="2">
        <v>-1.826827E-05</v>
      </c>
      <c r="F24" s="2">
        <v>3.248838E-06</v>
      </c>
    </row>
    <row r="25" spans="2:6" ht="12.75">
      <c r="B25">
        <v>0.4</v>
      </c>
      <c r="C25" s="2">
        <v>-0.0001491603</v>
      </c>
      <c r="D25" s="2">
        <v>2.205818E-05</v>
      </c>
      <c r="E25" s="2">
        <v>-3.449839E-05</v>
      </c>
      <c r="F25" s="2">
        <v>5.101703E-06</v>
      </c>
    </row>
    <row r="26" spans="2:6" ht="12.75">
      <c r="B26">
        <v>0.5</v>
      </c>
      <c r="C26" s="2">
        <v>-0.0002584497</v>
      </c>
      <c r="D26" s="2">
        <v>6.050102E-05</v>
      </c>
      <c r="E26" s="2">
        <v>-5.977526E-05</v>
      </c>
      <c r="F26" s="2">
        <v>1.399291E-05</v>
      </c>
    </row>
    <row r="27" spans="2:6" ht="12.75">
      <c r="B27">
        <v>0.6</v>
      </c>
      <c r="C27" s="2">
        <v>-0.0003715623</v>
      </c>
      <c r="D27" s="2">
        <v>1.386319E-05</v>
      </c>
      <c r="E27" s="2">
        <v>-8.59364E-05</v>
      </c>
      <c r="F27" s="2">
        <v>3.206334E-06</v>
      </c>
    </row>
    <row r="28" spans="2:6" ht="12.75">
      <c r="B28">
        <v>0.7</v>
      </c>
      <c r="C28" s="2">
        <v>-0.0005459951</v>
      </c>
      <c r="D28" s="2">
        <v>1.463835E-06</v>
      </c>
      <c r="E28" s="2">
        <v>-0.0001262799</v>
      </c>
      <c r="F28" s="2">
        <v>3.385616E-07</v>
      </c>
    </row>
    <row r="29" spans="2:6" ht="12.75">
      <c r="B29">
        <v>0.8</v>
      </c>
      <c r="C29" s="2">
        <v>-0.0009813579</v>
      </c>
      <c r="D29" s="2">
        <v>2.376362E-05</v>
      </c>
      <c r="E29" s="2">
        <v>-0.0002269723</v>
      </c>
      <c r="F29" s="2">
        <v>5.496143E-06</v>
      </c>
    </row>
    <row r="30" spans="2:6" ht="12.75">
      <c r="B30">
        <v>0.9</v>
      </c>
      <c r="C30" s="2">
        <v>-0.001984173</v>
      </c>
      <c r="D30" s="2">
        <v>2.787475E-05</v>
      </c>
      <c r="E30" s="2">
        <v>-0.0004589073</v>
      </c>
      <c r="F30" s="2">
        <v>6.446983E-06</v>
      </c>
    </row>
    <row r="31" spans="2:6" ht="12.75">
      <c r="B31">
        <v>1</v>
      </c>
      <c r="C31" s="2">
        <v>-0.004195144</v>
      </c>
      <c r="D31" s="2">
        <v>2.754847E-05</v>
      </c>
      <c r="E31" s="2">
        <v>-0.0009702696</v>
      </c>
      <c r="F31" s="2">
        <v>6.37152E-06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0.01905</v>
      </c>
    </row>
    <row r="4" spans="1:2" ht="12.75">
      <c r="A4" t="s">
        <v>5</v>
      </c>
      <c r="B4">
        <v>3.0226</v>
      </c>
    </row>
    <row r="5" spans="1:2" ht="12.75">
      <c r="A5" t="s">
        <v>6</v>
      </c>
      <c r="B5">
        <v>32</v>
      </c>
    </row>
    <row r="7" spans="1:2" ht="12.75">
      <c r="A7" t="s">
        <v>7</v>
      </c>
      <c r="B7" s="1">
        <f>4*PI()*0.0000001*n_turns*l_eff/(2*r_ap)</f>
        <v>0.0031901826199653154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2002-02-11T19:48:09Z</dcterms:created>
  <dcterms:modified xsi:type="dcterms:W3CDTF">2002-03-11T18:15:32Z</dcterms:modified>
  <cp:category/>
  <cp:version/>
  <cp:contentType/>
  <cp:contentStatus/>
</cp:coreProperties>
</file>