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1"/>
  </bookViews>
  <sheets>
    <sheet name="Profile" sheetId="1" r:id="rId1"/>
    <sheet name="247FULLV" sheetId="2" r:id="rId2"/>
  </sheets>
  <definedNames/>
  <calcPr fullCalcOnLoad="1"/>
</workbook>
</file>

<file path=xl/sharedStrings.xml><?xml version="1.0" encoding="utf-8"?>
<sst xmlns="http://schemas.openxmlformats.org/spreadsheetml/2006/main" count="58" uniqueCount="19">
  <si>
    <t>WS rt bank(120ft US)</t>
  </si>
  <si>
    <t>GS rt bank(120ft US)</t>
  </si>
  <si>
    <t>WS lt bank(100ft US)</t>
  </si>
  <si>
    <t>GS lt bank(100ft US)</t>
  </si>
  <si>
    <t>Station(ft)</t>
  </si>
  <si>
    <t>depth(ft)</t>
  </si>
  <si>
    <t>LEW</t>
  </si>
  <si>
    <t>REW</t>
  </si>
  <si>
    <t>Elev (ft)</t>
  </si>
  <si>
    <t>x</t>
  </si>
  <si>
    <t>y</t>
  </si>
  <si>
    <t>Bathymetry(echo sounder)</t>
  </si>
  <si>
    <t>Pt #</t>
  </si>
  <si>
    <t>station(ft)</t>
  </si>
  <si>
    <t>elev (ft)</t>
  </si>
  <si>
    <t>description</t>
  </si>
  <si>
    <t>Full Valley, 110' US of Bridge</t>
  </si>
  <si>
    <t>Echo Sounder Data, 110' US of Bridge</t>
  </si>
  <si>
    <t>Echo Sounder Data, 350' US of Bridge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</si>
</sst>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 horizontal="center"/>
    </xf>
    <xf numFmtId="2" fontId="0" fillId="0" borderId="0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2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 horizontal="right"/>
    </xf>
    <xf numFmtId="2" fontId="0" fillId="0" borderId="2" xfId="0" applyNumberFormat="1" applyBorder="1" applyAlignment="1">
      <alignment/>
    </xf>
    <xf numFmtId="0" fontId="0" fillId="0" borderId="8" xfId="0" applyBorder="1" applyAlignment="1">
      <alignment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525"/>
          <c:w val="0.8665"/>
          <c:h val="0.93225"/>
        </c:manualLayout>
      </c:layout>
      <c:scatterChart>
        <c:scatterStyle val="lineMarker"/>
        <c:varyColors val="0"/>
        <c:ser>
          <c:idx val="0"/>
          <c:order val="0"/>
          <c:tx>
            <c:v>110' 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'247FULLV'!$K$6:$K$21</c:f>
              <c:numCache>
                <c:ptCount val="16"/>
                <c:pt idx="0">
                  <c:v>2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75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</c:numCache>
            </c:numRef>
          </c:xVal>
          <c:yVal>
            <c:numRef>
              <c:f>'247FULLV'!$L$6:$L$21</c:f>
              <c:numCache>
                <c:ptCount val="16"/>
                <c:pt idx="0">
                  <c:v>1</c:v>
                </c:pt>
                <c:pt idx="1">
                  <c:v>3</c:v>
                </c:pt>
                <c:pt idx="2">
                  <c:v>4.5</c:v>
                </c:pt>
                <c:pt idx="3">
                  <c:v>5.5</c:v>
                </c:pt>
                <c:pt idx="4">
                  <c:v>6.3</c:v>
                </c:pt>
                <c:pt idx="5">
                  <c:v>7</c:v>
                </c:pt>
                <c:pt idx="6">
                  <c:v>7.7</c:v>
                </c:pt>
                <c:pt idx="7">
                  <c:v>9</c:v>
                </c:pt>
                <c:pt idx="8">
                  <c:v>9.6</c:v>
                </c:pt>
                <c:pt idx="9">
                  <c:v>9.8</c:v>
                </c:pt>
                <c:pt idx="10">
                  <c:v>9.6</c:v>
                </c:pt>
                <c:pt idx="11">
                  <c:v>9.6</c:v>
                </c:pt>
                <c:pt idx="12">
                  <c:v>8</c:v>
                </c:pt>
                <c:pt idx="13">
                  <c:v>5.5</c:v>
                </c:pt>
                <c:pt idx="14">
                  <c:v>4.2</c:v>
                </c:pt>
                <c:pt idx="15">
                  <c:v>2.8</c:v>
                </c:pt>
              </c:numCache>
            </c:numRef>
          </c:yVal>
          <c:smooth val="0"/>
        </c:ser>
        <c:ser>
          <c:idx val="1"/>
          <c:order val="1"/>
          <c:tx>
            <c:v>350' 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'247FULLV'!$P$31:$P$46</c:f>
              <c:numCache>
                <c:ptCount val="16"/>
                <c:pt idx="0">
                  <c:v>7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72</c:v>
                </c:pt>
                <c:pt idx="8">
                  <c:v>75</c:v>
                </c:pt>
                <c:pt idx="9">
                  <c:v>79</c:v>
                </c:pt>
                <c:pt idx="10">
                  <c:v>85</c:v>
                </c:pt>
                <c:pt idx="11">
                  <c:v>95</c:v>
                </c:pt>
                <c:pt idx="12">
                  <c:v>105</c:v>
                </c:pt>
                <c:pt idx="13">
                  <c:v>115</c:v>
                </c:pt>
                <c:pt idx="14">
                  <c:v>125</c:v>
                </c:pt>
                <c:pt idx="15">
                  <c:v>135</c:v>
                </c:pt>
              </c:numCache>
            </c:numRef>
          </c:xVal>
          <c:yVal>
            <c:numRef>
              <c:f>'247FULLV'!$L$31:$L$46</c:f>
              <c:numCache>
                <c:ptCount val="16"/>
                <c:pt idx="0">
                  <c:v>2.2</c:v>
                </c:pt>
                <c:pt idx="1">
                  <c:v>2.2</c:v>
                </c:pt>
                <c:pt idx="2">
                  <c:v>3</c:v>
                </c:pt>
                <c:pt idx="3">
                  <c:v>5</c:v>
                </c:pt>
                <c:pt idx="4">
                  <c:v>7.7</c:v>
                </c:pt>
                <c:pt idx="5">
                  <c:v>8.3</c:v>
                </c:pt>
                <c:pt idx="6">
                  <c:v>8.8</c:v>
                </c:pt>
                <c:pt idx="7">
                  <c:v>9.3</c:v>
                </c:pt>
                <c:pt idx="8">
                  <c:v>9</c:v>
                </c:pt>
                <c:pt idx="9">
                  <c:v>9.3</c:v>
                </c:pt>
                <c:pt idx="10">
                  <c:v>8.5</c:v>
                </c:pt>
                <c:pt idx="11">
                  <c:v>7</c:v>
                </c:pt>
                <c:pt idx="12">
                  <c:v>6</c:v>
                </c:pt>
                <c:pt idx="13">
                  <c:v>4.2</c:v>
                </c:pt>
                <c:pt idx="14">
                  <c:v>2.8</c:v>
                </c:pt>
                <c:pt idx="15">
                  <c:v>1.5</c:v>
                </c:pt>
              </c:numCache>
            </c:numRef>
          </c:yVal>
          <c:smooth val="0"/>
        </c:ser>
        <c:axId val="52876509"/>
        <c:axId val="6126534"/>
      </c:scatterChart>
      <c:valAx>
        <c:axId val="5287650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126534"/>
        <c:crosses val="max"/>
        <c:crossBetween val="midCat"/>
        <c:dispUnits/>
        <c:minorUnit val="5"/>
      </c:valAx>
      <c:valAx>
        <c:axId val="612653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52876509"/>
        <c:crosses val="max"/>
        <c:crossBetween val="midCat"/>
        <c:dispUnits/>
        <c:majorUnit val="1"/>
        <c:minorUnit val="0.5"/>
      </c:valAx>
    </c:plotArea>
    <c:legend>
      <c:legendPos val="r"/>
      <c:layout>
        <c:manualLayout>
          <c:xMode val="edge"/>
          <c:yMode val="edge"/>
          <c:x val="0.903"/>
          <c:y val="0.43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 topLeftCell="C1">
      <selection activeCell="H40" sqref="H40"/>
    </sheetView>
  </sheetViews>
  <sheetFormatPr defaultColWidth="9.140625" defaultRowHeight="12.75"/>
  <sheetData>
    <row r="1" spans="1:5" ht="12.75">
      <c r="A1">
        <v>1</v>
      </c>
      <c r="B1">
        <v>5000</v>
      </c>
      <c r="C1">
        <v>5000</v>
      </c>
      <c r="E1">
        <v>0</v>
      </c>
    </row>
    <row r="2" spans="1:5" ht="12.75">
      <c r="A2">
        <v>2</v>
      </c>
      <c r="B2">
        <v>0</v>
      </c>
      <c r="C2">
        <v>0</v>
      </c>
      <c r="E2">
        <v>1230.81</v>
      </c>
    </row>
    <row r="4" spans="1:15" ht="12.75">
      <c r="A4" s="20" t="s">
        <v>16</v>
      </c>
      <c r="B4" s="20"/>
      <c r="C4" s="20"/>
      <c r="D4" s="20"/>
      <c r="E4" s="20"/>
      <c r="F4" s="20"/>
      <c r="G4" s="20"/>
      <c r="J4" s="20" t="s">
        <v>17</v>
      </c>
      <c r="K4" s="20"/>
      <c r="L4" s="20"/>
      <c r="M4" s="20"/>
      <c r="N4" s="20"/>
      <c r="O4" s="20"/>
    </row>
    <row r="5" spans="1:15" ht="13.5" thickBot="1">
      <c r="A5" s="7" t="s">
        <v>12</v>
      </c>
      <c r="B5" s="7" t="s">
        <v>9</v>
      </c>
      <c r="C5" s="7" t="s">
        <v>10</v>
      </c>
      <c r="D5" s="7" t="s">
        <v>13</v>
      </c>
      <c r="E5" s="7" t="s">
        <v>14</v>
      </c>
      <c r="F5" s="8" t="s">
        <v>15</v>
      </c>
      <c r="G5" s="8"/>
      <c r="J5" s="19"/>
      <c r="K5" s="2" t="s">
        <v>4</v>
      </c>
      <c r="L5" s="2" t="s">
        <v>5</v>
      </c>
      <c r="M5" s="2" t="s">
        <v>9</v>
      </c>
      <c r="N5" s="2" t="s">
        <v>10</v>
      </c>
      <c r="O5" s="9" t="s">
        <v>8</v>
      </c>
    </row>
    <row r="6" spans="1:15" ht="13.5" thickTop="1">
      <c r="A6">
        <v>21</v>
      </c>
      <c r="B6">
        <v>2692.146</v>
      </c>
      <c r="C6">
        <v>4964.137</v>
      </c>
      <c r="D6">
        <v>0</v>
      </c>
      <c r="E6">
        <v>1230.97</v>
      </c>
      <c r="F6" t="s">
        <v>3</v>
      </c>
      <c r="J6" s="10" t="s">
        <v>6</v>
      </c>
      <c r="K6" s="11">
        <v>2</v>
      </c>
      <c r="L6" s="11">
        <v>1</v>
      </c>
      <c r="M6" s="3">
        <f>$M$22+(K6*0.979636)</f>
        <v>5645.764272</v>
      </c>
      <c r="N6" s="3">
        <f>$N$22+(K6*0.200135)</f>
        <v>5123.30927</v>
      </c>
      <c r="O6" s="12">
        <f>1208.39-L6</f>
        <v>1207.39</v>
      </c>
    </row>
    <row r="7" spans="1:15" ht="12.75">
      <c r="A7">
        <v>20</v>
      </c>
      <c r="B7">
        <v>2724.208</v>
      </c>
      <c r="C7">
        <v>4959.227</v>
      </c>
      <c r="D7">
        <f aca="true" t="shared" si="0" ref="D7:D40">(((B6-B7)^2+(C6-C7)^2)^0.5)+D6</f>
        <v>32.43578184659639</v>
      </c>
      <c r="E7">
        <v>1227.18</v>
      </c>
      <c r="F7" t="s">
        <v>3</v>
      </c>
      <c r="J7" s="10"/>
      <c r="K7" s="11">
        <v>10</v>
      </c>
      <c r="L7" s="11">
        <v>3</v>
      </c>
      <c r="M7" s="3">
        <f>$M$22+(K7*0.979636)</f>
        <v>5653.601360000001</v>
      </c>
      <c r="N7" s="3">
        <f>$N$22+(K7*0.200135)</f>
        <v>5124.910349999999</v>
      </c>
      <c r="O7" s="12">
        <f aca="true" t="shared" si="1" ref="O7:O21">1208.39-L7</f>
        <v>1205.39</v>
      </c>
    </row>
    <row r="8" spans="1:15" ht="12.75">
      <c r="A8">
        <v>19</v>
      </c>
      <c r="B8">
        <v>2846.727</v>
      </c>
      <c r="C8">
        <v>4950.509</v>
      </c>
      <c r="D8">
        <f t="shared" si="0"/>
        <v>155.2645605794322</v>
      </c>
      <c r="E8">
        <v>1223.21</v>
      </c>
      <c r="F8" t="s">
        <v>3</v>
      </c>
      <c r="J8" s="10"/>
      <c r="K8" s="11">
        <v>20</v>
      </c>
      <c r="L8" s="11">
        <v>4.5</v>
      </c>
      <c r="M8" s="3">
        <f>$M$22+(K8*0.979636)</f>
        <v>5663.39772</v>
      </c>
      <c r="N8" s="3">
        <f>$N$22+(K8*0.200135)</f>
        <v>5126.9117</v>
      </c>
      <c r="O8" s="12">
        <f t="shared" si="1"/>
        <v>1203.89</v>
      </c>
    </row>
    <row r="9" spans="1:15" ht="12.75">
      <c r="A9">
        <v>18</v>
      </c>
      <c r="B9">
        <v>3150.409</v>
      </c>
      <c r="C9">
        <v>4967.312</v>
      </c>
      <c r="D9">
        <f t="shared" si="0"/>
        <v>459.4110679290977</v>
      </c>
      <c r="E9">
        <v>1217.19</v>
      </c>
      <c r="F9" t="s">
        <v>3</v>
      </c>
      <c r="J9" s="10"/>
      <c r="K9" s="11">
        <v>30</v>
      </c>
      <c r="L9" s="11">
        <v>5.5</v>
      </c>
      <c r="M9" s="3">
        <f>$M$22+(K9*0.979636)</f>
        <v>5673.19408</v>
      </c>
      <c r="N9" s="3">
        <f>$N$22+(K9*0.200135)</f>
        <v>5128.913049999999</v>
      </c>
      <c r="O9" s="12">
        <f t="shared" si="1"/>
        <v>1202.89</v>
      </c>
    </row>
    <row r="10" spans="1:15" ht="12.75">
      <c r="A10">
        <v>17</v>
      </c>
      <c r="B10">
        <v>3576.273</v>
      </c>
      <c r="C10">
        <v>4992.994</v>
      </c>
      <c r="D10">
        <f t="shared" si="0"/>
        <v>886.0487498326071</v>
      </c>
      <c r="E10">
        <v>1213.37</v>
      </c>
      <c r="F10" t="s">
        <v>3</v>
      </c>
      <c r="J10" s="10"/>
      <c r="K10" s="11">
        <v>40</v>
      </c>
      <c r="L10" s="11">
        <v>6.3</v>
      </c>
      <c r="M10" s="3">
        <f>$M$22+(K10*0.979636)</f>
        <v>5682.9904400000005</v>
      </c>
      <c r="N10" s="3">
        <f>$N$22+(K10*0.200135)</f>
        <v>5130.9144</v>
      </c>
      <c r="O10" s="12">
        <f t="shared" si="1"/>
        <v>1202.0900000000001</v>
      </c>
    </row>
    <row r="11" spans="1:15" ht="12.75">
      <c r="A11">
        <v>16</v>
      </c>
      <c r="B11">
        <v>4063.259</v>
      </c>
      <c r="C11">
        <v>5015.192</v>
      </c>
      <c r="D11">
        <f t="shared" si="0"/>
        <v>1373.5404065817252</v>
      </c>
      <c r="E11">
        <v>1213.23</v>
      </c>
      <c r="F11" t="s">
        <v>3</v>
      </c>
      <c r="J11" s="10"/>
      <c r="K11" s="11">
        <v>50</v>
      </c>
      <c r="L11" s="11">
        <v>7</v>
      </c>
      <c r="M11" s="3">
        <f>$M$22+(K11*0.979636)</f>
        <v>5692.7868</v>
      </c>
      <c r="N11" s="3">
        <f>$N$22+(K11*0.200135)</f>
        <v>5132.915749999999</v>
      </c>
      <c r="O11" s="12">
        <f t="shared" si="1"/>
        <v>1201.39</v>
      </c>
    </row>
    <row r="12" spans="1:15" ht="12.75">
      <c r="A12">
        <v>15</v>
      </c>
      <c r="B12">
        <v>4569.319</v>
      </c>
      <c r="C12">
        <v>5042.988</v>
      </c>
      <c r="D12">
        <f t="shared" si="0"/>
        <v>1880.36319732421</v>
      </c>
      <c r="E12">
        <v>1212.87</v>
      </c>
      <c r="F12" t="s">
        <v>3</v>
      </c>
      <c r="J12" s="10"/>
      <c r="K12" s="11">
        <v>60</v>
      </c>
      <c r="L12" s="11">
        <v>7.7</v>
      </c>
      <c r="M12" s="3">
        <f>$M$22+(K12*0.979636)</f>
        <v>5702.58316</v>
      </c>
      <c r="N12" s="3">
        <f>$N$22+(K12*0.200135)</f>
        <v>5134.9171</v>
      </c>
      <c r="O12" s="12">
        <f t="shared" si="1"/>
        <v>1200.69</v>
      </c>
    </row>
    <row r="13" spans="1:15" ht="12.75">
      <c r="A13">
        <v>14</v>
      </c>
      <c r="B13">
        <v>5123.735</v>
      </c>
      <c r="C13">
        <v>5088.232</v>
      </c>
      <c r="D13">
        <f t="shared" si="0"/>
        <v>2436.62223823231</v>
      </c>
      <c r="E13">
        <v>1213.82</v>
      </c>
      <c r="F13" t="s">
        <v>3</v>
      </c>
      <c r="J13" s="10"/>
      <c r="K13" s="11">
        <v>70</v>
      </c>
      <c r="L13" s="11">
        <v>9</v>
      </c>
      <c r="M13" s="3">
        <f>$M$22+(K13*0.979636)</f>
        <v>5712.37952</v>
      </c>
      <c r="N13" s="3">
        <f>$N$22+(K13*0.200135)</f>
        <v>5136.918449999999</v>
      </c>
      <c r="O13" s="12">
        <f t="shared" si="1"/>
        <v>1199.39</v>
      </c>
    </row>
    <row r="14" spans="1:15" ht="12.75">
      <c r="A14">
        <v>13</v>
      </c>
      <c r="B14">
        <v>5336.641</v>
      </c>
      <c r="C14">
        <v>5099.221</v>
      </c>
      <c r="D14">
        <f t="shared" si="0"/>
        <v>2649.811644528683</v>
      </c>
      <c r="E14">
        <v>1213.91</v>
      </c>
      <c r="F14" t="s">
        <v>3</v>
      </c>
      <c r="J14" s="10"/>
      <c r="K14" s="11">
        <v>75</v>
      </c>
      <c r="L14" s="11">
        <v>9.6</v>
      </c>
      <c r="M14" s="3">
        <f>$M$22+(K14*0.979636)</f>
        <v>5717.277700000001</v>
      </c>
      <c r="N14" s="3">
        <f>$N$22+(K14*0.200135)</f>
        <v>5137.919124999999</v>
      </c>
      <c r="O14" s="12">
        <f t="shared" si="1"/>
        <v>1198.7900000000002</v>
      </c>
    </row>
    <row r="15" spans="1:15" ht="12.75">
      <c r="A15">
        <v>12</v>
      </c>
      <c r="B15">
        <v>5466.654</v>
      </c>
      <c r="C15">
        <v>5108.642</v>
      </c>
      <c r="D15">
        <f t="shared" si="0"/>
        <v>2780.165529817922</v>
      </c>
      <c r="E15">
        <v>1212.56</v>
      </c>
      <c r="F15" t="s">
        <v>3</v>
      </c>
      <c r="J15" s="10"/>
      <c r="K15" s="11">
        <v>80</v>
      </c>
      <c r="L15" s="11">
        <v>9.8</v>
      </c>
      <c r="M15" s="3">
        <f>$M$22+(K15*0.979636)</f>
        <v>5722.175880000001</v>
      </c>
      <c r="N15" s="3">
        <f>$N$22+(K15*0.200135)</f>
        <v>5138.9198</v>
      </c>
      <c r="O15" s="12">
        <f t="shared" si="1"/>
        <v>1198.5900000000001</v>
      </c>
    </row>
    <row r="16" spans="1:15" ht="12.75">
      <c r="A16">
        <v>11</v>
      </c>
      <c r="B16">
        <v>5567.645</v>
      </c>
      <c r="C16">
        <v>5104.51</v>
      </c>
      <c r="D16">
        <f t="shared" si="0"/>
        <v>2881.2410239052624</v>
      </c>
      <c r="E16">
        <v>1212.11</v>
      </c>
      <c r="F16" t="s">
        <v>3</v>
      </c>
      <c r="J16" s="10"/>
      <c r="K16" s="11">
        <v>90</v>
      </c>
      <c r="L16" s="11">
        <v>9.6</v>
      </c>
      <c r="M16" s="3">
        <f>$M$22+(K16*0.979636)</f>
        <v>5731.97224</v>
      </c>
      <c r="N16" s="3">
        <f>$N$22+(K16*0.200135)</f>
        <v>5140.921149999999</v>
      </c>
      <c r="O16" s="12">
        <f t="shared" si="1"/>
        <v>1198.7900000000002</v>
      </c>
    </row>
    <row r="17" spans="1:15" ht="12.75">
      <c r="A17">
        <v>10</v>
      </c>
      <c r="B17">
        <v>5610.069</v>
      </c>
      <c r="C17">
        <v>5110.822</v>
      </c>
      <c r="D17">
        <f t="shared" si="0"/>
        <v>2924.1320150339366</v>
      </c>
      <c r="E17">
        <v>1211.6</v>
      </c>
      <c r="F17" t="s">
        <v>3</v>
      </c>
      <c r="H17" s="6"/>
      <c r="J17" s="10"/>
      <c r="K17" s="11">
        <v>100</v>
      </c>
      <c r="L17" s="11">
        <v>9.6</v>
      </c>
      <c r="M17" s="3">
        <f>$M$22+(K17*0.979636)</f>
        <v>5741.7686</v>
      </c>
      <c r="N17" s="3">
        <f>$N$22+(K17*0.200135)</f>
        <v>5142.9225</v>
      </c>
      <c r="O17" s="12">
        <f t="shared" si="1"/>
        <v>1198.7900000000002</v>
      </c>
    </row>
    <row r="18" spans="1:15" ht="12.75">
      <c r="A18" s="1">
        <v>9</v>
      </c>
      <c r="B18" s="1">
        <v>5643.805</v>
      </c>
      <c r="C18" s="1">
        <v>5122.909</v>
      </c>
      <c r="D18" s="1">
        <f t="shared" si="0"/>
        <v>2959.967936467604</v>
      </c>
      <c r="E18" s="1">
        <v>1208.39</v>
      </c>
      <c r="F18" s="1" t="s">
        <v>2</v>
      </c>
      <c r="G18" s="1"/>
      <c r="H18" s="6"/>
      <c r="J18" s="10"/>
      <c r="K18" s="11">
        <v>110</v>
      </c>
      <c r="L18" s="11">
        <v>8</v>
      </c>
      <c r="M18" s="3">
        <f>$M$22+(K18*0.979636)</f>
        <v>5751.564960000001</v>
      </c>
      <c r="N18" s="3">
        <f>$N$22+(K18*0.200135)</f>
        <v>5144.923849999999</v>
      </c>
      <c r="O18" s="12">
        <f t="shared" si="1"/>
        <v>1200.39</v>
      </c>
    </row>
    <row r="19" spans="1:15" ht="12.75">
      <c r="A19" s="1"/>
      <c r="B19" s="1">
        <v>5645.764272</v>
      </c>
      <c r="C19" s="1">
        <v>5123.30927</v>
      </c>
      <c r="D19" s="1">
        <f t="shared" si="0"/>
        <v>2961.967677161515</v>
      </c>
      <c r="E19" s="1">
        <v>1207.39</v>
      </c>
      <c r="F19" s="1" t="s">
        <v>11</v>
      </c>
      <c r="G19" s="1"/>
      <c r="H19" s="1"/>
      <c r="J19" s="10"/>
      <c r="K19" s="11">
        <v>120</v>
      </c>
      <c r="L19" s="11">
        <v>5.5</v>
      </c>
      <c r="M19" s="3">
        <f>$M$22+(K19*0.979636)</f>
        <v>5761.36132</v>
      </c>
      <c r="N19" s="3">
        <f>$N$22+(K19*0.200135)</f>
        <v>5146.9252</v>
      </c>
      <c r="O19" s="12">
        <f t="shared" si="1"/>
        <v>1202.89</v>
      </c>
    </row>
    <row r="20" spans="1:15" ht="12.75">
      <c r="A20" s="1"/>
      <c r="B20" s="1">
        <v>5653.601360000001</v>
      </c>
      <c r="C20" s="1">
        <v>5124.910349999999</v>
      </c>
      <c r="D20" s="1">
        <f t="shared" si="0"/>
        <v>2969.9666399371595</v>
      </c>
      <c r="E20" s="1">
        <v>1205.39</v>
      </c>
      <c r="F20" s="1" t="s">
        <v>11</v>
      </c>
      <c r="G20" s="1"/>
      <c r="H20" s="1"/>
      <c r="J20" s="10"/>
      <c r="K20" s="11">
        <v>130</v>
      </c>
      <c r="L20" s="11">
        <v>4.2</v>
      </c>
      <c r="M20" s="3">
        <f>$M$22+(K20*0.979636)</f>
        <v>5771.15768</v>
      </c>
      <c r="N20" s="3">
        <f>$N$22+(K20*0.200135)</f>
        <v>5148.926549999999</v>
      </c>
      <c r="O20" s="12">
        <f t="shared" si="1"/>
        <v>1204.19</v>
      </c>
    </row>
    <row r="21" spans="1:15" ht="12.75">
      <c r="A21" s="1"/>
      <c r="B21" s="1">
        <v>5663.39772</v>
      </c>
      <c r="C21" s="1">
        <v>5126.9117</v>
      </c>
      <c r="D21" s="1">
        <f t="shared" si="0"/>
        <v>2979.9653434067145</v>
      </c>
      <c r="E21" s="1">
        <v>1203.89</v>
      </c>
      <c r="F21" s="1" t="s">
        <v>11</v>
      </c>
      <c r="G21" s="1"/>
      <c r="H21" s="1"/>
      <c r="J21" s="17" t="s">
        <v>7</v>
      </c>
      <c r="K21" s="5">
        <v>140</v>
      </c>
      <c r="L21" s="5">
        <v>2.8</v>
      </c>
      <c r="M21" s="18">
        <f>$M$22+(K21*0.979636)</f>
        <v>5780.9540400000005</v>
      </c>
      <c r="N21" s="18">
        <f>$N$22+(K21*0.200135)</f>
        <v>5150.9279</v>
      </c>
      <c r="O21" s="16">
        <f t="shared" si="1"/>
        <v>1205.5900000000001</v>
      </c>
    </row>
    <row r="22" spans="1:15" ht="12.75">
      <c r="A22" s="1"/>
      <c r="B22" s="1">
        <v>5673.19408</v>
      </c>
      <c r="C22" s="1">
        <v>5128.913049999999</v>
      </c>
      <c r="D22" s="1">
        <f t="shared" si="0"/>
        <v>2989.96404687627</v>
      </c>
      <c r="E22" s="1">
        <v>1202.89</v>
      </c>
      <c r="F22" s="1" t="s">
        <v>11</v>
      </c>
      <c r="G22" s="1"/>
      <c r="H22" s="1"/>
      <c r="J22" s="13"/>
      <c r="K22" s="11"/>
      <c r="L22" s="11"/>
      <c r="M22" s="14">
        <v>5643.805</v>
      </c>
      <c r="N22" s="14">
        <v>5122.909</v>
      </c>
      <c r="O22" s="12"/>
    </row>
    <row r="23" spans="1:15" ht="12.75">
      <c r="A23" s="1"/>
      <c r="B23" s="1">
        <v>5682.9904400000005</v>
      </c>
      <c r="C23" s="1">
        <v>5130.9144</v>
      </c>
      <c r="D23" s="1">
        <f t="shared" si="0"/>
        <v>2999.962750345826</v>
      </c>
      <c r="E23" s="1">
        <v>1202.09</v>
      </c>
      <c r="F23" s="1" t="s">
        <v>11</v>
      </c>
      <c r="G23" s="1"/>
      <c r="H23" s="1"/>
      <c r="J23" s="10"/>
      <c r="K23" s="11"/>
      <c r="L23" s="11"/>
      <c r="M23" s="14">
        <v>5789.082</v>
      </c>
      <c r="N23" s="14">
        <v>5152.588</v>
      </c>
      <c r="O23" s="12"/>
    </row>
    <row r="24" spans="1:15" ht="12.75">
      <c r="A24" s="1"/>
      <c r="B24" s="1">
        <v>5692.7868</v>
      </c>
      <c r="C24" s="1">
        <v>5132.915749999999</v>
      </c>
      <c r="D24" s="1">
        <f t="shared" si="0"/>
        <v>3009.9614538153805</v>
      </c>
      <c r="E24" s="1">
        <v>1201.39</v>
      </c>
      <c r="F24" s="1" t="s">
        <v>11</v>
      </c>
      <c r="G24" s="1"/>
      <c r="H24" s="1"/>
      <c r="J24" s="13"/>
      <c r="K24" s="11"/>
      <c r="L24" s="11"/>
      <c r="M24" s="3">
        <f>M22-M23</f>
        <v>-145.27700000000004</v>
      </c>
      <c r="N24" s="3">
        <f>N22-N23</f>
        <v>-29.679000000000087</v>
      </c>
      <c r="O24" s="12"/>
    </row>
    <row r="25" spans="1:15" ht="12.75">
      <c r="A25" s="1"/>
      <c r="B25" s="1">
        <v>5702.58316</v>
      </c>
      <c r="C25" s="1">
        <v>5134.9171</v>
      </c>
      <c r="D25" s="1">
        <f t="shared" si="0"/>
        <v>3019.9601572849365</v>
      </c>
      <c r="E25" s="1">
        <v>1200.69</v>
      </c>
      <c r="F25" s="1" t="s">
        <v>11</v>
      </c>
      <c r="G25" s="1"/>
      <c r="H25" s="1"/>
      <c r="J25" s="15"/>
      <c r="K25" s="5"/>
      <c r="L25" s="5"/>
      <c r="M25" s="4">
        <f>((M22-M23)^2+(N22-N23)^2)^0.5</f>
        <v>148.27761048115124</v>
      </c>
      <c r="N25" s="5"/>
      <c r="O25" s="16"/>
    </row>
    <row r="26" spans="1:8" ht="12.75">
      <c r="A26" s="1"/>
      <c r="B26" s="1">
        <v>5712.37952</v>
      </c>
      <c r="C26" s="1">
        <v>5136.918449999999</v>
      </c>
      <c r="D26" s="1">
        <f t="shared" si="0"/>
        <v>3029.958860754492</v>
      </c>
      <c r="E26" s="1">
        <v>1199.39</v>
      </c>
      <c r="F26" s="1" t="s">
        <v>11</v>
      </c>
      <c r="G26" s="1"/>
      <c r="H26" s="1"/>
    </row>
    <row r="27" spans="1:8" ht="12.75">
      <c r="A27" s="1"/>
      <c r="B27" s="1">
        <v>5717.277700000001</v>
      </c>
      <c r="C27" s="1">
        <v>5137.919124999999</v>
      </c>
      <c r="D27" s="1">
        <f t="shared" si="0"/>
        <v>3034.95821248927</v>
      </c>
      <c r="E27" s="1">
        <v>1198.79</v>
      </c>
      <c r="F27" s="1" t="s">
        <v>11</v>
      </c>
      <c r="G27" s="1"/>
      <c r="H27" s="1"/>
    </row>
    <row r="28" spans="1:8" ht="12.75">
      <c r="A28" s="1"/>
      <c r="B28" s="1">
        <v>5722.175880000001</v>
      </c>
      <c r="C28" s="1">
        <v>5138.9198</v>
      </c>
      <c r="D28" s="1">
        <f t="shared" si="0"/>
        <v>3039.957564224048</v>
      </c>
      <c r="E28" s="1">
        <v>1198.59</v>
      </c>
      <c r="F28" s="1" t="s">
        <v>11</v>
      </c>
      <c r="G28" s="1"/>
      <c r="H28" s="1"/>
    </row>
    <row r="29" spans="1:15" ht="12.75">
      <c r="A29" s="1"/>
      <c r="B29" s="1">
        <v>5731.97224</v>
      </c>
      <c r="C29" s="1">
        <v>5140.921149999999</v>
      </c>
      <c r="D29" s="1">
        <f t="shared" si="0"/>
        <v>3049.9562676936025</v>
      </c>
      <c r="E29" s="1">
        <v>1198.79</v>
      </c>
      <c r="F29" s="1" t="s">
        <v>11</v>
      </c>
      <c r="G29" s="1"/>
      <c r="H29" s="1"/>
      <c r="J29" s="20" t="s">
        <v>18</v>
      </c>
      <c r="K29" s="20"/>
      <c r="L29" s="20"/>
      <c r="M29" s="20"/>
      <c r="N29" s="20"/>
      <c r="O29" s="20"/>
    </row>
    <row r="30" spans="1:15" ht="13.5" thickBot="1">
      <c r="A30" s="1"/>
      <c r="B30" s="1">
        <v>5741.7686</v>
      </c>
      <c r="C30" s="1">
        <v>5142.9225</v>
      </c>
      <c r="D30" s="1">
        <f t="shared" si="0"/>
        <v>3059.9549711631585</v>
      </c>
      <c r="E30" s="1">
        <v>1198.79</v>
      </c>
      <c r="F30" s="1" t="s">
        <v>11</v>
      </c>
      <c r="G30" s="1"/>
      <c r="H30" s="1"/>
      <c r="J30" s="19"/>
      <c r="K30" s="2" t="s">
        <v>4</v>
      </c>
      <c r="L30" s="2" t="s">
        <v>5</v>
      </c>
      <c r="M30" s="2" t="s">
        <v>9</v>
      </c>
      <c r="N30" s="2" t="s">
        <v>10</v>
      </c>
      <c r="O30" s="9" t="s">
        <v>8</v>
      </c>
    </row>
    <row r="31" spans="1:16" ht="13.5" thickTop="1">
      <c r="A31" s="1"/>
      <c r="B31" s="1">
        <v>5751.564960000001</v>
      </c>
      <c r="C31" s="1">
        <v>5144.923849999999</v>
      </c>
      <c r="D31" s="1">
        <f t="shared" si="0"/>
        <v>3069.953674632714</v>
      </c>
      <c r="E31" s="1">
        <v>1200.39</v>
      </c>
      <c r="F31" s="1" t="s">
        <v>11</v>
      </c>
      <c r="G31" s="1"/>
      <c r="H31" s="1"/>
      <c r="J31" s="10" t="s">
        <v>6</v>
      </c>
      <c r="K31" s="11">
        <v>2</v>
      </c>
      <c r="L31" s="11">
        <v>2.2</v>
      </c>
      <c r="M31" s="3">
        <f>$M$22+(K31*0.979636)</f>
        <v>5645.764272</v>
      </c>
      <c r="N31" s="3">
        <f>$N$22+(K31*0.200135)</f>
        <v>5123.30927</v>
      </c>
      <c r="O31" s="12">
        <f>1208.39-L31</f>
        <v>1206.19</v>
      </c>
      <c r="P31">
        <f>K31+5</f>
        <v>7</v>
      </c>
    </row>
    <row r="32" spans="1:16" ht="12.75">
      <c r="A32" s="1"/>
      <c r="B32" s="1">
        <v>5761.36132</v>
      </c>
      <c r="C32" s="1">
        <v>5146.9252</v>
      </c>
      <c r="D32" s="1">
        <f t="shared" si="0"/>
        <v>3079.952378102269</v>
      </c>
      <c r="E32" s="1">
        <v>1202.89</v>
      </c>
      <c r="F32" s="1" t="s">
        <v>11</v>
      </c>
      <c r="G32" s="1"/>
      <c r="H32" s="1"/>
      <c r="J32" s="10"/>
      <c r="K32" s="11">
        <v>10</v>
      </c>
      <c r="L32" s="11">
        <v>2.2</v>
      </c>
      <c r="M32" s="3">
        <f>$M$22+(K32*0.979636)</f>
        <v>5653.601360000001</v>
      </c>
      <c r="N32" s="3">
        <f>$N$22+(K32*0.200135)</f>
        <v>5124.910349999999</v>
      </c>
      <c r="O32" s="12">
        <f aca="true" t="shared" si="2" ref="O32:O46">1208.39-L32</f>
        <v>1206.19</v>
      </c>
      <c r="P32">
        <f aca="true" t="shared" si="3" ref="P32:P46">K32+5</f>
        <v>15</v>
      </c>
    </row>
    <row r="33" spans="1:16" ht="12.75">
      <c r="A33" s="1"/>
      <c r="B33" s="1">
        <v>5771.15768</v>
      </c>
      <c r="C33" s="1">
        <v>5148.926549999999</v>
      </c>
      <c r="D33" s="1">
        <f t="shared" si="0"/>
        <v>3089.9510815718245</v>
      </c>
      <c r="E33" s="1">
        <v>1204.19</v>
      </c>
      <c r="F33" s="1" t="s">
        <v>11</v>
      </c>
      <c r="G33" s="1"/>
      <c r="H33" s="1"/>
      <c r="J33" s="10"/>
      <c r="K33" s="11">
        <v>20</v>
      </c>
      <c r="L33" s="11">
        <v>3</v>
      </c>
      <c r="M33" s="3">
        <f>$M$22+(K33*0.979636)</f>
        <v>5663.39772</v>
      </c>
      <c r="N33" s="3">
        <f>$N$22+(K33*0.200135)</f>
        <v>5126.9117</v>
      </c>
      <c r="O33" s="12">
        <f t="shared" si="2"/>
        <v>1205.39</v>
      </c>
      <c r="P33">
        <f t="shared" si="3"/>
        <v>25</v>
      </c>
    </row>
    <row r="34" spans="1:16" ht="12.75">
      <c r="A34" s="1"/>
      <c r="B34" s="1">
        <v>5780.9540400000005</v>
      </c>
      <c r="C34" s="1">
        <v>5150.9279</v>
      </c>
      <c r="D34" s="1">
        <f t="shared" si="0"/>
        <v>3099.9497850413804</v>
      </c>
      <c r="E34" s="1">
        <v>1205.59</v>
      </c>
      <c r="F34" s="1" t="s">
        <v>11</v>
      </c>
      <c r="G34" s="1"/>
      <c r="H34" s="1"/>
      <c r="J34" s="10"/>
      <c r="K34" s="11">
        <v>30</v>
      </c>
      <c r="L34" s="11">
        <v>5</v>
      </c>
      <c r="M34" s="3">
        <f>$M$22+(K34*0.979636)</f>
        <v>5673.19408</v>
      </c>
      <c r="N34" s="3">
        <f>$N$22+(K34*0.200135)</f>
        <v>5128.913049999999</v>
      </c>
      <c r="O34" s="12">
        <f t="shared" si="2"/>
        <v>1203.39</v>
      </c>
      <c r="P34">
        <f t="shared" si="3"/>
        <v>35</v>
      </c>
    </row>
    <row r="35" spans="1:16" ht="12.75">
      <c r="A35" s="1">
        <v>3</v>
      </c>
      <c r="B35" s="1">
        <v>5789.082</v>
      </c>
      <c r="C35" s="1">
        <v>5152.588</v>
      </c>
      <c r="D35" s="1">
        <f t="shared" si="0"/>
        <v>3108.2455469576603</v>
      </c>
      <c r="E35" s="1">
        <v>1208.48</v>
      </c>
      <c r="F35" s="1" t="s">
        <v>0</v>
      </c>
      <c r="G35" s="1"/>
      <c r="J35" s="10"/>
      <c r="K35" s="11">
        <v>40</v>
      </c>
      <c r="L35" s="11">
        <v>7.7</v>
      </c>
      <c r="M35" s="3">
        <f>$M$22+(K35*0.979636)</f>
        <v>5682.9904400000005</v>
      </c>
      <c r="N35" s="3">
        <f>$N$22+(K35*0.200135)</f>
        <v>5130.9144</v>
      </c>
      <c r="O35" s="12">
        <f t="shared" si="2"/>
        <v>1200.69</v>
      </c>
      <c r="P35">
        <f t="shared" si="3"/>
        <v>45</v>
      </c>
    </row>
    <row r="36" spans="1:16" ht="12.75">
      <c r="A36">
        <v>4</v>
      </c>
      <c r="B36">
        <v>5792.893</v>
      </c>
      <c r="C36">
        <v>5154.582</v>
      </c>
      <c r="D36" s="6">
        <f t="shared" si="0"/>
        <v>3112.5466813429125</v>
      </c>
      <c r="E36">
        <v>1213.92</v>
      </c>
      <c r="F36" t="s">
        <v>1</v>
      </c>
      <c r="J36" s="10"/>
      <c r="K36" s="11">
        <v>50</v>
      </c>
      <c r="L36" s="11">
        <v>8.3</v>
      </c>
      <c r="M36" s="3">
        <f>$M$22+(K36*0.979636)</f>
        <v>5692.7868</v>
      </c>
      <c r="N36" s="3">
        <f>$N$22+(K36*0.200135)</f>
        <v>5132.915749999999</v>
      </c>
      <c r="O36" s="12">
        <f t="shared" si="2"/>
        <v>1200.0900000000001</v>
      </c>
      <c r="P36">
        <f t="shared" si="3"/>
        <v>55</v>
      </c>
    </row>
    <row r="37" spans="1:16" ht="12.75">
      <c r="A37">
        <v>5</v>
      </c>
      <c r="B37">
        <v>5804.885</v>
      </c>
      <c r="C37">
        <v>5163.634</v>
      </c>
      <c r="D37" s="6">
        <f t="shared" si="0"/>
        <v>3127.571552989619</v>
      </c>
      <c r="E37">
        <v>1216.97</v>
      </c>
      <c r="F37" t="s">
        <v>1</v>
      </c>
      <c r="J37" s="10"/>
      <c r="K37" s="11">
        <v>60</v>
      </c>
      <c r="L37" s="11">
        <v>8.8</v>
      </c>
      <c r="M37" s="3">
        <f>$M$22+(K37*0.979636)</f>
        <v>5702.58316</v>
      </c>
      <c r="N37" s="3">
        <f>$N$22+(K37*0.200135)</f>
        <v>5134.9171</v>
      </c>
      <c r="O37" s="12">
        <f t="shared" si="2"/>
        <v>1199.5900000000001</v>
      </c>
      <c r="P37">
        <f t="shared" si="3"/>
        <v>65</v>
      </c>
    </row>
    <row r="38" spans="1:16" ht="12.75">
      <c r="A38">
        <v>6</v>
      </c>
      <c r="B38">
        <v>5843.9</v>
      </c>
      <c r="C38">
        <v>5161.894</v>
      </c>
      <c r="D38" s="6">
        <f t="shared" si="0"/>
        <v>3166.6253341765914</v>
      </c>
      <c r="E38">
        <v>1221.72</v>
      </c>
      <c r="F38" t="s">
        <v>1</v>
      </c>
      <c r="J38" s="10"/>
      <c r="K38" s="11">
        <v>67</v>
      </c>
      <c r="L38" s="11">
        <v>9.3</v>
      </c>
      <c r="M38" s="3">
        <f>$M$22+(K38*0.979636)</f>
        <v>5709.440612</v>
      </c>
      <c r="N38" s="3">
        <f>$N$22+(K38*0.200135)</f>
        <v>5136.318045</v>
      </c>
      <c r="O38" s="12">
        <f t="shared" si="2"/>
        <v>1199.0900000000001</v>
      </c>
      <c r="P38">
        <f t="shared" si="3"/>
        <v>72</v>
      </c>
    </row>
    <row r="39" spans="1:16" ht="12.75">
      <c r="A39">
        <v>7</v>
      </c>
      <c r="B39">
        <v>5882.915</v>
      </c>
      <c r="C39">
        <v>5146.628</v>
      </c>
      <c r="D39" s="6">
        <f t="shared" si="0"/>
        <v>3208.520691687896</v>
      </c>
      <c r="E39">
        <v>1227.55</v>
      </c>
      <c r="F39" t="s">
        <v>1</v>
      </c>
      <c r="J39" s="10"/>
      <c r="K39" s="11">
        <v>70</v>
      </c>
      <c r="L39" s="11">
        <v>9</v>
      </c>
      <c r="M39" s="3">
        <f>$M$22+(K39*0.979636)</f>
        <v>5712.37952</v>
      </c>
      <c r="N39" s="3">
        <f>$N$22+(K39*0.200135)</f>
        <v>5136.918449999999</v>
      </c>
      <c r="O39" s="12">
        <f t="shared" si="2"/>
        <v>1199.39</v>
      </c>
      <c r="P39">
        <f t="shared" si="3"/>
        <v>75</v>
      </c>
    </row>
    <row r="40" spans="1:16" ht="12.75">
      <c r="A40">
        <v>8</v>
      </c>
      <c r="B40">
        <v>5906.452</v>
      </c>
      <c r="C40">
        <v>5150.085</v>
      </c>
      <c r="D40" s="6">
        <f t="shared" si="0"/>
        <v>3232.310210766684</v>
      </c>
      <c r="E40">
        <v>1232.16</v>
      </c>
      <c r="F40" t="s">
        <v>1</v>
      </c>
      <c r="J40" s="10"/>
      <c r="K40" s="11">
        <v>74</v>
      </c>
      <c r="L40" s="11">
        <v>9.3</v>
      </c>
      <c r="M40" s="3">
        <f>$M$22+(K40*0.979636)</f>
        <v>5716.2980640000005</v>
      </c>
      <c r="N40" s="3">
        <f>$N$22+(K40*0.200135)</f>
        <v>5137.718989999999</v>
      </c>
      <c r="O40" s="12">
        <f t="shared" si="2"/>
        <v>1199.0900000000001</v>
      </c>
      <c r="P40">
        <f t="shared" si="3"/>
        <v>79</v>
      </c>
    </row>
    <row r="41" spans="4:16" ht="12.75">
      <c r="D41" s="6"/>
      <c r="J41" s="10"/>
      <c r="K41" s="11">
        <v>80</v>
      </c>
      <c r="L41" s="11">
        <v>8.5</v>
      </c>
      <c r="M41" s="3">
        <f>$M$22+(K41*0.979636)</f>
        <v>5722.175880000001</v>
      </c>
      <c r="N41" s="3">
        <f>$N$22+(K41*0.200135)</f>
        <v>5138.9198</v>
      </c>
      <c r="O41" s="12">
        <f t="shared" si="2"/>
        <v>1199.89</v>
      </c>
      <c r="P41">
        <f t="shared" si="3"/>
        <v>85</v>
      </c>
    </row>
    <row r="42" spans="10:16" ht="12.75">
      <c r="J42" s="10"/>
      <c r="K42" s="11">
        <v>90</v>
      </c>
      <c r="L42" s="11">
        <v>7</v>
      </c>
      <c r="M42" s="3">
        <f>$M$22+(K42*0.979636)</f>
        <v>5731.97224</v>
      </c>
      <c r="N42" s="3">
        <f>$N$22+(K42*0.200135)</f>
        <v>5140.921149999999</v>
      </c>
      <c r="O42" s="12">
        <f t="shared" si="2"/>
        <v>1201.39</v>
      </c>
      <c r="P42">
        <f t="shared" si="3"/>
        <v>95</v>
      </c>
    </row>
    <row r="43" spans="10:16" ht="12.75">
      <c r="J43" s="10"/>
      <c r="K43" s="11">
        <v>100</v>
      </c>
      <c r="L43" s="11">
        <v>6</v>
      </c>
      <c r="M43" s="3">
        <f>$M$22+(K43*0.979636)</f>
        <v>5741.7686</v>
      </c>
      <c r="N43" s="3">
        <f>$N$22+(K43*0.200135)</f>
        <v>5142.9225</v>
      </c>
      <c r="O43" s="12">
        <f t="shared" si="2"/>
        <v>1202.39</v>
      </c>
      <c r="P43">
        <f t="shared" si="3"/>
        <v>105</v>
      </c>
    </row>
    <row r="44" spans="10:16" ht="12.75">
      <c r="J44" s="10"/>
      <c r="K44" s="11">
        <v>110</v>
      </c>
      <c r="L44" s="11">
        <v>4.2</v>
      </c>
      <c r="M44" s="3">
        <f>$M$22+(K44*0.979636)</f>
        <v>5751.564960000001</v>
      </c>
      <c r="N44" s="3">
        <f>$N$22+(K44*0.200135)</f>
        <v>5144.923849999999</v>
      </c>
      <c r="O44" s="12">
        <f t="shared" si="2"/>
        <v>1204.19</v>
      </c>
      <c r="P44">
        <f t="shared" si="3"/>
        <v>115</v>
      </c>
    </row>
    <row r="45" spans="10:16" ht="12.75">
      <c r="J45" s="10"/>
      <c r="K45" s="11">
        <v>120</v>
      </c>
      <c r="L45" s="11">
        <v>2.8</v>
      </c>
      <c r="M45" s="3">
        <f>$M$22+(K45*0.979636)</f>
        <v>5761.36132</v>
      </c>
      <c r="N45" s="3">
        <f>$N$22+(K45*0.200135)</f>
        <v>5146.9252</v>
      </c>
      <c r="O45" s="12">
        <f t="shared" si="2"/>
        <v>1205.5900000000001</v>
      </c>
      <c r="P45">
        <f t="shared" si="3"/>
        <v>125</v>
      </c>
    </row>
    <row r="46" spans="10:16" ht="12.75">
      <c r="J46" s="17" t="s">
        <v>7</v>
      </c>
      <c r="K46" s="5">
        <v>130</v>
      </c>
      <c r="L46" s="5">
        <v>1.5</v>
      </c>
      <c r="M46" s="18">
        <f>$M$22+(K46*0.979636)</f>
        <v>5771.15768</v>
      </c>
      <c r="N46" s="18">
        <f>$N$22+(K46*0.200135)</f>
        <v>5148.926549999999</v>
      </c>
      <c r="O46" s="12">
        <f t="shared" si="2"/>
        <v>1206.89</v>
      </c>
      <c r="P46">
        <f t="shared" si="3"/>
        <v>135</v>
      </c>
    </row>
    <row r="47" spans="10:15" ht="12.75">
      <c r="J47" s="13"/>
      <c r="K47" s="11"/>
      <c r="L47" s="11"/>
      <c r="M47" s="14">
        <v>5643.805</v>
      </c>
      <c r="N47" s="14">
        <v>5122.909</v>
      </c>
      <c r="O47" s="12"/>
    </row>
    <row r="48" spans="10:15" ht="12.75">
      <c r="J48" s="10"/>
      <c r="K48" s="11"/>
      <c r="L48" s="11"/>
      <c r="M48" s="14">
        <v>5789.082</v>
      </c>
      <c r="N48" s="14">
        <v>5152.588</v>
      </c>
      <c r="O48" s="12"/>
    </row>
    <row r="49" spans="10:15" ht="12.75">
      <c r="J49" s="13"/>
      <c r="K49" s="11"/>
      <c r="L49" s="11"/>
      <c r="M49" s="3">
        <f>M47-M48</f>
        <v>-145.27700000000004</v>
      </c>
      <c r="N49" s="3">
        <f>N47-N48</f>
        <v>-29.679000000000087</v>
      </c>
      <c r="O49" s="12"/>
    </row>
    <row r="50" spans="10:15" ht="12.75">
      <c r="J50" s="15"/>
      <c r="K50" s="5"/>
      <c r="L50" s="5"/>
      <c r="M50" s="4">
        <f>((M47-M48)^2+(N47-N48)^2)^0.5</f>
        <v>148.27761048115124</v>
      </c>
      <c r="N50" s="5"/>
      <c r="O50" s="16"/>
    </row>
  </sheetData>
  <mergeCells count="4">
    <mergeCell ref="F5:G5"/>
    <mergeCell ref="A4:G4"/>
    <mergeCell ref="J4:O4"/>
    <mergeCell ref="J29:O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R. Wagner</dc:creator>
  <cp:keywords/>
  <dc:description/>
  <cp:lastModifiedBy>Chad R. Wagner</cp:lastModifiedBy>
  <dcterms:created xsi:type="dcterms:W3CDTF">2001-10-25T02:55:51Z</dcterms:created>
  <dcterms:modified xsi:type="dcterms:W3CDTF">2002-04-05T20:45:27Z</dcterms:modified>
  <cp:category/>
  <cp:version/>
  <cp:contentType/>
  <cp:contentStatus/>
</cp:coreProperties>
</file>