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75" windowHeight="8265" tabRatio="690" activeTab="0"/>
  </bookViews>
  <sheets>
    <sheet name="lum table 2002" sheetId="1" r:id="rId1"/>
    <sheet name="lum table 2002 raw data" sheetId="2" r:id="rId2"/>
    <sheet name="run total lum graph 2002" sheetId="3" r:id="rId3"/>
    <sheet name="run total lum graph short term" sheetId="4" r:id="rId4"/>
    <sheet name="weekly lum graph 2002" sheetId="5" r:id="rId5"/>
    <sheet name="weekly lum graph short term" sheetId="6" r:id="rId6"/>
    <sheet name="live TFW all &amp; physics runs" sheetId="7" r:id="rId7"/>
    <sheet name="average L1 live lum" sheetId="8" r:id="rId8"/>
    <sheet name="ave rate to tape" sheetId="9" r:id="rId9"/>
  </sheets>
  <definedNames>
    <definedName name="cmtopb">#REF!</definedName>
    <definedName name="cmtopib">#REF!</definedName>
    <definedName name="factor" localSheetId="0">'lum table 2002'!$A$3</definedName>
    <definedName name="factor" localSheetId="1">'lum table 2002 raw data'!$A$3</definedName>
    <definedName name="factor">#REF!</definedName>
    <definedName name="ini_lum">#REF!</definedName>
    <definedName name="intlum2001" localSheetId="0">'lum table 2002'!#REF!</definedName>
    <definedName name="intlum2001" localSheetId="1">'lum table 2002 raw data'!#REF!</definedName>
    <definedName name="intlum2001">#REF!</definedName>
    <definedName name="intlum2002">#REF!</definedName>
    <definedName name="lifetime">#REF!</definedName>
    <definedName name="lum2001" localSheetId="0">'lum table 2002'!#REF!</definedName>
    <definedName name="lum2001" localSheetId="1">'lum table 2002 raw data'!#REF!</definedName>
    <definedName name="lum2001">#REF!</definedName>
    <definedName name="lum2002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<sst xmlns="http://schemas.openxmlformats.org/spreadsheetml/2006/main" count="58" uniqueCount="39">
  <si>
    <t>Date/Week</t>
  </si>
  <si>
    <t>Start
of
week</t>
  </si>
  <si>
    <t>End
of
week</t>
  </si>
  <si>
    <t xml:space="preserve">PPD/D0 Integrated Luminosity Numbers </t>
  </si>
  <si>
    <t>Wk.
#</t>
  </si>
  <si>
    <t>Live Fraction
(%)</t>
  </si>
  <si>
    <t>Exclusive Down Time</t>
  </si>
  <si>
    <t>No Recorded Runs</t>
  </si>
  <si>
    <t>Paused Physics Runs</t>
  </si>
  <si>
    <t>To First Event</t>
  </si>
  <si>
    <t>Integrated Luminosity Recorded</t>
  </si>
  <si>
    <t>Integrated Luminosity Exclusive Down Time</t>
  </si>
  <si>
    <t>Integrated Luminosity Inclusive Down Time from Beginning of Store</t>
  </si>
  <si>
    <t>Beams Division
Integrated Luminosity
Prediction
(pb-1)</t>
  </si>
  <si>
    <t>To First Physics Event</t>
  </si>
  <si>
    <t>Live 
All Runs
(nb-1)</t>
  </si>
  <si>
    <t>Live 
Physics Runs
(nb-1)</t>
  </si>
  <si>
    <t>Physics Runs
(nb-1)</t>
  </si>
  <si>
    <t>Rate to Tape
(Hz)</t>
  </si>
  <si>
    <t>No Recorded Runs
(nb-1)</t>
  </si>
  <si>
    <t>Paused Physics Runs
(nb-1)</t>
  </si>
  <si>
    <t>To First Event
(nb-1)</t>
  </si>
  <si>
    <t>To First Physics Event
(nb-1)</t>
  </si>
  <si>
    <t>Fraction Utilized</t>
  </si>
  <si>
    <t>Out of _ nb-1 Utilized</t>
  </si>
  <si>
    <t>Inclusive Down Time From Beginning of Store</t>
  </si>
  <si>
    <t>Integrated Luminosity
Delivered to D0</t>
  </si>
  <si>
    <t>Weekly
(nb-1)</t>
  </si>
  <si>
    <t>Weekly
(pb-1)</t>
  </si>
  <si>
    <t>Run Total
(pb-1)</t>
  </si>
  <si>
    <t>Integrated Luminosity
Recorded</t>
  </si>
  <si>
    <t>All Runs
Exposed</t>
  </si>
  <si>
    <t>All Runs Live</t>
  </si>
  <si>
    <t>Physics Runs Exposed</t>
  </si>
  <si>
    <t>Physics Runs Live</t>
  </si>
  <si>
    <t>Live
(Zero Bias)</t>
  </si>
  <si>
    <t>Fraction Recorded as Physics Runs</t>
  </si>
  <si>
    <t>7-Jan-2002 through 5-Jan-2003</t>
  </si>
  <si>
    <t>yellow background indicates numbers are not for an entire week.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</si>
</sst>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"/>
    <numFmt numFmtId="166" formatCode="0.00000"/>
    <numFmt numFmtId="167" formatCode="0.0000"/>
    <numFmt numFmtId="168" formatCode="0.000"/>
    <numFmt numFmtId="169" formatCode="0.0000E+00"/>
    <numFmt numFmtId="170" formatCode="0.000E+00"/>
    <numFmt numFmtId="171" formatCode="mm/dd/yy"/>
    <numFmt numFmtId="172" formatCode="mmm\-yyyy"/>
    <numFmt numFmtId="173" formatCode="0.0%"/>
  </numFmts>
  <fonts count="26">
    <font>
      <sz val="10"/>
      <name val="Arial"/>
      <family val="0"/>
    </font>
    <font>
      <b/>
      <sz val="10"/>
      <name val="Arial"/>
      <family val="2"/>
    </font>
    <font>
      <sz val="15.75"/>
      <name val="Arial"/>
      <family val="0"/>
    </font>
    <font>
      <sz val="15.25"/>
      <name val="Arial"/>
      <family val="0"/>
    </font>
    <font>
      <b/>
      <sz val="18.25"/>
      <name val="Arial"/>
      <family val="0"/>
    </font>
    <font>
      <b/>
      <sz val="15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b/>
      <sz val="6"/>
      <color indexed="12"/>
      <name val="Arial"/>
      <family val="2"/>
    </font>
    <font>
      <sz val="16.25"/>
      <name val="Arial"/>
      <family val="0"/>
    </font>
    <font>
      <sz val="15"/>
      <name val="Arial"/>
      <family val="0"/>
    </font>
    <font>
      <sz val="12"/>
      <name val="Arial"/>
      <family val="2"/>
    </font>
    <font>
      <b/>
      <sz val="12.75"/>
      <name val="Arial"/>
      <family val="2"/>
    </font>
    <font>
      <sz val="8"/>
      <name val="Arial"/>
      <family val="2"/>
    </font>
    <font>
      <sz val="9.25"/>
      <name val="Arial"/>
      <family val="2"/>
    </font>
    <font>
      <sz val="9.5"/>
      <name val="Arial"/>
      <family val="2"/>
    </font>
    <font>
      <b/>
      <sz val="18"/>
      <name val="Arial"/>
      <family val="0"/>
    </font>
    <font>
      <b/>
      <sz val="14.75"/>
      <name val="Arial"/>
      <family val="2"/>
    </font>
    <font>
      <b/>
      <sz val="12"/>
      <name val="Arial"/>
      <family val="2"/>
    </font>
    <font>
      <sz val="6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6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15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73" fontId="8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73" fontId="8" fillId="0" borderId="3" xfId="0" applyNumberFormat="1" applyFont="1" applyBorder="1" applyAlignment="1">
      <alignment horizontal="center" vertical="center" wrapText="1"/>
    </xf>
    <xf numFmtId="15" fontId="8" fillId="0" borderId="6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73" fontId="8" fillId="0" borderId="6" xfId="0" applyNumberFormat="1" applyFont="1" applyBorder="1" applyAlignment="1">
      <alignment horizontal="center" vertical="center" wrapText="1"/>
    </xf>
    <xf numFmtId="173" fontId="8" fillId="0" borderId="7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5" fontId="8" fillId="0" borderId="8" xfId="0" applyNumberFormat="1" applyFont="1" applyBorder="1" applyAlignment="1">
      <alignment horizontal="center" vertical="center" wrapText="1"/>
    </xf>
    <xf numFmtId="15" fontId="8" fillId="0" borderId="0" xfId="0" applyNumberFormat="1" applyFont="1" applyBorder="1" applyAlignment="1">
      <alignment horizontal="center" vertical="center" wrapText="1"/>
    </xf>
    <xf numFmtId="15" fontId="8" fillId="0" borderId="9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73" fontId="8" fillId="0" borderId="10" xfId="0" applyNumberFormat="1" applyFont="1" applyBorder="1" applyAlignment="1">
      <alignment horizontal="center" vertical="center" wrapText="1"/>
    </xf>
    <xf numFmtId="173" fontId="8" fillId="0" borderId="11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 wrapText="1"/>
    </xf>
    <xf numFmtId="164" fontId="22" fillId="0" borderId="6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73" fontId="8" fillId="0" borderId="0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73" fontId="8" fillId="0" borderId="3" xfId="0" applyNumberFormat="1" applyFont="1" applyBorder="1" applyAlignment="1">
      <alignment horizontal="center"/>
    </xf>
    <xf numFmtId="173" fontId="8" fillId="0" borderId="15" xfId="0" applyNumberFormat="1" applyFont="1" applyBorder="1" applyAlignment="1">
      <alignment horizontal="center"/>
    </xf>
    <xf numFmtId="173" fontId="8" fillId="0" borderId="7" xfId="0" applyNumberFormat="1" applyFont="1" applyBorder="1" applyAlignment="1">
      <alignment horizontal="center"/>
    </xf>
    <xf numFmtId="173" fontId="8" fillId="0" borderId="16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164" fontId="22" fillId="0" borderId="17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5" fontId="8" fillId="2" borderId="8" xfId="0" applyNumberFormat="1" applyFont="1" applyFill="1" applyBorder="1" applyAlignment="1">
      <alignment horizontal="center" vertical="center" wrapText="1"/>
    </xf>
    <xf numFmtId="15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164" fontId="22" fillId="2" borderId="0" xfId="0" applyNumberFormat="1" applyFont="1" applyFill="1" applyAlignment="1">
      <alignment horizontal="center" vertical="center" wrapText="1"/>
    </xf>
    <xf numFmtId="164" fontId="22" fillId="2" borderId="10" xfId="0" applyNumberFormat="1" applyFont="1" applyFill="1" applyBorder="1" applyAlignment="1">
      <alignment horizontal="center" vertical="center" wrapText="1"/>
    </xf>
    <xf numFmtId="173" fontId="8" fillId="2" borderId="10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164" fontId="22" fillId="2" borderId="0" xfId="0" applyNumberFormat="1" applyFont="1" applyFill="1" applyBorder="1" applyAlignment="1">
      <alignment horizontal="center" vertical="center" wrapText="1"/>
    </xf>
    <xf numFmtId="173" fontId="8" fillId="2" borderId="0" xfId="0" applyNumberFormat="1" applyFont="1" applyFill="1" applyBorder="1" applyAlignment="1">
      <alignment horizontal="center" vertical="center" wrapText="1"/>
    </xf>
    <xf numFmtId="173" fontId="8" fillId="2" borderId="0" xfId="0" applyNumberFormat="1" applyFont="1" applyFill="1" applyAlignment="1">
      <alignment horizontal="center" vertical="center" wrapText="1"/>
    </xf>
    <xf numFmtId="173" fontId="8" fillId="2" borderId="3" xfId="0" applyNumberFormat="1" applyFont="1" applyFill="1" applyBorder="1" applyAlignment="1">
      <alignment horizontal="center" vertical="center" wrapText="1"/>
    </xf>
    <xf numFmtId="173" fontId="8" fillId="2" borderId="3" xfId="0" applyNumberFormat="1" applyFont="1" applyFill="1" applyBorder="1" applyAlignment="1">
      <alignment horizontal="center"/>
    </xf>
    <xf numFmtId="173" fontId="8" fillId="2" borderId="15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73" fontId="8" fillId="0" borderId="3" xfId="0" applyNumberFormat="1" applyFont="1" applyFill="1" applyBorder="1" applyAlignment="1">
      <alignment horizontal="center" vertical="center" wrapText="1"/>
    </xf>
    <xf numFmtId="173" fontId="8" fillId="0" borderId="3" xfId="0" applyNumberFormat="1" applyFont="1" applyFill="1" applyBorder="1" applyAlignment="1">
      <alignment horizontal="center"/>
    </xf>
    <xf numFmtId="173" fontId="8" fillId="0" borderId="15" xfId="0" applyNumberFormat="1" applyFont="1" applyFill="1" applyBorder="1" applyAlignment="1">
      <alignment horizontal="center"/>
    </xf>
    <xf numFmtId="173" fontId="25" fillId="0" borderId="0" xfId="0" applyNumberFormat="1" applyFont="1" applyFill="1" applyBorder="1" applyAlignment="1">
      <alignment horizontal="center" vertical="center" wrapText="1"/>
    </xf>
    <xf numFmtId="173" fontId="25" fillId="0" borderId="0" xfId="0" applyNumberFormat="1" applyFont="1" applyFill="1" applyAlignment="1">
      <alignment horizontal="center" vertical="center" wrapText="1"/>
    </xf>
    <xf numFmtId="173" fontId="25" fillId="0" borderId="3" xfId="0" applyNumberFormat="1" applyFont="1" applyFill="1" applyBorder="1" applyAlignment="1">
      <alignment horizontal="center" vertical="center" wrapText="1"/>
    </xf>
    <xf numFmtId="173" fontId="25" fillId="0" borderId="10" xfId="0" applyNumberFormat="1" applyFont="1" applyFill="1" applyBorder="1" applyAlignment="1">
      <alignment horizontal="center" vertical="center" wrapText="1"/>
    </xf>
    <xf numFmtId="173" fontId="25" fillId="0" borderId="3" xfId="0" applyNumberFormat="1" applyFont="1" applyFill="1" applyBorder="1" applyAlignment="1">
      <alignment horizontal="center"/>
    </xf>
    <xf numFmtId="173" fontId="25" fillId="0" borderId="15" xfId="0" applyNumberFormat="1" applyFont="1" applyFill="1" applyBorder="1" applyAlignment="1">
      <alignment horizontal="center"/>
    </xf>
    <xf numFmtId="15" fontId="8" fillId="2" borderId="0" xfId="0" applyNumberFormat="1" applyFont="1" applyFill="1" applyAlignment="1">
      <alignment horizontal="center" vertical="center" wrapText="1"/>
    </xf>
    <xf numFmtId="15" fontId="8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Beams Division Projected Integrated Luminosity
Vs. Integrated Luminosity Received at D0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Period: January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 7,2002 Through January 5, 2003 </a:t>
            </a:r>
          </a:p>
        </c:rich>
      </c:tx>
      <c:layout>
        <c:manualLayout>
          <c:xMode val="factor"/>
          <c:yMode val="factor"/>
          <c:x val="-0.00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36"/>
          <c:w val="0.86025"/>
          <c:h val="0.66175"/>
        </c:manualLayout>
      </c:layout>
      <c:lineChart>
        <c:grouping val="standard"/>
        <c:varyColors val="0"/>
        <c:ser>
          <c:idx val="0"/>
          <c:order val="0"/>
          <c:tx>
            <c:v>Beams Division Projected Integrated Luminosity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'lum table 2002'!$A$6:$A$57</c:f>
              <c:strCache>
                <c:ptCount val="52"/>
                <c:pt idx="0">
                  <c:v>37263</c:v>
                </c:pt>
                <c:pt idx="1">
                  <c:v>37270</c:v>
                </c:pt>
                <c:pt idx="2">
                  <c:v>37277</c:v>
                </c:pt>
                <c:pt idx="3">
                  <c:v>37284</c:v>
                </c:pt>
                <c:pt idx="4">
                  <c:v>37291</c:v>
                </c:pt>
                <c:pt idx="5">
                  <c:v>37298</c:v>
                </c:pt>
                <c:pt idx="6">
                  <c:v>37305</c:v>
                </c:pt>
                <c:pt idx="7">
                  <c:v>37312</c:v>
                </c:pt>
                <c:pt idx="8">
                  <c:v>37319</c:v>
                </c:pt>
                <c:pt idx="9">
                  <c:v>37326</c:v>
                </c:pt>
                <c:pt idx="10">
                  <c:v>37333</c:v>
                </c:pt>
                <c:pt idx="11">
                  <c:v>37340</c:v>
                </c:pt>
                <c:pt idx="12">
                  <c:v>37347</c:v>
                </c:pt>
                <c:pt idx="13">
                  <c:v>37354</c:v>
                </c:pt>
                <c:pt idx="14">
                  <c:v>37361</c:v>
                </c:pt>
                <c:pt idx="15">
                  <c:v>37368</c:v>
                </c:pt>
                <c:pt idx="16">
                  <c:v>37375</c:v>
                </c:pt>
                <c:pt idx="17">
                  <c:v>37382</c:v>
                </c:pt>
                <c:pt idx="18">
                  <c:v>37389</c:v>
                </c:pt>
                <c:pt idx="19">
                  <c:v>37396</c:v>
                </c:pt>
                <c:pt idx="20">
                  <c:v>37403</c:v>
                </c:pt>
                <c:pt idx="21">
                  <c:v>37410</c:v>
                </c:pt>
                <c:pt idx="22">
                  <c:v>37417</c:v>
                </c:pt>
                <c:pt idx="23">
                  <c:v>37424</c:v>
                </c:pt>
                <c:pt idx="24">
                  <c:v>37431</c:v>
                </c:pt>
                <c:pt idx="25">
                  <c:v>37438</c:v>
                </c:pt>
                <c:pt idx="26">
                  <c:v>37445</c:v>
                </c:pt>
                <c:pt idx="27">
                  <c:v>37452</c:v>
                </c:pt>
                <c:pt idx="28">
                  <c:v>37459</c:v>
                </c:pt>
                <c:pt idx="29">
                  <c:v>37466</c:v>
                </c:pt>
                <c:pt idx="30">
                  <c:v>37473</c:v>
                </c:pt>
                <c:pt idx="31">
                  <c:v>37480</c:v>
                </c:pt>
                <c:pt idx="32">
                  <c:v>37487</c:v>
                </c:pt>
                <c:pt idx="33">
                  <c:v>37494</c:v>
                </c:pt>
                <c:pt idx="34">
                  <c:v>37501</c:v>
                </c:pt>
                <c:pt idx="35">
                  <c:v>37508</c:v>
                </c:pt>
                <c:pt idx="36">
                  <c:v>37515</c:v>
                </c:pt>
                <c:pt idx="37">
                  <c:v>37522</c:v>
                </c:pt>
                <c:pt idx="38">
                  <c:v>37529</c:v>
                </c:pt>
                <c:pt idx="39">
                  <c:v>37536</c:v>
                </c:pt>
                <c:pt idx="40">
                  <c:v>37543</c:v>
                </c:pt>
                <c:pt idx="41">
                  <c:v>37550</c:v>
                </c:pt>
                <c:pt idx="42">
                  <c:v>37557</c:v>
                </c:pt>
                <c:pt idx="43">
                  <c:v>37564</c:v>
                </c:pt>
                <c:pt idx="44">
                  <c:v>37571</c:v>
                </c:pt>
                <c:pt idx="45">
                  <c:v>37578</c:v>
                </c:pt>
                <c:pt idx="46">
                  <c:v>37585</c:v>
                </c:pt>
                <c:pt idx="47">
                  <c:v>37592</c:v>
                </c:pt>
                <c:pt idx="48">
                  <c:v>37599</c:v>
                </c:pt>
                <c:pt idx="49">
                  <c:v>37606</c:v>
                </c:pt>
                <c:pt idx="50">
                  <c:v>37613</c:v>
                </c:pt>
                <c:pt idx="51">
                  <c:v>37620</c:v>
                </c:pt>
              </c:strCache>
            </c:strRef>
          </c:cat>
          <c:val>
            <c:numRef>
              <c:f>'lum table 2002'!$E$6:$E$57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10.6</c:v>
                </c:pt>
                <c:pt idx="6">
                  <c:v>10.6</c:v>
                </c:pt>
                <c:pt idx="7">
                  <c:v>15.7</c:v>
                </c:pt>
                <c:pt idx="8">
                  <c:v>15.7</c:v>
                </c:pt>
                <c:pt idx="9">
                  <c:v>21.6</c:v>
                </c:pt>
                <c:pt idx="10">
                  <c:v>21.6</c:v>
                </c:pt>
                <c:pt idx="11">
                  <c:v>21.6</c:v>
                </c:pt>
                <c:pt idx="12">
                  <c:v>21.6</c:v>
                </c:pt>
                <c:pt idx="13">
                  <c:v>21.6</c:v>
                </c:pt>
                <c:pt idx="14">
                  <c:v>37.9</c:v>
                </c:pt>
                <c:pt idx="15">
                  <c:v>37.9</c:v>
                </c:pt>
                <c:pt idx="16">
                  <c:v>49.5</c:v>
                </c:pt>
                <c:pt idx="17">
                  <c:v>49.5</c:v>
                </c:pt>
                <c:pt idx="18">
                  <c:v>49.5</c:v>
                </c:pt>
                <c:pt idx="19">
                  <c:v>49.5</c:v>
                </c:pt>
                <c:pt idx="20">
                  <c:v>73</c:v>
                </c:pt>
                <c:pt idx="21">
                  <c:v>73</c:v>
                </c:pt>
                <c:pt idx="22">
                  <c:v>73</c:v>
                </c:pt>
                <c:pt idx="23">
                  <c:v>73</c:v>
                </c:pt>
                <c:pt idx="24">
                  <c:v>73</c:v>
                </c:pt>
                <c:pt idx="25">
                  <c:v>73</c:v>
                </c:pt>
                <c:pt idx="26">
                  <c:v>73</c:v>
                </c:pt>
                <c:pt idx="27">
                  <c:v>73</c:v>
                </c:pt>
                <c:pt idx="28">
                  <c:v>73</c:v>
                </c:pt>
                <c:pt idx="29">
                  <c:v>73</c:v>
                </c:pt>
                <c:pt idx="30">
                  <c:v>73</c:v>
                </c:pt>
                <c:pt idx="31">
                  <c:v>111.1</c:v>
                </c:pt>
                <c:pt idx="32">
                  <c:v>111.1</c:v>
                </c:pt>
                <c:pt idx="33">
                  <c:v>111.1</c:v>
                </c:pt>
                <c:pt idx="34">
                  <c:v>111.1</c:v>
                </c:pt>
                <c:pt idx="35">
                  <c:v>141.9</c:v>
                </c:pt>
                <c:pt idx="36">
                  <c:v>141.9</c:v>
                </c:pt>
                <c:pt idx="37">
                  <c:v>141.9</c:v>
                </c:pt>
                <c:pt idx="38">
                  <c:v>141.9</c:v>
                </c:pt>
                <c:pt idx="39">
                  <c:v>141.9</c:v>
                </c:pt>
                <c:pt idx="40">
                  <c:v>178</c:v>
                </c:pt>
                <c:pt idx="41">
                  <c:v>178</c:v>
                </c:pt>
                <c:pt idx="42">
                  <c:v>178</c:v>
                </c:pt>
                <c:pt idx="43">
                  <c:v>178</c:v>
                </c:pt>
                <c:pt idx="44">
                  <c:v>221.7</c:v>
                </c:pt>
                <c:pt idx="45">
                  <c:v>221.7</c:v>
                </c:pt>
                <c:pt idx="46">
                  <c:v>251.4</c:v>
                </c:pt>
                <c:pt idx="47">
                  <c:v>251.4</c:v>
                </c:pt>
                <c:pt idx="48">
                  <c:v>251.4</c:v>
                </c:pt>
                <c:pt idx="49">
                  <c:v>251.4</c:v>
                </c:pt>
                <c:pt idx="50">
                  <c:v>251.4</c:v>
                </c:pt>
                <c:pt idx="51">
                  <c:v>307.2</c:v>
                </c:pt>
              </c:numCache>
            </c:numRef>
          </c:val>
          <c:smooth val="0"/>
        </c:ser>
        <c:ser>
          <c:idx val="1"/>
          <c:order val="1"/>
          <c:tx>
            <c:v>Integrated Luminosity Received at D0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'lum table 2002'!$A$6:$A$57</c:f>
              <c:strCache>
                <c:ptCount val="52"/>
                <c:pt idx="0">
                  <c:v>37263</c:v>
                </c:pt>
                <c:pt idx="1">
                  <c:v>37270</c:v>
                </c:pt>
                <c:pt idx="2">
                  <c:v>37277</c:v>
                </c:pt>
                <c:pt idx="3">
                  <c:v>37284</c:v>
                </c:pt>
                <c:pt idx="4">
                  <c:v>37291</c:v>
                </c:pt>
                <c:pt idx="5">
                  <c:v>37298</c:v>
                </c:pt>
                <c:pt idx="6">
                  <c:v>37305</c:v>
                </c:pt>
                <c:pt idx="7">
                  <c:v>37312</c:v>
                </c:pt>
                <c:pt idx="8">
                  <c:v>37319</c:v>
                </c:pt>
                <c:pt idx="9">
                  <c:v>37326</c:v>
                </c:pt>
                <c:pt idx="10">
                  <c:v>37333</c:v>
                </c:pt>
                <c:pt idx="11">
                  <c:v>37340</c:v>
                </c:pt>
                <c:pt idx="12">
                  <c:v>37347</c:v>
                </c:pt>
                <c:pt idx="13">
                  <c:v>37354</c:v>
                </c:pt>
                <c:pt idx="14">
                  <c:v>37361</c:v>
                </c:pt>
                <c:pt idx="15">
                  <c:v>37368</c:v>
                </c:pt>
                <c:pt idx="16">
                  <c:v>37375</c:v>
                </c:pt>
                <c:pt idx="17">
                  <c:v>37382</c:v>
                </c:pt>
                <c:pt idx="18">
                  <c:v>37389</c:v>
                </c:pt>
                <c:pt idx="19">
                  <c:v>37396</c:v>
                </c:pt>
                <c:pt idx="20">
                  <c:v>37403</c:v>
                </c:pt>
                <c:pt idx="21">
                  <c:v>37410</c:v>
                </c:pt>
                <c:pt idx="22">
                  <c:v>37417</c:v>
                </c:pt>
                <c:pt idx="23">
                  <c:v>37424</c:v>
                </c:pt>
                <c:pt idx="24">
                  <c:v>37431</c:v>
                </c:pt>
                <c:pt idx="25">
                  <c:v>37438</c:v>
                </c:pt>
                <c:pt idx="26">
                  <c:v>37445</c:v>
                </c:pt>
                <c:pt idx="27">
                  <c:v>37452</c:v>
                </c:pt>
                <c:pt idx="28">
                  <c:v>37459</c:v>
                </c:pt>
                <c:pt idx="29">
                  <c:v>37466</c:v>
                </c:pt>
                <c:pt idx="30">
                  <c:v>37473</c:v>
                </c:pt>
                <c:pt idx="31">
                  <c:v>37480</c:v>
                </c:pt>
                <c:pt idx="32">
                  <c:v>37487</c:v>
                </c:pt>
                <c:pt idx="33">
                  <c:v>37494</c:v>
                </c:pt>
                <c:pt idx="34">
                  <c:v>37501</c:v>
                </c:pt>
                <c:pt idx="35">
                  <c:v>37508</c:v>
                </c:pt>
                <c:pt idx="36">
                  <c:v>37515</c:v>
                </c:pt>
                <c:pt idx="37">
                  <c:v>37522</c:v>
                </c:pt>
                <c:pt idx="38">
                  <c:v>37529</c:v>
                </c:pt>
                <c:pt idx="39">
                  <c:v>37536</c:v>
                </c:pt>
                <c:pt idx="40">
                  <c:v>37543</c:v>
                </c:pt>
                <c:pt idx="41">
                  <c:v>37550</c:v>
                </c:pt>
                <c:pt idx="42">
                  <c:v>37557</c:v>
                </c:pt>
                <c:pt idx="43">
                  <c:v>37564</c:v>
                </c:pt>
                <c:pt idx="44">
                  <c:v>37571</c:v>
                </c:pt>
                <c:pt idx="45">
                  <c:v>37578</c:v>
                </c:pt>
                <c:pt idx="46">
                  <c:v>37585</c:v>
                </c:pt>
                <c:pt idx="47">
                  <c:v>37592</c:v>
                </c:pt>
                <c:pt idx="48">
                  <c:v>37599</c:v>
                </c:pt>
                <c:pt idx="49">
                  <c:v>37606</c:v>
                </c:pt>
                <c:pt idx="50">
                  <c:v>37613</c:v>
                </c:pt>
                <c:pt idx="51">
                  <c:v>37620</c:v>
                </c:pt>
              </c:strCache>
            </c:strRef>
          </c:cat>
          <c:val>
            <c:numRef>
              <c:f>'lum table 2002'!$H$6:$H$30</c:f>
              <c:numCache>
                <c:ptCount val="25"/>
                <c:pt idx="0">
                  <c:v>1.033</c:v>
                </c:pt>
                <c:pt idx="1">
                  <c:v>1.8961999999999999</c:v>
                </c:pt>
                <c:pt idx="2">
                  <c:v>2.3190999999999997</c:v>
                </c:pt>
                <c:pt idx="3">
                  <c:v>4.0977</c:v>
                </c:pt>
                <c:pt idx="4">
                  <c:v>5.7916</c:v>
                </c:pt>
                <c:pt idx="5">
                  <c:v>6.9792</c:v>
                </c:pt>
                <c:pt idx="6">
                  <c:v>7.8835999999999995</c:v>
                </c:pt>
                <c:pt idx="7">
                  <c:v>9.448699999999999</c:v>
                </c:pt>
                <c:pt idx="8">
                  <c:v>9.899999999999999</c:v>
                </c:pt>
                <c:pt idx="9">
                  <c:v>11.041099999999998</c:v>
                </c:pt>
                <c:pt idx="10">
                  <c:v>12.636099999999999</c:v>
                </c:pt>
                <c:pt idx="11">
                  <c:v>14.356499999999999</c:v>
                </c:pt>
                <c:pt idx="12">
                  <c:v>16.1848</c:v>
                </c:pt>
                <c:pt idx="13">
                  <c:v>17.5077</c:v>
                </c:pt>
                <c:pt idx="14">
                  <c:v>18.4325</c:v>
                </c:pt>
                <c:pt idx="15">
                  <c:v>21.2822</c:v>
                </c:pt>
                <c:pt idx="16">
                  <c:v>24.0503</c:v>
                </c:pt>
                <c:pt idx="17">
                  <c:v>27.5183</c:v>
                </c:pt>
                <c:pt idx="18">
                  <c:v>29.8144</c:v>
                </c:pt>
                <c:pt idx="19">
                  <c:v>31.3975</c:v>
                </c:pt>
                <c:pt idx="20">
                  <c:v>31.3975</c:v>
                </c:pt>
                <c:pt idx="21">
                  <c:v>31.3975</c:v>
                </c:pt>
                <c:pt idx="22">
                  <c:v>31.3975</c:v>
                </c:pt>
                <c:pt idx="23">
                  <c:v>31.814500000000002</c:v>
                </c:pt>
                <c:pt idx="24">
                  <c:v>32.2372</c:v>
                </c:pt>
              </c:numCache>
            </c:numRef>
          </c:val>
          <c:smooth val="0"/>
        </c:ser>
        <c:marker val="1"/>
        <c:axId val="4848240"/>
        <c:axId val="43634161"/>
      </c:lineChart>
      <c:dateAx>
        <c:axId val="4848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34161"/>
        <c:crosses val="autoZero"/>
        <c:auto val="0"/>
        <c:noMultiLvlLbl val="0"/>
      </c:dateAx>
      <c:valAx>
        <c:axId val="43634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Integrated Luminosity (pb-1)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482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2675"/>
          <c:y val="0.8805"/>
          <c:w val="0.50075"/>
          <c:h val="0.10525"/>
        </c:manualLayout>
      </c:layout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Beams Division Projected Integrated Luminosity Vs. Integrated Luminosity Received at D0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625"/>
          <c:y val="0.2225"/>
          <c:w val="0.86775"/>
          <c:h val="0.57"/>
        </c:manualLayout>
      </c:layout>
      <c:lineChart>
        <c:grouping val="standard"/>
        <c:varyColors val="0"/>
        <c:ser>
          <c:idx val="0"/>
          <c:order val="0"/>
          <c:tx>
            <c:v>Beams Division Projected Integrated Luminosity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'lum table 2002'!$A$6:$A$30</c:f>
              <c:strCache>
                <c:ptCount val="25"/>
                <c:pt idx="0">
                  <c:v>37263</c:v>
                </c:pt>
                <c:pt idx="1">
                  <c:v>37270</c:v>
                </c:pt>
                <c:pt idx="2">
                  <c:v>37277</c:v>
                </c:pt>
                <c:pt idx="3">
                  <c:v>37284</c:v>
                </c:pt>
                <c:pt idx="4">
                  <c:v>37291</c:v>
                </c:pt>
                <c:pt idx="5">
                  <c:v>37298</c:v>
                </c:pt>
                <c:pt idx="6">
                  <c:v>37305</c:v>
                </c:pt>
                <c:pt idx="7">
                  <c:v>37312</c:v>
                </c:pt>
                <c:pt idx="8">
                  <c:v>37319</c:v>
                </c:pt>
                <c:pt idx="9">
                  <c:v>37326</c:v>
                </c:pt>
                <c:pt idx="10">
                  <c:v>37333</c:v>
                </c:pt>
                <c:pt idx="11">
                  <c:v>37340</c:v>
                </c:pt>
                <c:pt idx="12">
                  <c:v>37347</c:v>
                </c:pt>
                <c:pt idx="13">
                  <c:v>37354</c:v>
                </c:pt>
                <c:pt idx="14">
                  <c:v>37361</c:v>
                </c:pt>
                <c:pt idx="15">
                  <c:v>37368</c:v>
                </c:pt>
                <c:pt idx="16">
                  <c:v>37375</c:v>
                </c:pt>
                <c:pt idx="17">
                  <c:v>37382</c:v>
                </c:pt>
                <c:pt idx="18">
                  <c:v>37389</c:v>
                </c:pt>
                <c:pt idx="19">
                  <c:v>37396</c:v>
                </c:pt>
                <c:pt idx="20">
                  <c:v>37403</c:v>
                </c:pt>
                <c:pt idx="21">
                  <c:v>37410</c:v>
                </c:pt>
                <c:pt idx="22">
                  <c:v>37417</c:v>
                </c:pt>
                <c:pt idx="23">
                  <c:v>37424</c:v>
                </c:pt>
                <c:pt idx="24">
                  <c:v>37431</c:v>
                </c:pt>
              </c:strCache>
            </c:strRef>
          </c:cat>
          <c:val>
            <c:numRef>
              <c:f>'lum table 2002'!$E$6:$E$30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10.6</c:v>
                </c:pt>
                <c:pt idx="6">
                  <c:v>10.6</c:v>
                </c:pt>
                <c:pt idx="7">
                  <c:v>15.7</c:v>
                </c:pt>
                <c:pt idx="8">
                  <c:v>15.7</c:v>
                </c:pt>
                <c:pt idx="9">
                  <c:v>21.6</c:v>
                </c:pt>
                <c:pt idx="10">
                  <c:v>21.6</c:v>
                </c:pt>
                <c:pt idx="11">
                  <c:v>21.6</c:v>
                </c:pt>
                <c:pt idx="12">
                  <c:v>21.6</c:v>
                </c:pt>
                <c:pt idx="13">
                  <c:v>21.6</c:v>
                </c:pt>
                <c:pt idx="14">
                  <c:v>37.9</c:v>
                </c:pt>
                <c:pt idx="15">
                  <c:v>37.9</c:v>
                </c:pt>
                <c:pt idx="16">
                  <c:v>49.5</c:v>
                </c:pt>
                <c:pt idx="17">
                  <c:v>49.5</c:v>
                </c:pt>
                <c:pt idx="18">
                  <c:v>49.5</c:v>
                </c:pt>
                <c:pt idx="19">
                  <c:v>49.5</c:v>
                </c:pt>
                <c:pt idx="20">
                  <c:v>73</c:v>
                </c:pt>
                <c:pt idx="21">
                  <c:v>73</c:v>
                </c:pt>
                <c:pt idx="22">
                  <c:v>73</c:v>
                </c:pt>
                <c:pt idx="23">
                  <c:v>73</c:v>
                </c:pt>
                <c:pt idx="24">
                  <c:v>73</c:v>
                </c:pt>
              </c:numCache>
            </c:numRef>
          </c:val>
          <c:smooth val="0"/>
        </c:ser>
        <c:ser>
          <c:idx val="1"/>
          <c:order val="1"/>
          <c:tx>
            <c:v>Integrated Luminosity Received at D0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'lum table 2002'!$A$6:$A$30</c:f>
              <c:strCache>
                <c:ptCount val="25"/>
                <c:pt idx="0">
                  <c:v>37263</c:v>
                </c:pt>
                <c:pt idx="1">
                  <c:v>37270</c:v>
                </c:pt>
                <c:pt idx="2">
                  <c:v>37277</c:v>
                </c:pt>
                <c:pt idx="3">
                  <c:v>37284</c:v>
                </c:pt>
                <c:pt idx="4">
                  <c:v>37291</c:v>
                </c:pt>
                <c:pt idx="5">
                  <c:v>37298</c:v>
                </c:pt>
                <c:pt idx="6">
                  <c:v>37305</c:v>
                </c:pt>
                <c:pt idx="7">
                  <c:v>37312</c:v>
                </c:pt>
                <c:pt idx="8">
                  <c:v>37319</c:v>
                </c:pt>
                <c:pt idx="9">
                  <c:v>37326</c:v>
                </c:pt>
                <c:pt idx="10">
                  <c:v>37333</c:v>
                </c:pt>
                <c:pt idx="11">
                  <c:v>37340</c:v>
                </c:pt>
                <c:pt idx="12">
                  <c:v>37347</c:v>
                </c:pt>
                <c:pt idx="13">
                  <c:v>37354</c:v>
                </c:pt>
                <c:pt idx="14">
                  <c:v>37361</c:v>
                </c:pt>
                <c:pt idx="15">
                  <c:v>37368</c:v>
                </c:pt>
                <c:pt idx="16">
                  <c:v>37375</c:v>
                </c:pt>
                <c:pt idx="17">
                  <c:v>37382</c:v>
                </c:pt>
                <c:pt idx="18">
                  <c:v>37389</c:v>
                </c:pt>
                <c:pt idx="19">
                  <c:v>37396</c:v>
                </c:pt>
                <c:pt idx="20">
                  <c:v>37403</c:v>
                </c:pt>
                <c:pt idx="21">
                  <c:v>37410</c:v>
                </c:pt>
                <c:pt idx="22">
                  <c:v>37417</c:v>
                </c:pt>
                <c:pt idx="23">
                  <c:v>37424</c:v>
                </c:pt>
                <c:pt idx="24">
                  <c:v>37431</c:v>
                </c:pt>
              </c:strCache>
            </c:strRef>
          </c:cat>
          <c:val>
            <c:numRef>
              <c:f>'lum table 2002'!$H$6:$H$30</c:f>
              <c:numCache>
                <c:ptCount val="25"/>
                <c:pt idx="0">
                  <c:v>1.033</c:v>
                </c:pt>
                <c:pt idx="1">
                  <c:v>1.8961999999999999</c:v>
                </c:pt>
                <c:pt idx="2">
                  <c:v>2.3190999999999997</c:v>
                </c:pt>
                <c:pt idx="3">
                  <c:v>4.0977</c:v>
                </c:pt>
                <c:pt idx="4">
                  <c:v>5.7916</c:v>
                </c:pt>
                <c:pt idx="5">
                  <c:v>6.9792</c:v>
                </c:pt>
                <c:pt idx="6">
                  <c:v>7.8835999999999995</c:v>
                </c:pt>
                <c:pt idx="7">
                  <c:v>9.448699999999999</c:v>
                </c:pt>
                <c:pt idx="8">
                  <c:v>9.899999999999999</c:v>
                </c:pt>
                <c:pt idx="9">
                  <c:v>11.041099999999998</c:v>
                </c:pt>
                <c:pt idx="10">
                  <c:v>12.636099999999999</c:v>
                </c:pt>
                <c:pt idx="11">
                  <c:v>14.356499999999999</c:v>
                </c:pt>
                <c:pt idx="12">
                  <c:v>16.1848</c:v>
                </c:pt>
                <c:pt idx="13">
                  <c:v>17.5077</c:v>
                </c:pt>
                <c:pt idx="14">
                  <c:v>18.4325</c:v>
                </c:pt>
                <c:pt idx="15">
                  <c:v>21.2822</c:v>
                </c:pt>
                <c:pt idx="16">
                  <c:v>24.0503</c:v>
                </c:pt>
                <c:pt idx="17">
                  <c:v>27.5183</c:v>
                </c:pt>
                <c:pt idx="18">
                  <c:v>29.8144</c:v>
                </c:pt>
                <c:pt idx="19">
                  <c:v>31.3975</c:v>
                </c:pt>
                <c:pt idx="20">
                  <c:v>31.3975</c:v>
                </c:pt>
                <c:pt idx="21">
                  <c:v>31.3975</c:v>
                </c:pt>
                <c:pt idx="22">
                  <c:v>31.3975</c:v>
                </c:pt>
                <c:pt idx="23">
                  <c:v>31.814500000000002</c:v>
                </c:pt>
                <c:pt idx="24">
                  <c:v>32.2372</c:v>
                </c:pt>
              </c:numCache>
            </c:numRef>
          </c:val>
          <c:smooth val="0"/>
        </c:ser>
        <c:marker val="1"/>
        <c:axId val="57163130"/>
        <c:axId val="44706123"/>
      </c:lineChart>
      <c:dateAx>
        <c:axId val="57163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4706123"/>
        <c:crosses val="autoZero"/>
        <c:auto val="0"/>
        <c:noMultiLvlLbl val="0"/>
      </c:dateAx>
      <c:valAx>
        <c:axId val="44706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Integrated Luminosity
(pb-1)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7163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5"/>
          <c:y val="0.8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Beams Division Weekly Projected Integrated Luminosity
Vs. Weekly Integrated Luminosity Received at D0
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Period: January </a:t>
            </a:r>
            <a:r>
              <a:rPr lang="en-US" cap="none" sz="925" b="0" i="0" u="none" baseline="0">
                <a:latin typeface="Arial"/>
                <a:ea typeface="Arial"/>
                <a:cs typeface="Arial"/>
              </a:rPr>
              <a:t>7,2002 Through January 5, 2003 </a:t>
            </a:r>
          </a:p>
        </c:rich>
      </c:tx>
      <c:layout>
        <c:manualLayout>
          <c:xMode val="factor"/>
          <c:yMode val="factor"/>
          <c:x val="-0.00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465"/>
          <c:w val="0.859"/>
          <c:h val="0.6535"/>
        </c:manualLayout>
      </c:layout>
      <c:lineChart>
        <c:grouping val="standard"/>
        <c:varyColors val="0"/>
        <c:ser>
          <c:idx val="0"/>
          <c:order val="0"/>
          <c:tx>
            <c:v>Beams Division Projected Integrated Luminosity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'lum table 2002'!$A$6:$A$57</c:f>
              <c:strCache>
                <c:ptCount val="52"/>
                <c:pt idx="0">
                  <c:v>37263</c:v>
                </c:pt>
                <c:pt idx="1">
                  <c:v>37270</c:v>
                </c:pt>
                <c:pt idx="2">
                  <c:v>37277</c:v>
                </c:pt>
                <c:pt idx="3">
                  <c:v>37284</c:v>
                </c:pt>
                <c:pt idx="4">
                  <c:v>37291</c:v>
                </c:pt>
                <c:pt idx="5">
                  <c:v>37298</c:v>
                </c:pt>
                <c:pt idx="6">
                  <c:v>37305</c:v>
                </c:pt>
                <c:pt idx="7">
                  <c:v>37312</c:v>
                </c:pt>
                <c:pt idx="8">
                  <c:v>37319</c:v>
                </c:pt>
                <c:pt idx="9">
                  <c:v>37326</c:v>
                </c:pt>
                <c:pt idx="10">
                  <c:v>37333</c:v>
                </c:pt>
                <c:pt idx="11">
                  <c:v>37340</c:v>
                </c:pt>
                <c:pt idx="12">
                  <c:v>37347</c:v>
                </c:pt>
                <c:pt idx="13">
                  <c:v>37354</c:v>
                </c:pt>
                <c:pt idx="14">
                  <c:v>37361</c:v>
                </c:pt>
                <c:pt idx="15">
                  <c:v>37368</c:v>
                </c:pt>
                <c:pt idx="16">
                  <c:v>37375</c:v>
                </c:pt>
                <c:pt idx="17">
                  <c:v>37382</c:v>
                </c:pt>
                <c:pt idx="18">
                  <c:v>37389</c:v>
                </c:pt>
                <c:pt idx="19">
                  <c:v>37396</c:v>
                </c:pt>
                <c:pt idx="20">
                  <c:v>37403</c:v>
                </c:pt>
                <c:pt idx="21">
                  <c:v>37410</c:v>
                </c:pt>
                <c:pt idx="22">
                  <c:v>37417</c:v>
                </c:pt>
                <c:pt idx="23">
                  <c:v>37424</c:v>
                </c:pt>
                <c:pt idx="24">
                  <c:v>37431</c:v>
                </c:pt>
                <c:pt idx="25">
                  <c:v>37438</c:v>
                </c:pt>
                <c:pt idx="26">
                  <c:v>37445</c:v>
                </c:pt>
                <c:pt idx="27">
                  <c:v>37452</c:v>
                </c:pt>
                <c:pt idx="28">
                  <c:v>37459</c:v>
                </c:pt>
                <c:pt idx="29">
                  <c:v>37466</c:v>
                </c:pt>
                <c:pt idx="30">
                  <c:v>37473</c:v>
                </c:pt>
                <c:pt idx="31">
                  <c:v>37480</c:v>
                </c:pt>
                <c:pt idx="32">
                  <c:v>37487</c:v>
                </c:pt>
                <c:pt idx="33">
                  <c:v>37494</c:v>
                </c:pt>
                <c:pt idx="34">
                  <c:v>37501</c:v>
                </c:pt>
                <c:pt idx="35">
                  <c:v>37508</c:v>
                </c:pt>
                <c:pt idx="36">
                  <c:v>37515</c:v>
                </c:pt>
                <c:pt idx="37">
                  <c:v>37522</c:v>
                </c:pt>
                <c:pt idx="38">
                  <c:v>37529</c:v>
                </c:pt>
                <c:pt idx="39">
                  <c:v>37536</c:v>
                </c:pt>
                <c:pt idx="40">
                  <c:v>37543</c:v>
                </c:pt>
                <c:pt idx="41">
                  <c:v>37550</c:v>
                </c:pt>
                <c:pt idx="42">
                  <c:v>37557</c:v>
                </c:pt>
                <c:pt idx="43">
                  <c:v>37564</c:v>
                </c:pt>
                <c:pt idx="44">
                  <c:v>37571</c:v>
                </c:pt>
                <c:pt idx="45">
                  <c:v>37578</c:v>
                </c:pt>
                <c:pt idx="46">
                  <c:v>37585</c:v>
                </c:pt>
                <c:pt idx="47">
                  <c:v>37592</c:v>
                </c:pt>
                <c:pt idx="48">
                  <c:v>37599</c:v>
                </c:pt>
                <c:pt idx="49">
                  <c:v>37606</c:v>
                </c:pt>
                <c:pt idx="50">
                  <c:v>37613</c:v>
                </c:pt>
                <c:pt idx="51">
                  <c:v>37620</c:v>
                </c:pt>
              </c:strCache>
            </c:strRef>
          </c:cat>
          <c:val>
            <c:numRef>
              <c:f>'lum table 2002'!$D$6:$D$57</c:f>
              <c:numCache>
                <c:ptCount val="52"/>
                <c:pt idx="0">
                  <c:v>1.65</c:v>
                </c:pt>
                <c:pt idx="1">
                  <c:v>1.65</c:v>
                </c:pt>
                <c:pt idx="2">
                  <c:v>1.65</c:v>
                </c:pt>
                <c:pt idx="3">
                  <c:v>1.65</c:v>
                </c:pt>
                <c:pt idx="4">
                  <c:v>1.65</c:v>
                </c:pt>
                <c:pt idx="5">
                  <c:v>2.53</c:v>
                </c:pt>
                <c:pt idx="6">
                  <c:v>2.53</c:v>
                </c:pt>
                <c:pt idx="7">
                  <c:v>2.96</c:v>
                </c:pt>
                <c:pt idx="8">
                  <c:v>2.96</c:v>
                </c:pt>
                <c:pt idx="9">
                  <c:v>3.67</c:v>
                </c:pt>
                <c:pt idx="10">
                  <c:v>3.67</c:v>
                </c:pt>
                <c:pt idx="11">
                  <c:v>3.67</c:v>
                </c:pt>
                <c:pt idx="12">
                  <c:v>3.67</c:v>
                </c:pt>
                <c:pt idx="13">
                  <c:v>3.67</c:v>
                </c:pt>
                <c:pt idx="14">
                  <c:v>4.38</c:v>
                </c:pt>
                <c:pt idx="15">
                  <c:v>4.38</c:v>
                </c:pt>
                <c:pt idx="16">
                  <c:v>5.32</c:v>
                </c:pt>
                <c:pt idx="17">
                  <c:v>5.32</c:v>
                </c:pt>
                <c:pt idx="18">
                  <c:v>5.32</c:v>
                </c:pt>
                <c:pt idx="19">
                  <c:v>5.32</c:v>
                </c:pt>
                <c:pt idx="20">
                  <c:v>6.05</c:v>
                </c:pt>
                <c:pt idx="21">
                  <c:v>6.05</c:v>
                </c:pt>
                <c:pt idx="22">
                  <c:v>6.05</c:v>
                </c:pt>
                <c:pt idx="23">
                  <c:v>6.05</c:v>
                </c:pt>
                <c:pt idx="24">
                  <c:v>6.05</c:v>
                </c:pt>
                <c:pt idx="25">
                  <c:v>6.05</c:v>
                </c:pt>
                <c:pt idx="26">
                  <c:v>6.05</c:v>
                </c:pt>
                <c:pt idx="27">
                  <c:v>6.05</c:v>
                </c:pt>
                <c:pt idx="28">
                  <c:v>6.05</c:v>
                </c:pt>
                <c:pt idx="29">
                  <c:v>6.05</c:v>
                </c:pt>
                <c:pt idx="30">
                  <c:v>6.05</c:v>
                </c:pt>
                <c:pt idx="31">
                  <c:v>6.95</c:v>
                </c:pt>
                <c:pt idx="32">
                  <c:v>6.95</c:v>
                </c:pt>
                <c:pt idx="33">
                  <c:v>6.95</c:v>
                </c:pt>
                <c:pt idx="34">
                  <c:v>6.95</c:v>
                </c:pt>
                <c:pt idx="35">
                  <c:v>8.43</c:v>
                </c:pt>
                <c:pt idx="36">
                  <c:v>8.43</c:v>
                </c:pt>
                <c:pt idx="37">
                  <c:v>8.43</c:v>
                </c:pt>
                <c:pt idx="38">
                  <c:v>8.43</c:v>
                </c:pt>
                <c:pt idx="39">
                  <c:v>8.43</c:v>
                </c:pt>
                <c:pt idx="40">
                  <c:v>9.87</c:v>
                </c:pt>
                <c:pt idx="41">
                  <c:v>9.87</c:v>
                </c:pt>
                <c:pt idx="42">
                  <c:v>9.87</c:v>
                </c:pt>
                <c:pt idx="43">
                  <c:v>9.87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16.75</c:v>
                </c:pt>
              </c:numCache>
            </c:numRef>
          </c:val>
          <c:smooth val="0"/>
        </c:ser>
        <c:ser>
          <c:idx val="1"/>
          <c:order val="1"/>
          <c:tx>
            <c:v>Integrated Luminosity Received at D0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'lum table 2002'!$A$6:$A$57</c:f>
              <c:strCache>
                <c:ptCount val="52"/>
                <c:pt idx="0">
                  <c:v>37263</c:v>
                </c:pt>
                <c:pt idx="1">
                  <c:v>37270</c:v>
                </c:pt>
                <c:pt idx="2">
                  <c:v>37277</c:v>
                </c:pt>
                <c:pt idx="3">
                  <c:v>37284</c:v>
                </c:pt>
                <c:pt idx="4">
                  <c:v>37291</c:v>
                </c:pt>
                <c:pt idx="5">
                  <c:v>37298</c:v>
                </c:pt>
                <c:pt idx="6">
                  <c:v>37305</c:v>
                </c:pt>
                <c:pt idx="7">
                  <c:v>37312</c:v>
                </c:pt>
                <c:pt idx="8">
                  <c:v>37319</c:v>
                </c:pt>
                <c:pt idx="9">
                  <c:v>37326</c:v>
                </c:pt>
                <c:pt idx="10">
                  <c:v>37333</c:v>
                </c:pt>
                <c:pt idx="11">
                  <c:v>37340</c:v>
                </c:pt>
                <c:pt idx="12">
                  <c:v>37347</c:v>
                </c:pt>
                <c:pt idx="13">
                  <c:v>37354</c:v>
                </c:pt>
                <c:pt idx="14">
                  <c:v>37361</c:v>
                </c:pt>
                <c:pt idx="15">
                  <c:v>37368</c:v>
                </c:pt>
                <c:pt idx="16">
                  <c:v>37375</c:v>
                </c:pt>
                <c:pt idx="17">
                  <c:v>37382</c:v>
                </c:pt>
                <c:pt idx="18">
                  <c:v>37389</c:v>
                </c:pt>
                <c:pt idx="19">
                  <c:v>37396</c:v>
                </c:pt>
                <c:pt idx="20">
                  <c:v>37403</c:v>
                </c:pt>
                <c:pt idx="21">
                  <c:v>37410</c:v>
                </c:pt>
                <c:pt idx="22">
                  <c:v>37417</c:v>
                </c:pt>
                <c:pt idx="23">
                  <c:v>37424</c:v>
                </c:pt>
                <c:pt idx="24">
                  <c:v>37431</c:v>
                </c:pt>
                <c:pt idx="25">
                  <c:v>37438</c:v>
                </c:pt>
                <c:pt idx="26">
                  <c:v>37445</c:v>
                </c:pt>
                <c:pt idx="27">
                  <c:v>37452</c:v>
                </c:pt>
                <c:pt idx="28">
                  <c:v>37459</c:v>
                </c:pt>
                <c:pt idx="29">
                  <c:v>37466</c:v>
                </c:pt>
                <c:pt idx="30">
                  <c:v>37473</c:v>
                </c:pt>
                <c:pt idx="31">
                  <c:v>37480</c:v>
                </c:pt>
                <c:pt idx="32">
                  <c:v>37487</c:v>
                </c:pt>
                <c:pt idx="33">
                  <c:v>37494</c:v>
                </c:pt>
                <c:pt idx="34">
                  <c:v>37501</c:v>
                </c:pt>
                <c:pt idx="35">
                  <c:v>37508</c:v>
                </c:pt>
                <c:pt idx="36">
                  <c:v>37515</c:v>
                </c:pt>
                <c:pt idx="37">
                  <c:v>37522</c:v>
                </c:pt>
                <c:pt idx="38">
                  <c:v>37529</c:v>
                </c:pt>
                <c:pt idx="39">
                  <c:v>37536</c:v>
                </c:pt>
                <c:pt idx="40">
                  <c:v>37543</c:v>
                </c:pt>
                <c:pt idx="41">
                  <c:v>37550</c:v>
                </c:pt>
                <c:pt idx="42">
                  <c:v>37557</c:v>
                </c:pt>
                <c:pt idx="43">
                  <c:v>37564</c:v>
                </c:pt>
                <c:pt idx="44">
                  <c:v>37571</c:v>
                </c:pt>
                <c:pt idx="45">
                  <c:v>37578</c:v>
                </c:pt>
                <c:pt idx="46">
                  <c:v>37585</c:v>
                </c:pt>
                <c:pt idx="47">
                  <c:v>37592</c:v>
                </c:pt>
                <c:pt idx="48">
                  <c:v>37599</c:v>
                </c:pt>
                <c:pt idx="49">
                  <c:v>37606</c:v>
                </c:pt>
                <c:pt idx="50">
                  <c:v>37613</c:v>
                </c:pt>
                <c:pt idx="51">
                  <c:v>37620</c:v>
                </c:pt>
              </c:strCache>
            </c:strRef>
          </c:cat>
          <c:val>
            <c:numRef>
              <c:f>'lum table 2002'!$G$6:$G$30</c:f>
              <c:numCache>
                <c:ptCount val="25"/>
                <c:pt idx="0">
                  <c:v>0.5781000000000001</c:v>
                </c:pt>
                <c:pt idx="1">
                  <c:v>0.8632000000000001</c:v>
                </c:pt>
                <c:pt idx="2">
                  <c:v>0.4229</c:v>
                </c:pt>
                <c:pt idx="3">
                  <c:v>1.7786</c:v>
                </c:pt>
                <c:pt idx="4">
                  <c:v>1.6939000000000002</c:v>
                </c:pt>
                <c:pt idx="5">
                  <c:v>1.1876</c:v>
                </c:pt>
                <c:pt idx="6">
                  <c:v>0.9044</c:v>
                </c:pt>
                <c:pt idx="7">
                  <c:v>1.5651</c:v>
                </c:pt>
                <c:pt idx="8">
                  <c:v>0.45130000000000003</c:v>
                </c:pt>
                <c:pt idx="9">
                  <c:v>1.1411</c:v>
                </c:pt>
                <c:pt idx="10">
                  <c:v>1.595</c:v>
                </c:pt>
                <c:pt idx="11">
                  <c:v>1.7204000000000002</c:v>
                </c:pt>
                <c:pt idx="12">
                  <c:v>1.8283</c:v>
                </c:pt>
                <c:pt idx="13">
                  <c:v>1.3229000000000002</c:v>
                </c:pt>
                <c:pt idx="14">
                  <c:v>0.9248</c:v>
                </c:pt>
                <c:pt idx="15">
                  <c:v>2.8497</c:v>
                </c:pt>
                <c:pt idx="16">
                  <c:v>2.7681</c:v>
                </c:pt>
                <c:pt idx="17">
                  <c:v>3.468</c:v>
                </c:pt>
                <c:pt idx="18">
                  <c:v>2.2961</c:v>
                </c:pt>
                <c:pt idx="19">
                  <c:v>1.5831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0.417</c:v>
                </c:pt>
                <c:pt idx="24">
                  <c:v>0.42269999999999996</c:v>
                </c:pt>
              </c:numCache>
            </c:numRef>
          </c:val>
          <c:smooth val="0"/>
        </c:ser>
        <c:marker val="1"/>
        <c:axId val="66810788"/>
        <c:axId val="64426181"/>
      </c:lineChart>
      <c:dateAx>
        <c:axId val="66810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426181"/>
        <c:crosses val="autoZero"/>
        <c:auto val="0"/>
        <c:noMultiLvlLbl val="0"/>
      </c:dateAx>
      <c:valAx>
        <c:axId val="64426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Integrated Luminosity (pb-1)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810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1525"/>
          <c:y val="0.8805"/>
          <c:w val="0.50075"/>
          <c:h val="0.10525"/>
        </c:manualLayout>
      </c:layout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Beams Division Weekly Projected Integrated Luminosity Vs. Weekly Integrated Luminosity Received at D0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95"/>
          <c:y val="0.21825"/>
          <c:w val="0.86775"/>
          <c:h val="0.603"/>
        </c:manualLayout>
      </c:layout>
      <c:lineChart>
        <c:grouping val="standard"/>
        <c:varyColors val="0"/>
        <c:ser>
          <c:idx val="0"/>
          <c:order val="0"/>
          <c:tx>
            <c:v>Beams Division Projected Integrated Luminosity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'lum table 2002'!$A$6:$A$30</c:f>
              <c:strCache>
                <c:ptCount val="25"/>
                <c:pt idx="0">
                  <c:v>37263</c:v>
                </c:pt>
                <c:pt idx="1">
                  <c:v>37270</c:v>
                </c:pt>
                <c:pt idx="2">
                  <c:v>37277</c:v>
                </c:pt>
                <c:pt idx="3">
                  <c:v>37284</c:v>
                </c:pt>
                <c:pt idx="4">
                  <c:v>37291</c:v>
                </c:pt>
                <c:pt idx="5">
                  <c:v>37298</c:v>
                </c:pt>
                <c:pt idx="6">
                  <c:v>37305</c:v>
                </c:pt>
                <c:pt idx="7">
                  <c:v>37312</c:v>
                </c:pt>
                <c:pt idx="8">
                  <c:v>37319</c:v>
                </c:pt>
                <c:pt idx="9">
                  <c:v>37326</c:v>
                </c:pt>
                <c:pt idx="10">
                  <c:v>37333</c:v>
                </c:pt>
                <c:pt idx="11">
                  <c:v>37340</c:v>
                </c:pt>
                <c:pt idx="12">
                  <c:v>37347</c:v>
                </c:pt>
                <c:pt idx="13">
                  <c:v>37354</c:v>
                </c:pt>
                <c:pt idx="14">
                  <c:v>37361</c:v>
                </c:pt>
                <c:pt idx="15">
                  <c:v>37368</c:v>
                </c:pt>
                <c:pt idx="16">
                  <c:v>37375</c:v>
                </c:pt>
                <c:pt idx="17">
                  <c:v>37382</c:v>
                </c:pt>
                <c:pt idx="18">
                  <c:v>37389</c:v>
                </c:pt>
                <c:pt idx="19">
                  <c:v>37396</c:v>
                </c:pt>
                <c:pt idx="20">
                  <c:v>37403</c:v>
                </c:pt>
                <c:pt idx="21">
                  <c:v>37410</c:v>
                </c:pt>
                <c:pt idx="22">
                  <c:v>37417</c:v>
                </c:pt>
                <c:pt idx="23">
                  <c:v>37424</c:v>
                </c:pt>
                <c:pt idx="24">
                  <c:v>37431</c:v>
                </c:pt>
              </c:strCache>
            </c:strRef>
          </c:cat>
          <c:val>
            <c:numRef>
              <c:f>'lum table 2002'!$D$6:$D$30</c:f>
              <c:numCache>
                <c:ptCount val="25"/>
                <c:pt idx="0">
                  <c:v>1.65</c:v>
                </c:pt>
                <c:pt idx="1">
                  <c:v>1.65</c:v>
                </c:pt>
                <c:pt idx="2">
                  <c:v>1.65</c:v>
                </c:pt>
                <c:pt idx="3">
                  <c:v>1.65</c:v>
                </c:pt>
                <c:pt idx="4">
                  <c:v>1.65</c:v>
                </c:pt>
                <c:pt idx="5">
                  <c:v>2.53</c:v>
                </c:pt>
                <c:pt idx="6">
                  <c:v>2.53</c:v>
                </c:pt>
                <c:pt idx="7">
                  <c:v>2.96</c:v>
                </c:pt>
                <c:pt idx="8">
                  <c:v>2.96</c:v>
                </c:pt>
                <c:pt idx="9">
                  <c:v>3.67</c:v>
                </c:pt>
                <c:pt idx="10">
                  <c:v>3.67</c:v>
                </c:pt>
                <c:pt idx="11">
                  <c:v>3.67</c:v>
                </c:pt>
                <c:pt idx="12">
                  <c:v>3.67</c:v>
                </c:pt>
                <c:pt idx="13">
                  <c:v>3.67</c:v>
                </c:pt>
                <c:pt idx="14">
                  <c:v>4.38</c:v>
                </c:pt>
                <c:pt idx="15">
                  <c:v>4.38</c:v>
                </c:pt>
                <c:pt idx="16">
                  <c:v>5.32</c:v>
                </c:pt>
                <c:pt idx="17">
                  <c:v>5.32</c:v>
                </c:pt>
                <c:pt idx="18">
                  <c:v>5.32</c:v>
                </c:pt>
                <c:pt idx="19">
                  <c:v>5.32</c:v>
                </c:pt>
                <c:pt idx="20">
                  <c:v>6.05</c:v>
                </c:pt>
                <c:pt idx="21">
                  <c:v>6.05</c:v>
                </c:pt>
                <c:pt idx="22">
                  <c:v>6.05</c:v>
                </c:pt>
                <c:pt idx="23">
                  <c:v>6.05</c:v>
                </c:pt>
                <c:pt idx="24">
                  <c:v>6.05</c:v>
                </c:pt>
              </c:numCache>
            </c:numRef>
          </c:val>
          <c:smooth val="0"/>
        </c:ser>
        <c:ser>
          <c:idx val="1"/>
          <c:order val="1"/>
          <c:tx>
            <c:v>Integrated Luminosity Received at D0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'lum table 2002'!$A$6:$A$30</c:f>
              <c:strCache>
                <c:ptCount val="25"/>
                <c:pt idx="0">
                  <c:v>37263</c:v>
                </c:pt>
                <c:pt idx="1">
                  <c:v>37270</c:v>
                </c:pt>
                <c:pt idx="2">
                  <c:v>37277</c:v>
                </c:pt>
                <c:pt idx="3">
                  <c:v>37284</c:v>
                </c:pt>
                <c:pt idx="4">
                  <c:v>37291</c:v>
                </c:pt>
                <c:pt idx="5">
                  <c:v>37298</c:v>
                </c:pt>
                <c:pt idx="6">
                  <c:v>37305</c:v>
                </c:pt>
                <c:pt idx="7">
                  <c:v>37312</c:v>
                </c:pt>
                <c:pt idx="8">
                  <c:v>37319</c:v>
                </c:pt>
                <c:pt idx="9">
                  <c:v>37326</c:v>
                </c:pt>
                <c:pt idx="10">
                  <c:v>37333</c:v>
                </c:pt>
                <c:pt idx="11">
                  <c:v>37340</c:v>
                </c:pt>
                <c:pt idx="12">
                  <c:v>37347</c:v>
                </c:pt>
                <c:pt idx="13">
                  <c:v>37354</c:v>
                </c:pt>
                <c:pt idx="14">
                  <c:v>37361</c:v>
                </c:pt>
                <c:pt idx="15">
                  <c:v>37368</c:v>
                </c:pt>
                <c:pt idx="16">
                  <c:v>37375</c:v>
                </c:pt>
                <c:pt idx="17">
                  <c:v>37382</c:v>
                </c:pt>
                <c:pt idx="18">
                  <c:v>37389</c:v>
                </c:pt>
                <c:pt idx="19">
                  <c:v>37396</c:v>
                </c:pt>
                <c:pt idx="20">
                  <c:v>37403</c:v>
                </c:pt>
                <c:pt idx="21">
                  <c:v>37410</c:v>
                </c:pt>
                <c:pt idx="22">
                  <c:v>37417</c:v>
                </c:pt>
                <c:pt idx="23">
                  <c:v>37424</c:v>
                </c:pt>
                <c:pt idx="24">
                  <c:v>37431</c:v>
                </c:pt>
              </c:strCache>
            </c:strRef>
          </c:cat>
          <c:val>
            <c:numRef>
              <c:f>'lum table 2002'!$G$6:$G$30</c:f>
              <c:numCache>
                <c:ptCount val="25"/>
                <c:pt idx="0">
                  <c:v>0.5781000000000001</c:v>
                </c:pt>
                <c:pt idx="1">
                  <c:v>0.8632000000000001</c:v>
                </c:pt>
                <c:pt idx="2">
                  <c:v>0.4229</c:v>
                </c:pt>
                <c:pt idx="3">
                  <c:v>1.7786</c:v>
                </c:pt>
                <c:pt idx="4">
                  <c:v>1.6939000000000002</c:v>
                </c:pt>
                <c:pt idx="5">
                  <c:v>1.1876</c:v>
                </c:pt>
                <c:pt idx="6">
                  <c:v>0.9044</c:v>
                </c:pt>
                <c:pt idx="7">
                  <c:v>1.5651</c:v>
                </c:pt>
                <c:pt idx="8">
                  <c:v>0.45130000000000003</c:v>
                </c:pt>
                <c:pt idx="9">
                  <c:v>1.1411</c:v>
                </c:pt>
                <c:pt idx="10">
                  <c:v>1.595</c:v>
                </c:pt>
                <c:pt idx="11">
                  <c:v>1.7204000000000002</c:v>
                </c:pt>
                <c:pt idx="12">
                  <c:v>1.8283</c:v>
                </c:pt>
                <c:pt idx="13">
                  <c:v>1.3229000000000002</c:v>
                </c:pt>
                <c:pt idx="14">
                  <c:v>0.9248</c:v>
                </c:pt>
                <c:pt idx="15">
                  <c:v>2.8497</c:v>
                </c:pt>
                <c:pt idx="16">
                  <c:v>2.7681</c:v>
                </c:pt>
                <c:pt idx="17">
                  <c:v>3.468</c:v>
                </c:pt>
                <c:pt idx="18">
                  <c:v>2.2961</c:v>
                </c:pt>
                <c:pt idx="19">
                  <c:v>1.5831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0.417</c:v>
                </c:pt>
                <c:pt idx="24">
                  <c:v>0.42269999999999996</c:v>
                </c:pt>
              </c:numCache>
            </c:numRef>
          </c:val>
          <c:smooth val="0"/>
        </c:ser>
        <c:marker val="1"/>
        <c:axId val="42964718"/>
        <c:axId val="51138143"/>
      </c:lineChart>
      <c:dateAx>
        <c:axId val="42964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1138143"/>
        <c:crosses val="autoZero"/>
        <c:auto val="0"/>
        <c:noMultiLvlLbl val="0"/>
      </c:dateAx>
      <c:valAx>
        <c:axId val="51138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Integrated Luminosity
(pb-1)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2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2964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55"/>
          <c:y val="0.8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D0 Live TFW - All Runs and Physics Runs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29"/>
          <c:w val="0.9095"/>
          <c:h val="0.69475"/>
        </c:manualLayout>
      </c:layout>
      <c:lineChart>
        <c:grouping val="standard"/>
        <c:varyColors val="0"/>
        <c:ser>
          <c:idx val="0"/>
          <c:order val="0"/>
          <c:tx>
            <c:v>Live TFW - All Runs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'lum table 2002'!$A$6:$A$30</c:f>
              <c:strCache>
                <c:ptCount val="25"/>
                <c:pt idx="0">
                  <c:v>37263</c:v>
                </c:pt>
                <c:pt idx="1">
                  <c:v>37270</c:v>
                </c:pt>
                <c:pt idx="2">
                  <c:v>37277</c:v>
                </c:pt>
                <c:pt idx="3">
                  <c:v>37284</c:v>
                </c:pt>
                <c:pt idx="4">
                  <c:v>37291</c:v>
                </c:pt>
                <c:pt idx="5">
                  <c:v>37298</c:v>
                </c:pt>
                <c:pt idx="6">
                  <c:v>37305</c:v>
                </c:pt>
                <c:pt idx="7">
                  <c:v>37312</c:v>
                </c:pt>
                <c:pt idx="8">
                  <c:v>37319</c:v>
                </c:pt>
                <c:pt idx="9">
                  <c:v>37326</c:v>
                </c:pt>
                <c:pt idx="10">
                  <c:v>37333</c:v>
                </c:pt>
                <c:pt idx="11">
                  <c:v>37340</c:v>
                </c:pt>
                <c:pt idx="12">
                  <c:v>37347</c:v>
                </c:pt>
                <c:pt idx="13">
                  <c:v>37354</c:v>
                </c:pt>
                <c:pt idx="14">
                  <c:v>37361</c:v>
                </c:pt>
                <c:pt idx="15">
                  <c:v>37368</c:v>
                </c:pt>
                <c:pt idx="16">
                  <c:v>37375</c:v>
                </c:pt>
                <c:pt idx="17">
                  <c:v>37382</c:v>
                </c:pt>
                <c:pt idx="18">
                  <c:v>37389</c:v>
                </c:pt>
                <c:pt idx="19">
                  <c:v>37396</c:v>
                </c:pt>
                <c:pt idx="20">
                  <c:v>37403</c:v>
                </c:pt>
                <c:pt idx="21">
                  <c:v>37410</c:v>
                </c:pt>
                <c:pt idx="22">
                  <c:v>37417</c:v>
                </c:pt>
                <c:pt idx="23">
                  <c:v>37424</c:v>
                </c:pt>
                <c:pt idx="24">
                  <c:v>37431</c:v>
                </c:pt>
              </c:strCache>
            </c:strRef>
          </c:cat>
          <c:val>
            <c:numRef>
              <c:f>'lum table 2002'!$J$6:$J$30</c:f>
              <c:numCache>
                <c:ptCount val="25"/>
                <c:pt idx="0">
                  <c:v>0.4762170196952805</c:v>
                </c:pt>
                <c:pt idx="1">
                  <c:v>0.3852320675105485</c:v>
                </c:pt>
                <c:pt idx="2">
                  <c:v>0.31937321937321933</c:v>
                </c:pt>
                <c:pt idx="3">
                  <c:v>0.4944235549040851</c:v>
                </c:pt>
                <c:pt idx="4">
                  <c:v>0.6241102917601795</c:v>
                </c:pt>
                <c:pt idx="5">
                  <c:v>0.5935702837748656</c:v>
                </c:pt>
                <c:pt idx="6">
                  <c:v>0.5478416805431023</c:v>
                </c:pt>
                <c:pt idx="7">
                  <c:v>0.4198145216014476</c:v>
                </c:pt>
                <c:pt idx="8">
                  <c:v>0.65379113018598</c:v>
                </c:pt>
                <c:pt idx="9">
                  <c:v>0.6375441611763584</c:v>
                </c:pt>
                <c:pt idx="10">
                  <c:v>0.6151290372430845</c:v>
                </c:pt>
                <c:pt idx="11">
                  <c:v>0.5378616868458854</c:v>
                </c:pt>
                <c:pt idx="12">
                  <c:v>0.5216500297481325</c:v>
                </c:pt>
                <c:pt idx="13">
                  <c:v>0.533018372703412</c:v>
                </c:pt>
                <c:pt idx="14">
                  <c:v>0.5822262940907008</c:v>
                </c:pt>
                <c:pt idx="15">
                  <c:v>0.6074670160007486</c:v>
                </c:pt>
                <c:pt idx="16">
                  <c:v>0.5860141972511705</c:v>
                </c:pt>
                <c:pt idx="17">
                  <c:v>0.6036730284479654</c:v>
                </c:pt>
                <c:pt idx="18">
                  <c:v>0.5679006308376937</c:v>
                </c:pt>
                <c:pt idx="19">
                  <c:v>0.5637901019646855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0.5138504155124654</c:v>
                </c:pt>
                <c:pt idx="24">
                  <c:v>0.6159695817490495</c:v>
                </c:pt>
              </c:numCache>
            </c:numRef>
          </c:val>
          <c:smooth val="0"/>
        </c:ser>
        <c:ser>
          <c:idx val="1"/>
          <c:order val="1"/>
          <c:tx>
            <c:v>Live TFW - Physics Runs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'lum table 2002'!$A$6:$A$30</c:f>
              <c:strCache>
                <c:ptCount val="25"/>
                <c:pt idx="0">
                  <c:v>37263</c:v>
                </c:pt>
                <c:pt idx="1">
                  <c:v>37270</c:v>
                </c:pt>
                <c:pt idx="2">
                  <c:v>37277</c:v>
                </c:pt>
                <c:pt idx="3">
                  <c:v>37284</c:v>
                </c:pt>
                <c:pt idx="4">
                  <c:v>37291</c:v>
                </c:pt>
                <c:pt idx="5">
                  <c:v>37298</c:v>
                </c:pt>
                <c:pt idx="6">
                  <c:v>37305</c:v>
                </c:pt>
                <c:pt idx="7">
                  <c:v>37312</c:v>
                </c:pt>
                <c:pt idx="8">
                  <c:v>37319</c:v>
                </c:pt>
                <c:pt idx="9">
                  <c:v>37326</c:v>
                </c:pt>
                <c:pt idx="10">
                  <c:v>37333</c:v>
                </c:pt>
                <c:pt idx="11">
                  <c:v>37340</c:v>
                </c:pt>
                <c:pt idx="12">
                  <c:v>37347</c:v>
                </c:pt>
                <c:pt idx="13">
                  <c:v>37354</c:v>
                </c:pt>
                <c:pt idx="14">
                  <c:v>37361</c:v>
                </c:pt>
                <c:pt idx="15">
                  <c:v>37368</c:v>
                </c:pt>
                <c:pt idx="16">
                  <c:v>37375</c:v>
                </c:pt>
                <c:pt idx="17">
                  <c:v>37382</c:v>
                </c:pt>
                <c:pt idx="18">
                  <c:v>37389</c:v>
                </c:pt>
                <c:pt idx="19">
                  <c:v>37396</c:v>
                </c:pt>
                <c:pt idx="20">
                  <c:v>37403</c:v>
                </c:pt>
                <c:pt idx="21">
                  <c:v>37410</c:v>
                </c:pt>
                <c:pt idx="22">
                  <c:v>37417</c:v>
                </c:pt>
                <c:pt idx="23">
                  <c:v>37424</c:v>
                </c:pt>
                <c:pt idx="24">
                  <c:v>37431</c:v>
                </c:pt>
              </c:strCache>
            </c:strRef>
          </c:cat>
          <c:val>
            <c:numRef>
              <c:f>'lum table 2002'!$L$6:$L$30</c:f>
              <c:numCache>
                <c:ptCount val="25"/>
                <c:pt idx="0">
                  <c:v>0.44343548997351495</c:v>
                </c:pt>
                <c:pt idx="1">
                  <c:v>0.3692993813839735</c:v>
                </c:pt>
                <c:pt idx="2">
                  <c:v>0.31926952141057935</c:v>
                </c:pt>
                <c:pt idx="3">
                  <c:v>0.49494613645431573</c:v>
                </c:pt>
                <c:pt idx="4">
                  <c:v>0.6339642761930152</c:v>
                </c:pt>
                <c:pt idx="5">
                  <c:v>0.6051485531791347</c:v>
                </c:pt>
                <c:pt idx="6">
                  <c:v>0.5483912483912484</c:v>
                </c:pt>
                <c:pt idx="7">
                  <c:v>0.40747317223809154</c:v>
                </c:pt>
                <c:pt idx="8">
                  <c:v>0.661486158329286</c:v>
                </c:pt>
                <c:pt idx="9">
                  <c:v>0.6229806598407281</c:v>
                </c:pt>
                <c:pt idx="10">
                  <c:v>0.625029590467924</c:v>
                </c:pt>
                <c:pt idx="11">
                  <c:v>0.5656073610144592</c:v>
                </c:pt>
                <c:pt idx="12">
                  <c:v>0.5851577834818059</c:v>
                </c:pt>
                <c:pt idx="13">
                  <c:v>0.46782723666813575</c:v>
                </c:pt>
                <c:pt idx="14">
                  <c:v>0.6004851425106125</c:v>
                </c:pt>
                <c:pt idx="15">
                  <c:v>0.543609518494089</c:v>
                </c:pt>
                <c:pt idx="16">
                  <c:v>0.4678796673550259</c:v>
                </c:pt>
                <c:pt idx="17">
                  <c:v>0.540515788702469</c:v>
                </c:pt>
                <c:pt idx="18">
                  <c:v>0.543981711559487</c:v>
                </c:pt>
                <c:pt idx="19">
                  <c:v>0.5540820051101107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0.4792319749216301</c:v>
                </c:pt>
                <c:pt idx="24">
                  <c:v>0.49413145539906106</c:v>
                </c:pt>
              </c:numCache>
            </c:numRef>
          </c:val>
          <c:smooth val="0"/>
        </c:ser>
        <c:marker val="1"/>
        <c:axId val="57590104"/>
        <c:axId val="48548889"/>
      </c:lineChart>
      <c:dateAx>
        <c:axId val="57590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8548889"/>
        <c:crosses val="autoZero"/>
        <c:auto val="0"/>
        <c:noMultiLvlLbl val="0"/>
      </c:dateAx>
      <c:valAx>
        <c:axId val="48548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7590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425"/>
          <c:y val="0.9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D0 Operations Average L1 Live Luminosity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265"/>
          <c:w val="0.9095"/>
          <c:h val="0.64725"/>
        </c:manualLayout>
      </c:layout>
      <c:lineChart>
        <c:grouping val="standard"/>
        <c:varyColors val="0"/>
        <c:ser>
          <c:idx val="0"/>
          <c:order val="0"/>
          <c:tx>
            <c:v>Average L1 Live Luminosity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'lum table 2002'!$A$6:$A$30</c:f>
              <c:strCache>
                <c:ptCount val="25"/>
                <c:pt idx="0">
                  <c:v>37263</c:v>
                </c:pt>
                <c:pt idx="1">
                  <c:v>37270</c:v>
                </c:pt>
                <c:pt idx="2">
                  <c:v>37277</c:v>
                </c:pt>
                <c:pt idx="3">
                  <c:v>37284</c:v>
                </c:pt>
                <c:pt idx="4">
                  <c:v>37291</c:v>
                </c:pt>
                <c:pt idx="5">
                  <c:v>37298</c:v>
                </c:pt>
                <c:pt idx="6">
                  <c:v>37305</c:v>
                </c:pt>
                <c:pt idx="7">
                  <c:v>37312</c:v>
                </c:pt>
                <c:pt idx="8">
                  <c:v>37319</c:v>
                </c:pt>
                <c:pt idx="9">
                  <c:v>37326</c:v>
                </c:pt>
                <c:pt idx="10">
                  <c:v>37333</c:v>
                </c:pt>
                <c:pt idx="11">
                  <c:v>37340</c:v>
                </c:pt>
                <c:pt idx="12">
                  <c:v>37347</c:v>
                </c:pt>
                <c:pt idx="13">
                  <c:v>37354</c:v>
                </c:pt>
                <c:pt idx="14">
                  <c:v>37361</c:v>
                </c:pt>
                <c:pt idx="15">
                  <c:v>37368</c:v>
                </c:pt>
                <c:pt idx="16">
                  <c:v>37375</c:v>
                </c:pt>
                <c:pt idx="17">
                  <c:v>37382</c:v>
                </c:pt>
                <c:pt idx="18">
                  <c:v>37389</c:v>
                </c:pt>
                <c:pt idx="19">
                  <c:v>37396</c:v>
                </c:pt>
                <c:pt idx="20">
                  <c:v>37403</c:v>
                </c:pt>
                <c:pt idx="21">
                  <c:v>37410</c:v>
                </c:pt>
                <c:pt idx="22">
                  <c:v>37417</c:v>
                </c:pt>
                <c:pt idx="23">
                  <c:v>37424</c:v>
                </c:pt>
                <c:pt idx="24">
                  <c:v>37431</c:v>
                </c:pt>
              </c:strCache>
            </c:strRef>
          </c:cat>
          <c:val>
            <c:numRef>
              <c:f>'lum table 2002'!$M$6:$M$30</c:f>
              <c:numCache>
                <c:ptCount val="25"/>
                <c:pt idx="0">
                  <c:v>0.521</c:v>
                </c:pt>
                <c:pt idx="1">
                  <c:v>0.439</c:v>
                </c:pt>
                <c:pt idx="2">
                  <c:v>0.36</c:v>
                </c:pt>
                <c:pt idx="3">
                  <c:v>0.478</c:v>
                </c:pt>
                <c:pt idx="4">
                  <c:v>0.602</c:v>
                </c:pt>
                <c:pt idx="5">
                  <c:v>0.624</c:v>
                </c:pt>
                <c:pt idx="6">
                  <c:v>0.53</c:v>
                </c:pt>
                <c:pt idx="7">
                  <c:v>0.415</c:v>
                </c:pt>
                <c:pt idx="8">
                  <c:v>0.655</c:v>
                </c:pt>
                <c:pt idx="9">
                  <c:v>0.649</c:v>
                </c:pt>
                <c:pt idx="10">
                  <c:v>0.672</c:v>
                </c:pt>
                <c:pt idx="11">
                  <c:v>0.587</c:v>
                </c:pt>
                <c:pt idx="12">
                  <c:v>0.608</c:v>
                </c:pt>
                <c:pt idx="13">
                  <c:v>0.517</c:v>
                </c:pt>
                <c:pt idx="14">
                  <c:v>0.572</c:v>
                </c:pt>
                <c:pt idx="15">
                  <c:v>0.552</c:v>
                </c:pt>
                <c:pt idx="16">
                  <c:v>0.488</c:v>
                </c:pt>
                <c:pt idx="17">
                  <c:v>0.547</c:v>
                </c:pt>
                <c:pt idx="18">
                  <c:v>0.481</c:v>
                </c:pt>
                <c:pt idx="19">
                  <c:v>0.523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0.444</c:v>
                </c:pt>
                <c:pt idx="24">
                  <c:v>0.586</c:v>
                </c:pt>
              </c:numCache>
            </c:numRef>
          </c:val>
          <c:smooth val="0"/>
        </c:ser>
        <c:marker val="1"/>
        <c:axId val="34286818"/>
        <c:axId val="40145907"/>
      </c:lineChart>
      <c:dateAx>
        <c:axId val="34286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0145907"/>
        <c:crosses val="autoZero"/>
        <c:auto val="0"/>
        <c:noMultiLvlLbl val="0"/>
      </c:dateAx>
      <c:valAx>
        <c:axId val="40145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4286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35"/>
          <c:w val="0.5095"/>
          <c:h val="0.11825"/>
        </c:manualLayout>
      </c:layout>
      <c:overlay val="0"/>
      <c:txPr>
        <a:bodyPr vert="horz" rot="0"/>
        <a:lstStyle/>
        <a:p>
          <a:pPr>
            <a:defRPr lang="en-US" cap="none" sz="15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D0 Operations Average Rate to Tape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Average Rate to Tape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'lum table 2002'!$A$6:$A$30</c:f>
              <c:strCache>
                <c:ptCount val="25"/>
                <c:pt idx="0">
                  <c:v>37263</c:v>
                </c:pt>
                <c:pt idx="1">
                  <c:v>37270</c:v>
                </c:pt>
                <c:pt idx="2">
                  <c:v>37277</c:v>
                </c:pt>
                <c:pt idx="3">
                  <c:v>37284</c:v>
                </c:pt>
                <c:pt idx="4">
                  <c:v>37291</c:v>
                </c:pt>
                <c:pt idx="5">
                  <c:v>37298</c:v>
                </c:pt>
                <c:pt idx="6">
                  <c:v>37305</c:v>
                </c:pt>
                <c:pt idx="7">
                  <c:v>37312</c:v>
                </c:pt>
                <c:pt idx="8">
                  <c:v>37319</c:v>
                </c:pt>
                <c:pt idx="9">
                  <c:v>37326</c:v>
                </c:pt>
                <c:pt idx="10">
                  <c:v>37333</c:v>
                </c:pt>
                <c:pt idx="11">
                  <c:v>37340</c:v>
                </c:pt>
                <c:pt idx="12">
                  <c:v>37347</c:v>
                </c:pt>
                <c:pt idx="13">
                  <c:v>37354</c:v>
                </c:pt>
                <c:pt idx="14">
                  <c:v>37361</c:v>
                </c:pt>
                <c:pt idx="15">
                  <c:v>37368</c:v>
                </c:pt>
                <c:pt idx="16">
                  <c:v>37375</c:v>
                </c:pt>
                <c:pt idx="17">
                  <c:v>37382</c:v>
                </c:pt>
                <c:pt idx="18">
                  <c:v>37389</c:v>
                </c:pt>
                <c:pt idx="19">
                  <c:v>37396</c:v>
                </c:pt>
                <c:pt idx="20">
                  <c:v>37403</c:v>
                </c:pt>
                <c:pt idx="21">
                  <c:v>37410</c:v>
                </c:pt>
                <c:pt idx="22">
                  <c:v>37417</c:v>
                </c:pt>
                <c:pt idx="23">
                  <c:v>37424</c:v>
                </c:pt>
                <c:pt idx="24">
                  <c:v>37431</c:v>
                </c:pt>
              </c:strCache>
            </c:strRef>
          </c:cat>
          <c:val>
            <c:numRef>
              <c:f>'lum table 2002'!$O$6:$O$30</c:f>
              <c:numCache>
                <c:ptCount val="25"/>
                <c:pt idx="0">
                  <c:v>3.7</c:v>
                </c:pt>
                <c:pt idx="1">
                  <c:v>3.4</c:v>
                </c:pt>
                <c:pt idx="2">
                  <c:v>4.3</c:v>
                </c:pt>
                <c:pt idx="3">
                  <c:v>9.3</c:v>
                </c:pt>
                <c:pt idx="4">
                  <c:v>15.2</c:v>
                </c:pt>
                <c:pt idx="5">
                  <c:v>24</c:v>
                </c:pt>
                <c:pt idx="6">
                  <c:v>21.4</c:v>
                </c:pt>
                <c:pt idx="7">
                  <c:v>12.3</c:v>
                </c:pt>
                <c:pt idx="8">
                  <c:v>14.3</c:v>
                </c:pt>
                <c:pt idx="9">
                  <c:v>15.2</c:v>
                </c:pt>
                <c:pt idx="10">
                  <c:v>16.6</c:v>
                </c:pt>
                <c:pt idx="11">
                  <c:v>15.7</c:v>
                </c:pt>
                <c:pt idx="12">
                  <c:v>16.7</c:v>
                </c:pt>
                <c:pt idx="13">
                  <c:v>15.8</c:v>
                </c:pt>
                <c:pt idx="14">
                  <c:v>15</c:v>
                </c:pt>
                <c:pt idx="15">
                  <c:v>17</c:v>
                </c:pt>
                <c:pt idx="16">
                  <c:v>16.9</c:v>
                </c:pt>
                <c:pt idx="17">
                  <c:v>20.5</c:v>
                </c:pt>
                <c:pt idx="18">
                  <c:v>15.9</c:v>
                </c:pt>
                <c:pt idx="19">
                  <c:v>15.2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9.4</c:v>
                </c:pt>
                <c:pt idx="24">
                  <c:v>14.6</c:v>
                </c:pt>
              </c:numCache>
            </c:numRef>
          </c:val>
          <c:smooth val="0"/>
        </c:ser>
        <c:marker val="1"/>
        <c:axId val="25768844"/>
        <c:axId val="30593005"/>
      </c:lineChart>
      <c:dateAx>
        <c:axId val="25768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0593005"/>
        <c:crosses val="autoZero"/>
        <c:auto val="0"/>
        <c:noMultiLvlLbl val="0"/>
      </c:dateAx>
      <c:valAx>
        <c:axId val="30593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5768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11</xdr:col>
      <xdr:colOff>600075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9525" y="9525"/>
        <a:ext cx="72961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6067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11</xdr:col>
      <xdr:colOff>600075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9525" y="9525"/>
        <a:ext cx="72961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6067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60864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9525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60864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9525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19050" y="19050"/>
        <a:ext cx="60864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workbookViewId="0" topLeftCell="A1">
      <selection activeCell="A3" sqref="A3"/>
    </sheetView>
  </sheetViews>
  <sheetFormatPr defaultColWidth="9.140625" defaultRowHeight="12.75"/>
  <cols>
    <col min="1" max="2" width="6.7109375" style="2" customWidth="1"/>
    <col min="3" max="3" width="3.7109375" style="2" bestFit="1" customWidth="1"/>
    <col min="4" max="4" width="7.7109375" style="2" customWidth="1"/>
    <col min="5" max="5" width="7.7109375" style="15" customWidth="1"/>
    <col min="6" max="6" width="6.8515625" style="15" customWidth="1"/>
    <col min="7" max="7" width="6.28125" style="15" customWidth="1"/>
    <col min="8" max="8" width="6.00390625" style="15" customWidth="1"/>
    <col min="9" max="11" width="6.421875" style="15" customWidth="1"/>
    <col min="12" max="12" width="5.8515625" style="15" customWidth="1"/>
    <col min="13" max="13" width="6.28125" style="15" customWidth="1"/>
    <col min="14" max="14" width="7.421875" style="15" customWidth="1"/>
    <col min="15" max="15" width="5.28125" style="15" customWidth="1"/>
    <col min="16" max="16" width="7.140625" style="15" customWidth="1"/>
    <col min="17" max="17" width="6.140625" style="15" customWidth="1"/>
    <col min="18" max="18" width="6.140625" style="2" customWidth="1"/>
    <col min="19" max="19" width="6.7109375" style="2" customWidth="1"/>
    <col min="20" max="16384" width="9.140625" style="2" customWidth="1"/>
  </cols>
  <sheetData>
    <row r="1" spans="1:19" s="1" customFormat="1" ht="12.75">
      <c r="A1" s="107" t="s">
        <v>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1" customFormat="1" ht="12.75">
      <c r="A2" s="108" t="s">
        <v>37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ht="9" thickBot="1">
      <c r="L3" s="16"/>
    </row>
    <row r="4" spans="1:19" ht="33.75" customHeight="1">
      <c r="A4" s="113" t="s">
        <v>0</v>
      </c>
      <c r="B4" s="114"/>
      <c r="C4" s="114"/>
      <c r="D4" s="117" t="s">
        <v>13</v>
      </c>
      <c r="E4" s="118"/>
      <c r="F4" s="111" t="s">
        <v>26</v>
      </c>
      <c r="G4" s="111"/>
      <c r="H4" s="112"/>
      <c r="I4" s="121" t="s">
        <v>23</v>
      </c>
      <c r="J4" s="121"/>
      <c r="K4" s="121"/>
      <c r="L4" s="121"/>
      <c r="M4" s="122"/>
      <c r="N4" s="119" t="s">
        <v>30</v>
      </c>
      <c r="O4" s="120"/>
      <c r="P4" s="115" t="s">
        <v>6</v>
      </c>
      <c r="Q4" s="116"/>
      <c r="R4" s="109" t="s">
        <v>25</v>
      </c>
      <c r="S4" s="110"/>
    </row>
    <row r="5" spans="1:19" s="7" customFormat="1" ht="42" customHeight="1" thickBot="1">
      <c r="A5" s="3" t="s">
        <v>1</v>
      </c>
      <c r="B5" s="4" t="s">
        <v>2</v>
      </c>
      <c r="C5" s="4" t="s">
        <v>4</v>
      </c>
      <c r="D5" s="63" t="s">
        <v>28</v>
      </c>
      <c r="E5" s="64" t="s">
        <v>29</v>
      </c>
      <c r="F5" s="5" t="s">
        <v>27</v>
      </c>
      <c r="G5" s="5" t="s">
        <v>28</v>
      </c>
      <c r="H5" s="19" t="s">
        <v>29</v>
      </c>
      <c r="I5" s="4" t="s">
        <v>31</v>
      </c>
      <c r="J5" s="4" t="s">
        <v>32</v>
      </c>
      <c r="K5" s="4" t="s">
        <v>33</v>
      </c>
      <c r="L5" s="4" t="s">
        <v>34</v>
      </c>
      <c r="M5" s="25" t="s">
        <v>35</v>
      </c>
      <c r="N5" s="14" t="s">
        <v>36</v>
      </c>
      <c r="O5" s="50" t="s">
        <v>18</v>
      </c>
      <c r="P5" s="18" t="s">
        <v>7</v>
      </c>
      <c r="Q5" s="19" t="s">
        <v>8</v>
      </c>
      <c r="R5" s="68" t="s">
        <v>9</v>
      </c>
      <c r="S5" s="69" t="s">
        <v>14</v>
      </c>
    </row>
    <row r="6" spans="1:19" ht="8.25">
      <c r="A6" s="26">
        <v>37263</v>
      </c>
      <c r="B6" s="27">
        <v>36904</v>
      </c>
      <c r="C6" s="37">
        <v>1</v>
      </c>
      <c r="D6" s="41">
        <v>1.65</v>
      </c>
      <c r="E6" s="42">
        <v>0</v>
      </c>
      <c r="F6" s="61">
        <f>'lum table 2002 raw data'!F6</f>
        <v>578.1</v>
      </c>
      <c r="G6" s="62">
        <f aca="true" t="shared" si="0" ref="G6:G30">F6/1000</f>
        <v>0.5781000000000001</v>
      </c>
      <c r="H6" s="57">
        <v>1.033</v>
      </c>
      <c r="I6" s="49">
        <f>'lum table 2002 raw data'!J6/'lum table 2002 raw data'!F6</f>
        <v>0.9309807991696939</v>
      </c>
      <c r="J6" s="49">
        <f>'lum table 2002 raw data'!I6/'lum table 2002 raw data'!J6</f>
        <v>0.4762170196952805</v>
      </c>
      <c r="K6" s="49">
        <f>'lum table 2002 raw data'!L6/'lum table 2002 raw data'!F6</f>
        <v>0.9143746756616502</v>
      </c>
      <c r="L6" s="49">
        <f>'lum table 2002 raw data'!K6/'lum table 2002 raw data'!L6</f>
        <v>0.44343548997351495</v>
      </c>
      <c r="M6" s="30">
        <f>'lum table 2002 raw data'!M6</f>
        <v>0.521</v>
      </c>
      <c r="N6" s="11">
        <f>'lum table 2002 raw data'!N6/'lum table 2002 raw data'!F6</f>
        <v>0.31447846393357554</v>
      </c>
      <c r="O6" s="10">
        <f>'lum table 2002 raw data'!O6</f>
        <v>3.7</v>
      </c>
      <c r="P6" s="20">
        <f>'lum table 2002 raw data'!P6/'lum table 2002 raw data'!F6</f>
        <v>0.06901920083030617</v>
      </c>
      <c r="Q6" s="30">
        <f>'lum table 2002 raw data'!Q6/'lum table 2002 raw data'!F6</f>
        <v>0.01850890849334025</v>
      </c>
      <c r="R6" s="51">
        <f>'lum table 2002 raw data'!R6/'lum table 2002 raw data'!F6</f>
        <v>0.011589690364988756</v>
      </c>
      <c r="S6" s="52">
        <f>'lum table 2002 raw data'!S6/'lum table 2002 raw data'!F6</f>
        <v>0.020930634838263275</v>
      </c>
    </row>
    <row r="7" spans="1:19" ht="8.25">
      <c r="A7" s="26">
        <f aca="true" t="shared" si="1" ref="A7:A38">SUM(A6+7)</f>
        <v>37270</v>
      </c>
      <c r="B7" s="27">
        <f aca="true" t="shared" si="2" ref="B7:B38">SUM(B6+7)</f>
        <v>36911</v>
      </c>
      <c r="C7" s="37">
        <f aca="true" t="shared" si="3" ref="C7:C38">SUM(C6+1)</f>
        <v>2</v>
      </c>
      <c r="D7" s="41">
        <v>1.65</v>
      </c>
      <c r="E7" s="42">
        <v>0</v>
      </c>
      <c r="F7" s="61">
        <f>'lum table 2002 raw data'!F7</f>
        <v>863.2</v>
      </c>
      <c r="G7" s="62">
        <f t="shared" si="0"/>
        <v>0.8632000000000001</v>
      </c>
      <c r="H7" s="57">
        <f>SUM(H6+G7)</f>
        <v>1.8961999999999999</v>
      </c>
      <c r="I7" s="49">
        <f>'lum table 2002 raw data'!J7/'lum table 2002 raw data'!F7</f>
        <v>0.8236793327154772</v>
      </c>
      <c r="J7" s="49">
        <f>'lum table 2002 raw data'!I7/'lum table 2002 raw data'!J7</f>
        <v>0.3852320675105485</v>
      </c>
      <c r="K7" s="49">
        <f>'lum table 2002 raw data'!L7/'lum table 2002 raw data'!F7</f>
        <v>0.8052594995366079</v>
      </c>
      <c r="L7" s="49">
        <f>'lum table 2002 raw data'!K7/'lum table 2002 raw data'!L7</f>
        <v>0.3692993813839735</v>
      </c>
      <c r="M7" s="30">
        <f>'lum table 2002 raw data'!M7</f>
        <v>0.439</v>
      </c>
      <c r="N7" s="11">
        <f>'lum table 2002 raw data'!N7/'lum table 2002 raw data'!F7</f>
        <v>0.21373957367933272</v>
      </c>
      <c r="O7" s="10">
        <f>'lum table 2002 raw data'!O7</f>
        <v>3.4</v>
      </c>
      <c r="P7" s="20">
        <f>'lum table 2002 raw data'!P7/'lum table 2002 raw data'!F7</f>
        <v>0.1763206672845227</v>
      </c>
      <c r="Q7" s="30">
        <f>'lum table 2002 raw data'!Q7/'lum table 2002 raw data'!F7</f>
        <v>0.0551436515291937</v>
      </c>
      <c r="R7" s="51">
        <f>'lum table 2002 raw data'!R7/'lum table 2002 raw data'!F7</f>
        <v>0.06487488415199258</v>
      </c>
      <c r="S7" s="52">
        <f>'lum table 2002 raw data'!S7/'lum table 2002 raw data'!F7</f>
        <v>0.0693929564411492</v>
      </c>
    </row>
    <row r="8" spans="1:19" ht="8.25">
      <c r="A8" s="26">
        <f t="shared" si="1"/>
        <v>37277</v>
      </c>
      <c r="B8" s="27">
        <f t="shared" si="2"/>
        <v>36918</v>
      </c>
      <c r="C8" s="37">
        <f t="shared" si="3"/>
        <v>3</v>
      </c>
      <c r="D8" s="41">
        <v>1.65</v>
      </c>
      <c r="E8" s="42">
        <v>0</v>
      </c>
      <c r="F8" s="61">
        <f>'lum table 2002 raw data'!F8</f>
        <v>422.9</v>
      </c>
      <c r="G8" s="62">
        <f t="shared" si="0"/>
        <v>0.4229</v>
      </c>
      <c r="H8" s="57">
        <f aca="true" t="shared" si="4" ref="H8:H20">SUM(H7+G8)</f>
        <v>2.3190999999999997</v>
      </c>
      <c r="I8" s="49">
        <f>'lum table 2002 raw data'!J8/'lum table 2002 raw data'!F8</f>
        <v>0.8299834476235517</v>
      </c>
      <c r="J8" s="49">
        <f>'lum table 2002 raw data'!I8/'lum table 2002 raw data'!J8</f>
        <v>0.31937321937321933</v>
      </c>
      <c r="K8" s="49">
        <f>'lum table 2002 raw data'!L8/'lum table 2002 raw data'!F8</f>
        <v>0.7510049657129346</v>
      </c>
      <c r="L8" s="49">
        <f>'lum table 2002 raw data'!K8/'lum table 2002 raw data'!L8</f>
        <v>0.31926952141057935</v>
      </c>
      <c r="M8" s="30">
        <f>'lum table 2002 raw data'!M8</f>
        <v>0.36</v>
      </c>
      <c r="N8" s="11">
        <f>'lum table 2002 raw data'!N8/'lum table 2002 raw data'!F8</f>
        <v>0.20146606762828093</v>
      </c>
      <c r="O8" s="10">
        <f>'lum table 2002 raw data'!O8</f>
        <v>4.3</v>
      </c>
      <c r="P8" s="20">
        <f>'lum table 2002 raw data'!P8/'lum table 2002 raw data'!F8</f>
        <v>0.17001655237644836</v>
      </c>
      <c r="Q8" s="30">
        <f>'lum table 2002 raw data'!Q8/'lum table 2002 raw data'!F8</f>
        <v>0.09032868290375977</v>
      </c>
      <c r="R8" s="51">
        <f>'lum table 2002 raw data'!R8/'lum table 2002 raw data'!F8</f>
        <v>0.016079451406951998</v>
      </c>
      <c r="S8" s="52">
        <f>'lum table 2002 raw data'!S8/'lum table 2002 raw data'!F8</f>
        <v>0.016079451406951998</v>
      </c>
    </row>
    <row r="9" spans="1:19" ht="8.25">
      <c r="A9" s="26">
        <f>SUM(A8+7)</f>
        <v>37284</v>
      </c>
      <c r="B9" s="27">
        <f>SUM(B8+7)</f>
        <v>36925</v>
      </c>
      <c r="C9" s="37">
        <f>SUM(C8+1)</f>
        <v>4</v>
      </c>
      <c r="D9" s="41">
        <v>1.65</v>
      </c>
      <c r="E9" s="42">
        <v>0</v>
      </c>
      <c r="F9" s="61">
        <f>'lum table 2002 raw data'!F9</f>
        <v>1778.6</v>
      </c>
      <c r="G9" s="62">
        <f t="shared" si="0"/>
        <v>1.7786</v>
      </c>
      <c r="H9" s="57">
        <f>SUM(H8+G9)</f>
        <v>4.0977</v>
      </c>
      <c r="I9" s="49">
        <f>'lum table 2002 raw data'!J9/'lum table 2002 raw data'!F9</f>
        <v>0.8822107275385135</v>
      </c>
      <c r="J9" s="49">
        <f>'lum table 2002 raw data'!I9/'lum table 2002 raw data'!J9</f>
        <v>0.4944235549040851</v>
      </c>
      <c r="K9" s="49">
        <f>'lum table 2002 raw data'!L9/'lum table 2002 raw data'!F9</f>
        <v>0.8454964578882267</v>
      </c>
      <c r="L9" s="49">
        <f>'lum table 2002 raw data'!K9/'lum table 2002 raw data'!L9</f>
        <v>0.49494613645431573</v>
      </c>
      <c r="M9" s="30">
        <f>'lum table 2002 raw data'!M9</f>
        <v>0.478</v>
      </c>
      <c r="N9" s="11">
        <f>'lum table 2002 raw data'!N9/'lum table 2002 raw data'!F9</f>
        <v>0.3177218036658046</v>
      </c>
      <c r="O9" s="10">
        <f>'lum table 2002 raw data'!O9</f>
        <v>9.3</v>
      </c>
      <c r="P9" s="20">
        <f>'lum table 2002 raw data'!P9/'lum table 2002 raw data'!F9</f>
        <v>0.11778927246148657</v>
      </c>
      <c r="Q9" s="30">
        <f>'lum table 2002 raw data'!Q9/'lum table 2002 raw data'!F9</f>
        <v>0.014955583042842687</v>
      </c>
      <c r="R9" s="51">
        <f>'lum table 2002 raw data'!R9/'lum table 2002 raw data'!F9</f>
        <v>0.03952546947036995</v>
      </c>
      <c r="S9" s="52">
        <f>'lum table 2002 raw data'!S9/'lum table 2002 raw data'!F9</f>
        <v>0.03952546947036995</v>
      </c>
    </row>
    <row r="10" spans="1:19" ht="8.25">
      <c r="A10" s="26">
        <f t="shared" si="1"/>
        <v>37291</v>
      </c>
      <c r="B10" s="27">
        <f t="shared" si="2"/>
        <v>36932</v>
      </c>
      <c r="C10" s="37">
        <f t="shared" si="3"/>
        <v>5</v>
      </c>
      <c r="D10" s="41">
        <v>1.65</v>
      </c>
      <c r="E10" s="42">
        <v>0</v>
      </c>
      <c r="F10" s="61">
        <f>'lum table 2002 raw data'!F10</f>
        <v>1693.9</v>
      </c>
      <c r="G10" s="62">
        <f t="shared" si="0"/>
        <v>1.6939000000000002</v>
      </c>
      <c r="H10" s="57">
        <f t="shared" si="4"/>
        <v>5.7916</v>
      </c>
      <c r="I10" s="49">
        <f>'lum table 2002 raw data'!J10/'lum table 2002 raw data'!F10</f>
        <v>0.9206564732274632</v>
      </c>
      <c r="J10" s="49">
        <f>'lum table 2002 raw data'!I10/'lum table 2002 raw data'!J10</f>
        <v>0.6241102917601795</v>
      </c>
      <c r="K10" s="49">
        <f>'lum table 2002 raw data'!L10/'lum table 2002 raw data'!F10</f>
        <v>0.8857665741779326</v>
      </c>
      <c r="L10" s="49">
        <f>'lum table 2002 raw data'!K10/'lum table 2002 raw data'!L10</f>
        <v>0.6339642761930152</v>
      </c>
      <c r="M10" s="30">
        <f>'lum table 2002 raw data'!M10</f>
        <v>0.602</v>
      </c>
      <c r="N10" s="11">
        <f>'lum table 2002 raw data'!N10/'lum table 2002 raw data'!F10</f>
        <v>0.44742900997697616</v>
      </c>
      <c r="O10" s="10">
        <f>'lum table 2002 raw data'!O10</f>
        <v>15.2</v>
      </c>
      <c r="P10" s="20">
        <f>'lum table 2002 raw data'!P10/'lum table 2002 raw data'!F10</f>
        <v>0.07934352677253675</v>
      </c>
      <c r="Q10" s="30">
        <f>'lum table 2002 raw data'!Q10/'lum table 2002 raw data'!F10</f>
        <v>0.014935946632032586</v>
      </c>
      <c r="R10" s="51">
        <f>'lum table 2002 raw data'!R10/'lum table 2002 raw data'!F10</f>
        <v>0.021016588936773127</v>
      </c>
      <c r="S10" s="52">
        <f>'lum table 2002 raw data'!S10/'lum table 2002 raw data'!F10</f>
        <v>0.021016588936773127</v>
      </c>
    </row>
    <row r="11" spans="1:19" ht="8.25">
      <c r="A11" s="26">
        <f t="shared" si="1"/>
        <v>37298</v>
      </c>
      <c r="B11" s="27">
        <f t="shared" si="2"/>
        <v>36939</v>
      </c>
      <c r="C11" s="37">
        <f t="shared" si="3"/>
        <v>6</v>
      </c>
      <c r="D11" s="41">
        <v>2.53</v>
      </c>
      <c r="E11" s="42">
        <v>10.6</v>
      </c>
      <c r="F11" s="61">
        <f>'lum table 2002 raw data'!F11</f>
        <v>1187.6</v>
      </c>
      <c r="G11" s="62">
        <f t="shared" si="0"/>
        <v>1.1876</v>
      </c>
      <c r="H11" s="57">
        <f t="shared" si="4"/>
        <v>6.9792</v>
      </c>
      <c r="I11" s="49">
        <f>'lum table 2002 raw data'!J11/'lum table 2002 raw data'!F11</f>
        <v>0.8931458403502864</v>
      </c>
      <c r="J11" s="49">
        <f>'lum table 2002 raw data'!I11/'lum table 2002 raw data'!J11</f>
        <v>0.5935702837748656</v>
      </c>
      <c r="K11" s="49">
        <f>'lum table 2002 raw data'!L11/'lum table 2002 raw data'!F11</f>
        <v>0.8700740990232402</v>
      </c>
      <c r="L11" s="49">
        <f>'lum table 2002 raw data'!K11/'lum table 2002 raw data'!L11</f>
        <v>0.6051485531791347</v>
      </c>
      <c r="M11" s="30">
        <f>'lum table 2002 raw data'!M11</f>
        <v>0.624</v>
      </c>
      <c r="N11" s="11">
        <f>'lum table 2002 raw data'!N11/'lum table 2002 raw data'!F11</f>
        <v>0.4845907713034692</v>
      </c>
      <c r="O11" s="10">
        <f>'lum table 2002 raw data'!O11</f>
        <v>24</v>
      </c>
      <c r="P11" s="20">
        <f>'lum table 2002 raw data'!P11/'lum table 2002 raw data'!F11</f>
        <v>0.10685415964971372</v>
      </c>
      <c r="Q11" s="30">
        <f>'lum table 2002 raw data'!Q11/'lum table 2002 raw data'!F11</f>
        <v>0.07645671943415291</v>
      </c>
      <c r="R11" s="51">
        <f>'lum table 2002 raw data'!R11/'lum table 2002 raw data'!F11</f>
        <v>0.0692994274166386</v>
      </c>
      <c r="S11" s="52">
        <f>'lum table 2002 raw data'!S11/'lum table 2002 raw data'!F11</f>
        <v>0.0692994274166386</v>
      </c>
    </row>
    <row r="12" spans="1:19" ht="8.25">
      <c r="A12" s="26">
        <f t="shared" si="1"/>
        <v>37305</v>
      </c>
      <c r="B12" s="27">
        <f t="shared" si="2"/>
        <v>36946</v>
      </c>
      <c r="C12" s="37">
        <f t="shared" si="3"/>
        <v>7</v>
      </c>
      <c r="D12" s="41">
        <v>2.53</v>
      </c>
      <c r="E12" s="42">
        <v>10.6</v>
      </c>
      <c r="F12" s="61">
        <f>'lum table 2002 raw data'!F12</f>
        <v>904.4</v>
      </c>
      <c r="G12" s="62">
        <f t="shared" si="0"/>
        <v>0.9044</v>
      </c>
      <c r="H12" s="57">
        <f t="shared" si="4"/>
        <v>7.8835999999999995</v>
      </c>
      <c r="I12" s="49">
        <f>'lum table 2002 raw data'!J12/'lum table 2002 raw data'!F12</f>
        <v>0.8632242370632465</v>
      </c>
      <c r="J12" s="49">
        <f>'lum table 2002 raw data'!I12/'lum table 2002 raw data'!J12</f>
        <v>0.5478416805431023</v>
      </c>
      <c r="K12" s="49">
        <f>'lum table 2002 raw data'!L12/'lum table 2002 raw data'!F12</f>
        <v>0.8591331269349846</v>
      </c>
      <c r="L12" s="49">
        <f>'lum table 2002 raw data'!K12/'lum table 2002 raw data'!L12</f>
        <v>0.5483912483912484</v>
      </c>
      <c r="M12" s="30">
        <f>'lum table 2002 raw data'!M12</f>
        <v>0.53</v>
      </c>
      <c r="N12" s="11">
        <f>'lum table 2002 raw data'!N12/'lum table 2002 raw data'!F12</f>
        <v>0.4345422379478107</v>
      </c>
      <c r="O12" s="10">
        <f>'lum table 2002 raw data'!O12</f>
        <v>21.4</v>
      </c>
      <c r="P12" s="20">
        <f>'lum table 2002 raw data'!P12/'lum table 2002 raw data'!F12</f>
        <v>0.13666519239274658</v>
      </c>
      <c r="Q12" s="30">
        <f>'lum table 2002 raw data'!Q12/'lum table 2002 raw data'!F12</f>
        <v>0.020787262273330387</v>
      </c>
      <c r="R12" s="51">
        <f>'lum table 2002 raw data'!R12/'lum table 2002 raw data'!F12</f>
        <v>0.012605042016806723</v>
      </c>
      <c r="S12" s="52">
        <f>'lum table 2002 raw data'!S12/'lum table 2002 raw data'!F12</f>
        <v>0.0254312251216276</v>
      </c>
    </row>
    <row r="13" spans="1:19" ht="8.25">
      <c r="A13" s="26">
        <f t="shared" si="1"/>
        <v>37312</v>
      </c>
      <c r="B13" s="27">
        <f t="shared" si="2"/>
        <v>36953</v>
      </c>
      <c r="C13" s="37">
        <f t="shared" si="3"/>
        <v>8</v>
      </c>
      <c r="D13" s="41">
        <v>2.96</v>
      </c>
      <c r="E13" s="42">
        <v>15.7</v>
      </c>
      <c r="F13" s="61">
        <f>'lum table 2002 raw data'!F13</f>
        <v>1565.1</v>
      </c>
      <c r="G13" s="62">
        <f t="shared" si="0"/>
        <v>1.5651</v>
      </c>
      <c r="H13" s="57">
        <f t="shared" si="4"/>
        <v>9.448699999999999</v>
      </c>
      <c r="I13" s="49">
        <f>'lum table 2002 raw data'!J13/'lum table 2002 raw data'!F13</f>
        <v>0.8474218899750815</v>
      </c>
      <c r="J13" s="49">
        <f>'lum table 2002 raw data'!I13/'lum table 2002 raw data'!J13</f>
        <v>0.4198145216014476</v>
      </c>
      <c r="K13" s="49">
        <f>'lum table 2002 raw data'!L13/'lum table 2002 raw data'!F13</f>
        <v>0.8276148488914447</v>
      </c>
      <c r="L13" s="49">
        <f>'lum table 2002 raw data'!K13/'lum table 2002 raw data'!L13</f>
        <v>0.40747317223809154</v>
      </c>
      <c r="M13" s="30">
        <f>'lum table 2002 raw data'!M13</f>
        <v>0.415</v>
      </c>
      <c r="N13" s="11">
        <f>'lum table 2002 raw data'!N13/'lum table 2002 raw data'!F13</f>
        <v>0.31224841863139735</v>
      </c>
      <c r="O13" s="10">
        <f>'lum table 2002 raw data'!O13</f>
        <v>12.3</v>
      </c>
      <c r="P13" s="20">
        <f>'lum table 2002 raw data'!P13/'lum table 2002 raw data'!F13</f>
        <v>0.15257811002491856</v>
      </c>
      <c r="Q13" s="30">
        <f>'lum table 2002 raw data'!Q13/'lum table 2002 raw data'!F13</f>
        <v>0.062104657849338704</v>
      </c>
      <c r="R13" s="51">
        <f>'lum table 2002 raw data'!R13/'lum table 2002 raw data'!F13</f>
        <v>0.030924541562839435</v>
      </c>
      <c r="S13" s="52">
        <f>'lum table 2002 raw data'!S13/'lum table 2002 raw data'!F13</f>
        <v>0.030924541562839435</v>
      </c>
    </row>
    <row r="14" spans="1:19" ht="8.25">
      <c r="A14" s="26">
        <f t="shared" si="1"/>
        <v>37319</v>
      </c>
      <c r="B14" s="27">
        <f t="shared" si="2"/>
        <v>36960</v>
      </c>
      <c r="C14" s="37">
        <f t="shared" si="3"/>
        <v>9</v>
      </c>
      <c r="D14" s="41">
        <v>2.96</v>
      </c>
      <c r="E14" s="42">
        <v>15.7</v>
      </c>
      <c r="F14" s="61">
        <f>'lum table 2002 raw data'!F14</f>
        <v>451.3</v>
      </c>
      <c r="G14" s="62">
        <f t="shared" si="0"/>
        <v>0.45130000000000003</v>
      </c>
      <c r="H14" s="57">
        <f t="shared" si="4"/>
        <v>9.899999999999999</v>
      </c>
      <c r="I14" s="49">
        <f>'lum table 2002 raw data'!J14/'lum table 2002 raw data'!F14</f>
        <v>0.46465765566142253</v>
      </c>
      <c r="J14" s="49">
        <f>'lum table 2002 raw data'!I14/'lum table 2002 raw data'!J14</f>
        <v>0.65379113018598</v>
      </c>
      <c r="K14" s="49">
        <f>'lum table 2002 raw data'!L14/'lum table 2002 raw data'!F14</f>
        <v>0.4562375360070906</v>
      </c>
      <c r="L14" s="49">
        <f>'lum table 2002 raw data'!K14/'lum table 2002 raw data'!L14</f>
        <v>0.661486158329286</v>
      </c>
      <c r="M14" s="30">
        <f>'lum table 2002 raw data'!M14</f>
        <v>0.655</v>
      </c>
      <c r="N14" s="11">
        <f>'lum table 2002 raw data'!N14/'lum table 2002 raw data'!F14</f>
        <v>0.28273875470861953</v>
      </c>
      <c r="O14" s="10">
        <f>'lum table 2002 raw data'!O14</f>
        <v>14.3</v>
      </c>
      <c r="P14" s="20">
        <f>'lum table 2002 raw data'!P14/'lum table 2002 raw data'!F14</f>
        <v>0.1659649900288057</v>
      </c>
      <c r="Q14" s="30">
        <f>'lum table 2002 raw data'!Q14/'lum table 2002 raw data'!F14</f>
        <v>0.4487037447374252</v>
      </c>
      <c r="R14" s="51">
        <f>'lum table 2002 raw data'!R14/'lum table 2002 raw data'!F14</f>
        <v>0.04741856857965876</v>
      </c>
      <c r="S14" s="52">
        <f>'lum table 2002 raw data'!S14/'lum table 2002 raw data'!F14</f>
        <v>0.5052071792599158</v>
      </c>
    </row>
    <row r="15" spans="1:19" ht="8.25">
      <c r="A15" s="26">
        <f t="shared" si="1"/>
        <v>37326</v>
      </c>
      <c r="B15" s="27">
        <f t="shared" si="2"/>
        <v>36967</v>
      </c>
      <c r="C15" s="37">
        <f t="shared" si="3"/>
        <v>10</v>
      </c>
      <c r="D15" s="41">
        <v>3.67</v>
      </c>
      <c r="E15" s="42">
        <v>21.6</v>
      </c>
      <c r="F15" s="61">
        <f>'lum table 2002 raw data'!F15</f>
        <v>1141.1</v>
      </c>
      <c r="G15" s="62">
        <f t="shared" si="0"/>
        <v>1.1411</v>
      </c>
      <c r="H15" s="57">
        <f t="shared" si="4"/>
        <v>11.041099999999998</v>
      </c>
      <c r="I15" s="49">
        <f>'lum table 2002 raw data'!J15/'lum table 2002 raw data'!F15</f>
        <v>0.9177986153711332</v>
      </c>
      <c r="J15" s="49">
        <f>'lum table 2002 raw data'!I15/'lum table 2002 raw data'!J15</f>
        <v>0.6375441611763584</v>
      </c>
      <c r="K15" s="49">
        <f>'lum table 2002 raw data'!L15/'lum table 2002 raw data'!F15</f>
        <v>0.7703093506265885</v>
      </c>
      <c r="L15" s="49">
        <f>'lum table 2002 raw data'!K15/'lum table 2002 raw data'!L15</f>
        <v>0.6229806598407281</v>
      </c>
      <c r="M15" s="30">
        <f>'lum table 2002 raw data'!M15</f>
        <v>0.649</v>
      </c>
      <c r="N15" s="11">
        <f>'lum table 2002 raw data'!N15/'lum table 2002 raw data'!F15</f>
        <v>0.453860310226974</v>
      </c>
      <c r="O15" s="10">
        <f>'lum table 2002 raw data'!O15</f>
        <v>15.2</v>
      </c>
      <c r="P15" s="20">
        <f>'lum table 2002 raw data'!P15/'lum table 2002 raw data'!F15</f>
        <v>0.08220138462886689</v>
      </c>
      <c r="Q15" s="30">
        <f>'lum table 2002 raw data'!Q15/'lum table 2002 raw data'!F15</f>
        <v>0.17798615371133117</v>
      </c>
      <c r="R15" s="51">
        <f>'lum table 2002 raw data'!R15/'lum table 2002 raw data'!F15</f>
        <v>0.022346858294627993</v>
      </c>
      <c r="S15" s="52">
        <f>'lum table 2002 raw data'!S15/'lum table 2002 raw data'!F15</f>
        <v>0.022346858294627993</v>
      </c>
    </row>
    <row r="16" spans="1:19" ht="8.25">
      <c r="A16" s="26">
        <f t="shared" si="1"/>
        <v>37333</v>
      </c>
      <c r="B16" s="27">
        <f t="shared" si="2"/>
        <v>36974</v>
      </c>
      <c r="C16" s="37">
        <f t="shared" si="3"/>
        <v>11</v>
      </c>
      <c r="D16" s="41">
        <v>3.67</v>
      </c>
      <c r="E16" s="42">
        <v>21.6</v>
      </c>
      <c r="F16" s="61">
        <f>'lum table 2002 raw data'!F16</f>
        <v>1595</v>
      </c>
      <c r="G16" s="62">
        <f t="shared" si="0"/>
        <v>1.595</v>
      </c>
      <c r="H16" s="57">
        <f t="shared" si="4"/>
        <v>12.636099999999999</v>
      </c>
      <c r="I16" s="49">
        <f>'lum table 2002 raw data'!J16/'lum table 2002 raw data'!F16</f>
        <v>0.81141065830721</v>
      </c>
      <c r="J16" s="49">
        <f>'lum table 2002 raw data'!I16/'lum table 2002 raw data'!J16</f>
        <v>0.6151290372430845</v>
      </c>
      <c r="K16" s="49">
        <f>'lum table 2002 raw data'!L16/'lum table 2002 raw data'!F16</f>
        <v>0.7945454545454546</v>
      </c>
      <c r="L16" s="49">
        <f>'lum table 2002 raw data'!K16/'lum table 2002 raw data'!L16</f>
        <v>0.625029590467924</v>
      </c>
      <c r="M16" s="30">
        <f>'lum table 2002 raw data'!M16</f>
        <v>0.672</v>
      </c>
      <c r="N16" s="11">
        <f>'lum table 2002 raw data'!N16/'lum table 2002 raw data'!F16</f>
        <v>0.4827586206896552</v>
      </c>
      <c r="O16" s="10">
        <f>'lum table 2002 raw data'!O16</f>
        <v>16.6</v>
      </c>
      <c r="P16" s="20">
        <f>'lum table 2002 raw data'!P16/'lum table 2002 raw data'!F16</f>
        <v>0.1884639498432602</v>
      </c>
      <c r="Q16" s="30">
        <f>'lum table 2002 raw data'!Q16/'lum table 2002 raw data'!F16</f>
        <v>0.08576802507836992</v>
      </c>
      <c r="R16" s="51">
        <f>'lum table 2002 raw data'!R16/'lum table 2002 raw data'!F16</f>
        <v>0.10231974921630094</v>
      </c>
      <c r="S16" s="52">
        <f>'lum table 2002 raw data'!S16/'lum table 2002 raw data'!F16</f>
        <v>0.12163009404388715</v>
      </c>
    </row>
    <row r="17" spans="1:19" ht="8.25">
      <c r="A17" s="26">
        <f t="shared" si="1"/>
        <v>37340</v>
      </c>
      <c r="B17" s="27">
        <f t="shared" si="2"/>
        <v>36981</v>
      </c>
      <c r="C17" s="37">
        <f t="shared" si="3"/>
        <v>12</v>
      </c>
      <c r="D17" s="41">
        <v>3.67</v>
      </c>
      <c r="E17" s="42">
        <v>21.6</v>
      </c>
      <c r="F17" s="61">
        <f>'lum table 2002 raw data'!F17</f>
        <v>1720.4</v>
      </c>
      <c r="G17" s="62">
        <f t="shared" si="0"/>
        <v>1.7204000000000002</v>
      </c>
      <c r="H17" s="57">
        <f t="shared" si="4"/>
        <v>14.356499999999999</v>
      </c>
      <c r="I17" s="49">
        <f>'lum table 2002 raw data'!J17/'lum table 2002 raw data'!F17</f>
        <v>0.8497442455242967</v>
      </c>
      <c r="J17" s="49">
        <f>'lum table 2002 raw data'!I17/'lum table 2002 raw data'!J17</f>
        <v>0.5378616868458854</v>
      </c>
      <c r="K17" s="49">
        <f>'lum table 2002 raw data'!L17/'lum table 2002 raw data'!F17</f>
        <v>0.751743780516159</v>
      </c>
      <c r="L17" s="49">
        <f>'lum table 2002 raw data'!K17/'lum table 2002 raw data'!L17</f>
        <v>0.5656073610144592</v>
      </c>
      <c r="M17" s="30">
        <f>'lum table 2002 raw data'!M17</f>
        <v>0.587</v>
      </c>
      <c r="N17" s="11">
        <f>'lum table 2002 raw data'!N17/'lum table 2002 raw data'!F17</f>
        <v>0.4003138804929086</v>
      </c>
      <c r="O17" s="10">
        <f>'lum table 2002 raw data'!O17</f>
        <v>15.7</v>
      </c>
      <c r="P17" s="20">
        <f>'lum table 2002 raw data'!P17/'lum table 2002 raw data'!F17</f>
        <v>0.13740990467333178</v>
      </c>
      <c r="Q17" s="30">
        <f>'lum table 2002 raw data'!Q17/'lum table 2002 raw data'!F17</f>
        <v>0.17710997442455242</v>
      </c>
      <c r="R17" s="51">
        <f>'lum table 2002 raw data'!R17/'lum table 2002 raw data'!F17</f>
        <v>0.05062776098581725</v>
      </c>
      <c r="S17" s="52">
        <f>'lum table 2002 raw data'!S17/'lum table 2002 raw data'!F17</f>
        <v>0.17368053940943967</v>
      </c>
    </row>
    <row r="18" spans="1:19" ht="8.25">
      <c r="A18" s="26">
        <f t="shared" si="1"/>
        <v>37347</v>
      </c>
      <c r="B18" s="27">
        <f t="shared" si="2"/>
        <v>36988</v>
      </c>
      <c r="C18" s="37">
        <f t="shared" si="3"/>
        <v>13</v>
      </c>
      <c r="D18" s="41">
        <v>3.67</v>
      </c>
      <c r="E18" s="42">
        <v>21.6</v>
      </c>
      <c r="F18" s="61">
        <f>'lum table 2002 raw data'!F18</f>
        <v>1828.3</v>
      </c>
      <c r="G18" s="62">
        <f t="shared" si="0"/>
        <v>1.8283</v>
      </c>
      <c r="H18" s="57">
        <f t="shared" si="4"/>
        <v>16.1848</v>
      </c>
      <c r="I18" s="49">
        <f>'lum table 2002 raw data'!J18/'lum table 2002 raw data'!F18</f>
        <v>0.8273806268117925</v>
      </c>
      <c r="J18" s="49">
        <f>'lum table 2002 raw data'!I18/'lum table 2002 raw data'!J18</f>
        <v>0.5216500297481325</v>
      </c>
      <c r="K18" s="49">
        <f>'lum table 2002 raw data'!L18/'lum table 2002 raw data'!F18</f>
        <v>0.7244981676967674</v>
      </c>
      <c r="L18" s="49">
        <f>'lum table 2002 raw data'!K18/'lum table 2002 raw data'!L18</f>
        <v>0.5851577834818059</v>
      </c>
      <c r="M18" s="30">
        <f>'lum table 2002 raw data'!M18</f>
        <v>0.608</v>
      </c>
      <c r="N18" s="11">
        <f>'lum table 2002 raw data'!N18/'lum table 2002 raw data'!F18</f>
        <v>0.39375376032379805</v>
      </c>
      <c r="O18" s="10">
        <f>'lum table 2002 raw data'!O18</f>
        <v>16.7</v>
      </c>
      <c r="P18" s="20">
        <f>'lum table 2002 raw data'!P18/'lum table 2002 raw data'!F18</f>
        <v>0.17267406880708855</v>
      </c>
      <c r="Q18" s="30">
        <f>'lum table 2002 raw data'!Q18/'lum table 2002 raw data'!F18</f>
        <v>0.23814472460755892</v>
      </c>
      <c r="R18" s="51">
        <f>'lum table 2002 raw data'!R18/'lum table 2002 raw data'!F18</f>
        <v>0.019307553464967455</v>
      </c>
      <c r="S18" s="52">
        <f>'lum table 2002 raw data'!S18/'lum table 2002 raw data'!F18</f>
        <v>0.096756549800361</v>
      </c>
    </row>
    <row r="19" spans="1:19" ht="8.25">
      <c r="A19" s="26">
        <f t="shared" si="1"/>
        <v>37354</v>
      </c>
      <c r="B19" s="27">
        <f t="shared" si="2"/>
        <v>36995</v>
      </c>
      <c r="C19" s="37">
        <f t="shared" si="3"/>
        <v>14</v>
      </c>
      <c r="D19" s="41">
        <v>3.67</v>
      </c>
      <c r="E19" s="42">
        <v>21.6</v>
      </c>
      <c r="F19" s="61">
        <f>'lum table 2002 raw data'!F19</f>
        <v>1322.9</v>
      </c>
      <c r="G19" s="62">
        <f t="shared" si="0"/>
        <v>1.3229000000000002</v>
      </c>
      <c r="H19" s="57">
        <f t="shared" si="4"/>
        <v>17.5077</v>
      </c>
      <c r="I19" s="49">
        <f>'lum table 2002 raw data'!J19/'lum table 2002 raw data'!F19</f>
        <v>0.7200090709804218</v>
      </c>
      <c r="J19" s="49">
        <f>'lum table 2002 raw data'!I19/'lum table 2002 raw data'!J19</f>
        <v>0.533018372703412</v>
      </c>
      <c r="K19" s="49">
        <f>'lum table 2002 raw data'!L19/'lum table 2002 raw data'!F19</f>
        <v>0.6860684859021846</v>
      </c>
      <c r="L19" s="49">
        <f>'lum table 2002 raw data'!K19/'lum table 2002 raw data'!L19</f>
        <v>0.46782723666813575</v>
      </c>
      <c r="M19" s="30">
        <f>'lum table 2002 raw data'!M19</f>
        <v>0.517</v>
      </c>
      <c r="N19" s="11">
        <f>'lum table 2002 raw data'!N19/'lum table 2002 raw data'!F19</f>
        <v>0.30932043238340007</v>
      </c>
      <c r="O19" s="10">
        <f>'lum table 2002 raw data'!O19</f>
        <v>15.8</v>
      </c>
      <c r="P19" s="20">
        <f>'lum table 2002 raw data'!P19/'lum table 2002 raw data'!F19</f>
        <v>0.17582583717590142</v>
      </c>
      <c r="Q19" s="30">
        <f>'lum table 2002 raw data'!Q19/'lum table 2002 raw data'!F19</f>
        <v>0.2798397460125482</v>
      </c>
      <c r="R19" s="51">
        <f>'lum table 2002 raw data'!R19/'lum table 2002 raw data'!F19</f>
        <v>0.011943457555370776</v>
      </c>
      <c r="S19" s="52">
        <f>'lum table 2002 raw data'!S19/'lum table 2002 raw data'!F19</f>
        <v>0.1291102880036284</v>
      </c>
    </row>
    <row r="20" spans="1:19" ht="8.25">
      <c r="A20" s="26">
        <f t="shared" si="1"/>
        <v>37361</v>
      </c>
      <c r="B20" s="27">
        <f t="shared" si="2"/>
        <v>37002</v>
      </c>
      <c r="C20" s="37">
        <f t="shared" si="3"/>
        <v>15</v>
      </c>
      <c r="D20" s="41">
        <v>4.38</v>
      </c>
      <c r="E20" s="42">
        <v>37.9</v>
      </c>
      <c r="F20" s="61">
        <f>'lum table 2002 raw data'!F20</f>
        <v>924.8</v>
      </c>
      <c r="G20" s="62">
        <f t="shared" si="0"/>
        <v>0.9248</v>
      </c>
      <c r="H20" s="57">
        <f t="shared" si="4"/>
        <v>18.4325</v>
      </c>
      <c r="I20" s="49">
        <f>'lum table 2002 raw data'!J20/'lum table 2002 raw data'!F20</f>
        <v>0.944204152249135</v>
      </c>
      <c r="J20" s="49">
        <f>'lum table 2002 raw data'!I20/'lum table 2002 raw data'!J20</f>
        <v>0.5822262940907008</v>
      </c>
      <c r="K20" s="49">
        <f>'lum table 2002 raw data'!L20/'lum table 2002 raw data'!F20</f>
        <v>0.8915441176470589</v>
      </c>
      <c r="L20" s="49">
        <f>'lum table 2002 raw data'!K20/'lum table 2002 raw data'!L20</f>
        <v>0.6004851425106125</v>
      </c>
      <c r="M20" s="30">
        <f>'lum table 2002 raw data'!M20</f>
        <v>0.572</v>
      </c>
      <c r="N20" s="11">
        <f>'lum table 2002 raw data'!N20/'lum table 2002 raw data'!F20</f>
        <v>0.47545415224913495</v>
      </c>
      <c r="O20" s="10">
        <f>'lum table 2002 raw data'!O20</f>
        <v>15</v>
      </c>
      <c r="P20" s="20">
        <f>'lum table 2002 raw data'!P20/'lum table 2002 raw data'!F20</f>
        <v>0.05590397923875433</v>
      </c>
      <c r="Q20" s="30">
        <f>'lum table 2002 raw data'!Q20/'lum table 2002 raw data'!F20</f>
        <v>0.06866349480968859</v>
      </c>
      <c r="R20" s="51">
        <f>'lum table 2002 raw data'!R20/'lum table 2002 raw data'!F20</f>
        <v>0.01600346020761246</v>
      </c>
      <c r="S20" s="52">
        <f>'lum table 2002 raw data'!S20/'lum table 2002 raw data'!F20</f>
        <v>0.06877162629757785</v>
      </c>
    </row>
    <row r="21" spans="1:19" ht="8.25">
      <c r="A21" s="26">
        <f t="shared" si="1"/>
        <v>37368</v>
      </c>
      <c r="B21" s="27">
        <f t="shared" si="2"/>
        <v>37009</v>
      </c>
      <c r="C21" s="37">
        <f t="shared" si="3"/>
        <v>16</v>
      </c>
      <c r="D21" s="41">
        <v>4.38</v>
      </c>
      <c r="E21" s="42">
        <v>37.9</v>
      </c>
      <c r="F21" s="61">
        <f>'lum table 2002 raw data'!F21</f>
        <v>2849.7</v>
      </c>
      <c r="G21" s="62">
        <f t="shared" si="0"/>
        <v>2.8497</v>
      </c>
      <c r="H21" s="57">
        <f aca="true" t="shared" si="5" ref="H21:H29">SUM(H20+G21)</f>
        <v>21.2822</v>
      </c>
      <c r="I21" s="49">
        <f>'lum table 2002 raw data'!J21/'lum table 2002 raw data'!F21</f>
        <v>0.7500438642664141</v>
      </c>
      <c r="J21" s="49">
        <f>'lum table 2002 raw data'!I21/'lum table 2002 raw data'!J21</f>
        <v>0.6074670160007486</v>
      </c>
      <c r="K21" s="49">
        <f>'lum table 2002 raw data'!L21/'lum table 2002 raw data'!F21</f>
        <v>0.6916166614029547</v>
      </c>
      <c r="L21" s="49">
        <f>'lum table 2002 raw data'!K21/'lum table 2002 raw data'!L21</f>
        <v>0.543609518494089</v>
      </c>
      <c r="M21" s="30">
        <f>'lum table 2002 raw data'!M21</f>
        <v>0.552</v>
      </c>
      <c r="N21" s="11">
        <f>'lum table 2002 raw data'!N21/'lum table 2002 raw data'!F21</f>
        <v>0.34214127802926625</v>
      </c>
      <c r="O21" s="10">
        <f>'lum table 2002 raw data'!O21</f>
        <v>17</v>
      </c>
      <c r="P21" s="20">
        <f>'lum table 2002 raw data'!P21/'lum table 2002 raw data'!F21</f>
        <v>0.16468400182475348</v>
      </c>
      <c r="Q21" s="30">
        <f>'lum table 2002 raw data'!Q21/'lum table 2002 raw data'!F21</f>
        <v>0.2451837035477419</v>
      </c>
      <c r="R21" s="51">
        <f>'lum table 2002 raw data'!R21/'lum table 2002 raw data'!F21</f>
        <v>0.06674386777555533</v>
      </c>
      <c r="S21" s="52">
        <f>'lum table 2002 raw data'!S21/'lum table 2002 raw data'!F21</f>
        <v>0.18036986349440293</v>
      </c>
    </row>
    <row r="22" spans="1:19" ht="8.25">
      <c r="A22" s="26">
        <f t="shared" si="1"/>
        <v>37375</v>
      </c>
      <c r="B22" s="27">
        <f t="shared" si="2"/>
        <v>37016</v>
      </c>
      <c r="C22" s="37">
        <f t="shared" si="3"/>
        <v>17</v>
      </c>
      <c r="D22" s="41">
        <v>5.32</v>
      </c>
      <c r="E22" s="42">
        <v>49.5</v>
      </c>
      <c r="F22" s="61">
        <f>'lum table 2002 raw data'!F22</f>
        <v>2768.1</v>
      </c>
      <c r="G22" s="62">
        <f t="shared" si="0"/>
        <v>2.7681</v>
      </c>
      <c r="H22" s="57">
        <f t="shared" si="5"/>
        <v>24.0503</v>
      </c>
      <c r="I22" s="49">
        <f>'lum table 2002 raw data'!J22/'lum table 2002 raw data'!F22</f>
        <v>0.7175680069361656</v>
      </c>
      <c r="J22" s="49">
        <f>'lum table 2002 raw data'!I22/'lum table 2002 raw data'!J22</f>
        <v>0.5860141972511705</v>
      </c>
      <c r="K22" s="49">
        <f>'lum table 2002 raw data'!L22/'lum table 2002 raw data'!F22</f>
        <v>0.6472670785014992</v>
      </c>
      <c r="L22" s="49">
        <f>'lum table 2002 raw data'!K22/'lum table 2002 raw data'!L22</f>
        <v>0.4678796673550259</v>
      </c>
      <c r="M22" s="30">
        <f>'lum table 2002 raw data'!M22</f>
        <v>0.488</v>
      </c>
      <c r="N22" s="11">
        <f>'lum table 2002 raw data'!N22/'lum table 2002 raw data'!F22</f>
        <v>0.2800838120010115</v>
      </c>
      <c r="O22" s="10">
        <f>'lum table 2002 raw data'!O22</f>
        <v>16.9</v>
      </c>
      <c r="P22" s="20">
        <f>'lum table 2002 raw data'!P22/'lum table 2002 raw data'!F22</f>
        <v>0.14450345001986922</v>
      </c>
      <c r="Q22" s="30">
        <f>'lum table 2002 raw data'!Q22/'lum table 2002 raw data'!F22</f>
        <v>0.265199956648965</v>
      </c>
      <c r="R22" s="51">
        <f>'lum table 2002 raw data'!R22/'lum table 2002 raw data'!F22</f>
        <v>0.028539431378924174</v>
      </c>
      <c r="S22" s="52">
        <f>'lum table 2002 raw data'!S22/'lum table 2002 raw data'!F22</f>
        <v>0.20158231277771757</v>
      </c>
    </row>
    <row r="23" spans="1:19" ht="8.25">
      <c r="A23" s="26">
        <f t="shared" si="1"/>
        <v>37382</v>
      </c>
      <c r="B23" s="27">
        <f t="shared" si="2"/>
        <v>37023</v>
      </c>
      <c r="C23" s="37">
        <f t="shared" si="3"/>
        <v>18</v>
      </c>
      <c r="D23" s="41">
        <v>5.32</v>
      </c>
      <c r="E23" s="42">
        <v>49.5</v>
      </c>
      <c r="F23" s="61">
        <f>'lum table 2002 raw data'!F23</f>
        <v>3468</v>
      </c>
      <c r="G23" s="62">
        <f t="shared" si="0"/>
        <v>3.468</v>
      </c>
      <c r="H23" s="57">
        <f t="shared" si="5"/>
        <v>27.5183</v>
      </c>
      <c r="I23" s="49">
        <f>'lum table 2002 raw data'!J23/'lum table 2002 raw data'!F23</f>
        <v>0.8007497116493656</v>
      </c>
      <c r="J23" s="49">
        <f>'lum table 2002 raw data'!I23/'lum table 2002 raw data'!J23</f>
        <v>0.6036730284479654</v>
      </c>
      <c r="K23" s="49">
        <f>'lum table 2002 raw data'!L23/'lum table 2002 raw data'!F23</f>
        <v>0.7871395617070358</v>
      </c>
      <c r="L23" s="49">
        <f>'lum table 2002 raw data'!K23/'lum table 2002 raw data'!L23</f>
        <v>0.540515788702469</v>
      </c>
      <c r="M23" s="30">
        <f>'lum table 2002 raw data'!M23</f>
        <v>0.547</v>
      </c>
      <c r="N23" s="11">
        <f>'lum table 2002 raw data'!N23/'lum table 2002 raw data'!F23</f>
        <v>0.35397923875432524</v>
      </c>
      <c r="O23" s="10">
        <f>'lum table 2002 raw data'!O23</f>
        <v>20.5</v>
      </c>
      <c r="P23" s="20">
        <f>'lum table 2002 raw data'!P23/'lum table 2002 raw data'!F23</f>
        <v>0.12081891580161476</v>
      </c>
      <c r="Q23" s="30">
        <f>'lum table 2002 raw data'!Q23/'lum table 2002 raw data'!F23</f>
        <v>0.19034025374855826</v>
      </c>
      <c r="R23" s="51">
        <f>'lum table 2002 raw data'!R23/'lum table 2002 raw data'!F23</f>
        <v>0.07257785467128028</v>
      </c>
      <c r="S23" s="52">
        <f>'lum table 2002 raw data'!S23/'lum table 2002 raw data'!F23</f>
        <v>0.13416955017301038</v>
      </c>
    </row>
    <row r="24" spans="1:19" ht="8.25">
      <c r="A24" s="70">
        <f t="shared" si="1"/>
        <v>37389</v>
      </c>
      <c r="B24" s="71">
        <f t="shared" si="2"/>
        <v>37030</v>
      </c>
      <c r="C24" s="72">
        <f t="shared" si="3"/>
        <v>19</v>
      </c>
      <c r="D24" s="73">
        <v>5.32</v>
      </c>
      <c r="E24" s="74">
        <v>49.5</v>
      </c>
      <c r="F24" s="82">
        <f>'lum table 2002 raw data'!F24</f>
        <v>2296.1</v>
      </c>
      <c r="G24" s="83">
        <f t="shared" si="0"/>
        <v>2.2961</v>
      </c>
      <c r="H24" s="77">
        <f t="shared" si="5"/>
        <v>29.8144</v>
      </c>
      <c r="I24" s="84">
        <f>'lum table 2002 raw data'!J24/'lum table 2002 raw data'!F24</f>
        <v>0.8905970994294674</v>
      </c>
      <c r="J24" s="84">
        <f>'lum table 2002 raw data'!I24/'lum table 2002 raw data'!J24</f>
        <v>0.5679006308376937</v>
      </c>
      <c r="K24" s="84">
        <f>'lum table 2002 raw data'!L24/'lum table 2002 raw data'!F24</f>
        <v>0.8763555594268543</v>
      </c>
      <c r="L24" s="84">
        <f>'lum table 2002 raw data'!K24/'lum table 2002 raw data'!L24</f>
        <v>0.543981711559487</v>
      </c>
      <c r="M24" s="78">
        <f>'lum table 2002 raw data'!M24</f>
        <v>0.481</v>
      </c>
      <c r="N24" s="85">
        <f>'lum table 2002 raw data'!N24/'lum table 2002 raw data'!F24</f>
        <v>0.46522364008536216</v>
      </c>
      <c r="O24" s="75">
        <f>'lum table 2002 raw data'!O24</f>
        <v>15.9</v>
      </c>
      <c r="P24" s="86">
        <f>'lum table 2002 raw data'!P24/'lum table 2002 raw data'!F24</f>
        <v>0.10940290057053265</v>
      </c>
      <c r="Q24" s="78">
        <f>'lum table 2002 raw data'!Q24/'lum table 2002 raw data'!F24</f>
        <v>0.06924785505857758</v>
      </c>
      <c r="R24" s="87">
        <f>'lum table 2002 raw data'!R24/'lum table 2002 raw data'!F24</f>
        <v>0.03819520055746701</v>
      </c>
      <c r="S24" s="88">
        <f>'lum table 2002 raw data'!S24/'lum table 2002 raw data'!F24</f>
        <v>0.03819520055746701</v>
      </c>
    </row>
    <row r="25" spans="1:19" ht="8.25">
      <c r="A25" s="26">
        <f t="shared" si="1"/>
        <v>37396</v>
      </c>
      <c r="B25" s="27">
        <f t="shared" si="2"/>
        <v>37037</v>
      </c>
      <c r="C25" s="37">
        <f t="shared" si="3"/>
        <v>20</v>
      </c>
      <c r="D25" s="41">
        <v>5.32</v>
      </c>
      <c r="E25" s="42">
        <v>49.5</v>
      </c>
      <c r="F25" s="90">
        <f>'lum table 2002 raw data'!F25</f>
        <v>1583.1</v>
      </c>
      <c r="G25" s="91">
        <f t="shared" si="0"/>
        <v>1.5831</v>
      </c>
      <c r="H25" s="89">
        <f t="shared" si="5"/>
        <v>31.3975</v>
      </c>
      <c r="I25" s="92">
        <f>'lum table 2002 raw data'!J25/'lum table 2002 raw data'!F25</f>
        <v>0.7619859768808035</v>
      </c>
      <c r="J25" s="92">
        <f>'lum table 2002 raw data'!I25/'lum table 2002 raw data'!J25</f>
        <v>0.5637901019646855</v>
      </c>
      <c r="K25" s="92">
        <f>'lum table 2002 raw data'!L25/'lum table 2002 raw data'!F25</f>
        <v>0.5191712462889269</v>
      </c>
      <c r="L25" s="92">
        <f>'lum table 2002 raw data'!K25/'lum table 2002 raw data'!L25</f>
        <v>0.5540820051101107</v>
      </c>
      <c r="M25" s="93">
        <f>'lum table 2002 raw data'!M25</f>
        <v>0.523</v>
      </c>
      <c r="N25" s="94">
        <f>'lum table 2002 raw data'!N25/'lum table 2002 raw data'!F25</f>
        <v>0.2751563388288801</v>
      </c>
      <c r="O25" s="95">
        <f>'lum table 2002 raw data'!O25</f>
        <v>15.2</v>
      </c>
      <c r="P25" s="96">
        <f>'lum table 2002 raw data'!P25/'lum table 2002 raw data'!F25</f>
        <v>0.19695534078706337</v>
      </c>
      <c r="Q25" s="93">
        <f>'lum table 2002 raw data'!Q25/'lum table 2002 raw data'!F25</f>
        <v>0.22241172383298594</v>
      </c>
      <c r="R25" s="97">
        <f>'lum table 2002 raw data'!R25/'lum table 2002 raw data'!F25</f>
        <v>0.09285578927420883</v>
      </c>
      <c r="S25" s="98">
        <f>'lum table 2002 raw data'!S25/'lum table 2002 raw data'!F25</f>
        <v>0.2272124313056661</v>
      </c>
    </row>
    <row r="26" spans="1:19" ht="8.25">
      <c r="A26" s="26">
        <f t="shared" si="1"/>
        <v>37403</v>
      </c>
      <c r="B26" s="27">
        <f t="shared" si="2"/>
        <v>37044</v>
      </c>
      <c r="C26" s="37">
        <f t="shared" si="3"/>
        <v>21</v>
      </c>
      <c r="D26" s="41">
        <v>6.05</v>
      </c>
      <c r="E26" s="42">
        <v>73</v>
      </c>
      <c r="F26" s="90">
        <f>'lum table 2002 raw data'!F26</f>
        <v>0</v>
      </c>
      <c r="G26" s="91">
        <f t="shared" si="0"/>
        <v>0</v>
      </c>
      <c r="H26" s="89">
        <f t="shared" si="5"/>
        <v>31.3975</v>
      </c>
      <c r="I26" s="99" t="e">
        <f>'lum table 2002 raw data'!J26/'lum table 2002 raw data'!F26</f>
        <v>#DIV/0!</v>
      </c>
      <c r="J26" s="99" t="e">
        <f>'lum table 2002 raw data'!I26/'lum table 2002 raw data'!J26</f>
        <v>#DIV/0!</v>
      </c>
      <c r="K26" s="99" t="e">
        <f>'lum table 2002 raw data'!L26/'lum table 2002 raw data'!F26</f>
        <v>#DIV/0!</v>
      </c>
      <c r="L26" s="99" t="e">
        <f>'lum table 2002 raw data'!K26/'lum table 2002 raw data'!L26</f>
        <v>#DIV/0!</v>
      </c>
      <c r="M26" s="93">
        <f>'lum table 2002 raw data'!M26</f>
        <v>0</v>
      </c>
      <c r="N26" s="100" t="e">
        <f>'lum table 2002 raw data'!N26/'lum table 2002 raw data'!F26</f>
        <v>#DIV/0!</v>
      </c>
      <c r="O26" s="95">
        <f>'lum table 2002 raw data'!O26</f>
        <v>0</v>
      </c>
      <c r="P26" s="101" t="e">
        <f>'lum table 2002 raw data'!P26/'lum table 2002 raw data'!F26</f>
        <v>#DIV/0!</v>
      </c>
      <c r="Q26" s="102" t="e">
        <f>'lum table 2002 raw data'!Q26/'lum table 2002 raw data'!F26</f>
        <v>#DIV/0!</v>
      </c>
      <c r="R26" s="103" t="e">
        <f>'lum table 2002 raw data'!R26/'lum table 2002 raw data'!F26</f>
        <v>#DIV/0!</v>
      </c>
      <c r="S26" s="104" t="e">
        <f>'lum table 2002 raw data'!S26/'lum table 2002 raw data'!F26</f>
        <v>#DIV/0!</v>
      </c>
    </row>
    <row r="27" spans="1:19" ht="8.25">
      <c r="A27" s="26">
        <f t="shared" si="1"/>
        <v>37410</v>
      </c>
      <c r="B27" s="27">
        <f t="shared" si="2"/>
        <v>37051</v>
      </c>
      <c r="C27" s="37">
        <f t="shared" si="3"/>
        <v>22</v>
      </c>
      <c r="D27" s="41">
        <v>6.05</v>
      </c>
      <c r="E27" s="42">
        <v>73</v>
      </c>
      <c r="F27" s="90">
        <f>'lum table 2002 raw data'!F27</f>
        <v>0</v>
      </c>
      <c r="G27" s="91">
        <f t="shared" si="0"/>
        <v>0</v>
      </c>
      <c r="H27" s="89">
        <f t="shared" si="5"/>
        <v>31.3975</v>
      </c>
      <c r="I27" s="99" t="e">
        <f>'lum table 2002 raw data'!J27/'lum table 2002 raw data'!F27</f>
        <v>#DIV/0!</v>
      </c>
      <c r="J27" s="99" t="e">
        <f>'lum table 2002 raw data'!I27/'lum table 2002 raw data'!J27</f>
        <v>#DIV/0!</v>
      </c>
      <c r="K27" s="99" t="e">
        <f>'lum table 2002 raw data'!L27/'lum table 2002 raw data'!F27</f>
        <v>#DIV/0!</v>
      </c>
      <c r="L27" s="99" t="e">
        <f>'lum table 2002 raw data'!K27/'lum table 2002 raw data'!L27</f>
        <v>#DIV/0!</v>
      </c>
      <c r="M27" s="93">
        <f>'lum table 2002 raw data'!M27</f>
        <v>0</v>
      </c>
      <c r="N27" s="100" t="e">
        <f>'lum table 2002 raw data'!N27/'lum table 2002 raw data'!F27</f>
        <v>#DIV/0!</v>
      </c>
      <c r="O27" s="95">
        <f>'lum table 2002 raw data'!O27</f>
        <v>0</v>
      </c>
      <c r="P27" s="101" t="e">
        <f>'lum table 2002 raw data'!P27/'lum table 2002 raw data'!F27</f>
        <v>#DIV/0!</v>
      </c>
      <c r="Q27" s="102" t="e">
        <f>'lum table 2002 raw data'!Q27/'lum table 2002 raw data'!F27</f>
        <v>#DIV/0!</v>
      </c>
      <c r="R27" s="103" t="e">
        <f>'lum table 2002 raw data'!R27/'lum table 2002 raw data'!F27</f>
        <v>#DIV/0!</v>
      </c>
      <c r="S27" s="104" t="e">
        <f>'lum table 2002 raw data'!S27/'lum table 2002 raw data'!F27</f>
        <v>#DIV/0!</v>
      </c>
    </row>
    <row r="28" spans="1:19" ht="8.25">
      <c r="A28" s="26">
        <f t="shared" si="1"/>
        <v>37417</v>
      </c>
      <c r="B28" s="27">
        <f t="shared" si="2"/>
        <v>37058</v>
      </c>
      <c r="C28" s="37">
        <f t="shared" si="3"/>
        <v>23</v>
      </c>
      <c r="D28" s="41">
        <v>6.05</v>
      </c>
      <c r="E28" s="42">
        <v>73</v>
      </c>
      <c r="F28" s="90">
        <f>'lum table 2002 raw data'!F28</f>
        <v>0</v>
      </c>
      <c r="G28" s="91">
        <f t="shared" si="0"/>
        <v>0</v>
      </c>
      <c r="H28" s="89">
        <f t="shared" si="5"/>
        <v>31.3975</v>
      </c>
      <c r="I28" s="99" t="e">
        <f>'lum table 2002 raw data'!J28/'lum table 2002 raw data'!F28</f>
        <v>#DIV/0!</v>
      </c>
      <c r="J28" s="99" t="e">
        <f>'lum table 2002 raw data'!I28/'lum table 2002 raw data'!J28</f>
        <v>#DIV/0!</v>
      </c>
      <c r="K28" s="99" t="e">
        <f>'lum table 2002 raw data'!L28/'lum table 2002 raw data'!F28</f>
        <v>#DIV/0!</v>
      </c>
      <c r="L28" s="99" t="e">
        <f>'lum table 2002 raw data'!K28/'lum table 2002 raw data'!L28</f>
        <v>#DIV/0!</v>
      </c>
      <c r="M28" s="93">
        <f>'lum table 2002 raw data'!M28</f>
        <v>0</v>
      </c>
      <c r="N28" s="100" t="e">
        <f>'lum table 2002 raw data'!N28/'lum table 2002 raw data'!F28</f>
        <v>#DIV/0!</v>
      </c>
      <c r="O28" s="95">
        <f>'lum table 2002 raw data'!O28</f>
        <v>0</v>
      </c>
      <c r="P28" s="101" t="e">
        <f>'lum table 2002 raw data'!P28/'lum table 2002 raw data'!F28</f>
        <v>#DIV/0!</v>
      </c>
      <c r="Q28" s="102" t="e">
        <f>'lum table 2002 raw data'!Q28/'lum table 2002 raw data'!F28</f>
        <v>#DIV/0!</v>
      </c>
      <c r="R28" s="103" t="e">
        <f>'lum table 2002 raw data'!R28/'lum table 2002 raw data'!F28</f>
        <v>#DIV/0!</v>
      </c>
      <c r="S28" s="104" t="e">
        <f>'lum table 2002 raw data'!S28/'lum table 2002 raw data'!F28</f>
        <v>#DIV/0!</v>
      </c>
    </row>
    <row r="29" spans="1:19" ht="8.25">
      <c r="A29" s="70">
        <f t="shared" si="1"/>
        <v>37424</v>
      </c>
      <c r="B29" s="71">
        <f t="shared" si="2"/>
        <v>37065</v>
      </c>
      <c r="C29" s="72">
        <f t="shared" si="3"/>
        <v>24</v>
      </c>
      <c r="D29" s="73">
        <v>6.05</v>
      </c>
      <c r="E29" s="74">
        <v>73</v>
      </c>
      <c r="F29" s="82">
        <f>'lum table 2002 raw data'!F29</f>
        <v>417</v>
      </c>
      <c r="G29" s="83">
        <f t="shared" si="0"/>
        <v>0.417</v>
      </c>
      <c r="H29" s="77">
        <f t="shared" si="5"/>
        <v>31.814500000000002</v>
      </c>
      <c r="I29" s="84">
        <f>'lum table 2002 raw data'!J29/'lum table 2002 raw data'!F29</f>
        <v>0.8657074340527577</v>
      </c>
      <c r="J29" s="84">
        <f>'lum table 2002 raw data'!I29/'lum table 2002 raw data'!J29</f>
        <v>0.5138504155124654</v>
      </c>
      <c r="K29" s="84">
        <f>'lum table 2002 raw data'!L29/'lum table 2002 raw data'!F29</f>
        <v>0.6119904076738609</v>
      </c>
      <c r="L29" s="84">
        <f>'lum table 2002 raw data'!K29/'lum table 2002 raw data'!L29</f>
        <v>0.4792319749216301</v>
      </c>
      <c r="M29" s="78">
        <f>'lum table 2002 raw data'!M29</f>
        <v>0.444</v>
      </c>
      <c r="N29" s="85">
        <f>'lum table 2002 raw data'!N29/'lum table 2002 raw data'!F29</f>
        <v>0.2786570743405276</v>
      </c>
      <c r="O29" s="75">
        <f>'lum table 2002 raw data'!O29</f>
        <v>9.4</v>
      </c>
      <c r="P29" s="86">
        <f>'lum table 2002 raw data'!P29/'lum table 2002 raw data'!F29</f>
        <v>0.1342925659472422</v>
      </c>
      <c r="Q29" s="78">
        <f>'lum table 2002 raw data'!Q29/'lum table 2002 raw data'!F29</f>
        <v>0.2654676258992806</v>
      </c>
      <c r="R29" s="87">
        <f>'lum table 2002 raw data'!R29/'lum table 2002 raw data'!F29</f>
        <v>0.016786570743405275</v>
      </c>
      <c r="S29" s="88">
        <f>'lum table 2002 raw data'!S29/'lum table 2002 raw data'!F29</f>
        <v>0.016786570743405275</v>
      </c>
    </row>
    <row r="30" spans="1:19" ht="8.25">
      <c r="A30" s="70">
        <f t="shared" si="1"/>
        <v>37431</v>
      </c>
      <c r="B30" s="71">
        <f t="shared" si="2"/>
        <v>37072</v>
      </c>
      <c r="C30" s="72">
        <f t="shared" si="3"/>
        <v>25</v>
      </c>
      <c r="D30" s="73">
        <v>6.05</v>
      </c>
      <c r="E30" s="74">
        <v>73</v>
      </c>
      <c r="F30" s="82">
        <f>'lum table 2002 raw data'!F30</f>
        <v>422.7</v>
      </c>
      <c r="G30" s="83">
        <f t="shared" si="0"/>
        <v>0.42269999999999996</v>
      </c>
      <c r="H30" s="77">
        <f>SUM(H29+G30)</f>
        <v>32.2372</v>
      </c>
      <c r="I30" s="84">
        <f>'lum table 2002 raw data'!J30/'lum table 2002 raw data'!F30</f>
        <v>0.6221906789685356</v>
      </c>
      <c r="J30" s="84">
        <f>'lum table 2002 raw data'!I30/'lum table 2002 raw data'!J30</f>
        <v>0.6159695817490495</v>
      </c>
      <c r="K30" s="84">
        <f>'lum table 2002 raw data'!L30/'lum table 2002 raw data'!F30</f>
        <v>0.6046841731724627</v>
      </c>
      <c r="L30" s="84">
        <f>'lum table 2002 raw data'!K30/'lum table 2002 raw data'!L30</f>
        <v>0.49413145539906106</v>
      </c>
      <c r="M30" s="78">
        <f>'lum table 2002 raw data'!M30</f>
        <v>0.586</v>
      </c>
      <c r="N30" s="85">
        <f>'lum table 2002 raw data'!N30/'lum table 2002 raw data'!F30</f>
        <v>0.2434350603264727</v>
      </c>
      <c r="O30" s="75">
        <f>'lum table 2002 raw data'!O30</f>
        <v>14.6</v>
      </c>
      <c r="P30" s="86">
        <f>'lum table 2002 raw data'!P30/'lum table 2002 raw data'!F30</f>
        <v>0.2829429855689614</v>
      </c>
      <c r="Q30" s="78">
        <f>'lum table 2002 raw data'!Q30/'lum table 2002 raw data'!F30</f>
        <v>0.23042346818074286</v>
      </c>
      <c r="R30" s="87">
        <f>'lum table 2002 raw data'!R30/'lum table 2002 raw data'!F30</f>
        <v>0.0333569907735983</v>
      </c>
      <c r="S30" s="88">
        <f>'lum table 2002 raw data'!S30/'lum table 2002 raw data'!F30</f>
        <v>0.1868937780932103</v>
      </c>
    </row>
    <row r="31" spans="1:19" ht="8.25">
      <c r="A31" s="26">
        <f t="shared" si="1"/>
        <v>37438</v>
      </c>
      <c r="B31" s="27">
        <f t="shared" si="2"/>
        <v>37079</v>
      </c>
      <c r="C31" s="37">
        <f t="shared" si="3"/>
        <v>26</v>
      </c>
      <c r="D31" s="41">
        <v>6.05</v>
      </c>
      <c r="E31" s="42">
        <v>73</v>
      </c>
      <c r="F31" s="61"/>
      <c r="G31" s="62"/>
      <c r="H31" s="57"/>
      <c r="I31" s="49"/>
      <c r="J31" s="49"/>
      <c r="K31" s="49"/>
      <c r="L31" s="49"/>
      <c r="M31" s="30"/>
      <c r="N31" s="11"/>
      <c r="O31" s="10"/>
      <c r="P31" s="20"/>
      <c r="Q31" s="30"/>
      <c r="R31" s="51"/>
      <c r="S31" s="52"/>
    </row>
    <row r="32" spans="1:19" ht="8.25">
      <c r="A32" s="26">
        <f t="shared" si="1"/>
        <v>37445</v>
      </c>
      <c r="B32" s="27">
        <f t="shared" si="2"/>
        <v>37086</v>
      </c>
      <c r="C32" s="37">
        <f t="shared" si="3"/>
        <v>27</v>
      </c>
      <c r="D32" s="41">
        <v>6.05</v>
      </c>
      <c r="E32" s="42">
        <v>73</v>
      </c>
      <c r="F32" s="61"/>
      <c r="G32" s="62"/>
      <c r="H32" s="57"/>
      <c r="I32" s="49"/>
      <c r="J32" s="49"/>
      <c r="K32" s="49"/>
      <c r="L32" s="49"/>
      <c r="M32" s="30"/>
      <c r="N32" s="11"/>
      <c r="O32" s="10"/>
      <c r="P32" s="20"/>
      <c r="Q32" s="30"/>
      <c r="R32" s="51"/>
      <c r="S32" s="52"/>
    </row>
    <row r="33" spans="1:19" ht="8.25">
      <c r="A33" s="26">
        <f t="shared" si="1"/>
        <v>37452</v>
      </c>
      <c r="B33" s="27">
        <f t="shared" si="2"/>
        <v>37093</v>
      </c>
      <c r="C33" s="37">
        <f t="shared" si="3"/>
        <v>28</v>
      </c>
      <c r="D33" s="41">
        <v>6.05</v>
      </c>
      <c r="E33" s="42">
        <v>73</v>
      </c>
      <c r="F33" s="61"/>
      <c r="G33" s="62"/>
      <c r="H33" s="57"/>
      <c r="I33" s="49"/>
      <c r="J33" s="49"/>
      <c r="K33" s="49"/>
      <c r="L33" s="49"/>
      <c r="M33" s="30"/>
      <c r="N33" s="11"/>
      <c r="O33" s="10"/>
      <c r="P33" s="20"/>
      <c r="Q33" s="30"/>
      <c r="R33" s="51"/>
      <c r="S33" s="52"/>
    </row>
    <row r="34" spans="1:19" ht="8.25">
      <c r="A34" s="26">
        <f t="shared" si="1"/>
        <v>37459</v>
      </c>
      <c r="B34" s="27">
        <f t="shared" si="2"/>
        <v>37100</v>
      </c>
      <c r="C34" s="37">
        <f t="shared" si="3"/>
        <v>29</v>
      </c>
      <c r="D34" s="41">
        <v>6.05</v>
      </c>
      <c r="E34" s="42">
        <v>73</v>
      </c>
      <c r="F34" s="61"/>
      <c r="G34" s="62"/>
      <c r="H34" s="57"/>
      <c r="I34" s="49"/>
      <c r="J34" s="49"/>
      <c r="K34" s="49"/>
      <c r="L34" s="49"/>
      <c r="M34" s="30"/>
      <c r="N34" s="11"/>
      <c r="O34" s="10"/>
      <c r="P34" s="20"/>
      <c r="Q34" s="30"/>
      <c r="R34" s="51"/>
      <c r="S34" s="52"/>
    </row>
    <row r="35" spans="1:19" ht="8.25">
      <c r="A35" s="26">
        <f t="shared" si="1"/>
        <v>37466</v>
      </c>
      <c r="B35" s="27">
        <f t="shared" si="2"/>
        <v>37107</v>
      </c>
      <c r="C35" s="37">
        <f t="shared" si="3"/>
        <v>30</v>
      </c>
      <c r="D35" s="41">
        <v>6.05</v>
      </c>
      <c r="E35" s="42">
        <v>73</v>
      </c>
      <c r="F35" s="61"/>
      <c r="G35" s="62"/>
      <c r="H35" s="57"/>
      <c r="I35" s="49"/>
      <c r="J35" s="49"/>
      <c r="K35" s="49"/>
      <c r="L35" s="49"/>
      <c r="M35" s="30"/>
      <c r="N35" s="11"/>
      <c r="O35" s="10"/>
      <c r="P35" s="20"/>
      <c r="Q35" s="30"/>
      <c r="R35" s="51"/>
      <c r="S35" s="52"/>
    </row>
    <row r="36" spans="1:19" ht="8.25">
      <c r="A36" s="26">
        <f t="shared" si="1"/>
        <v>37473</v>
      </c>
      <c r="B36" s="27">
        <f t="shared" si="2"/>
        <v>37114</v>
      </c>
      <c r="C36" s="37">
        <f t="shared" si="3"/>
        <v>31</v>
      </c>
      <c r="D36" s="41">
        <v>6.05</v>
      </c>
      <c r="E36" s="42">
        <v>73</v>
      </c>
      <c r="F36" s="61"/>
      <c r="G36" s="62"/>
      <c r="H36" s="57"/>
      <c r="I36" s="49"/>
      <c r="J36" s="49"/>
      <c r="K36" s="49"/>
      <c r="L36" s="49"/>
      <c r="M36" s="30"/>
      <c r="N36" s="11"/>
      <c r="O36" s="10"/>
      <c r="P36" s="20"/>
      <c r="Q36" s="30"/>
      <c r="R36" s="51"/>
      <c r="S36" s="52"/>
    </row>
    <row r="37" spans="1:19" ht="8.25">
      <c r="A37" s="26">
        <f t="shared" si="1"/>
        <v>37480</v>
      </c>
      <c r="B37" s="27">
        <f t="shared" si="2"/>
        <v>37121</v>
      </c>
      <c r="C37" s="37">
        <f t="shared" si="3"/>
        <v>32</v>
      </c>
      <c r="D37" s="41">
        <v>6.95</v>
      </c>
      <c r="E37" s="42">
        <v>111.1</v>
      </c>
      <c r="F37" s="61"/>
      <c r="G37" s="62"/>
      <c r="H37" s="57"/>
      <c r="I37" s="49"/>
      <c r="J37" s="49"/>
      <c r="K37" s="49"/>
      <c r="L37" s="49"/>
      <c r="M37" s="30"/>
      <c r="N37" s="11"/>
      <c r="O37" s="10"/>
      <c r="P37" s="20"/>
      <c r="Q37" s="30"/>
      <c r="R37" s="51"/>
      <c r="S37" s="52"/>
    </row>
    <row r="38" spans="1:19" ht="8.25">
      <c r="A38" s="26">
        <f t="shared" si="1"/>
        <v>37487</v>
      </c>
      <c r="B38" s="27">
        <f t="shared" si="2"/>
        <v>37128</v>
      </c>
      <c r="C38" s="37">
        <f t="shared" si="3"/>
        <v>33</v>
      </c>
      <c r="D38" s="41">
        <v>6.95</v>
      </c>
      <c r="E38" s="42">
        <v>111.1</v>
      </c>
      <c r="F38" s="61"/>
      <c r="G38" s="62"/>
      <c r="H38" s="57"/>
      <c r="I38" s="49"/>
      <c r="J38" s="49"/>
      <c r="K38" s="49"/>
      <c r="L38" s="49"/>
      <c r="M38" s="30"/>
      <c r="N38" s="11"/>
      <c r="O38" s="10"/>
      <c r="P38" s="20"/>
      <c r="Q38" s="30"/>
      <c r="R38" s="51"/>
      <c r="S38" s="52"/>
    </row>
    <row r="39" spans="1:19" ht="8.25">
      <c r="A39" s="26">
        <f aca="true" t="shared" si="6" ref="A39:A57">SUM(A38+7)</f>
        <v>37494</v>
      </c>
      <c r="B39" s="27">
        <f aca="true" t="shared" si="7" ref="B39:B57">SUM(B38+7)</f>
        <v>37135</v>
      </c>
      <c r="C39" s="37">
        <f aca="true" t="shared" si="8" ref="C39:C57">SUM(C38+1)</f>
        <v>34</v>
      </c>
      <c r="D39" s="41">
        <v>6.95</v>
      </c>
      <c r="E39" s="42">
        <v>111.1</v>
      </c>
      <c r="F39" s="61"/>
      <c r="G39" s="62"/>
      <c r="H39" s="57"/>
      <c r="I39" s="49"/>
      <c r="J39" s="49"/>
      <c r="K39" s="49"/>
      <c r="L39" s="49"/>
      <c r="M39" s="30"/>
      <c r="N39" s="11"/>
      <c r="O39" s="10"/>
      <c r="P39" s="20"/>
      <c r="Q39" s="30"/>
      <c r="R39" s="51"/>
      <c r="S39" s="52"/>
    </row>
    <row r="40" spans="1:19" ht="8.25">
      <c r="A40" s="26">
        <f t="shared" si="6"/>
        <v>37501</v>
      </c>
      <c r="B40" s="27">
        <f t="shared" si="7"/>
        <v>37142</v>
      </c>
      <c r="C40" s="37">
        <f t="shared" si="8"/>
        <v>35</v>
      </c>
      <c r="D40" s="41">
        <v>6.95</v>
      </c>
      <c r="E40" s="42">
        <v>111.1</v>
      </c>
      <c r="F40" s="61"/>
      <c r="G40" s="62"/>
      <c r="H40" s="57"/>
      <c r="I40" s="49"/>
      <c r="J40" s="49"/>
      <c r="K40" s="49"/>
      <c r="L40" s="49"/>
      <c r="M40" s="30"/>
      <c r="N40" s="11"/>
      <c r="O40" s="10"/>
      <c r="P40" s="20"/>
      <c r="Q40" s="30"/>
      <c r="R40" s="51"/>
      <c r="S40" s="52"/>
    </row>
    <row r="41" spans="1:19" ht="8.25">
      <c r="A41" s="26">
        <f t="shared" si="6"/>
        <v>37508</v>
      </c>
      <c r="B41" s="27">
        <f t="shared" si="7"/>
        <v>37149</v>
      </c>
      <c r="C41" s="37">
        <f t="shared" si="8"/>
        <v>36</v>
      </c>
      <c r="D41" s="41">
        <v>8.43</v>
      </c>
      <c r="E41" s="42">
        <v>141.9</v>
      </c>
      <c r="F41" s="61"/>
      <c r="G41" s="62"/>
      <c r="H41" s="57"/>
      <c r="I41" s="49"/>
      <c r="J41" s="49"/>
      <c r="K41" s="49"/>
      <c r="L41" s="49"/>
      <c r="M41" s="30"/>
      <c r="N41" s="11"/>
      <c r="O41" s="10"/>
      <c r="P41" s="20"/>
      <c r="Q41" s="30"/>
      <c r="R41" s="51"/>
      <c r="S41" s="52"/>
    </row>
    <row r="42" spans="1:19" ht="8.25">
      <c r="A42" s="26">
        <f t="shared" si="6"/>
        <v>37515</v>
      </c>
      <c r="B42" s="27">
        <f t="shared" si="7"/>
        <v>37156</v>
      </c>
      <c r="C42" s="37">
        <f t="shared" si="8"/>
        <v>37</v>
      </c>
      <c r="D42" s="41">
        <v>8.43</v>
      </c>
      <c r="E42" s="42">
        <v>141.9</v>
      </c>
      <c r="F42" s="61"/>
      <c r="G42" s="62"/>
      <c r="H42" s="57"/>
      <c r="I42" s="49"/>
      <c r="J42" s="49"/>
      <c r="K42" s="49"/>
      <c r="L42" s="49"/>
      <c r="M42" s="30"/>
      <c r="N42" s="11"/>
      <c r="O42" s="10"/>
      <c r="P42" s="20"/>
      <c r="Q42" s="30"/>
      <c r="R42" s="51"/>
      <c r="S42" s="52"/>
    </row>
    <row r="43" spans="1:19" ht="8.25">
      <c r="A43" s="26">
        <f t="shared" si="6"/>
        <v>37522</v>
      </c>
      <c r="B43" s="27">
        <f t="shared" si="7"/>
        <v>37163</v>
      </c>
      <c r="C43" s="37">
        <f t="shared" si="8"/>
        <v>38</v>
      </c>
      <c r="D43" s="41">
        <v>8.43</v>
      </c>
      <c r="E43" s="42">
        <v>141.9</v>
      </c>
      <c r="F43" s="61"/>
      <c r="G43" s="62"/>
      <c r="H43" s="57"/>
      <c r="I43" s="49"/>
      <c r="J43" s="49"/>
      <c r="K43" s="49"/>
      <c r="L43" s="49"/>
      <c r="M43" s="30"/>
      <c r="N43" s="11"/>
      <c r="O43" s="10"/>
      <c r="P43" s="20"/>
      <c r="Q43" s="30"/>
      <c r="R43" s="51"/>
      <c r="S43" s="52"/>
    </row>
    <row r="44" spans="1:19" ht="8.25">
      <c r="A44" s="26">
        <f t="shared" si="6"/>
        <v>37529</v>
      </c>
      <c r="B44" s="27">
        <f t="shared" si="7"/>
        <v>37170</v>
      </c>
      <c r="C44" s="37">
        <f t="shared" si="8"/>
        <v>39</v>
      </c>
      <c r="D44" s="41">
        <v>8.43</v>
      </c>
      <c r="E44" s="42">
        <v>141.9</v>
      </c>
      <c r="F44" s="61"/>
      <c r="G44" s="62"/>
      <c r="H44" s="57"/>
      <c r="I44" s="49"/>
      <c r="J44" s="49"/>
      <c r="K44" s="49"/>
      <c r="L44" s="49"/>
      <c r="M44" s="30"/>
      <c r="N44" s="11"/>
      <c r="O44" s="10"/>
      <c r="P44" s="20"/>
      <c r="Q44" s="30"/>
      <c r="R44" s="51"/>
      <c r="S44" s="52"/>
    </row>
    <row r="45" spans="1:19" ht="8.25">
      <c r="A45" s="26">
        <f t="shared" si="6"/>
        <v>37536</v>
      </c>
      <c r="B45" s="27">
        <f t="shared" si="7"/>
        <v>37177</v>
      </c>
      <c r="C45" s="37">
        <f t="shared" si="8"/>
        <v>40</v>
      </c>
      <c r="D45" s="41">
        <v>8.43</v>
      </c>
      <c r="E45" s="42">
        <v>141.9</v>
      </c>
      <c r="F45" s="61"/>
      <c r="G45" s="62"/>
      <c r="H45" s="57"/>
      <c r="I45" s="49"/>
      <c r="J45" s="49"/>
      <c r="K45" s="49"/>
      <c r="L45" s="49"/>
      <c r="M45" s="30"/>
      <c r="N45" s="11"/>
      <c r="O45" s="10"/>
      <c r="P45" s="20"/>
      <c r="Q45" s="30"/>
      <c r="R45" s="51"/>
      <c r="S45" s="52"/>
    </row>
    <row r="46" spans="1:19" ht="8.25">
      <c r="A46" s="26">
        <f t="shared" si="6"/>
        <v>37543</v>
      </c>
      <c r="B46" s="27">
        <f t="shared" si="7"/>
        <v>37184</v>
      </c>
      <c r="C46" s="37">
        <f t="shared" si="8"/>
        <v>41</v>
      </c>
      <c r="D46" s="41">
        <v>9.87</v>
      </c>
      <c r="E46" s="42">
        <v>178</v>
      </c>
      <c r="F46" s="61"/>
      <c r="G46" s="62"/>
      <c r="H46" s="57"/>
      <c r="I46" s="49"/>
      <c r="J46" s="49"/>
      <c r="K46" s="49"/>
      <c r="L46" s="49"/>
      <c r="M46" s="30"/>
      <c r="N46" s="11"/>
      <c r="O46" s="10"/>
      <c r="P46" s="20"/>
      <c r="Q46" s="30"/>
      <c r="R46" s="51"/>
      <c r="S46" s="52"/>
    </row>
    <row r="47" spans="1:19" ht="8.25">
      <c r="A47" s="26">
        <f t="shared" si="6"/>
        <v>37550</v>
      </c>
      <c r="B47" s="27">
        <f t="shared" si="7"/>
        <v>37191</v>
      </c>
      <c r="C47" s="37">
        <f t="shared" si="8"/>
        <v>42</v>
      </c>
      <c r="D47" s="41">
        <v>9.87</v>
      </c>
      <c r="E47" s="42">
        <v>178</v>
      </c>
      <c r="F47" s="61"/>
      <c r="G47" s="62"/>
      <c r="H47" s="57"/>
      <c r="I47" s="49"/>
      <c r="J47" s="49"/>
      <c r="K47" s="49"/>
      <c r="L47" s="49"/>
      <c r="M47" s="30"/>
      <c r="N47" s="11"/>
      <c r="O47" s="10"/>
      <c r="P47" s="20"/>
      <c r="Q47" s="30"/>
      <c r="R47" s="51"/>
      <c r="S47" s="52"/>
    </row>
    <row r="48" spans="1:19" ht="8.25">
      <c r="A48" s="26">
        <f t="shared" si="6"/>
        <v>37557</v>
      </c>
      <c r="B48" s="27">
        <f t="shared" si="7"/>
        <v>37198</v>
      </c>
      <c r="C48" s="37">
        <f t="shared" si="8"/>
        <v>43</v>
      </c>
      <c r="D48" s="41">
        <v>9.87</v>
      </c>
      <c r="E48" s="42">
        <v>178</v>
      </c>
      <c r="F48" s="61"/>
      <c r="G48" s="62"/>
      <c r="H48" s="57"/>
      <c r="I48" s="49"/>
      <c r="J48" s="49"/>
      <c r="K48" s="49"/>
      <c r="L48" s="49"/>
      <c r="M48" s="30"/>
      <c r="N48" s="11"/>
      <c r="O48" s="10"/>
      <c r="P48" s="20"/>
      <c r="Q48" s="30"/>
      <c r="R48" s="51"/>
      <c r="S48" s="52"/>
    </row>
    <row r="49" spans="1:19" ht="8.25">
      <c r="A49" s="26">
        <f t="shared" si="6"/>
        <v>37564</v>
      </c>
      <c r="B49" s="27">
        <f t="shared" si="7"/>
        <v>37205</v>
      </c>
      <c r="C49" s="37">
        <f t="shared" si="8"/>
        <v>44</v>
      </c>
      <c r="D49" s="41">
        <v>9.87</v>
      </c>
      <c r="E49" s="42">
        <v>178</v>
      </c>
      <c r="F49" s="61"/>
      <c r="G49" s="62"/>
      <c r="H49" s="57"/>
      <c r="I49" s="49"/>
      <c r="J49" s="49"/>
      <c r="K49" s="49"/>
      <c r="L49" s="49"/>
      <c r="M49" s="30"/>
      <c r="N49" s="11"/>
      <c r="O49" s="10"/>
      <c r="P49" s="20"/>
      <c r="Q49" s="30"/>
      <c r="R49" s="51"/>
      <c r="S49" s="52"/>
    </row>
    <row r="50" spans="1:19" ht="8.25">
      <c r="A50" s="26">
        <f t="shared" si="6"/>
        <v>37571</v>
      </c>
      <c r="B50" s="27">
        <f t="shared" si="7"/>
        <v>37212</v>
      </c>
      <c r="C50" s="37">
        <f t="shared" si="8"/>
        <v>45</v>
      </c>
      <c r="D50" s="41">
        <v>13</v>
      </c>
      <c r="E50" s="42">
        <v>221.7</v>
      </c>
      <c r="F50" s="61"/>
      <c r="G50" s="62"/>
      <c r="H50" s="57"/>
      <c r="I50" s="49"/>
      <c r="J50" s="49"/>
      <c r="K50" s="49"/>
      <c r="L50" s="49"/>
      <c r="M50" s="30"/>
      <c r="N50" s="11"/>
      <c r="O50" s="10"/>
      <c r="P50" s="20"/>
      <c r="Q50" s="30"/>
      <c r="R50" s="51"/>
      <c r="S50" s="52"/>
    </row>
    <row r="51" spans="1:19" ht="8.25">
      <c r="A51" s="26">
        <f t="shared" si="6"/>
        <v>37578</v>
      </c>
      <c r="B51" s="27">
        <f t="shared" si="7"/>
        <v>37219</v>
      </c>
      <c r="C51" s="37">
        <f t="shared" si="8"/>
        <v>46</v>
      </c>
      <c r="D51" s="41">
        <v>13</v>
      </c>
      <c r="E51" s="42">
        <v>221.7</v>
      </c>
      <c r="F51" s="61"/>
      <c r="G51" s="62"/>
      <c r="H51" s="57"/>
      <c r="I51" s="49"/>
      <c r="J51" s="49"/>
      <c r="K51" s="49"/>
      <c r="L51" s="49"/>
      <c r="M51" s="30"/>
      <c r="N51" s="11"/>
      <c r="O51" s="10"/>
      <c r="P51" s="20"/>
      <c r="Q51" s="30"/>
      <c r="R51" s="51"/>
      <c r="S51" s="52"/>
    </row>
    <row r="52" spans="1:19" ht="8.25">
      <c r="A52" s="26">
        <f t="shared" si="6"/>
        <v>37585</v>
      </c>
      <c r="B52" s="27">
        <f t="shared" si="7"/>
        <v>37226</v>
      </c>
      <c r="C52" s="37">
        <f t="shared" si="8"/>
        <v>47</v>
      </c>
      <c r="D52" s="41">
        <v>13</v>
      </c>
      <c r="E52" s="42">
        <v>251.4</v>
      </c>
      <c r="F52" s="61"/>
      <c r="G52" s="62"/>
      <c r="H52" s="57"/>
      <c r="I52" s="49"/>
      <c r="J52" s="49"/>
      <c r="K52" s="49"/>
      <c r="L52" s="49"/>
      <c r="M52" s="30"/>
      <c r="N52" s="11"/>
      <c r="O52" s="10"/>
      <c r="P52" s="20"/>
      <c r="Q52" s="30"/>
      <c r="R52" s="51"/>
      <c r="S52" s="52"/>
    </row>
    <row r="53" spans="1:19" ht="8.25">
      <c r="A53" s="26">
        <f t="shared" si="6"/>
        <v>37592</v>
      </c>
      <c r="B53" s="27">
        <f t="shared" si="7"/>
        <v>37233</v>
      </c>
      <c r="C53" s="37">
        <f t="shared" si="8"/>
        <v>48</v>
      </c>
      <c r="D53" s="41">
        <v>13</v>
      </c>
      <c r="E53" s="42">
        <v>251.4</v>
      </c>
      <c r="F53" s="61"/>
      <c r="G53" s="62"/>
      <c r="H53" s="57"/>
      <c r="I53" s="49"/>
      <c r="J53" s="49"/>
      <c r="K53" s="49"/>
      <c r="L53" s="49"/>
      <c r="M53" s="30"/>
      <c r="N53" s="11"/>
      <c r="O53" s="10"/>
      <c r="P53" s="20"/>
      <c r="Q53" s="30"/>
      <c r="R53" s="51"/>
      <c r="S53" s="52"/>
    </row>
    <row r="54" spans="1:19" ht="8.25">
      <c r="A54" s="26">
        <f t="shared" si="6"/>
        <v>37599</v>
      </c>
      <c r="B54" s="27">
        <f t="shared" si="7"/>
        <v>37240</v>
      </c>
      <c r="C54" s="37">
        <f t="shared" si="8"/>
        <v>49</v>
      </c>
      <c r="D54" s="41">
        <v>13</v>
      </c>
      <c r="E54" s="42">
        <v>251.4</v>
      </c>
      <c r="F54" s="61"/>
      <c r="G54" s="62"/>
      <c r="H54" s="57"/>
      <c r="I54" s="49"/>
      <c r="J54" s="49"/>
      <c r="K54" s="49"/>
      <c r="L54" s="49"/>
      <c r="M54" s="30"/>
      <c r="N54" s="11"/>
      <c r="O54" s="10"/>
      <c r="P54" s="20"/>
      <c r="Q54" s="30"/>
      <c r="R54" s="51"/>
      <c r="S54" s="52"/>
    </row>
    <row r="55" spans="1:19" ht="8.25">
      <c r="A55" s="26">
        <f t="shared" si="6"/>
        <v>37606</v>
      </c>
      <c r="B55" s="27">
        <f t="shared" si="7"/>
        <v>37247</v>
      </c>
      <c r="C55" s="37">
        <f t="shared" si="8"/>
        <v>50</v>
      </c>
      <c r="D55" s="41">
        <v>13</v>
      </c>
      <c r="E55" s="42">
        <v>251.4</v>
      </c>
      <c r="F55" s="61"/>
      <c r="G55" s="62"/>
      <c r="H55" s="57"/>
      <c r="I55" s="49"/>
      <c r="J55" s="49"/>
      <c r="K55" s="49"/>
      <c r="L55" s="49"/>
      <c r="M55" s="30"/>
      <c r="N55" s="11"/>
      <c r="O55" s="10"/>
      <c r="P55" s="20"/>
      <c r="Q55" s="30"/>
      <c r="R55" s="51"/>
      <c r="S55" s="52"/>
    </row>
    <row r="56" spans="1:19" ht="8.25">
      <c r="A56" s="26">
        <f t="shared" si="6"/>
        <v>37613</v>
      </c>
      <c r="B56" s="27">
        <f t="shared" si="7"/>
        <v>37254</v>
      </c>
      <c r="C56" s="37">
        <f t="shared" si="8"/>
        <v>51</v>
      </c>
      <c r="D56" s="41">
        <v>13</v>
      </c>
      <c r="E56" s="42">
        <v>251.4</v>
      </c>
      <c r="F56" s="61"/>
      <c r="G56" s="62"/>
      <c r="H56" s="57"/>
      <c r="I56" s="49"/>
      <c r="J56" s="49"/>
      <c r="K56" s="49"/>
      <c r="L56" s="49"/>
      <c r="M56" s="30"/>
      <c r="N56" s="11"/>
      <c r="O56" s="10"/>
      <c r="P56" s="20"/>
      <c r="Q56" s="30"/>
      <c r="R56" s="51"/>
      <c r="S56" s="52"/>
    </row>
    <row r="57" spans="1:19" ht="9" thickBot="1">
      <c r="A57" s="28">
        <f t="shared" si="6"/>
        <v>37620</v>
      </c>
      <c r="B57" s="21">
        <f t="shared" si="7"/>
        <v>37261</v>
      </c>
      <c r="C57" s="38">
        <f t="shared" si="8"/>
        <v>52</v>
      </c>
      <c r="D57" s="43">
        <v>16.75</v>
      </c>
      <c r="E57" s="44">
        <v>307.2</v>
      </c>
      <c r="F57" s="22"/>
      <c r="G57" s="47"/>
      <c r="H57" s="58"/>
      <c r="I57" s="23"/>
      <c r="J57" s="23"/>
      <c r="K57" s="23"/>
      <c r="L57" s="23"/>
      <c r="M57" s="31"/>
      <c r="N57" s="23"/>
      <c r="O57" s="22"/>
      <c r="P57" s="24"/>
      <c r="Q57" s="31"/>
      <c r="R57" s="53"/>
      <c r="S57" s="54"/>
    </row>
    <row r="58" spans="1:12" ht="8.25">
      <c r="A58" s="9"/>
      <c r="B58" s="9"/>
      <c r="C58" s="8"/>
      <c r="D58" s="8"/>
      <c r="E58" s="8"/>
      <c r="F58" s="8"/>
      <c r="G58" s="8"/>
      <c r="H58" s="8"/>
      <c r="I58" s="8"/>
      <c r="J58" s="8"/>
      <c r="K58" s="12"/>
      <c r="L58" s="13"/>
    </row>
    <row r="59" spans="1:12" ht="8.25" customHeight="1">
      <c r="A59" s="105"/>
      <c r="B59" s="106" t="s">
        <v>38</v>
      </c>
      <c r="C59" s="106"/>
      <c r="D59" s="106"/>
      <c r="E59" s="106"/>
      <c r="F59" s="106"/>
      <c r="G59" s="106"/>
      <c r="H59" s="8"/>
      <c r="I59" s="8"/>
      <c r="J59" s="8"/>
      <c r="K59" s="12"/>
      <c r="L59" s="13"/>
    </row>
    <row r="60" spans="1:12" ht="8.25">
      <c r="A60" s="9"/>
      <c r="B60" s="9"/>
      <c r="C60" s="8"/>
      <c r="D60" s="8"/>
      <c r="E60" s="8"/>
      <c r="F60" s="8"/>
      <c r="G60" s="8"/>
      <c r="H60" s="8"/>
      <c r="I60" s="8"/>
      <c r="J60" s="8"/>
      <c r="K60" s="12"/>
      <c r="L60" s="13"/>
    </row>
    <row r="61" spans="1:12" ht="8.25">
      <c r="A61" s="9"/>
      <c r="B61" s="9"/>
      <c r="C61" s="8"/>
      <c r="D61" s="8"/>
      <c r="E61" s="8"/>
      <c r="F61" s="8"/>
      <c r="G61" s="8"/>
      <c r="H61" s="8"/>
      <c r="I61" s="8"/>
      <c r="J61" s="8"/>
      <c r="K61" s="12"/>
      <c r="L61" s="13"/>
    </row>
    <row r="62" spans="1:12" ht="8.25">
      <c r="A62" s="9"/>
      <c r="B62" s="9"/>
      <c r="C62" s="8"/>
      <c r="D62" s="8"/>
      <c r="E62" s="8"/>
      <c r="F62" s="8"/>
      <c r="G62" s="8"/>
      <c r="H62" s="8"/>
      <c r="I62" s="8"/>
      <c r="J62" s="8"/>
      <c r="K62" s="12"/>
      <c r="L62" s="13"/>
    </row>
    <row r="63" spans="1:12" ht="8.25">
      <c r="A63" s="9"/>
      <c r="B63" s="9"/>
      <c r="C63" s="8"/>
      <c r="D63" s="8"/>
      <c r="E63" s="8"/>
      <c r="F63" s="8"/>
      <c r="G63" s="8"/>
      <c r="H63" s="8"/>
      <c r="I63" s="8"/>
      <c r="J63" s="8"/>
      <c r="K63" s="12"/>
      <c r="L63" s="13"/>
    </row>
    <row r="64" spans="1:12" ht="8.25">
      <c r="A64" s="9"/>
      <c r="B64" s="9"/>
      <c r="C64" s="8"/>
      <c r="D64" s="8"/>
      <c r="E64" s="8"/>
      <c r="F64" s="8"/>
      <c r="G64" s="8"/>
      <c r="H64" s="8"/>
      <c r="I64" s="8"/>
      <c r="J64" s="8"/>
      <c r="K64" s="12"/>
      <c r="L64" s="13"/>
    </row>
    <row r="65" spans="1:12" ht="8.25">
      <c r="A65" s="9"/>
      <c r="B65" s="9"/>
      <c r="C65" s="8"/>
      <c r="D65" s="8"/>
      <c r="E65" s="8"/>
      <c r="F65" s="8"/>
      <c r="G65" s="8"/>
      <c r="H65" s="8"/>
      <c r="I65" s="8"/>
      <c r="J65" s="8"/>
      <c r="K65" s="12"/>
      <c r="L65" s="13"/>
    </row>
  </sheetData>
  <mergeCells count="10">
    <mergeCell ref="B59:G59"/>
    <mergeCell ref="A1:S1"/>
    <mergeCell ref="A2:S2"/>
    <mergeCell ref="R4:S4"/>
    <mergeCell ref="F4:H4"/>
    <mergeCell ref="A4:C4"/>
    <mergeCell ref="P4:Q4"/>
    <mergeCell ref="D4:E4"/>
    <mergeCell ref="N4:O4"/>
    <mergeCell ref="I4:M4"/>
  </mergeCells>
  <printOptions horizontalCentered="1"/>
  <pageMargins left="0.25" right="0.25" top="0.25" bottom="0.4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workbookViewId="0" topLeftCell="A3">
      <selection activeCell="S30" sqref="S30"/>
    </sheetView>
  </sheetViews>
  <sheetFormatPr defaultColWidth="9.140625" defaultRowHeight="12.75"/>
  <cols>
    <col min="1" max="2" width="6.7109375" style="2" customWidth="1"/>
    <col min="3" max="3" width="3.7109375" style="2" bestFit="1" customWidth="1"/>
    <col min="4" max="4" width="7.421875" style="2" customWidth="1"/>
    <col min="5" max="5" width="7.8515625" style="15" customWidth="1"/>
    <col min="6" max="6" width="6.140625" style="15" customWidth="1"/>
    <col min="7" max="9" width="5.8515625" style="15" customWidth="1"/>
    <col min="10" max="10" width="6.28125" style="15" customWidth="1"/>
    <col min="11" max="11" width="5.8515625" style="15" customWidth="1"/>
    <col min="12" max="12" width="6.28125" style="15" customWidth="1"/>
    <col min="13" max="13" width="6.421875" style="15" customWidth="1"/>
    <col min="14" max="14" width="6.8515625" style="15" customWidth="1"/>
    <col min="15" max="15" width="7.00390625" style="15" customWidth="1"/>
    <col min="16" max="16" width="7.421875" style="15" customWidth="1"/>
    <col min="17" max="17" width="6.421875" style="15" customWidth="1"/>
    <col min="18" max="18" width="6.140625" style="15" customWidth="1"/>
    <col min="19" max="19" width="7.7109375" style="15" customWidth="1"/>
    <col min="20" max="21" width="9.421875" style="2" customWidth="1"/>
    <col min="22" max="16384" width="9.140625" style="2" customWidth="1"/>
  </cols>
  <sheetData>
    <row r="1" spans="1:19" s="1" customFormat="1" ht="12.75">
      <c r="A1" s="107" t="s">
        <v>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1" customFormat="1" ht="12.75">
      <c r="A2" s="108" t="s">
        <v>37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ht="9" thickBot="1">
      <c r="N3" s="16"/>
    </row>
    <row r="4" spans="1:20" ht="35.25" customHeight="1" thickBot="1">
      <c r="A4" s="131" t="s">
        <v>0</v>
      </c>
      <c r="B4" s="132"/>
      <c r="C4" s="132"/>
      <c r="D4" s="129" t="s">
        <v>13</v>
      </c>
      <c r="E4" s="130"/>
      <c r="F4" s="133" t="s">
        <v>26</v>
      </c>
      <c r="G4" s="125"/>
      <c r="H4" s="126"/>
      <c r="I4" s="134" t="s">
        <v>23</v>
      </c>
      <c r="J4" s="135"/>
      <c r="K4" s="135"/>
      <c r="L4" s="135"/>
      <c r="M4" s="136"/>
      <c r="N4" s="123" t="s">
        <v>10</v>
      </c>
      <c r="O4" s="124"/>
      <c r="P4" s="125" t="s">
        <v>11</v>
      </c>
      <c r="Q4" s="126"/>
      <c r="R4" s="127" t="s">
        <v>12</v>
      </c>
      <c r="S4" s="128"/>
      <c r="T4"/>
    </row>
    <row r="5" spans="1:21" s="7" customFormat="1" ht="41.25" customHeight="1" thickBot="1">
      <c r="A5" s="32" t="s">
        <v>1</v>
      </c>
      <c r="B5" s="33" t="s">
        <v>2</v>
      </c>
      <c r="C5" s="33" t="s">
        <v>4</v>
      </c>
      <c r="D5" s="39" t="s">
        <v>28</v>
      </c>
      <c r="E5" s="40" t="s">
        <v>29</v>
      </c>
      <c r="F5" s="55" t="s">
        <v>27</v>
      </c>
      <c r="G5" s="35" t="s">
        <v>28</v>
      </c>
      <c r="H5" s="36" t="s">
        <v>29</v>
      </c>
      <c r="I5" s="33" t="s">
        <v>15</v>
      </c>
      <c r="J5" s="33" t="s">
        <v>24</v>
      </c>
      <c r="K5" s="34" t="s">
        <v>16</v>
      </c>
      <c r="L5" s="33" t="s">
        <v>24</v>
      </c>
      <c r="M5" s="34" t="s">
        <v>5</v>
      </c>
      <c r="N5" s="65" t="s">
        <v>17</v>
      </c>
      <c r="O5" s="66" t="s">
        <v>18</v>
      </c>
      <c r="P5" s="35" t="s">
        <v>19</v>
      </c>
      <c r="Q5" s="36" t="s">
        <v>20</v>
      </c>
      <c r="R5" s="33" t="s">
        <v>21</v>
      </c>
      <c r="S5" s="67" t="s">
        <v>22</v>
      </c>
      <c r="T5"/>
      <c r="U5" s="6"/>
    </row>
    <row r="6" spans="1:19" ht="8.25">
      <c r="A6" s="26">
        <v>37263</v>
      </c>
      <c r="B6" s="27">
        <v>36904</v>
      </c>
      <c r="C6" s="37">
        <v>1</v>
      </c>
      <c r="D6" s="41">
        <v>1.65</v>
      </c>
      <c r="E6" s="42">
        <v>0</v>
      </c>
      <c r="F6" s="10">
        <v>578.1</v>
      </c>
      <c r="G6" s="46">
        <f aca="true" t="shared" si="0" ref="G6:G30">F6/1000</f>
        <v>0.5781000000000001</v>
      </c>
      <c r="H6" s="56">
        <v>1.033</v>
      </c>
      <c r="I6" s="10">
        <v>256.3</v>
      </c>
      <c r="J6" s="10">
        <v>538.2</v>
      </c>
      <c r="K6" s="10">
        <v>234.4</v>
      </c>
      <c r="L6" s="10">
        <v>528.6</v>
      </c>
      <c r="M6" s="30">
        <v>0.521</v>
      </c>
      <c r="N6" s="17">
        <v>181.8</v>
      </c>
      <c r="O6" s="59">
        <v>3.7</v>
      </c>
      <c r="P6" s="10">
        <v>39.9</v>
      </c>
      <c r="Q6" s="10">
        <v>10.7</v>
      </c>
      <c r="R6" s="17">
        <v>6.7</v>
      </c>
      <c r="S6" s="45">
        <v>12.1</v>
      </c>
    </row>
    <row r="7" spans="1:19" ht="8.25">
      <c r="A7" s="26">
        <f aca="true" t="shared" si="1" ref="A7:A38">SUM(A6+7)</f>
        <v>37270</v>
      </c>
      <c r="B7" s="27">
        <f aca="true" t="shared" si="2" ref="B7:B38">SUM(B6+7)</f>
        <v>36911</v>
      </c>
      <c r="C7" s="37">
        <f aca="true" t="shared" si="3" ref="C7:C38">SUM(C6+1)</f>
        <v>2</v>
      </c>
      <c r="D7" s="41">
        <v>1.65</v>
      </c>
      <c r="E7" s="42">
        <v>0</v>
      </c>
      <c r="F7" s="10">
        <v>863.2</v>
      </c>
      <c r="G7" s="46">
        <f t="shared" si="0"/>
        <v>0.8632000000000001</v>
      </c>
      <c r="H7" s="57">
        <f>SUM(H6+G7)</f>
        <v>1.8961999999999999</v>
      </c>
      <c r="I7" s="10">
        <v>273.9</v>
      </c>
      <c r="J7" s="10">
        <v>711</v>
      </c>
      <c r="K7" s="10">
        <v>256.7</v>
      </c>
      <c r="L7" s="10">
        <v>695.1</v>
      </c>
      <c r="M7" s="30">
        <v>0.439</v>
      </c>
      <c r="N7" s="17">
        <v>184.5</v>
      </c>
      <c r="O7" s="59">
        <v>3.4</v>
      </c>
      <c r="P7" s="10">
        <v>152.2</v>
      </c>
      <c r="Q7" s="10">
        <v>47.6</v>
      </c>
      <c r="R7" s="17">
        <v>56</v>
      </c>
      <c r="S7" s="45">
        <v>59.9</v>
      </c>
    </row>
    <row r="8" spans="1:19" ht="8.25">
      <c r="A8" s="26">
        <f t="shared" si="1"/>
        <v>37277</v>
      </c>
      <c r="B8" s="27">
        <f t="shared" si="2"/>
        <v>36918</v>
      </c>
      <c r="C8" s="37">
        <f t="shared" si="3"/>
        <v>3</v>
      </c>
      <c r="D8" s="41">
        <v>1.65</v>
      </c>
      <c r="E8" s="42">
        <v>0</v>
      </c>
      <c r="F8" s="10">
        <v>422.9</v>
      </c>
      <c r="G8" s="46">
        <f t="shared" si="0"/>
        <v>0.4229</v>
      </c>
      <c r="H8" s="57">
        <f aca="true" t="shared" si="4" ref="H8:H29">SUM(H7+G8)</f>
        <v>2.3190999999999997</v>
      </c>
      <c r="I8" s="10">
        <v>112.1</v>
      </c>
      <c r="J8" s="10">
        <v>351</v>
      </c>
      <c r="K8" s="10">
        <v>101.4</v>
      </c>
      <c r="L8" s="10">
        <v>317.6</v>
      </c>
      <c r="M8" s="30">
        <v>0.36</v>
      </c>
      <c r="N8" s="17">
        <v>85.2</v>
      </c>
      <c r="O8" s="59">
        <v>4.3</v>
      </c>
      <c r="P8" s="10">
        <v>71.9</v>
      </c>
      <c r="Q8" s="10">
        <v>38.2</v>
      </c>
      <c r="R8" s="17">
        <v>6.8</v>
      </c>
      <c r="S8" s="45">
        <v>6.8</v>
      </c>
    </row>
    <row r="9" spans="1:19" ht="8.25">
      <c r="A9" s="26">
        <f t="shared" si="1"/>
        <v>37284</v>
      </c>
      <c r="B9" s="27">
        <f t="shared" si="2"/>
        <v>36925</v>
      </c>
      <c r="C9" s="37">
        <f t="shared" si="3"/>
        <v>4</v>
      </c>
      <c r="D9" s="41">
        <v>1.65</v>
      </c>
      <c r="E9" s="42">
        <v>0</v>
      </c>
      <c r="F9" s="10">
        <v>1778.6</v>
      </c>
      <c r="G9" s="46">
        <f t="shared" si="0"/>
        <v>1.7786</v>
      </c>
      <c r="H9" s="57">
        <f t="shared" si="4"/>
        <v>4.0977</v>
      </c>
      <c r="I9" s="10">
        <v>775.8</v>
      </c>
      <c r="J9" s="10">
        <v>1569.1</v>
      </c>
      <c r="K9" s="10">
        <v>744.3</v>
      </c>
      <c r="L9" s="10">
        <v>1503.8</v>
      </c>
      <c r="M9" s="30">
        <v>0.478</v>
      </c>
      <c r="N9" s="17">
        <v>565.1</v>
      </c>
      <c r="O9" s="59">
        <v>9.3</v>
      </c>
      <c r="P9" s="10">
        <v>209.5</v>
      </c>
      <c r="Q9" s="10">
        <v>26.6</v>
      </c>
      <c r="R9" s="17">
        <v>70.3</v>
      </c>
      <c r="S9" s="45">
        <v>70.3</v>
      </c>
    </row>
    <row r="10" spans="1:19" ht="8.25">
      <c r="A10" s="26">
        <f t="shared" si="1"/>
        <v>37291</v>
      </c>
      <c r="B10" s="27">
        <f t="shared" si="2"/>
        <v>36932</v>
      </c>
      <c r="C10" s="37">
        <f t="shared" si="3"/>
        <v>5</v>
      </c>
      <c r="D10" s="41">
        <v>1.65</v>
      </c>
      <c r="E10" s="42">
        <v>0</v>
      </c>
      <c r="F10" s="10">
        <v>1693.9</v>
      </c>
      <c r="G10" s="46">
        <f t="shared" si="0"/>
        <v>1.6939000000000002</v>
      </c>
      <c r="H10" s="57">
        <f t="shared" si="4"/>
        <v>5.7916</v>
      </c>
      <c r="I10" s="10">
        <v>973.3</v>
      </c>
      <c r="J10" s="10">
        <v>1559.5</v>
      </c>
      <c r="K10" s="10">
        <v>951.2</v>
      </c>
      <c r="L10" s="10">
        <v>1500.4</v>
      </c>
      <c r="M10" s="30">
        <v>0.602</v>
      </c>
      <c r="N10" s="17">
        <v>757.9</v>
      </c>
      <c r="O10" s="59">
        <v>15.2</v>
      </c>
      <c r="P10" s="10">
        <v>134.4</v>
      </c>
      <c r="Q10" s="10">
        <v>25.3</v>
      </c>
      <c r="R10" s="17">
        <v>35.6</v>
      </c>
      <c r="S10" s="45">
        <v>35.6</v>
      </c>
    </row>
    <row r="11" spans="1:19" ht="8.25">
      <c r="A11" s="26">
        <f t="shared" si="1"/>
        <v>37298</v>
      </c>
      <c r="B11" s="27">
        <f t="shared" si="2"/>
        <v>36939</v>
      </c>
      <c r="C11" s="37">
        <f t="shared" si="3"/>
        <v>6</v>
      </c>
      <c r="D11" s="41">
        <v>2.53</v>
      </c>
      <c r="E11" s="42">
        <v>10.6</v>
      </c>
      <c r="F11" s="10">
        <v>1187.6</v>
      </c>
      <c r="G11" s="46">
        <f t="shared" si="0"/>
        <v>1.1876</v>
      </c>
      <c r="H11" s="57">
        <f t="shared" si="4"/>
        <v>6.9792</v>
      </c>
      <c r="I11" s="10">
        <v>629.6</v>
      </c>
      <c r="J11" s="10">
        <v>1060.7</v>
      </c>
      <c r="K11" s="10">
        <v>625.3</v>
      </c>
      <c r="L11" s="10">
        <v>1033.3</v>
      </c>
      <c r="M11" s="30">
        <v>0.624</v>
      </c>
      <c r="N11" s="17">
        <v>575.5</v>
      </c>
      <c r="O11" s="59">
        <v>24</v>
      </c>
      <c r="P11" s="10">
        <v>126.9</v>
      </c>
      <c r="Q11" s="10">
        <v>90.8</v>
      </c>
      <c r="R11" s="17">
        <v>82.3</v>
      </c>
      <c r="S11" s="45">
        <v>82.3</v>
      </c>
    </row>
    <row r="12" spans="1:19" ht="8.25">
      <c r="A12" s="26">
        <f t="shared" si="1"/>
        <v>37305</v>
      </c>
      <c r="B12" s="27">
        <f t="shared" si="2"/>
        <v>36946</v>
      </c>
      <c r="C12" s="37">
        <f t="shared" si="3"/>
        <v>7</v>
      </c>
      <c r="D12" s="41">
        <v>2.53</v>
      </c>
      <c r="E12" s="42">
        <v>10.6</v>
      </c>
      <c r="F12" s="10">
        <v>904.4</v>
      </c>
      <c r="G12" s="46">
        <f t="shared" si="0"/>
        <v>0.9044</v>
      </c>
      <c r="H12" s="57">
        <f t="shared" si="4"/>
        <v>7.8835999999999995</v>
      </c>
      <c r="I12" s="10">
        <v>427.7</v>
      </c>
      <c r="J12" s="10">
        <v>780.7</v>
      </c>
      <c r="K12" s="10">
        <v>426.1</v>
      </c>
      <c r="L12" s="10">
        <v>777</v>
      </c>
      <c r="M12" s="30">
        <v>0.53</v>
      </c>
      <c r="N12" s="17">
        <v>393</v>
      </c>
      <c r="O12" s="59">
        <v>21.4</v>
      </c>
      <c r="P12" s="10">
        <v>123.6</v>
      </c>
      <c r="Q12" s="10">
        <v>18.8</v>
      </c>
      <c r="R12" s="17">
        <v>11.4</v>
      </c>
      <c r="S12" s="45">
        <v>23</v>
      </c>
    </row>
    <row r="13" spans="1:19" ht="8.25">
      <c r="A13" s="26">
        <f t="shared" si="1"/>
        <v>37312</v>
      </c>
      <c r="B13" s="27">
        <f t="shared" si="2"/>
        <v>36953</v>
      </c>
      <c r="C13" s="37">
        <f t="shared" si="3"/>
        <v>8</v>
      </c>
      <c r="D13" s="41">
        <v>2.96</v>
      </c>
      <c r="E13" s="42">
        <v>15.7</v>
      </c>
      <c r="F13" s="10">
        <v>1565.1</v>
      </c>
      <c r="G13" s="46">
        <f t="shared" si="0"/>
        <v>1.5651</v>
      </c>
      <c r="H13" s="57">
        <f t="shared" si="4"/>
        <v>9.448699999999999</v>
      </c>
      <c r="I13" s="10">
        <v>556.8</v>
      </c>
      <c r="J13" s="10">
        <v>1326.3</v>
      </c>
      <c r="K13" s="10">
        <v>527.8</v>
      </c>
      <c r="L13" s="10">
        <v>1295.3</v>
      </c>
      <c r="M13" s="30">
        <v>0.415</v>
      </c>
      <c r="N13" s="17">
        <v>488.7</v>
      </c>
      <c r="O13" s="59">
        <v>12.3</v>
      </c>
      <c r="P13" s="10">
        <v>238.8</v>
      </c>
      <c r="Q13" s="10">
        <v>97.2</v>
      </c>
      <c r="R13" s="17">
        <v>48.4</v>
      </c>
      <c r="S13" s="45">
        <v>48.4</v>
      </c>
    </row>
    <row r="14" spans="1:19" ht="8.25">
      <c r="A14" s="26">
        <f t="shared" si="1"/>
        <v>37319</v>
      </c>
      <c r="B14" s="27">
        <f t="shared" si="2"/>
        <v>36960</v>
      </c>
      <c r="C14" s="37">
        <f t="shared" si="3"/>
        <v>9</v>
      </c>
      <c r="D14" s="41">
        <v>2.96</v>
      </c>
      <c r="E14" s="42">
        <v>15.7</v>
      </c>
      <c r="F14" s="10">
        <v>451.3</v>
      </c>
      <c r="G14" s="46">
        <f t="shared" si="0"/>
        <v>0.45130000000000003</v>
      </c>
      <c r="H14" s="57">
        <f t="shared" si="4"/>
        <v>9.899999999999999</v>
      </c>
      <c r="I14" s="10">
        <v>137.1</v>
      </c>
      <c r="J14" s="10">
        <v>209.7</v>
      </c>
      <c r="K14" s="10">
        <v>136.2</v>
      </c>
      <c r="L14" s="10">
        <v>205.9</v>
      </c>
      <c r="M14" s="30">
        <v>0.655</v>
      </c>
      <c r="N14" s="17">
        <v>127.6</v>
      </c>
      <c r="O14" s="59">
        <v>14.3</v>
      </c>
      <c r="P14" s="10">
        <v>74.9</v>
      </c>
      <c r="Q14" s="10">
        <v>202.5</v>
      </c>
      <c r="R14" s="17">
        <v>21.4</v>
      </c>
      <c r="S14" s="45">
        <v>228</v>
      </c>
    </row>
    <row r="15" spans="1:19" ht="8.25">
      <c r="A15" s="26">
        <f t="shared" si="1"/>
        <v>37326</v>
      </c>
      <c r="B15" s="27">
        <f t="shared" si="2"/>
        <v>36967</v>
      </c>
      <c r="C15" s="37">
        <f t="shared" si="3"/>
        <v>10</v>
      </c>
      <c r="D15" s="41">
        <v>3.67</v>
      </c>
      <c r="E15" s="42">
        <v>21.6</v>
      </c>
      <c r="F15" s="10">
        <v>1141.1</v>
      </c>
      <c r="G15" s="46">
        <f t="shared" si="0"/>
        <v>1.1411</v>
      </c>
      <c r="H15" s="57">
        <f t="shared" si="4"/>
        <v>11.041099999999998</v>
      </c>
      <c r="I15" s="10">
        <v>667.7</v>
      </c>
      <c r="J15" s="10">
        <v>1047.3</v>
      </c>
      <c r="K15" s="10">
        <v>547.6</v>
      </c>
      <c r="L15" s="10">
        <v>879</v>
      </c>
      <c r="M15" s="30">
        <v>0.649</v>
      </c>
      <c r="N15" s="17">
        <v>517.9</v>
      </c>
      <c r="O15" s="59">
        <v>15.2</v>
      </c>
      <c r="P15" s="10">
        <v>93.8</v>
      </c>
      <c r="Q15" s="10">
        <v>203.1</v>
      </c>
      <c r="R15" s="17">
        <v>25.5</v>
      </c>
      <c r="S15" s="45">
        <v>25.5</v>
      </c>
    </row>
    <row r="16" spans="1:19" ht="8.25">
      <c r="A16" s="26">
        <f t="shared" si="1"/>
        <v>37333</v>
      </c>
      <c r="B16" s="27">
        <f t="shared" si="2"/>
        <v>36974</v>
      </c>
      <c r="C16" s="37">
        <f t="shared" si="3"/>
        <v>11</v>
      </c>
      <c r="D16" s="41">
        <v>3.67</v>
      </c>
      <c r="E16" s="42">
        <v>21.6</v>
      </c>
      <c r="F16" s="10">
        <v>1595</v>
      </c>
      <c r="G16" s="46">
        <f t="shared" si="0"/>
        <v>1.595</v>
      </c>
      <c r="H16" s="57">
        <f t="shared" si="4"/>
        <v>12.636099999999999</v>
      </c>
      <c r="I16" s="10">
        <v>796.1</v>
      </c>
      <c r="J16" s="10">
        <v>1294.2</v>
      </c>
      <c r="K16" s="10">
        <v>792.1</v>
      </c>
      <c r="L16" s="10">
        <v>1267.3</v>
      </c>
      <c r="M16" s="30">
        <v>0.672</v>
      </c>
      <c r="N16" s="17">
        <v>770</v>
      </c>
      <c r="O16" s="59">
        <v>16.6</v>
      </c>
      <c r="P16" s="10">
        <v>300.6</v>
      </c>
      <c r="Q16" s="10">
        <v>136.8</v>
      </c>
      <c r="R16" s="17">
        <v>163.2</v>
      </c>
      <c r="S16" s="45">
        <v>194</v>
      </c>
    </row>
    <row r="17" spans="1:19" ht="8.25">
      <c r="A17" s="26">
        <f t="shared" si="1"/>
        <v>37340</v>
      </c>
      <c r="B17" s="27">
        <f t="shared" si="2"/>
        <v>36981</v>
      </c>
      <c r="C17" s="37">
        <f t="shared" si="3"/>
        <v>12</v>
      </c>
      <c r="D17" s="41">
        <v>3.67</v>
      </c>
      <c r="E17" s="42">
        <v>21.6</v>
      </c>
      <c r="F17" s="10">
        <v>1720.4</v>
      </c>
      <c r="G17" s="46">
        <f t="shared" si="0"/>
        <v>1.7204000000000002</v>
      </c>
      <c r="H17" s="57">
        <f t="shared" si="4"/>
        <v>14.356499999999999</v>
      </c>
      <c r="I17" s="10">
        <v>786.3</v>
      </c>
      <c r="J17" s="10">
        <v>1461.9</v>
      </c>
      <c r="K17" s="10">
        <v>731.5</v>
      </c>
      <c r="L17" s="10">
        <v>1293.3</v>
      </c>
      <c r="M17" s="30">
        <v>0.587</v>
      </c>
      <c r="N17" s="17">
        <v>688.7</v>
      </c>
      <c r="O17" s="59">
        <v>15.7</v>
      </c>
      <c r="P17" s="10">
        <v>236.4</v>
      </c>
      <c r="Q17" s="10">
        <v>304.7</v>
      </c>
      <c r="R17" s="17">
        <v>87.1</v>
      </c>
      <c r="S17" s="45">
        <v>298.8</v>
      </c>
    </row>
    <row r="18" spans="1:19" ht="8.25">
      <c r="A18" s="26">
        <f t="shared" si="1"/>
        <v>37347</v>
      </c>
      <c r="B18" s="27">
        <f t="shared" si="2"/>
        <v>36988</v>
      </c>
      <c r="C18" s="37">
        <f t="shared" si="3"/>
        <v>13</v>
      </c>
      <c r="D18" s="41">
        <v>3.67</v>
      </c>
      <c r="E18" s="42">
        <v>21.6</v>
      </c>
      <c r="F18" s="10">
        <v>1828.3</v>
      </c>
      <c r="G18" s="46">
        <f t="shared" si="0"/>
        <v>1.8283</v>
      </c>
      <c r="H18" s="57">
        <f t="shared" si="4"/>
        <v>16.1848</v>
      </c>
      <c r="I18" s="10">
        <v>789.1</v>
      </c>
      <c r="J18" s="10">
        <v>1512.7</v>
      </c>
      <c r="K18" s="10">
        <v>775.1</v>
      </c>
      <c r="L18" s="10">
        <v>1324.6</v>
      </c>
      <c r="M18" s="30">
        <v>0.608</v>
      </c>
      <c r="N18" s="17">
        <v>719.9</v>
      </c>
      <c r="O18" s="59">
        <v>16.7</v>
      </c>
      <c r="P18" s="10">
        <v>315.7</v>
      </c>
      <c r="Q18" s="10">
        <v>435.4</v>
      </c>
      <c r="R18" s="17">
        <v>35.3</v>
      </c>
      <c r="S18" s="45">
        <v>176.9</v>
      </c>
    </row>
    <row r="19" spans="1:19" ht="8.25">
      <c r="A19" s="26">
        <f t="shared" si="1"/>
        <v>37354</v>
      </c>
      <c r="B19" s="27">
        <f t="shared" si="2"/>
        <v>36995</v>
      </c>
      <c r="C19" s="37">
        <f t="shared" si="3"/>
        <v>14</v>
      </c>
      <c r="D19" s="41">
        <v>3.67</v>
      </c>
      <c r="E19" s="42">
        <v>21.6</v>
      </c>
      <c r="F19" s="10">
        <v>1322.9</v>
      </c>
      <c r="G19" s="46">
        <f t="shared" si="0"/>
        <v>1.3229000000000002</v>
      </c>
      <c r="H19" s="57">
        <f t="shared" si="4"/>
        <v>17.5077</v>
      </c>
      <c r="I19" s="10">
        <v>507.7</v>
      </c>
      <c r="J19" s="10">
        <v>952.5</v>
      </c>
      <c r="K19" s="10">
        <v>424.6</v>
      </c>
      <c r="L19" s="10">
        <v>907.6</v>
      </c>
      <c r="M19" s="30">
        <v>0.517</v>
      </c>
      <c r="N19" s="17">
        <v>409.2</v>
      </c>
      <c r="O19" s="59">
        <v>15.8</v>
      </c>
      <c r="P19" s="10">
        <v>232.6</v>
      </c>
      <c r="Q19" s="10">
        <v>370.2</v>
      </c>
      <c r="R19" s="17">
        <v>15.8</v>
      </c>
      <c r="S19" s="45">
        <v>170.8</v>
      </c>
    </row>
    <row r="20" spans="1:19" ht="8.25">
      <c r="A20" s="26">
        <f t="shared" si="1"/>
        <v>37361</v>
      </c>
      <c r="B20" s="27">
        <f t="shared" si="2"/>
        <v>37002</v>
      </c>
      <c r="C20" s="37">
        <f t="shared" si="3"/>
        <v>15</v>
      </c>
      <c r="D20" s="41">
        <v>4.38</v>
      </c>
      <c r="E20" s="42">
        <v>37.9</v>
      </c>
      <c r="F20" s="10">
        <v>924.8</v>
      </c>
      <c r="G20" s="46">
        <f t="shared" si="0"/>
        <v>0.9248</v>
      </c>
      <c r="H20" s="57">
        <f t="shared" si="4"/>
        <v>18.4325</v>
      </c>
      <c r="I20" s="10">
        <v>508.4</v>
      </c>
      <c r="J20" s="10">
        <v>873.2</v>
      </c>
      <c r="K20" s="10">
        <v>495.1</v>
      </c>
      <c r="L20" s="10">
        <v>824.5</v>
      </c>
      <c r="M20" s="30">
        <v>0.572</v>
      </c>
      <c r="N20" s="17">
        <v>439.7</v>
      </c>
      <c r="O20" s="59">
        <v>15</v>
      </c>
      <c r="P20" s="10">
        <v>51.7</v>
      </c>
      <c r="Q20" s="10">
        <v>63.5</v>
      </c>
      <c r="R20" s="17">
        <v>14.8</v>
      </c>
      <c r="S20" s="45">
        <v>63.6</v>
      </c>
    </row>
    <row r="21" spans="1:19" ht="8.25">
      <c r="A21" s="26">
        <f t="shared" si="1"/>
        <v>37368</v>
      </c>
      <c r="B21" s="27">
        <f t="shared" si="2"/>
        <v>37009</v>
      </c>
      <c r="C21" s="37">
        <f t="shared" si="3"/>
        <v>16</v>
      </c>
      <c r="D21" s="41">
        <v>4.38</v>
      </c>
      <c r="E21" s="42">
        <v>37.9</v>
      </c>
      <c r="F21" s="10">
        <v>2849.7</v>
      </c>
      <c r="G21" s="46">
        <f t="shared" si="0"/>
        <v>2.8497</v>
      </c>
      <c r="H21" s="57">
        <f t="shared" si="4"/>
        <v>21.2822</v>
      </c>
      <c r="I21" s="10">
        <v>1298.4</v>
      </c>
      <c r="J21" s="15">
        <v>2137.4</v>
      </c>
      <c r="K21" s="10">
        <v>1071.4</v>
      </c>
      <c r="L21" s="15">
        <v>1970.9</v>
      </c>
      <c r="M21" s="30">
        <v>0.552</v>
      </c>
      <c r="N21" s="17">
        <v>975</v>
      </c>
      <c r="O21" s="59">
        <v>17</v>
      </c>
      <c r="P21" s="10">
        <v>469.3</v>
      </c>
      <c r="Q21" s="10">
        <v>698.7</v>
      </c>
      <c r="R21" s="17">
        <v>190.2</v>
      </c>
      <c r="S21" s="45">
        <v>514</v>
      </c>
    </row>
    <row r="22" spans="1:19" ht="8.25">
      <c r="A22" s="26">
        <f t="shared" si="1"/>
        <v>37375</v>
      </c>
      <c r="B22" s="27">
        <f t="shared" si="2"/>
        <v>37016</v>
      </c>
      <c r="C22" s="37">
        <f t="shared" si="3"/>
        <v>17</v>
      </c>
      <c r="D22" s="41">
        <v>5.32</v>
      </c>
      <c r="E22" s="42">
        <v>49.5</v>
      </c>
      <c r="F22" s="10">
        <v>2768.1</v>
      </c>
      <c r="G22" s="46">
        <f t="shared" si="0"/>
        <v>2.7681</v>
      </c>
      <c r="H22" s="57">
        <f t="shared" si="4"/>
        <v>24.0503</v>
      </c>
      <c r="I22" s="10">
        <v>1164</v>
      </c>
      <c r="J22" s="10">
        <v>1986.3</v>
      </c>
      <c r="K22" s="10">
        <v>838.3</v>
      </c>
      <c r="L22" s="10">
        <v>1791.7</v>
      </c>
      <c r="M22" s="30">
        <v>0.488</v>
      </c>
      <c r="N22" s="17">
        <v>775.3</v>
      </c>
      <c r="O22" s="59">
        <v>16.9</v>
      </c>
      <c r="P22" s="10">
        <v>400</v>
      </c>
      <c r="Q22" s="10">
        <v>734.1</v>
      </c>
      <c r="R22" s="17">
        <v>79</v>
      </c>
      <c r="S22" s="45">
        <v>558</v>
      </c>
    </row>
    <row r="23" spans="1:19" ht="8.25">
      <c r="A23" s="26">
        <f t="shared" si="1"/>
        <v>37382</v>
      </c>
      <c r="B23" s="27">
        <f t="shared" si="2"/>
        <v>37023</v>
      </c>
      <c r="C23" s="37">
        <f t="shared" si="3"/>
        <v>18</v>
      </c>
      <c r="D23" s="41">
        <v>5.32</v>
      </c>
      <c r="E23" s="42">
        <v>49.5</v>
      </c>
      <c r="F23" s="10">
        <v>3468</v>
      </c>
      <c r="G23" s="46">
        <f t="shared" si="0"/>
        <v>3.468</v>
      </c>
      <c r="H23" s="57">
        <f t="shared" si="4"/>
        <v>27.5183</v>
      </c>
      <c r="I23" s="10">
        <v>1676.4</v>
      </c>
      <c r="J23" s="10">
        <v>2777</v>
      </c>
      <c r="K23" s="10">
        <v>1475.5</v>
      </c>
      <c r="L23" s="10">
        <v>2729.8</v>
      </c>
      <c r="M23" s="30">
        <v>0.547</v>
      </c>
      <c r="N23" s="17">
        <v>1227.6</v>
      </c>
      <c r="O23" s="59">
        <v>20.5</v>
      </c>
      <c r="P23" s="10">
        <v>419</v>
      </c>
      <c r="Q23" s="10">
        <v>660.1</v>
      </c>
      <c r="R23" s="17">
        <v>251.7</v>
      </c>
      <c r="S23" s="45">
        <v>465.3</v>
      </c>
    </row>
    <row r="24" spans="1:19" ht="8.25">
      <c r="A24" s="70">
        <f t="shared" si="1"/>
        <v>37389</v>
      </c>
      <c r="B24" s="71">
        <f t="shared" si="2"/>
        <v>37030</v>
      </c>
      <c r="C24" s="72">
        <f t="shared" si="3"/>
        <v>19</v>
      </c>
      <c r="D24" s="73">
        <v>5.32</v>
      </c>
      <c r="E24" s="74">
        <v>49.5</v>
      </c>
      <c r="F24" s="75">
        <v>2296.1</v>
      </c>
      <c r="G24" s="76">
        <f t="shared" si="0"/>
        <v>2.2961</v>
      </c>
      <c r="H24" s="77">
        <f t="shared" si="4"/>
        <v>29.8144</v>
      </c>
      <c r="I24" s="75">
        <v>1161.3</v>
      </c>
      <c r="J24" s="75">
        <v>2044.9</v>
      </c>
      <c r="K24" s="75">
        <v>1094.6</v>
      </c>
      <c r="L24" s="75">
        <v>2012.2</v>
      </c>
      <c r="M24" s="78">
        <v>0.481</v>
      </c>
      <c r="N24" s="79">
        <v>1068.2</v>
      </c>
      <c r="O24" s="80">
        <v>15.9</v>
      </c>
      <c r="P24" s="75">
        <v>251.2</v>
      </c>
      <c r="Q24" s="75">
        <v>159</v>
      </c>
      <c r="R24" s="79">
        <v>87.7</v>
      </c>
      <c r="S24" s="81">
        <v>87.7</v>
      </c>
    </row>
    <row r="25" spans="1:19" ht="8.25">
      <c r="A25" s="26">
        <f t="shared" si="1"/>
        <v>37396</v>
      </c>
      <c r="B25" s="27">
        <f t="shared" si="2"/>
        <v>37037</v>
      </c>
      <c r="C25" s="37">
        <f t="shared" si="3"/>
        <v>20</v>
      </c>
      <c r="D25" s="41">
        <v>5.32</v>
      </c>
      <c r="E25" s="42">
        <v>49.5</v>
      </c>
      <c r="F25" s="10">
        <v>1583.1</v>
      </c>
      <c r="G25" s="46">
        <f t="shared" si="0"/>
        <v>1.5831</v>
      </c>
      <c r="H25" s="89">
        <f t="shared" si="4"/>
        <v>31.3975</v>
      </c>
      <c r="I25" s="10">
        <v>680.1</v>
      </c>
      <c r="J25" s="10">
        <v>1206.3</v>
      </c>
      <c r="K25" s="10">
        <v>455.4</v>
      </c>
      <c r="L25" s="10">
        <v>821.9</v>
      </c>
      <c r="M25" s="30">
        <v>0.523</v>
      </c>
      <c r="N25" s="17">
        <v>435.6</v>
      </c>
      <c r="O25" s="59">
        <v>15.2</v>
      </c>
      <c r="P25" s="10">
        <v>311.8</v>
      </c>
      <c r="Q25" s="10">
        <v>352.1</v>
      </c>
      <c r="R25" s="17">
        <v>147</v>
      </c>
      <c r="S25" s="45">
        <v>359.7</v>
      </c>
    </row>
    <row r="26" spans="1:19" ht="8.25">
      <c r="A26" s="26">
        <f t="shared" si="1"/>
        <v>37403</v>
      </c>
      <c r="B26" s="27">
        <f t="shared" si="2"/>
        <v>37044</v>
      </c>
      <c r="C26" s="37">
        <f t="shared" si="3"/>
        <v>21</v>
      </c>
      <c r="D26" s="41">
        <v>6.05</v>
      </c>
      <c r="E26" s="42">
        <v>73</v>
      </c>
      <c r="F26" s="10"/>
      <c r="G26" s="46">
        <f t="shared" si="0"/>
        <v>0</v>
      </c>
      <c r="H26" s="89">
        <f t="shared" si="4"/>
        <v>31.3975</v>
      </c>
      <c r="I26" s="10"/>
      <c r="J26" s="10"/>
      <c r="K26" s="10"/>
      <c r="L26" s="10"/>
      <c r="M26" s="30"/>
      <c r="N26" s="17"/>
      <c r="O26" s="59"/>
      <c r="P26" s="10"/>
      <c r="Q26" s="10"/>
      <c r="R26" s="17"/>
      <c r="S26" s="45"/>
    </row>
    <row r="27" spans="1:19" ht="8.25">
      <c r="A27" s="26">
        <f t="shared" si="1"/>
        <v>37410</v>
      </c>
      <c r="B27" s="27">
        <f t="shared" si="2"/>
        <v>37051</v>
      </c>
      <c r="C27" s="37">
        <f t="shared" si="3"/>
        <v>22</v>
      </c>
      <c r="D27" s="41">
        <v>6.05</v>
      </c>
      <c r="E27" s="42">
        <v>73</v>
      </c>
      <c r="F27" s="10"/>
      <c r="G27" s="46">
        <f t="shared" si="0"/>
        <v>0</v>
      </c>
      <c r="H27" s="89">
        <f t="shared" si="4"/>
        <v>31.3975</v>
      </c>
      <c r="I27" s="10"/>
      <c r="J27" s="10"/>
      <c r="K27" s="10"/>
      <c r="L27" s="10"/>
      <c r="M27" s="30"/>
      <c r="N27" s="17"/>
      <c r="O27" s="59"/>
      <c r="P27" s="10"/>
      <c r="Q27" s="10"/>
      <c r="R27" s="17"/>
      <c r="S27" s="45"/>
    </row>
    <row r="28" spans="1:19" ht="8.25">
      <c r="A28" s="26">
        <f t="shared" si="1"/>
        <v>37417</v>
      </c>
      <c r="B28" s="27">
        <f t="shared" si="2"/>
        <v>37058</v>
      </c>
      <c r="C28" s="37">
        <f t="shared" si="3"/>
        <v>23</v>
      </c>
      <c r="D28" s="41">
        <v>6.05</v>
      </c>
      <c r="E28" s="42">
        <v>73</v>
      </c>
      <c r="F28" s="10"/>
      <c r="G28" s="46">
        <f t="shared" si="0"/>
        <v>0</v>
      </c>
      <c r="H28" s="89">
        <f t="shared" si="4"/>
        <v>31.3975</v>
      </c>
      <c r="I28" s="10"/>
      <c r="J28" s="10"/>
      <c r="K28" s="10"/>
      <c r="L28" s="10"/>
      <c r="M28" s="30"/>
      <c r="N28" s="17"/>
      <c r="O28" s="59"/>
      <c r="P28" s="10"/>
      <c r="Q28" s="10"/>
      <c r="R28" s="17"/>
      <c r="S28" s="45"/>
    </row>
    <row r="29" spans="1:19" ht="8.25">
      <c r="A29" s="70">
        <f t="shared" si="1"/>
        <v>37424</v>
      </c>
      <c r="B29" s="71">
        <f t="shared" si="2"/>
        <v>37065</v>
      </c>
      <c r="C29" s="72">
        <f t="shared" si="3"/>
        <v>24</v>
      </c>
      <c r="D29" s="73">
        <v>6.05</v>
      </c>
      <c r="E29" s="74">
        <v>73</v>
      </c>
      <c r="F29" s="75">
        <v>417</v>
      </c>
      <c r="G29" s="76">
        <f t="shared" si="0"/>
        <v>0.417</v>
      </c>
      <c r="H29" s="77">
        <f t="shared" si="4"/>
        <v>31.814500000000002</v>
      </c>
      <c r="I29" s="75">
        <v>185.5</v>
      </c>
      <c r="J29" s="75">
        <v>361</v>
      </c>
      <c r="K29" s="75">
        <v>122.3</v>
      </c>
      <c r="L29" s="75">
        <v>255.2</v>
      </c>
      <c r="M29" s="78">
        <v>0.444</v>
      </c>
      <c r="N29" s="79">
        <v>116.2</v>
      </c>
      <c r="O29" s="80">
        <v>9.4</v>
      </c>
      <c r="P29" s="75">
        <v>56</v>
      </c>
      <c r="Q29" s="75">
        <v>110.7</v>
      </c>
      <c r="R29" s="79">
        <v>7</v>
      </c>
      <c r="S29" s="81">
        <v>7</v>
      </c>
    </row>
    <row r="30" spans="1:19" ht="8.25">
      <c r="A30" s="70">
        <f t="shared" si="1"/>
        <v>37431</v>
      </c>
      <c r="B30" s="71">
        <f t="shared" si="2"/>
        <v>37072</v>
      </c>
      <c r="C30" s="72">
        <f t="shared" si="3"/>
        <v>25</v>
      </c>
      <c r="D30" s="73">
        <v>6.05</v>
      </c>
      <c r="E30" s="74">
        <v>73</v>
      </c>
      <c r="F30" s="75">
        <v>422.7</v>
      </c>
      <c r="G30" s="76">
        <f t="shared" si="0"/>
        <v>0.42269999999999996</v>
      </c>
      <c r="H30" s="77">
        <f>SUM(H29+G30)</f>
        <v>32.2372</v>
      </c>
      <c r="I30" s="75">
        <v>162</v>
      </c>
      <c r="J30" s="75">
        <v>263</v>
      </c>
      <c r="K30" s="75">
        <v>126.3</v>
      </c>
      <c r="L30" s="75">
        <v>255.6</v>
      </c>
      <c r="M30" s="78">
        <v>0.586</v>
      </c>
      <c r="N30" s="79">
        <v>102.9</v>
      </c>
      <c r="O30" s="80">
        <v>14.6</v>
      </c>
      <c r="P30" s="75">
        <v>119.6</v>
      </c>
      <c r="Q30" s="75">
        <v>97.4</v>
      </c>
      <c r="R30" s="79">
        <v>14.1</v>
      </c>
      <c r="S30" s="81">
        <v>79</v>
      </c>
    </row>
    <row r="31" spans="1:19" ht="8.25">
      <c r="A31" s="26">
        <f t="shared" si="1"/>
        <v>37438</v>
      </c>
      <c r="B31" s="27">
        <f t="shared" si="2"/>
        <v>37079</v>
      </c>
      <c r="C31" s="37">
        <f t="shared" si="3"/>
        <v>26</v>
      </c>
      <c r="D31" s="41">
        <v>6.05</v>
      </c>
      <c r="E31" s="42">
        <v>73</v>
      </c>
      <c r="F31" s="10"/>
      <c r="G31" s="46"/>
      <c r="H31" s="57"/>
      <c r="I31" s="10"/>
      <c r="J31" s="10"/>
      <c r="K31" s="10"/>
      <c r="L31" s="10"/>
      <c r="M31" s="30"/>
      <c r="N31" s="17"/>
      <c r="O31" s="59"/>
      <c r="P31" s="10"/>
      <c r="Q31" s="10"/>
      <c r="R31" s="17"/>
      <c r="S31" s="45"/>
    </row>
    <row r="32" spans="1:19" ht="8.25">
      <c r="A32" s="26">
        <f t="shared" si="1"/>
        <v>37445</v>
      </c>
      <c r="B32" s="27">
        <f t="shared" si="2"/>
        <v>37086</v>
      </c>
      <c r="C32" s="37">
        <f t="shared" si="3"/>
        <v>27</v>
      </c>
      <c r="D32" s="41">
        <v>6.05</v>
      </c>
      <c r="E32" s="42">
        <v>73</v>
      </c>
      <c r="F32" s="10"/>
      <c r="G32" s="46"/>
      <c r="H32" s="57"/>
      <c r="I32" s="10"/>
      <c r="J32" s="10"/>
      <c r="K32" s="10"/>
      <c r="L32" s="10"/>
      <c r="M32" s="30"/>
      <c r="N32" s="17"/>
      <c r="O32" s="59"/>
      <c r="P32" s="10"/>
      <c r="Q32" s="10"/>
      <c r="R32" s="17"/>
      <c r="S32" s="45"/>
    </row>
    <row r="33" spans="1:19" ht="8.25">
      <c r="A33" s="26">
        <f t="shared" si="1"/>
        <v>37452</v>
      </c>
      <c r="B33" s="27">
        <f t="shared" si="2"/>
        <v>37093</v>
      </c>
      <c r="C33" s="37">
        <f t="shared" si="3"/>
        <v>28</v>
      </c>
      <c r="D33" s="41">
        <v>6.05</v>
      </c>
      <c r="E33" s="42">
        <v>73</v>
      </c>
      <c r="F33" s="10"/>
      <c r="G33" s="46"/>
      <c r="H33" s="57"/>
      <c r="I33" s="10"/>
      <c r="J33" s="10"/>
      <c r="K33" s="10"/>
      <c r="L33" s="10"/>
      <c r="M33" s="30"/>
      <c r="N33" s="17"/>
      <c r="O33" s="59"/>
      <c r="P33" s="10"/>
      <c r="Q33" s="10"/>
      <c r="R33" s="17"/>
      <c r="S33" s="45"/>
    </row>
    <row r="34" spans="1:19" ht="8.25">
      <c r="A34" s="26">
        <f t="shared" si="1"/>
        <v>37459</v>
      </c>
      <c r="B34" s="27">
        <f t="shared" si="2"/>
        <v>37100</v>
      </c>
      <c r="C34" s="37">
        <f t="shared" si="3"/>
        <v>29</v>
      </c>
      <c r="D34" s="41">
        <v>6.05</v>
      </c>
      <c r="E34" s="42">
        <v>73</v>
      </c>
      <c r="F34" s="10"/>
      <c r="G34" s="46"/>
      <c r="H34" s="57"/>
      <c r="I34" s="10"/>
      <c r="J34" s="10"/>
      <c r="K34" s="10"/>
      <c r="L34" s="10"/>
      <c r="M34" s="30"/>
      <c r="N34" s="17"/>
      <c r="O34" s="59"/>
      <c r="P34" s="10"/>
      <c r="Q34" s="10"/>
      <c r="R34" s="17"/>
      <c r="S34" s="45"/>
    </row>
    <row r="35" spans="1:19" ht="8.25">
      <c r="A35" s="26">
        <f t="shared" si="1"/>
        <v>37466</v>
      </c>
      <c r="B35" s="27">
        <f t="shared" si="2"/>
        <v>37107</v>
      </c>
      <c r="C35" s="37">
        <f t="shared" si="3"/>
        <v>30</v>
      </c>
      <c r="D35" s="41">
        <v>6.05</v>
      </c>
      <c r="E35" s="42">
        <v>73</v>
      </c>
      <c r="F35" s="10"/>
      <c r="G35" s="46"/>
      <c r="H35" s="57"/>
      <c r="I35" s="10"/>
      <c r="J35" s="10"/>
      <c r="K35" s="10"/>
      <c r="L35" s="10"/>
      <c r="M35" s="30"/>
      <c r="N35" s="17"/>
      <c r="O35" s="59"/>
      <c r="P35" s="10"/>
      <c r="Q35" s="10"/>
      <c r="R35" s="17"/>
      <c r="S35" s="45"/>
    </row>
    <row r="36" spans="1:19" ht="8.25">
      <c r="A36" s="26">
        <f t="shared" si="1"/>
        <v>37473</v>
      </c>
      <c r="B36" s="27">
        <f t="shared" si="2"/>
        <v>37114</v>
      </c>
      <c r="C36" s="37">
        <f t="shared" si="3"/>
        <v>31</v>
      </c>
      <c r="D36" s="41">
        <v>6.05</v>
      </c>
      <c r="E36" s="42">
        <v>73</v>
      </c>
      <c r="F36" s="10"/>
      <c r="G36" s="46"/>
      <c r="H36" s="57"/>
      <c r="I36" s="10"/>
      <c r="J36" s="10"/>
      <c r="K36" s="10"/>
      <c r="L36" s="10"/>
      <c r="M36" s="30"/>
      <c r="N36" s="17"/>
      <c r="O36" s="59"/>
      <c r="P36" s="10"/>
      <c r="Q36" s="10"/>
      <c r="R36" s="17"/>
      <c r="S36" s="45"/>
    </row>
    <row r="37" spans="1:19" ht="8.25">
      <c r="A37" s="26">
        <f t="shared" si="1"/>
        <v>37480</v>
      </c>
      <c r="B37" s="27">
        <f t="shared" si="2"/>
        <v>37121</v>
      </c>
      <c r="C37" s="37">
        <f t="shared" si="3"/>
        <v>32</v>
      </c>
      <c r="D37" s="41">
        <v>6.95</v>
      </c>
      <c r="E37" s="42">
        <v>111.1</v>
      </c>
      <c r="F37" s="10"/>
      <c r="G37" s="46"/>
      <c r="H37" s="57"/>
      <c r="I37" s="10"/>
      <c r="J37" s="10"/>
      <c r="K37" s="10"/>
      <c r="L37" s="10"/>
      <c r="M37" s="30"/>
      <c r="N37" s="17"/>
      <c r="O37" s="59"/>
      <c r="P37" s="10"/>
      <c r="Q37" s="10"/>
      <c r="R37" s="17"/>
      <c r="S37" s="45"/>
    </row>
    <row r="38" spans="1:19" ht="8.25">
      <c r="A38" s="26">
        <f t="shared" si="1"/>
        <v>37487</v>
      </c>
      <c r="B38" s="27">
        <f t="shared" si="2"/>
        <v>37128</v>
      </c>
      <c r="C38" s="37">
        <f t="shared" si="3"/>
        <v>33</v>
      </c>
      <c r="D38" s="41">
        <v>6.95</v>
      </c>
      <c r="E38" s="42">
        <v>111.1</v>
      </c>
      <c r="F38" s="10"/>
      <c r="G38" s="46"/>
      <c r="H38" s="57"/>
      <c r="I38" s="10"/>
      <c r="J38" s="10"/>
      <c r="K38" s="10"/>
      <c r="L38" s="10"/>
      <c r="M38" s="30"/>
      <c r="N38" s="17"/>
      <c r="O38" s="59"/>
      <c r="P38" s="10"/>
      <c r="Q38" s="10"/>
      <c r="R38" s="17"/>
      <c r="S38" s="45"/>
    </row>
    <row r="39" spans="1:19" ht="8.25">
      <c r="A39" s="26">
        <f aca="true" t="shared" si="5" ref="A39:A57">SUM(A38+7)</f>
        <v>37494</v>
      </c>
      <c r="B39" s="27">
        <f aca="true" t="shared" si="6" ref="B39:B57">SUM(B38+7)</f>
        <v>37135</v>
      </c>
      <c r="C39" s="37">
        <f aca="true" t="shared" si="7" ref="C39:C57">SUM(C38+1)</f>
        <v>34</v>
      </c>
      <c r="D39" s="41">
        <v>6.95</v>
      </c>
      <c r="E39" s="42">
        <v>111.1</v>
      </c>
      <c r="F39" s="10"/>
      <c r="G39" s="46"/>
      <c r="H39" s="57"/>
      <c r="I39" s="10"/>
      <c r="J39" s="10"/>
      <c r="K39" s="10"/>
      <c r="L39" s="10"/>
      <c r="M39" s="30"/>
      <c r="N39" s="17"/>
      <c r="O39" s="59"/>
      <c r="P39" s="10"/>
      <c r="Q39" s="10"/>
      <c r="R39" s="17"/>
      <c r="S39" s="45"/>
    </row>
    <row r="40" spans="1:19" ht="8.25">
      <c r="A40" s="26">
        <f t="shared" si="5"/>
        <v>37501</v>
      </c>
      <c r="B40" s="27">
        <f t="shared" si="6"/>
        <v>37142</v>
      </c>
      <c r="C40" s="37">
        <f t="shared" si="7"/>
        <v>35</v>
      </c>
      <c r="D40" s="41">
        <v>6.95</v>
      </c>
      <c r="E40" s="42">
        <v>111.1</v>
      </c>
      <c r="F40" s="10"/>
      <c r="G40" s="46"/>
      <c r="H40" s="57"/>
      <c r="I40" s="10"/>
      <c r="J40" s="10"/>
      <c r="K40" s="10"/>
      <c r="L40" s="10"/>
      <c r="M40" s="30"/>
      <c r="N40" s="17"/>
      <c r="O40" s="59"/>
      <c r="P40" s="10"/>
      <c r="Q40" s="10"/>
      <c r="R40" s="17"/>
      <c r="S40" s="45"/>
    </row>
    <row r="41" spans="1:19" ht="8.25">
      <c r="A41" s="26">
        <f t="shared" si="5"/>
        <v>37508</v>
      </c>
      <c r="B41" s="27">
        <f t="shared" si="6"/>
        <v>37149</v>
      </c>
      <c r="C41" s="37">
        <f t="shared" si="7"/>
        <v>36</v>
      </c>
      <c r="D41" s="41">
        <v>8.43</v>
      </c>
      <c r="E41" s="42">
        <v>141.9</v>
      </c>
      <c r="F41" s="10"/>
      <c r="G41" s="46"/>
      <c r="H41" s="57"/>
      <c r="I41" s="10"/>
      <c r="J41" s="10"/>
      <c r="K41" s="10"/>
      <c r="L41" s="10"/>
      <c r="M41" s="30"/>
      <c r="N41" s="17"/>
      <c r="O41" s="59"/>
      <c r="P41" s="10"/>
      <c r="Q41" s="10"/>
      <c r="R41" s="17"/>
      <c r="S41" s="45"/>
    </row>
    <row r="42" spans="1:19" ht="8.25">
      <c r="A42" s="26">
        <f t="shared" si="5"/>
        <v>37515</v>
      </c>
      <c r="B42" s="27">
        <f t="shared" si="6"/>
        <v>37156</v>
      </c>
      <c r="C42" s="37">
        <f t="shared" si="7"/>
        <v>37</v>
      </c>
      <c r="D42" s="41">
        <v>8.43</v>
      </c>
      <c r="E42" s="42">
        <v>141.9</v>
      </c>
      <c r="F42" s="10"/>
      <c r="G42" s="46"/>
      <c r="H42" s="57"/>
      <c r="I42" s="10"/>
      <c r="J42" s="10"/>
      <c r="K42" s="10"/>
      <c r="L42" s="10"/>
      <c r="M42" s="30"/>
      <c r="N42" s="17"/>
      <c r="O42" s="59"/>
      <c r="P42" s="10"/>
      <c r="Q42" s="10"/>
      <c r="R42" s="17"/>
      <c r="S42" s="45"/>
    </row>
    <row r="43" spans="1:19" ht="8.25">
      <c r="A43" s="26">
        <f t="shared" si="5"/>
        <v>37522</v>
      </c>
      <c r="B43" s="27">
        <f t="shared" si="6"/>
        <v>37163</v>
      </c>
      <c r="C43" s="37">
        <f t="shared" si="7"/>
        <v>38</v>
      </c>
      <c r="D43" s="41">
        <v>8.43</v>
      </c>
      <c r="E43" s="42">
        <v>141.9</v>
      </c>
      <c r="F43" s="10"/>
      <c r="G43" s="46"/>
      <c r="H43" s="57"/>
      <c r="I43" s="10"/>
      <c r="J43" s="10"/>
      <c r="K43" s="10"/>
      <c r="L43" s="10"/>
      <c r="M43" s="30"/>
      <c r="N43" s="17"/>
      <c r="O43" s="59"/>
      <c r="P43" s="10"/>
      <c r="Q43" s="10"/>
      <c r="R43" s="17"/>
      <c r="S43" s="45"/>
    </row>
    <row r="44" spans="1:19" ht="8.25">
      <c r="A44" s="26">
        <f t="shared" si="5"/>
        <v>37529</v>
      </c>
      <c r="B44" s="27">
        <f t="shared" si="6"/>
        <v>37170</v>
      </c>
      <c r="C44" s="37">
        <f t="shared" si="7"/>
        <v>39</v>
      </c>
      <c r="D44" s="41">
        <v>8.43</v>
      </c>
      <c r="E44" s="42">
        <v>141.9</v>
      </c>
      <c r="F44" s="10"/>
      <c r="G44" s="46"/>
      <c r="H44" s="57"/>
      <c r="I44" s="10"/>
      <c r="J44" s="10"/>
      <c r="K44" s="10"/>
      <c r="L44" s="10"/>
      <c r="M44" s="30"/>
      <c r="N44" s="17"/>
      <c r="O44" s="59"/>
      <c r="P44" s="10"/>
      <c r="Q44" s="10"/>
      <c r="R44" s="17"/>
      <c r="S44" s="45"/>
    </row>
    <row r="45" spans="1:19" ht="8.25">
      <c r="A45" s="26">
        <f t="shared" si="5"/>
        <v>37536</v>
      </c>
      <c r="B45" s="27">
        <f t="shared" si="6"/>
        <v>37177</v>
      </c>
      <c r="C45" s="37">
        <f t="shared" si="7"/>
        <v>40</v>
      </c>
      <c r="D45" s="41">
        <v>8.43</v>
      </c>
      <c r="E45" s="42">
        <v>141.9</v>
      </c>
      <c r="F45" s="10"/>
      <c r="G45" s="46"/>
      <c r="H45" s="57"/>
      <c r="I45" s="10"/>
      <c r="J45" s="10"/>
      <c r="K45" s="10"/>
      <c r="L45" s="10"/>
      <c r="M45" s="30"/>
      <c r="N45" s="17"/>
      <c r="O45" s="59"/>
      <c r="P45" s="10"/>
      <c r="Q45" s="10"/>
      <c r="R45" s="17"/>
      <c r="S45" s="45"/>
    </row>
    <row r="46" spans="1:19" ht="8.25">
      <c r="A46" s="26">
        <f t="shared" si="5"/>
        <v>37543</v>
      </c>
      <c r="B46" s="27">
        <f t="shared" si="6"/>
        <v>37184</v>
      </c>
      <c r="C46" s="37">
        <f t="shared" si="7"/>
        <v>41</v>
      </c>
      <c r="D46" s="41">
        <v>9.87</v>
      </c>
      <c r="E46" s="42">
        <v>178</v>
      </c>
      <c r="F46" s="10"/>
      <c r="G46" s="46"/>
      <c r="H46" s="57"/>
      <c r="I46" s="10"/>
      <c r="J46" s="10"/>
      <c r="K46" s="10"/>
      <c r="L46" s="10"/>
      <c r="M46" s="30"/>
      <c r="N46" s="17"/>
      <c r="O46" s="59"/>
      <c r="P46" s="10"/>
      <c r="Q46" s="10"/>
      <c r="R46" s="17"/>
      <c r="S46" s="45"/>
    </row>
    <row r="47" spans="1:19" ht="8.25">
      <c r="A47" s="26">
        <f t="shared" si="5"/>
        <v>37550</v>
      </c>
      <c r="B47" s="27">
        <f t="shared" si="6"/>
        <v>37191</v>
      </c>
      <c r="C47" s="37">
        <f t="shared" si="7"/>
        <v>42</v>
      </c>
      <c r="D47" s="41">
        <v>9.87</v>
      </c>
      <c r="E47" s="42">
        <v>178</v>
      </c>
      <c r="F47" s="10"/>
      <c r="G47" s="46"/>
      <c r="H47" s="57"/>
      <c r="I47" s="10"/>
      <c r="J47" s="10"/>
      <c r="K47" s="10"/>
      <c r="L47" s="10"/>
      <c r="M47" s="30"/>
      <c r="N47" s="17"/>
      <c r="O47" s="59"/>
      <c r="P47" s="10"/>
      <c r="Q47" s="10"/>
      <c r="R47" s="17"/>
      <c r="S47" s="45"/>
    </row>
    <row r="48" spans="1:19" ht="8.25">
      <c r="A48" s="26">
        <f t="shared" si="5"/>
        <v>37557</v>
      </c>
      <c r="B48" s="27">
        <f t="shared" si="6"/>
        <v>37198</v>
      </c>
      <c r="C48" s="37">
        <f t="shared" si="7"/>
        <v>43</v>
      </c>
      <c r="D48" s="41">
        <v>9.87</v>
      </c>
      <c r="E48" s="42">
        <v>178</v>
      </c>
      <c r="F48" s="10"/>
      <c r="G48" s="46"/>
      <c r="H48" s="57"/>
      <c r="I48" s="10"/>
      <c r="J48" s="10"/>
      <c r="K48" s="10"/>
      <c r="L48" s="10"/>
      <c r="M48" s="30"/>
      <c r="N48" s="17"/>
      <c r="O48" s="59"/>
      <c r="P48" s="10"/>
      <c r="Q48" s="10"/>
      <c r="R48" s="17"/>
      <c r="S48" s="45"/>
    </row>
    <row r="49" spans="1:19" ht="8.25">
      <c r="A49" s="26">
        <f t="shared" si="5"/>
        <v>37564</v>
      </c>
      <c r="B49" s="27">
        <f t="shared" si="6"/>
        <v>37205</v>
      </c>
      <c r="C49" s="37">
        <f t="shared" si="7"/>
        <v>44</v>
      </c>
      <c r="D49" s="41">
        <v>9.87</v>
      </c>
      <c r="E49" s="42">
        <v>178</v>
      </c>
      <c r="F49" s="10"/>
      <c r="G49" s="46"/>
      <c r="H49" s="57"/>
      <c r="I49" s="10"/>
      <c r="J49" s="10"/>
      <c r="K49" s="10"/>
      <c r="L49" s="10"/>
      <c r="M49" s="30"/>
      <c r="N49" s="17"/>
      <c r="O49" s="59"/>
      <c r="P49" s="10"/>
      <c r="Q49" s="10"/>
      <c r="R49" s="17"/>
      <c r="S49" s="45"/>
    </row>
    <row r="50" spans="1:19" ht="8.25">
      <c r="A50" s="26">
        <f t="shared" si="5"/>
        <v>37571</v>
      </c>
      <c r="B50" s="27">
        <f t="shared" si="6"/>
        <v>37212</v>
      </c>
      <c r="C50" s="37">
        <f t="shared" si="7"/>
        <v>45</v>
      </c>
      <c r="D50" s="41">
        <v>13</v>
      </c>
      <c r="E50" s="42">
        <v>221.7</v>
      </c>
      <c r="F50" s="10"/>
      <c r="G50" s="46"/>
      <c r="H50" s="57"/>
      <c r="I50" s="10"/>
      <c r="J50" s="10"/>
      <c r="K50" s="10"/>
      <c r="L50" s="10"/>
      <c r="M50" s="30"/>
      <c r="N50" s="17"/>
      <c r="O50" s="59"/>
      <c r="P50" s="10"/>
      <c r="Q50" s="10"/>
      <c r="R50" s="17"/>
      <c r="S50" s="45"/>
    </row>
    <row r="51" spans="1:19" ht="8.25">
      <c r="A51" s="26">
        <f t="shared" si="5"/>
        <v>37578</v>
      </c>
      <c r="B51" s="27">
        <f t="shared" si="6"/>
        <v>37219</v>
      </c>
      <c r="C51" s="37">
        <f t="shared" si="7"/>
        <v>46</v>
      </c>
      <c r="D51" s="41">
        <v>13</v>
      </c>
      <c r="E51" s="42">
        <v>221.7</v>
      </c>
      <c r="F51" s="10"/>
      <c r="G51" s="46"/>
      <c r="H51" s="57"/>
      <c r="I51" s="10"/>
      <c r="J51" s="10"/>
      <c r="K51" s="10"/>
      <c r="L51" s="10"/>
      <c r="M51" s="30"/>
      <c r="N51" s="17"/>
      <c r="O51" s="59"/>
      <c r="P51" s="10"/>
      <c r="Q51" s="10"/>
      <c r="R51" s="17"/>
      <c r="S51" s="45"/>
    </row>
    <row r="52" spans="1:19" ht="8.25">
      <c r="A52" s="26">
        <f t="shared" si="5"/>
        <v>37585</v>
      </c>
      <c r="B52" s="27">
        <f t="shared" si="6"/>
        <v>37226</v>
      </c>
      <c r="C52" s="37">
        <f t="shared" si="7"/>
        <v>47</v>
      </c>
      <c r="D52" s="41">
        <v>13</v>
      </c>
      <c r="E52" s="42">
        <v>251.4</v>
      </c>
      <c r="F52" s="10"/>
      <c r="G52" s="46"/>
      <c r="H52" s="57"/>
      <c r="I52" s="10"/>
      <c r="J52" s="10"/>
      <c r="K52" s="10"/>
      <c r="L52" s="10"/>
      <c r="M52" s="30"/>
      <c r="N52" s="17"/>
      <c r="O52" s="59"/>
      <c r="P52" s="10"/>
      <c r="Q52" s="10"/>
      <c r="R52" s="17"/>
      <c r="S52" s="45"/>
    </row>
    <row r="53" spans="1:19" ht="8.25">
      <c r="A53" s="26">
        <f t="shared" si="5"/>
        <v>37592</v>
      </c>
      <c r="B53" s="27">
        <f t="shared" si="6"/>
        <v>37233</v>
      </c>
      <c r="C53" s="37">
        <f t="shared" si="7"/>
        <v>48</v>
      </c>
      <c r="D53" s="41">
        <v>13</v>
      </c>
      <c r="E53" s="42">
        <v>251.4</v>
      </c>
      <c r="F53" s="10"/>
      <c r="G53" s="46"/>
      <c r="H53" s="57"/>
      <c r="I53" s="10"/>
      <c r="J53" s="10"/>
      <c r="K53" s="10"/>
      <c r="L53" s="10"/>
      <c r="M53" s="30"/>
      <c r="N53" s="17"/>
      <c r="O53" s="59"/>
      <c r="P53" s="10"/>
      <c r="Q53" s="10"/>
      <c r="R53" s="17"/>
      <c r="S53" s="45"/>
    </row>
    <row r="54" spans="1:19" ht="8.25">
      <c r="A54" s="26">
        <f t="shared" si="5"/>
        <v>37599</v>
      </c>
      <c r="B54" s="27">
        <f t="shared" si="6"/>
        <v>37240</v>
      </c>
      <c r="C54" s="37">
        <f t="shared" si="7"/>
        <v>49</v>
      </c>
      <c r="D54" s="41">
        <v>13</v>
      </c>
      <c r="E54" s="42">
        <v>251.4</v>
      </c>
      <c r="F54" s="10"/>
      <c r="G54" s="46"/>
      <c r="H54" s="57"/>
      <c r="I54" s="10"/>
      <c r="J54" s="10"/>
      <c r="K54" s="10"/>
      <c r="L54" s="10"/>
      <c r="M54" s="30"/>
      <c r="N54" s="17"/>
      <c r="O54" s="59"/>
      <c r="P54" s="10"/>
      <c r="Q54" s="10"/>
      <c r="R54" s="17"/>
      <c r="S54" s="45"/>
    </row>
    <row r="55" spans="1:19" ht="8.25">
      <c r="A55" s="26">
        <f t="shared" si="5"/>
        <v>37606</v>
      </c>
      <c r="B55" s="27">
        <f t="shared" si="6"/>
        <v>37247</v>
      </c>
      <c r="C55" s="37">
        <f t="shared" si="7"/>
        <v>50</v>
      </c>
      <c r="D55" s="41">
        <v>13</v>
      </c>
      <c r="E55" s="42">
        <v>251.4</v>
      </c>
      <c r="F55" s="10"/>
      <c r="G55" s="46"/>
      <c r="H55" s="57"/>
      <c r="I55" s="10"/>
      <c r="J55" s="10"/>
      <c r="K55" s="10"/>
      <c r="L55" s="10"/>
      <c r="M55" s="30"/>
      <c r="N55" s="17"/>
      <c r="O55" s="59"/>
      <c r="P55" s="10"/>
      <c r="Q55" s="10"/>
      <c r="R55" s="17"/>
      <c r="S55" s="45"/>
    </row>
    <row r="56" spans="1:19" ht="8.25">
      <c r="A56" s="26">
        <f t="shared" si="5"/>
        <v>37613</v>
      </c>
      <c r="B56" s="27">
        <f t="shared" si="6"/>
        <v>37254</v>
      </c>
      <c r="C56" s="37">
        <f t="shared" si="7"/>
        <v>51</v>
      </c>
      <c r="D56" s="41">
        <v>13</v>
      </c>
      <c r="E56" s="42">
        <v>251.4</v>
      </c>
      <c r="F56" s="10"/>
      <c r="G56" s="46"/>
      <c r="H56" s="57"/>
      <c r="I56" s="10"/>
      <c r="J56" s="10"/>
      <c r="K56" s="10"/>
      <c r="L56" s="10"/>
      <c r="M56" s="30"/>
      <c r="N56" s="17"/>
      <c r="O56" s="59"/>
      <c r="P56" s="10"/>
      <c r="Q56" s="10"/>
      <c r="R56" s="17"/>
      <c r="S56" s="45"/>
    </row>
    <row r="57" spans="1:19" ht="9" thickBot="1">
      <c r="A57" s="28">
        <f t="shared" si="5"/>
        <v>37620</v>
      </c>
      <c r="B57" s="21">
        <f t="shared" si="6"/>
        <v>37261</v>
      </c>
      <c r="C57" s="38">
        <f t="shared" si="7"/>
        <v>52</v>
      </c>
      <c r="D57" s="43">
        <v>16.75</v>
      </c>
      <c r="E57" s="44">
        <v>307.2</v>
      </c>
      <c r="F57" s="22"/>
      <c r="G57" s="47"/>
      <c r="H57" s="58"/>
      <c r="I57" s="22"/>
      <c r="J57" s="22"/>
      <c r="K57" s="22"/>
      <c r="L57" s="22"/>
      <c r="M57" s="31"/>
      <c r="N57" s="29"/>
      <c r="O57" s="60"/>
      <c r="P57" s="22"/>
      <c r="Q57" s="22"/>
      <c r="R57" s="29"/>
      <c r="S57" s="48"/>
    </row>
    <row r="58" spans="1:14" ht="8.25">
      <c r="A58" s="9"/>
      <c r="B58" s="9"/>
      <c r="C58" s="8"/>
      <c r="D58" s="8"/>
      <c r="E58" s="8"/>
      <c r="F58" s="8"/>
      <c r="G58" s="8"/>
      <c r="H58" s="8"/>
      <c r="I58" s="8"/>
      <c r="J58" s="8"/>
      <c r="K58" s="8"/>
      <c r="L58" s="8"/>
      <c r="M58" s="12"/>
      <c r="N58" s="13"/>
    </row>
    <row r="59" spans="1:14" ht="8.25">
      <c r="A59" s="105"/>
      <c r="B59" s="106" t="s">
        <v>38</v>
      </c>
      <c r="C59" s="106"/>
      <c r="D59" s="106"/>
      <c r="E59" s="106"/>
      <c r="F59" s="106"/>
      <c r="G59" s="106"/>
      <c r="H59" s="8"/>
      <c r="I59" s="8"/>
      <c r="J59" s="8"/>
      <c r="K59" s="8"/>
      <c r="L59" s="8"/>
      <c r="M59" s="12"/>
      <c r="N59" s="13"/>
    </row>
    <row r="60" spans="1:14" ht="8.25">
      <c r="A60" s="9"/>
      <c r="B60" s="9"/>
      <c r="C60" s="8"/>
      <c r="D60" s="8"/>
      <c r="E60" s="8"/>
      <c r="F60" s="8"/>
      <c r="G60" s="8"/>
      <c r="H60" s="8"/>
      <c r="I60" s="8"/>
      <c r="J60" s="8"/>
      <c r="K60" s="8"/>
      <c r="L60" s="8"/>
      <c r="M60" s="12"/>
      <c r="N60" s="13"/>
    </row>
    <row r="61" spans="1:14" ht="8.25">
      <c r="A61" s="9"/>
      <c r="B61" s="9"/>
      <c r="C61" s="8"/>
      <c r="D61" s="8"/>
      <c r="E61" s="8"/>
      <c r="F61" s="8"/>
      <c r="G61" s="8"/>
      <c r="H61" s="8"/>
      <c r="I61" s="8"/>
      <c r="J61" s="8"/>
      <c r="K61" s="8"/>
      <c r="L61" s="8"/>
      <c r="M61" s="12"/>
      <c r="N61" s="13"/>
    </row>
    <row r="62" spans="1:14" ht="8.25">
      <c r="A62" s="9"/>
      <c r="B62" s="9"/>
      <c r="C62" s="8"/>
      <c r="D62" s="8"/>
      <c r="E62" s="8"/>
      <c r="F62" s="8"/>
      <c r="G62" s="8"/>
      <c r="H62" s="8"/>
      <c r="I62" s="8"/>
      <c r="J62" s="8"/>
      <c r="K62" s="8"/>
      <c r="L62" s="8"/>
      <c r="M62" s="12"/>
      <c r="N62" s="13"/>
    </row>
    <row r="63" spans="1:14" ht="8.25">
      <c r="A63" s="9"/>
      <c r="B63" s="9"/>
      <c r="C63" s="8"/>
      <c r="D63" s="8"/>
      <c r="E63" s="8"/>
      <c r="F63" s="8"/>
      <c r="G63" s="8"/>
      <c r="H63" s="8"/>
      <c r="I63" s="8"/>
      <c r="J63" s="8"/>
      <c r="K63" s="8"/>
      <c r="L63" s="8"/>
      <c r="M63" s="12"/>
      <c r="N63" s="13"/>
    </row>
    <row r="64" spans="1:14" ht="8.25">
      <c r="A64" s="9"/>
      <c r="B64" s="9"/>
      <c r="C64" s="8"/>
      <c r="D64" s="8"/>
      <c r="E64" s="8"/>
      <c r="F64" s="8"/>
      <c r="G64" s="8"/>
      <c r="H64" s="8"/>
      <c r="I64" s="8"/>
      <c r="J64" s="8"/>
      <c r="K64" s="8"/>
      <c r="L64" s="8"/>
      <c r="M64" s="12"/>
      <c r="N64" s="13"/>
    </row>
    <row r="65" spans="1:14" ht="8.25">
      <c r="A65" s="9"/>
      <c r="B65" s="9"/>
      <c r="C65" s="8"/>
      <c r="D65" s="8"/>
      <c r="E65" s="8"/>
      <c r="F65" s="8"/>
      <c r="G65" s="8"/>
      <c r="H65" s="8"/>
      <c r="I65" s="8"/>
      <c r="J65" s="8"/>
      <c r="K65" s="8"/>
      <c r="L65" s="8"/>
      <c r="M65" s="12"/>
      <c r="N65" s="13"/>
    </row>
  </sheetData>
  <mergeCells count="10">
    <mergeCell ref="A1:S1"/>
    <mergeCell ref="A2:S2"/>
    <mergeCell ref="D4:E4"/>
    <mergeCell ref="A4:C4"/>
    <mergeCell ref="F4:H4"/>
    <mergeCell ref="I4:M4"/>
    <mergeCell ref="B59:G59"/>
    <mergeCell ref="N4:O4"/>
    <mergeCell ref="P4:Q4"/>
    <mergeCell ref="R4:S4"/>
  </mergeCells>
  <printOptions horizontalCentered="1"/>
  <pageMargins left="0.25" right="0.25" top="0.25" bottom="0.4" header="0.25" footer="0.2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140625" defaultRowHeight="12.75"/>
  <sheetData/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2" sqref="K22"/>
    </sheetView>
  </sheetViews>
  <sheetFormatPr defaultColWidth="9.140625" defaultRowHeight="12.75"/>
  <sheetData/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140625" defaultRowHeight="12.75"/>
  <sheetData/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E31" sqref="E31"/>
    </sheetView>
  </sheetViews>
  <sheetFormatPr defaultColWidth="9.140625" defaultRowHeight="12.75"/>
  <sheetData/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4" sqref="K24"/>
    </sheetView>
  </sheetViews>
  <sheetFormatPr defaultColWidth="9.140625" defaultRowHeight="12.75"/>
  <sheetData/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" sqref="K1"/>
    </sheetView>
  </sheetViews>
  <sheetFormatPr defaultColWidth="9.140625" defaultRowHeight="12.75"/>
  <sheetData/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3" sqref="L23"/>
    </sheetView>
  </sheetViews>
  <sheetFormatPr defaultColWidth="9.140625" defaultRowHeight="12.75"/>
  <sheetData/>
  <printOptions horizontalCentered="1"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terickson</cp:lastModifiedBy>
  <cp:lastPrinted>2002-06-25T18:37:35Z</cp:lastPrinted>
  <dcterms:created xsi:type="dcterms:W3CDTF">1996-10-14T23:33:28Z</dcterms:created>
  <dcterms:modified xsi:type="dcterms:W3CDTF">2002-07-01T15:49:17Z</dcterms:modified>
  <cp:category/>
  <cp:version/>
  <cp:contentType/>
  <cp:contentStatus/>
</cp:coreProperties>
</file>