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2120" windowHeight="9120" activeTab="0"/>
  </bookViews>
  <sheets>
    <sheet name="SRSA" sheetId="1" r:id="rId1"/>
    <sheet name="ALL" sheetId="2" r:id="rId2"/>
  </sheets>
  <definedNames>
    <definedName name="_xlnm.Print_Area" localSheetId="1">'ALL'!$A$1:$AI$53</definedName>
    <definedName name="_xlnm.Print_Area" localSheetId="0">'SRSA'!$A$1:$AF$53</definedName>
    <definedName name="_xlnm.Print_Titles" localSheetId="1">'ALL'!$1:$4</definedName>
    <definedName name="_xlnm.Print_Titles" localSheetId="0">'SRSA'!$8:$10</definedName>
  </definedNames>
  <calcPr fullCalcOnLoad="1"/>
</workbook>
</file>

<file path=xl/sharedStrings.xml><?xml version="1.0" encoding="utf-8"?>
<sst xmlns="http://schemas.openxmlformats.org/spreadsheetml/2006/main" count="603" uniqueCount="193">
  <si>
    <t>FISCAL YEAR 2006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</si>
  <si>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</si>
  <si>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</si>
  <si>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</si>
  <si>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</si>
  <si>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</si>
  <si>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</si>
  <si>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</si>
  <si>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</si>
  <si>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</si>
  <si>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</si>
  <si>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</si>
  <si>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</si>
  <si>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</si>
  <si>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</si>
  <si>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</si>
  <si>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</si>
  <si>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</si>
  <si>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</si>
  <si>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</si>
  <si>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2004 Title II, Part A allocation amount</t>
  </si>
  <si>
    <t>FY 2004 Title II, Part D formula allocation amount</t>
  </si>
  <si>
    <t>FY 2004 Title IV, Part A allocation amount</t>
  </si>
  <si>
    <t>FY 2004 Title V allocation amount</t>
  </si>
  <si>
    <t>Made AYP - School Year 04-05 (Yes, No)</t>
  </si>
  <si>
    <t>Used the Reap-Flex authority School Year 05-06 (Yes, No)</t>
  </si>
  <si>
    <t>13A</t>
  </si>
  <si>
    <t>14A</t>
  </si>
  <si>
    <t>RHODE ISLAND SCHOOL FOR THE DEAF</t>
  </si>
  <si>
    <t>ONE CORLISS PARK</t>
  </si>
  <si>
    <t>PROVIDENCE</t>
  </si>
  <si>
    <t>RI</t>
  </si>
  <si>
    <t xml:space="preserve"> </t>
  </si>
  <si>
    <t>NO</t>
  </si>
  <si>
    <t>M</t>
  </si>
  <si>
    <t>CAREER AND TECH CENTERS</t>
  </si>
  <si>
    <t>255 WESTMINSTER ST</t>
  </si>
  <si>
    <t>2,4,8</t>
  </si>
  <si>
    <t>MET CAREER &amp; TECH</t>
  </si>
  <si>
    <t>325 PUBLIC STREET</t>
  </si>
  <si>
    <t>WM. M. DAVIES JR. CAREER-TECHNICAL HIGH SCHOOL</t>
  </si>
  <si>
    <t>50 JENCKES HILL ROAD</t>
  </si>
  <si>
    <t>LINCOLN</t>
  </si>
  <si>
    <t>URBAN COLLABORATIVE ACCELERATED PROGRAM</t>
  </si>
  <si>
    <t>75 CARPENTER STREET</t>
  </si>
  <si>
    <t>LEARNING COMMUNITY</t>
  </si>
  <si>
    <t>333 ROOSEVELT AVENUE</t>
  </si>
  <si>
    <t>PAWTUCKET</t>
  </si>
  <si>
    <t>BEACON CHARTER SCHOOL</t>
  </si>
  <si>
    <t>18 MONUMENT SQ/SUITE 407</t>
  </si>
  <si>
    <t>WOONSOCKET</t>
  </si>
  <si>
    <t>BARRINGTON SCH DIST</t>
  </si>
  <si>
    <t>283 COUNTY ROAD</t>
  </si>
  <si>
    <t>BARRINGTON</t>
  </si>
  <si>
    <t>CVS HIGHLANDER CHARTER SCH</t>
  </si>
  <si>
    <t>45 GREELEY STREET</t>
  </si>
  <si>
    <t>PAUL CUFFEE CHARTER SCH</t>
  </si>
  <si>
    <t>459 PROMENADE STREET</t>
  </si>
  <si>
    <t>KINGSTON HILL ACADEMY CHARTER SCH</t>
  </si>
  <si>
    <t>LILY PADS CENTER, BLDG. B</t>
  </si>
  <si>
    <t>PEACE DALE</t>
  </si>
  <si>
    <t>YES</t>
  </si>
  <si>
    <t>INTERNATIONAL CHARTER SCH</t>
  </si>
  <si>
    <t>334 PLEASANT STREET</t>
  </si>
  <si>
    <t>COMPASS CHARTER SCHOOL</t>
  </si>
  <si>
    <t>110 WICKFORD POINT ROAD</t>
  </si>
  <si>
    <t>NORTH KINGSTOWN</t>
  </si>
  <si>
    <t>BLACKSTONE ACADEMY</t>
  </si>
  <si>
    <t>BRISTOL WARREN REG DIST</t>
  </si>
  <si>
    <t>151 STATE STREET</t>
  </si>
  <si>
    <t>BRISTOL</t>
  </si>
  <si>
    <t>BURRILLVILLE SCH DIST</t>
  </si>
  <si>
    <t>265 SAYLES AVENUE</t>
  </si>
  <si>
    <t>PASCOAG</t>
  </si>
  <si>
    <t>4,8</t>
  </si>
  <si>
    <t>CENTRAL FALLS SCH DIST</t>
  </si>
  <si>
    <t>21 HEDLEY AVENUE</t>
  </si>
  <si>
    <t>CENTRAL FALLS</t>
  </si>
  <si>
    <t>CHARIHO REG DIST</t>
  </si>
  <si>
    <t>455A SWITCH ROAD</t>
  </si>
  <si>
    <t>WOOD RIVER JUNCTION</t>
  </si>
  <si>
    <t>COVENTRY SCH DIST</t>
  </si>
  <si>
    <t>9 FOSTER DRIVE</t>
  </si>
  <si>
    <t>COVENTRY</t>
  </si>
  <si>
    <t>CRANSTON SCH DIST</t>
  </si>
  <si>
    <t>845 PARK AVENUE</t>
  </si>
  <si>
    <t>CRANSTON</t>
  </si>
  <si>
    <t>4,8,N</t>
  </si>
  <si>
    <t>CUMBERLAND SCH DIST</t>
  </si>
  <si>
    <t>2602 MENDON ROAD</t>
  </si>
  <si>
    <t>CUMBERLAND</t>
  </si>
  <si>
    <t>EAST GREENWICH SCH DIST</t>
  </si>
  <si>
    <t>111 PEIRCE STREET</t>
  </si>
  <si>
    <t>EAST GREENWICH</t>
  </si>
  <si>
    <t>EAST PROVIDENCE SCH DIST</t>
  </si>
  <si>
    <t>80 BURNSIDE AVENUE</t>
  </si>
  <si>
    <t>EAST PROVIDENCE</t>
  </si>
  <si>
    <t>4,N</t>
  </si>
  <si>
    <t>EXETER-W GREENWICH REG DIST</t>
  </si>
  <si>
    <t>940 NOOSENECK HILL ROAD</t>
  </si>
  <si>
    <t>WEST GREENWICH</t>
  </si>
  <si>
    <t>FOSTER ELEM SCH DIST</t>
  </si>
  <si>
    <t>160 FOSTER CENTER ROAD</t>
  </si>
  <si>
    <t>FOSTER</t>
  </si>
  <si>
    <t>FOSTER-GLOCESTER REG DIST</t>
  </si>
  <si>
    <t>1145 PUTNAM PIKE</t>
  </si>
  <si>
    <t>CHEPACHET</t>
  </si>
  <si>
    <t>GLOCESTER ELEM SCH DIST</t>
  </si>
  <si>
    <t>1145 PUTNAM PIKE/PO BOX D</t>
  </si>
  <si>
    <t>JAMESTOWN SCH DIST</t>
  </si>
  <si>
    <t>55 LAWN AVENUE</t>
  </si>
  <si>
    <t>JAMESTOWN</t>
  </si>
  <si>
    <t>JOHNSTON SCH DIST</t>
  </si>
  <si>
    <t>10 MEMORIAL AVENUE</t>
  </si>
  <si>
    <t>JOHNSTON</t>
  </si>
  <si>
    <t>LINCOLN SCH DIST</t>
  </si>
  <si>
    <t>1624 LONSDALE AVENUE</t>
  </si>
  <si>
    <t>LITTLE COMPTON SCH DIST</t>
  </si>
  <si>
    <t>THE COMMONS-P.O. BOX 178</t>
  </si>
  <si>
    <t>LITTLE COMPTON</t>
  </si>
  <si>
    <t>MIDDLETOWN SCH DIST</t>
  </si>
  <si>
    <t>26 OLIPHANT LANE</t>
  </si>
  <si>
    <t>MIDDLETOWN</t>
  </si>
  <si>
    <t>NARRAGANSETT SCH DIST</t>
  </si>
  <si>
    <t>25 FIFTH AVENUE</t>
  </si>
  <si>
    <t>NARRAGANSETT</t>
  </si>
  <si>
    <t>NEW SHOREHAM SCH DIST</t>
  </si>
  <si>
    <t>HIGH ST. - PO BOX 1890</t>
  </si>
  <si>
    <t>BLOCK ISLAND</t>
  </si>
  <si>
    <t>NEWPORT SCH DIST</t>
  </si>
  <si>
    <t>437 BROADWAY</t>
  </si>
  <si>
    <t>NEWPORT</t>
  </si>
  <si>
    <t>NORTH KINGSTOWN SCH DIST</t>
  </si>
  <si>
    <t>100 FAIRWAY DRIVE</t>
  </si>
  <si>
    <t>NORTH PROVIDENCE SCH DIST</t>
  </si>
  <si>
    <t>2240 MINERAL SPRING AVENUE</t>
  </si>
  <si>
    <t>NORTH PROVIDENCE</t>
  </si>
  <si>
    <t>NORTH SMITHFIELD SCH DIST</t>
  </si>
  <si>
    <t>83 GREENE STREET</t>
  </si>
  <si>
    <t>SLATERSVILLE</t>
  </si>
  <si>
    <t>PAWTUCKET SCH DIST</t>
  </si>
  <si>
    <t>PARK PLACE/P.O. BOX 388</t>
  </si>
  <si>
    <t>PORTSMOUTH SCH DIST</t>
  </si>
  <si>
    <t>29 MIDDLE ROAD</t>
  </si>
  <si>
    <t>PORTSMOUTH</t>
  </si>
  <si>
    <t>PROVIDENCE SCH DIST</t>
  </si>
  <si>
    <t>797 WESTMINSTER STREET</t>
  </si>
  <si>
    <t>2,N</t>
  </si>
  <si>
    <t>SCITUATE SCH DIST</t>
  </si>
  <si>
    <t>197 DANIELSON PIKE</t>
  </si>
  <si>
    <t>NORTH SCITUATE</t>
  </si>
  <si>
    <t>SMITHFIELD SCH DIST</t>
  </si>
  <si>
    <t>49 FARNUM PIKE</t>
  </si>
  <si>
    <t>ESMOND</t>
  </si>
  <si>
    <t>SOUTH KINGSTOWN SCH DIST</t>
  </si>
  <si>
    <t>153 SCHOOL STREET</t>
  </si>
  <si>
    <t>WAKEFIELD</t>
  </si>
  <si>
    <t>TIVERTON SCH DIST</t>
  </si>
  <si>
    <t>100 NORTH BRAYTON ROAD</t>
  </si>
  <si>
    <t>TIVERTON</t>
  </si>
  <si>
    <t>WARWICK SCH DIST</t>
  </si>
  <si>
    <t>34 WARWICK LAKE AVENUE</t>
  </si>
  <si>
    <t>WARWICK</t>
  </si>
  <si>
    <t>WEST WARWICK SCH DIST</t>
  </si>
  <si>
    <t>10 HARRIS AVENUE</t>
  </si>
  <si>
    <t>WEST WARWICK</t>
  </si>
  <si>
    <t>WESTERLY SCH DIST</t>
  </si>
  <si>
    <t>44 PARK AVENUE</t>
  </si>
  <si>
    <t>WESTERLY</t>
  </si>
  <si>
    <t>WOONSOCKET SCH DIST</t>
  </si>
  <si>
    <t>108 HIGH STREET</t>
  </si>
  <si>
    <t>N/A</t>
  </si>
  <si>
    <t>Yes</t>
  </si>
  <si>
    <t>No</t>
  </si>
  <si>
    <t>Rhode Island School Districts</t>
  </si>
  <si>
    <t>SRSA rural eligible</t>
  </si>
  <si>
    <t>SRSA small eligible</t>
  </si>
  <si>
    <t>Should be SRSA rural eligible</t>
  </si>
  <si>
    <t>Should be 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</si>
  <si>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</si>
  <si>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</si>
  <si>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</si>
  <si>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</si>
  <si>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</si>
  <si>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</si>
  <si>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A</t>
  </si>
  <si>
    <t>LEAs ELIGIBLE for the 2006 Small Rural School Achievement Program (SRSA)</t>
  </si>
  <si>
    <t xml:space="preserve">* All Local Educational Agencies (LEAs) listed on this page are eligible for the SRSA program for Fiscal Year 2006.  </t>
  </si>
  <si>
    <r>
      <t xml:space="preserve">* </t>
    </r>
    <r>
      <rPr>
        <b/>
        <sz val="10"/>
        <rFont val="Arial"/>
        <family val="2"/>
      </rPr>
      <t>Only YELLOW HIGHLIGHTED</t>
    </r>
    <r>
      <rPr>
        <sz val="10"/>
        <rFont val="Arial"/>
        <family val="0"/>
      </rPr>
      <t xml:space="preserve"> LEAs need to </t>
    </r>
    <r>
      <rPr>
        <b/>
        <sz val="10"/>
        <color indexed="10"/>
        <rFont val="Arial"/>
        <family val="2"/>
      </rPr>
      <t xml:space="preserve">APPLY </t>
    </r>
    <r>
      <rPr>
        <sz val="10"/>
        <rFont val="Arial"/>
        <family val="0"/>
      </rPr>
      <t xml:space="preserve">using the e-Grants system at </t>
    </r>
    <r>
      <rPr>
        <u val="single"/>
        <sz val="10"/>
        <color indexed="12"/>
        <rFont val="Arial"/>
        <family val="0"/>
      </rPr>
      <t>http://e-grants.ed.gov</t>
    </r>
    <r>
      <rPr>
        <sz val="10"/>
        <rFont val="Arial"/>
        <family val="0"/>
      </rPr>
      <t>.</t>
    </r>
  </si>
  <si>
    <r>
      <t xml:space="preserve">* For more information for those who need to reapply, see the Federal Register link at </t>
    </r>
    <r>
      <rPr>
        <u val="single"/>
        <sz val="10"/>
        <color indexed="12"/>
        <rFont val="Arial"/>
        <family val="0"/>
      </rPr>
      <t>http://www.ed.gov/programs/reapsrsa/applicant.html</t>
    </r>
  </si>
  <si>
    <r>
      <t xml:space="preserve">PLEASE NOTE: </t>
    </r>
    <r>
      <rPr>
        <sz val="10"/>
        <rFont val="Arial"/>
        <family val="2"/>
      </rPr>
      <t xml:space="preserve">In some instances, it is possible for the funding formula to yield a grant award of $0.  Under the statutory formula, an eligible district that received more than $60,000 from Title II-A (Improving Teacher Quality Grants); Title II-D (Educational Technology Grants); Title IV-A (Safe and Drug Free Schools Grants); and Title V-A (Innovative Programs Grants) combined during SY 2005-06 will not receive an SRSA grant allocation.  (However, even if it does not receive an SRSA grant award, that district could still exercise REAP-Flex authority).  </t>
    </r>
  </si>
  <si>
    <r>
      <t xml:space="preserve">* For an explanation of the Allocation Formula, go to: </t>
    </r>
    <r>
      <rPr>
        <u val="single"/>
        <sz val="10"/>
        <color indexed="12"/>
        <rFont val="Arial"/>
        <family val="0"/>
      </rPr>
      <t>http://www.ed.gov/programs/reapsrsa/awards.html</t>
    </r>
  </si>
  <si>
    <r>
      <t xml:space="preserve">* For further infomation on REAP, including the REAP-Flex authority go to: </t>
    </r>
    <r>
      <rPr>
        <u val="single"/>
        <sz val="10"/>
        <color indexed="12"/>
        <rFont val="Arial"/>
        <family val="0"/>
      </rPr>
      <t>http://www.ed.gov/programs/reapsrsa/legislation.html</t>
    </r>
    <r>
      <rPr>
        <sz val="10"/>
        <rFont val="Arial"/>
        <family val="0"/>
      </rPr>
      <t xml:space="preserve">  (Click on Program Guidance)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</si>
</sst>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"/>
    <numFmt numFmtId="167" formatCode="00000"/>
    <numFmt numFmtId="168" formatCode="[&lt;=9999999]###\-####;\(###\)\ ###\-####"/>
    <numFmt numFmtId="169" formatCode="&quot;$&quot;#,##0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28">
    <border>
      <left/>
      <right/>
      <top/>
      <bottom/>
      <diagonal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164" fontId="1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64" fontId="1" fillId="2" borderId="0" xfId="0" applyNumberFormat="1" applyFont="1" applyFill="1" applyBorder="1" applyAlignment="1">
      <alignment horizontal="center" wrapText="1"/>
    </xf>
    <xf numFmtId="165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167" fontId="1" fillId="2" borderId="0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textRotation="75" wrapText="1"/>
    </xf>
    <xf numFmtId="0" fontId="1" fillId="3" borderId="2" xfId="0" applyFont="1" applyFill="1" applyBorder="1" applyAlignment="1">
      <alignment horizontal="left" textRotation="75" wrapText="1"/>
    </xf>
    <xf numFmtId="0" fontId="1" fillId="3" borderId="3" xfId="0" applyFont="1" applyFill="1" applyBorder="1" applyAlignment="1" applyProtection="1">
      <alignment horizontal="left" textRotation="75" wrapText="1"/>
      <protection/>
    </xf>
    <xf numFmtId="14" fontId="1" fillId="3" borderId="4" xfId="0" applyNumberFormat="1" applyFont="1" applyFill="1" applyBorder="1" applyAlignment="1" applyProtection="1">
      <alignment horizontal="left" textRotation="75" wrapText="1"/>
      <protection/>
    </xf>
    <xf numFmtId="0" fontId="1" fillId="3" borderId="5" xfId="0" applyFont="1" applyFill="1" applyBorder="1" applyAlignment="1" applyProtection="1">
      <alignment horizontal="left" textRotation="75" wrapText="1"/>
      <protection/>
    </xf>
    <xf numFmtId="0" fontId="1" fillId="4" borderId="1" xfId="0" applyFont="1" applyFill="1" applyBorder="1" applyAlignment="1">
      <alignment horizontal="left" textRotation="75" wrapText="1"/>
    </xf>
    <xf numFmtId="0" fontId="1" fillId="4" borderId="2" xfId="0" applyFont="1" applyFill="1" applyBorder="1" applyAlignment="1">
      <alignment horizontal="left" textRotation="75" wrapText="1"/>
    </xf>
    <xf numFmtId="0" fontId="1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7" xfId="0" applyFont="1" applyFill="1" applyBorder="1" applyAlignment="1" applyProtection="1">
      <alignment horizontal="center"/>
      <protection/>
    </xf>
    <xf numFmtId="0" fontId="1" fillId="0" borderId="9" xfId="0" applyFont="1" applyFill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7" xfId="0" applyFont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>
      <alignment horizontal="center"/>
    </xf>
    <xf numFmtId="2" fontId="0" fillId="0" borderId="13" xfId="0" applyNumberFormat="1" applyFont="1" applyFill="1" applyBorder="1" applyAlignment="1" applyProtection="1">
      <alignment/>
      <protection locked="0"/>
    </xf>
    <xf numFmtId="2" fontId="1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 wrapText="1"/>
    </xf>
    <xf numFmtId="2" fontId="1" fillId="0" borderId="6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1" fillId="0" borderId="8" xfId="0" applyNumberFormat="1" applyFont="1" applyBorder="1" applyAlignment="1">
      <alignment horizontal="center"/>
    </xf>
    <xf numFmtId="2" fontId="1" fillId="0" borderId="4" xfId="0" applyNumberFormat="1" applyFont="1" applyFill="1" applyBorder="1" applyAlignment="1">
      <alignment horizontal="left" textRotation="75" wrapText="1"/>
    </xf>
    <xf numFmtId="2" fontId="1" fillId="0" borderId="3" xfId="0" applyNumberFormat="1" applyFont="1" applyFill="1" applyBorder="1" applyAlignment="1">
      <alignment horizontal="left" textRotation="75" wrapText="1"/>
    </xf>
    <xf numFmtId="2" fontId="1" fillId="0" borderId="8" xfId="0" applyNumberFormat="1" applyFont="1" applyFill="1" applyBorder="1" applyAlignment="1" applyProtection="1">
      <alignment horizontal="center"/>
      <protection/>
    </xf>
    <xf numFmtId="2" fontId="1" fillId="0" borderId="11" xfId="0" applyNumberFormat="1" applyFont="1" applyFill="1" applyBorder="1" applyAlignment="1" applyProtection="1">
      <alignment horizontal="center"/>
      <protection/>
    </xf>
    <xf numFmtId="3" fontId="0" fillId="0" borderId="14" xfId="0" applyNumberFormat="1" applyFont="1" applyFill="1" applyBorder="1" applyAlignment="1" applyProtection="1">
      <alignment/>
      <protection locked="0"/>
    </xf>
    <xf numFmtId="169" fontId="0" fillId="0" borderId="13" xfId="0" applyNumberFormat="1" applyFont="1" applyFill="1" applyBorder="1" applyAlignment="1" applyProtection="1">
      <alignment/>
      <protection locked="0"/>
    </xf>
    <xf numFmtId="0" fontId="1" fillId="0" borderId="1" xfId="0" applyNumberFormat="1" applyFont="1" applyFill="1" applyBorder="1" applyAlignment="1" applyProtection="1">
      <alignment horizontal="left" textRotation="75" wrapText="1"/>
      <protection/>
    </xf>
    <xf numFmtId="0" fontId="1" fillId="0" borderId="2" xfId="0" applyNumberFormat="1" applyFont="1" applyFill="1" applyBorder="1" applyAlignment="1" applyProtection="1">
      <alignment horizontal="left" textRotation="75" wrapText="1"/>
      <protection/>
    </xf>
    <xf numFmtId="0" fontId="1" fillId="0" borderId="3" xfId="0" applyNumberFormat="1" applyFont="1" applyFill="1" applyBorder="1" applyAlignment="1" applyProtection="1">
      <alignment horizontal="left" textRotation="75" wrapText="1"/>
      <protection/>
    </xf>
    <xf numFmtId="0" fontId="1" fillId="0" borderId="4" xfId="0" applyFont="1" applyFill="1" applyBorder="1" applyAlignment="1" applyProtection="1">
      <alignment horizontal="left" textRotation="75" wrapText="1"/>
      <protection locked="0"/>
    </xf>
    <xf numFmtId="0" fontId="1" fillId="0" borderId="2" xfId="0" applyFont="1" applyFill="1" applyBorder="1" applyAlignment="1" applyProtection="1">
      <alignment horizontal="left" textRotation="75" wrapText="1"/>
      <protection locked="0"/>
    </xf>
    <xf numFmtId="0" fontId="1" fillId="0" borderId="5" xfId="0" applyFont="1" applyFill="1" applyBorder="1" applyAlignment="1" applyProtection="1">
      <alignment horizontal="left" textRotation="75" wrapText="1"/>
      <protection locked="0"/>
    </xf>
    <xf numFmtId="0" fontId="1" fillId="3" borderId="15" xfId="0" applyFont="1" applyFill="1" applyBorder="1" applyAlignment="1" applyProtection="1">
      <alignment horizontal="left" textRotation="75" wrapText="1"/>
      <protection locked="0"/>
    </xf>
    <xf numFmtId="0" fontId="1" fillId="4" borderId="15" xfId="0" applyFont="1" applyFill="1" applyBorder="1" applyAlignment="1" applyProtection="1">
      <alignment horizontal="left" textRotation="75" wrapText="1"/>
      <protection locked="0"/>
    </xf>
    <xf numFmtId="0" fontId="1" fillId="4" borderId="4" xfId="0" applyFont="1" applyFill="1" applyBorder="1" applyAlignment="1" applyProtection="1">
      <alignment horizontal="left" textRotation="75" wrapText="1"/>
      <protection locked="0"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8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center"/>
      <protection/>
    </xf>
    <xf numFmtId="0" fontId="1" fillId="0" borderId="6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0" fillId="2" borderId="16" xfId="0" applyFont="1" applyFill="1" applyBorder="1" applyAlignment="1">
      <alignment/>
    </xf>
    <xf numFmtId="0" fontId="0" fillId="2" borderId="17" xfId="0" applyFont="1" applyFill="1" applyBorder="1" applyAlignment="1">
      <alignment/>
    </xf>
    <xf numFmtId="0" fontId="0" fillId="2" borderId="18" xfId="0" applyFont="1" applyFill="1" applyBorder="1" applyAlignment="1">
      <alignment horizontal="center"/>
    </xf>
    <xf numFmtId="49" fontId="0" fillId="2" borderId="19" xfId="0" applyNumberFormat="1" applyFont="1" applyFill="1" applyBorder="1" applyAlignment="1">
      <alignment/>
    </xf>
    <xf numFmtId="0" fontId="0" fillId="2" borderId="19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2" fontId="0" fillId="2" borderId="19" xfId="0" applyNumberFormat="1" applyFont="1" applyFill="1" applyBorder="1" applyAlignment="1">
      <alignment horizontal="center"/>
    </xf>
    <xf numFmtId="166" fontId="0" fillId="2" borderId="13" xfId="0" applyNumberFormat="1" applyFont="1" applyFill="1" applyBorder="1" applyAlignment="1">
      <alignment/>
    </xf>
    <xf numFmtId="49" fontId="0" fillId="2" borderId="14" xfId="0" applyNumberFormat="1" applyFont="1" applyFill="1" applyBorder="1" applyAlignment="1">
      <alignment/>
    </xf>
    <xf numFmtId="2" fontId="0" fillId="2" borderId="14" xfId="0" applyNumberFormat="1" applyFont="1" applyFill="1" applyBorder="1" applyAlignment="1">
      <alignment/>
    </xf>
    <xf numFmtId="0" fontId="0" fillId="2" borderId="19" xfId="0" applyFont="1" applyFill="1" applyBorder="1" applyAlignment="1">
      <alignment horizontal="center"/>
    </xf>
    <xf numFmtId="3" fontId="0" fillId="0" borderId="12" xfId="0" applyNumberFormat="1" applyFon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0" fillId="2" borderId="20" xfId="0" applyFont="1" applyFill="1" applyBorder="1" applyAlignment="1">
      <alignment/>
    </xf>
    <xf numFmtId="168" fontId="0" fillId="2" borderId="13" xfId="0" applyNumberFormat="1" applyFont="1" applyFill="1" applyBorder="1" applyAlignment="1">
      <alignment/>
    </xf>
    <xf numFmtId="0" fontId="0" fillId="0" borderId="13" xfId="0" applyFont="1" applyFill="1" applyBorder="1" applyAlignment="1" applyProtection="1">
      <alignment horizontal="center"/>
      <protection locked="0"/>
    </xf>
    <xf numFmtId="2" fontId="0" fillId="0" borderId="13" xfId="0" applyNumberFormat="1" applyFont="1" applyFill="1" applyBorder="1" applyAlignment="1" applyProtection="1">
      <alignment horizontal="center"/>
      <protection locked="0"/>
    </xf>
    <xf numFmtId="0" fontId="0" fillId="2" borderId="17" xfId="0" applyFont="1" applyFill="1" applyBorder="1" applyAlignment="1">
      <alignment horizontal="center"/>
    </xf>
    <xf numFmtId="0" fontId="1" fillId="5" borderId="21" xfId="0" applyFont="1" applyFill="1" applyBorder="1" applyAlignment="1" applyProtection="1">
      <alignment horizontal="left" textRotation="75" wrapText="1"/>
      <protection/>
    </xf>
    <xf numFmtId="0" fontId="1" fillId="5" borderId="22" xfId="0" applyFont="1" applyFill="1" applyBorder="1" applyAlignment="1" applyProtection="1">
      <alignment horizontal="left" textRotation="75" wrapText="1"/>
      <protection/>
    </xf>
    <xf numFmtId="166" fontId="0" fillId="2" borderId="17" xfId="0" applyNumberFormat="1" applyFont="1" applyFill="1" applyBorder="1" applyAlignment="1">
      <alignment/>
    </xf>
    <xf numFmtId="168" fontId="0" fillId="2" borderId="17" xfId="0" applyNumberFormat="1" applyFont="1" applyFill="1" applyBorder="1" applyAlignment="1">
      <alignment/>
    </xf>
    <xf numFmtId="0" fontId="0" fillId="0" borderId="17" xfId="0" applyFont="1" applyFill="1" applyBorder="1" applyAlignment="1" applyProtection="1">
      <alignment horizontal="center"/>
      <protection locked="0"/>
    </xf>
    <xf numFmtId="2" fontId="0" fillId="0" borderId="17" xfId="0" applyNumberFormat="1" applyFont="1" applyFill="1" applyBorder="1" applyAlignment="1" applyProtection="1">
      <alignment/>
      <protection locked="0"/>
    </xf>
    <xf numFmtId="2" fontId="0" fillId="0" borderId="17" xfId="0" applyNumberFormat="1" applyFont="1" applyFill="1" applyBorder="1" applyAlignment="1" applyProtection="1">
      <alignment horizontal="center"/>
      <protection locked="0"/>
    </xf>
    <xf numFmtId="169" fontId="0" fillId="0" borderId="17" xfId="0" applyNumberFormat="1" applyFont="1" applyFill="1" applyBorder="1" applyAlignment="1" applyProtection="1">
      <alignment/>
      <protection locked="0"/>
    </xf>
    <xf numFmtId="0" fontId="1" fillId="0" borderId="23" xfId="0" applyFont="1" applyFill="1" applyBorder="1" applyAlignment="1" applyProtection="1">
      <alignment horizontal="center"/>
      <protection/>
    </xf>
    <xf numFmtId="0" fontId="1" fillId="0" borderId="24" xfId="0" applyFont="1" applyFill="1" applyBorder="1" applyAlignment="1" applyProtection="1">
      <alignment horizontal="center"/>
      <protection/>
    </xf>
    <xf numFmtId="49" fontId="0" fillId="2" borderId="25" xfId="0" applyNumberFormat="1" applyFont="1" applyFill="1" applyBorder="1" applyAlignment="1">
      <alignment/>
    </xf>
    <xf numFmtId="2" fontId="0" fillId="2" borderId="25" xfId="0" applyNumberFormat="1" applyFont="1" applyFill="1" applyBorder="1" applyAlignment="1">
      <alignment/>
    </xf>
    <xf numFmtId="169" fontId="0" fillId="0" borderId="25" xfId="0" applyNumberFormat="1" applyFont="1" applyFill="1" applyBorder="1" applyAlignment="1" applyProtection="1">
      <alignment/>
      <protection locked="0"/>
    </xf>
    <xf numFmtId="169" fontId="0" fillId="0" borderId="14" xfId="0" applyNumberFormat="1" applyFont="1" applyFill="1" applyBorder="1" applyAlignment="1" applyProtection="1">
      <alignment/>
      <protection locked="0"/>
    </xf>
    <xf numFmtId="3" fontId="0" fillId="0" borderId="25" xfId="0" applyNumberFormat="1" applyFont="1" applyFill="1" applyBorder="1" applyAlignment="1" applyProtection="1">
      <alignment/>
      <protection locked="0"/>
    </xf>
    <xf numFmtId="1" fontId="1" fillId="0" borderId="7" xfId="0" applyNumberFormat="1" applyFont="1" applyBorder="1" applyAlignment="1">
      <alignment horizontal="center"/>
    </xf>
    <xf numFmtId="167" fontId="0" fillId="2" borderId="16" xfId="0" applyNumberFormat="1" applyFont="1" applyFill="1" applyBorder="1" applyAlignment="1">
      <alignment/>
    </xf>
    <xf numFmtId="167" fontId="0" fillId="2" borderId="20" xfId="0" applyNumberFormat="1" applyFont="1" applyFill="1" applyBorder="1" applyAlignment="1">
      <alignment/>
    </xf>
    <xf numFmtId="3" fontId="0" fillId="0" borderId="16" xfId="0" applyNumberFormat="1" applyFont="1" applyFill="1" applyBorder="1" applyAlignment="1" applyProtection="1">
      <alignment/>
      <protection locked="0"/>
    </xf>
    <xf numFmtId="3" fontId="0" fillId="0" borderId="20" xfId="0" applyNumberFormat="1" applyFont="1" applyFill="1" applyBorder="1" applyAlignment="1" applyProtection="1">
      <alignment/>
      <protection locked="0"/>
    </xf>
    <xf numFmtId="49" fontId="0" fillId="2" borderId="18" xfId="0" applyNumberFormat="1" applyFont="1" applyFill="1" applyBorder="1" applyAlignment="1">
      <alignment/>
    </xf>
    <xf numFmtId="0" fontId="0" fillId="2" borderId="18" xfId="0" applyFont="1" applyFill="1" applyBorder="1" applyAlignment="1">
      <alignment/>
    </xf>
    <xf numFmtId="2" fontId="0" fillId="2" borderId="18" xfId="0" applyNumberFormat="1" applyFont="1" applyFill="1" applyBorder="1" applyAlignment="1">
      <alignment horizontal="center"/>
    </xf>
    <xf numFmtId="0" fontId="0" fillId="0" borderId="26" xfId="0" applyFont="1" applyFill="1" applyBorder="1" applyAlignment="1" applyProtection="1">
      <alignment horizontal="center"/>
      <protection locked="0"/>
    </xf>
    <xf numFmtId="0" fontId="1" fillId="4" borderId="27" xfId="0" applyFont="1" applyFill="1" applyBorder="1" applyAlignment="1" applyProtection="1">
      <alignment horizontal="left" textRotation="75" wrapText="1"/>
      <protection/>
    </xf>
    <xf numFmtId="0" fontId="1" fillId="0" borderId="24" xfId="0" applyFont="1" applyBorder="1" applyAlignment="1" applyProtection="1">
      <alignment horizontal="center"/>
      <protection/>
    </xf>
    <xf numFmtId="0" fontId="0" fillId="2" borderId="26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169" fontId="0" fillId="0" borderId="26" xfId="0" applyNumberFormat="1" applyFont="1" applyFill="1" applyBorder="1" applyAlignment="1" applyProtection="1">
      <alignment/>
      <protection locked="0"/>
    </xf>
    <xf numFmtId="169" fontId="0" fillId="0" borderId="12" xfId="0" applyNumberFormat="1" applyFont="1" applyFill="1" applyBorder="1" applyAlignment="1" applyProtection="1">
      <alignment/>
      <protection locked="0"/>
    </xf>
    <xf numFmtId="3" fontId="0" fillId="0" borderId="26" xfId="0" applyNumberFormat="1" applyFont="1" applyFill="1" applyBorder="1" applyAlignment="1" applyProtection="1">
      <alignment/>
      <protection locked="0"/>
    </xf>
    <xf numFmtId="49" fontId="0" fillId="0" borderId="18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2" fontId="0" fillId="0" borderId="18" xfId="0" applyNumberFormat="1" applyFont="1" applyFill="1" applyBorder="1" applyAlignment="1">
      <alignment horizontal="center"/>
    </xf>
    <xf numFmtId="167" fontId="0" fillId="0" borderId="16" xfId="0" applyNumberFormat="1" applyFont="1" applyFill="1" applyBorder="1" applyAlignment="1">
      <alignment/>
    </xf>
    <xf numFmtId="166" fontId="0" fillId="0" borderId="17" xfId="0" applyNumberFormat="1" applyFont="1" applyFill="1" applyBorder="1" applyAlignment="1">
      <alignment/>
    </xf>
    <xf numFmtId="168" fontId="0" fillId="0" borderId="17" xfId="0" applyNumberFormat="1" applyFont="1" applyFill="1" applyBorder="1" applyAlignment="1">
      <alignment/>
    </xf>
    <xf numFmtId="49" fontId="0" fillId="0" borderId="25" xfId="0" applyNumberFormat="1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2" fontId="0" fillId="0" borderId="25" xfId="0" applyNumberFormat="1" applyFont="1" applyFill="1" applyBorder="1" applyAlignment="1">
      <alignment/>
    </xf>
    <xf numFmtId="0" fontId="0" fillId="0" borderId="2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0" xfId="0" applyFill="1" applyAlignment="1">
      <alignment/>
    </xf>
    <xf numFmtId="49" fontId="0" fillId="0" borderId="19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167" fontId="0" fillId="0" borderId="20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68" fontId="0" fillId="0" borderId="13" xfId="0" applyNumberFormat="1" applyFont="1" applyFill="1" applyBorder="1" applyAlignment="1">
      <alignment/>
    </xf>
    <xf numFmtId="49" fontId="0" fillId="0" borderId="14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5" fillId="0" borderId="0" xfId="0" applyFont="1" applyAlignment="1">
      <alignment vertical="center" wrapText="1"/>
    </xf>
    <xf numFmtId="0" fontId="0" fillId="0" borderId="0" xfId="0" applyAlignment="1">
      <alignment/>
    </xf>
    <xf numFmtId="0" fontId="0" fillId="0" borderId="0" xfId="19" applyFont="1" applyAlignment="1">
      <alignment vertical="center" wrapText="1"/>
    </xf>
    <xf numFmtId="0" fontId="0" fillId="0" borderId="0" xfId="0" applyAlignment="1">
      <alignment/>
    </xf>
    <xf numFmtId="0" fontId="0" fillId="0" borderId="0" xfId="19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19" applyFont="1" applyAlignment="1">
      <alignment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J16"/>
  <sheetViews>
    <sheetView tabSelected="1" zoomScale="75" zoomScaleNormal="75" workbookViewId="0" topLeftCell="A1">
      <selection activeCell="A11" sqref="A11"/>
    </sheetView>
  </sheetViews>
  <sheetFormatPr defaultColWidth="9.140625" defaultRowHeight="12.75"/>
  <cols>
    <col min="2" max="2" width="9.421875" style="0" bestFit="1" customWidth="1"/>
    <col min="3" max="3" width="32.8515625" style="0" bestFit="1" customWidth="1"/>
    <col min="4" max="4" width="28.57421875" style="0" bestFit="1" customWidth="1"/>
    <col min="5" max="5" width="19.00390625" style="0" bestFit="1" customWidth="1"/>
    <col min="6" max="6" width="6.8515625" style="0" hidden="1" customWidth="1"/>
    <col min="7" max="7" width="6.8515625" style="0" customWidth="1"/>
    <col min="8" max="8" width="5.8515625" style="0" hidden="1" customWidth="1"/>
    <col min="9" max="9" width="13.57421875" style="0" bestFit="1" customWidth="1"/>
    <col min="10" max="12" width="6.57421875" style="0" bestFit="1" customWidth="1"/>
    <col min="13" max="13" width="5.57421875" style="0" bestFit="1" customWidth="1"/>
    <col min="14" max="14" width="6.57421875" style="0" bestFit="1" customWidth="1"/>
    <col min="15" max="17" width="6.57421875" style="0" hidden="1" customWidth="1"/>
    <col min="18" max="18" width="0" style="0" hidden="1" customWidth="1"/>
    <col min="19" max="19" width="6.57421875" style="0" hidden="1" customWidth="1"/>
    <col min="20" max="20" width="7.57421875" style="0" bestFit="1" customWidth="1"/>
    <col min="21" max="21" width="6.57421875" style="0" bestFit="1" customWidth="1"/>
    <col min="22" max="22" width="7.57421875" style="0" bestFit="1" customWidth="1"/>
    <col min="23" max="25" width="6.57421875" style="0" bestFit="1" customWidth="1"/>
    <col min="26" max="29" width="4.00390625" style="0" hidden="1" customWidth="1"/>
    <col min="30" max="30" width="6.421875" style="0" customWidth="1"/>
    <col min="31" max="33" width="4.00390625" style="0" hidden="1" customWidth="1"/>
    <col min="34" max="34" width="6.421875" style="0" hidden="1" customWidth="1"/>
    <col min="35" max="35" width="4.00390625" style="0" hidden="1" customWidth="1"/>
    <col min="36" max="36" width="0" style="0" hidden="1" customWidth="1"/>
  </cols>
  <sheetData>
    <row r="1" spans="1:25" ht="18" customHeight="1">
      <c r="A1" s="148" t="s">
        <v>186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2"/>
    </row>
    <row r="2" spans="1:25" ht="12.75">
      <c r="A2" s="146" t="s">
        <v>187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2"/>
    </row>
    <row r="3" spans="1:14" ht="12.75">
      <c r="A3" s="147" t="s">
        <v>188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6"/>
    </row>
    <row r="4" spans="1:14" ht="15.75" customHeight="1">
      <c r="A4" s="150" t="s">
        <v>189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</row>
    <row r="5" spans="1:22" ht="45" customHeight="1">
      <c r="A5" s="143" t="s">
        <v>190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</row>
    <row r="6" spans="1:14" ht="12.75">
      <c r="A6" s="145" t="s">
        <v>191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</row>
    <row r="7" spans="1:25" ht="12.75">
      <c r="A7" s="145" t="s">
        <v>192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6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2"/>
    </row>
    <row r="8" spans="1:25" ht="18">
      <c r="A8" s="9" t="s">
        <v>174</v>
      </c>
      <c r="B8" s="2"/>
      <c r="C8" s="3"/>
      <c r="D8" s="3"/>
      <c r="E8" s="3"/>
      <c r="F8" s="37"/>
      <c r="G8" s="3"/>
      <c r="H8" s="41"/>
      <c r="I8" s="3"/>
      <c r="J8" s="4"/>
      <c r="K8" s="5"/>
      <c r="L8" s="3"/>
      <c r="M8" s="6"/>
      <c r="N8" s="3"/>
      <c r="O8" s="3"/>
      <c r="P8" s="10"/>
      <c r="Q8" s="41"/>
      <c r="R8" s="41"/>
      <c r="S8" s="11"/>
      <c r="T8" s="3"/>
      <c r="U8" s="8"/>
      <c r="V8" s="8"/>
      <c r="W8" s="8"/>
      <c r="X8" s="8"/>
      <c r="Y8" s="8"/>
    </row>
    <row r="9" spans="1:35" ht="159.75" customHeight="1" thickBot="1">
      <c r="A9" s="12" t="s">
        <v>1</v>
      </c>
      <c r="B9" s="13" t="s">
        <v>2</v>
      </c>
      <c r="C9" s="14" t="s">
        <v>3</v>
      </c>
      <c r="D9" s="14" t="s">
        <v>4</v>
      </c>
      <c r="E9" s="14" t="s">
        <v>5</v>
      </c>
      <c r="F9" s="38" t="s">
        <v>6</v>
      </c>
      <c r="G9" s="15" t="s">
        <v>7</v>
      </c>
      <c r="H9" s="38" t="s">
        <v>8</v>
      </c>
      <c r="I9" s="14" t="s">
        <v>9</v>
      </c>
      <c r="J9" s="16" t="s">
        <v>10</v>
      </c>
      <c r="K9" s="17" t="s">
        <v>11</v>
      </c>
      <c r="L9" s="18" t="s">
        <v>12</v>
      </c>
      <c r="M9" s="19" t="s">
        <v>13</v>
      </c>
      <c r="N9" s="20" t="s">
        <v>14</v>
      </c>
      <c r="O9" s="21" t="s">
        <v>15</v>
      </c>
      <c r="P9" s="22" t="s">
        <v>16</v>
      </c>
      <c r="Q9" s="43" t="s">
        <v>17</v>
      </c>
      <c r="R9" s="44" t="s">
        <v>18</v>
      </c>
      <c r="S9" s="107" t="s">
        <v>19</v>
      </c>
      <c r="T9" s="49" t="s">
        <v>20</v>
      </c>
      <c r="U9" s="50" t="s">
        <v>21</v>
      </c>
      <c r="V9" s="50" t="s">
        <v>22</v>
      </c>
      <c r="W9" s="51" t="s">
        <v>23</v>
      </c>
      <c r="X9" s="83" t="s">
        <v>24</v>
      </c>
      <c r="Y9" s="84" t="s">
        <v>25</v>
      </c>
      <c r="Z9" s="52" t="s">
        <v>175</v>
      </c>
      <c r="AA9" s="53" t="s">
        <v>176</v>
      </c>
      <c r="AB9" s="53" t="s">
        <v>177</v>
      </c>
      <c r="AC9" s="54" t="s">
        <v>178</v>
      </c>
      <c r="AD9" s="55" t="s">
        <v>179</v>
      </c>
      <c r="AE9" s="52" t="s">
        <v>180</v>
      </c>
      <c r="AF9" s="53" t="s">
        <v>181</v>
      </c>
      <c r="AG9" s="54" t="s">
        <v>182</v>
      </c>
      <c r="AH9" s="56" t="s">
        <v>183</v>
      </c>
      <c r="AI9" s="57" t="s">
        <v>184</v>
      </c>
    </row>
    <row r="10" spans="1:35" s="77" customFormat="1" ht="13.5" thickBot="1">
      <c r="A10" s="23">
        <v>1</v>
      </c>
      <c r="B10" s="23">
        <v>2</v>
      </c>
      <c r="C10" s="24">
        <v>3</v>
      </c>
      <c r="D10" s="25">
        <v>4</v>
      </c>
      <c r="E10" s="25">
        <v>5</v>
      </c>
      <c r="F10" s="39"/>
      <c r="G10" s="98">
        <v>6</v>
      </c>
      <c r="H10" s="42"/>
      <c r="I10" s="26">
        <v>7</v>
      </c>
      <c r="J10" s="27">
        <v>8</v>
      </c>
      <c r="K10" s="25">
        <v>9</v>
      </c>
      <c r="L10" s="28">
        <v>10</v>
      </c>
      <c r="M10" s="29">
        <v>11</v>
      </c>
      <c r="N10" s="30">
        <v>12</v>
      </c>
      <c r="O10" s="31">
        <v>13</v>
      </c>
      <c r="P10" s="32">
        <v>14</v>
      </c>
      <c r="Q10" s="45" t="s">
        <v>26</v>
      </c>
      <c r="R10" s="46" t="s">
        <v>27</v>
      </c>
      <c r="S10" s="108">
        <v>15</v>
      </c>
      <c r="T10" s="58">
        <v>16</v>
      </c>
      <c r="U10" s="59">
        <v>17</v>
      </c>
      <c r="V10" s="59">
        <v>18</v>
      </c>
      <c r="W10" s="60">
        <v>19</v>
      </c>
      <c r="X10" s="91">
        <v>20</v>
      </c>
      <c r="Y10" s="92">
        <v>21</v>
      </c>
      <c r="Z10" s="24"/>
      <c r="AA10" s="25"/>
      <c r="AB10" s="25"/>
      <c r="AC10" s="26"/>
      <c r="AD10" s="61">
        <v>22</v>
      </c>
      <c r="AE10" s="62"/>
      <c r="AF10" s="63"/>
      <c r="AG10" s="64"/>
      <c r="AH10" s="61">
        <v>23</v>
      </c>
      <c r="AI10" s="24" t="s">
        <v>185</v>
      </c>
    </row>
    <row r="11" spans="1:36" s="127" customFormat="1" ht="12.75" customHeight="1">
      <c r="A11" s="114">
        <v>4400360</v>
      </c>
      <c r="B11" s="115">
        <v>97</v>
      </c>
      <c r="C11" s="116" t="s">
        <v>98</v>
      </c>
      <c r="D11" s="117" t="s">
        <v>99</v>
      </c>
      <c r="E11" s="117" t="s">
        <v>100</v>
      </c>
      <c r="F11" s="118" t="s">
        <v>31</v>
      </c>
      <c r="G11" s="119">
        <v>2817</v>
      </c>
      <c r="H11" s="120" t="s">
        <v>32</v>
      </c>
      <c r="I11" s="121">
        <v>4013975125</v>
      </c>
      <c r="J11" s="122">
        <v>8</v>
      </c>
      <c r="K11" s="123" t="s">
        <v>61</v>
      </c>
      <c r="L11" s="106" t="s">
        <v>171</v>
      </c>
      <c r="M11" s="101">
        <v>2978</v>
      </c>
      <c r="N11" s="87" t="s">
        <v>172</v>
      </c>
      <c r="O11" s="124">
        <v>3.62920857</v>
      </c>
      <c r="P11" s="123" t="s">
        <v>33</v>
      </c>
      <c r="Q11" s="88"/>
      <c r="R11" s="89"/>
      <c r="S11" s="125" t="s">
        <v>61</v>
      </c>
      <c r="T11" s="95">
        <v>83955</v>
      </c>
      <c r="U11" s="90">
        <v>3591</v>
      </c>
      <c r="V11" s="90">
        <v>11436</v>
      </c>
      <c r="W11" s="111">
        <v>8027</v>
      </c>
      <c r="X11" s="97" t="s">
        <v>171</v>
      </c>
      <c r="Y11" s="113" t="s">
        <v>173</v>
      </c>
      <c r="Z11" s="116">
        <f aca="true" t="shared" si="0" ref="Z11:Z16">IF(OR(K11="YES",L11="YES"),1,0)</f>
        <v>1</v>
      </c>
      <c r="AA11" s="117">
        <f aca="true" t="shared" si="1" ref="AA11:AA16">IF(OR(AND(ISNUMBER(M11),AND(M11&gt;0,M11&lt;600)),AND(ISNUMBER(M11),AND(M11&gt;0,N11="YES"))),1,0)</f>
        <v>1</v>
      </c>
      <c r="AB11" s="117">
        <f aca="true" t="shared" si="2" ref="AB11:AB16">IF(AND(OR(K11="YES",L11="YES"),(Z11=0)),"Trouble",0)</f>
        <v>0</v>
      </c>
      <c r="AC11" s="117">
        <f aca="true" t="shared" si="3" ref="AC11:AC16">IF(AND(OR(AND(ISNUMBER(M11),AND(M11&gt;0,M11&lt;600)),AND(ISNUMBER(M11),AND(M11&gt;0,N11="YES"))),(AA11=0)),"Trouble",0)</f>
        <v>0</v>
      </c>
      <c r="AD11" s="126" t="str">
        <f aca="true" t="shared" si="4" ref="AD11:AD16">IF(AND(Z11=1,AA11=1),"SRSA","-")</f>
        <v>SRSA</v>
      </c>
      <c r="AE11" s="116">
        <f aca="true" t="shared" si="5" ref="AE11:AE16">IF(S11="YES",1,0)</f>
        <v>1</v>
      </c>
      <c r="AF11" s="117">
        <f aca="true" t="shared" si="6" ref="AF11:AF16">IF(OR(AND(ISNUMBER(Q11),Q11&gt;=20),(AND(ISNUMBER(Q11)=FALSE,AND(ISNUMBER(O11),O11&gt;=20)))),1,0)</f>
        <v>0</v>
      </c>
      <c r="AG11" s="117">
        <f aca="true" t="shared" si="7" ref="AG11:AG16">IF(AND(AE11=1,AF11=1),"Initial",0)</f>
        <v>0</v>
      </c>
      <c r="AH11" s="126" t="str">
        <f aca="true" t="shared" si="8" ref="AH11:AH16">IF(AND(AND(AG11="Initial",AI11=0),AND(ISNUMBER(M11),M11&gt;0)),"RLIS","-")</f>
        <v>-</v>
      </c>
      <c r="AI11" s="116">
        <f aca="true" t="shared" si="9" ref="AI11:AI16">IF(AND(AD11="SRSA",AG11="Initial"),"SRSA",0)</f>
        <v>0</v>
      </c>
      <c r="AJ11" s="127">
        <v>4400360</v>
      </c>
    </row>
    <row r="12" spans="1:36" s="127" customFormat="1" ht="12.75" customHeight="1">
      <c r="A12" s="128">
        <v>4400390</v>
      </c>
      <c r="B12" s="129">
        <v>12</v>
      </c>
      <c r="C12" s="130" t="s">
        <v>101</v>
      </c>
      <c r="D12" s="131" t="s">
        <v>102</v>
      </c>
      <c r="E12" s="131" t="s">
        <v>103</v>
      </c>
      <c r="F12" s="132" t="s">
        <v>31</v>
      </c>
      <c r="G12" s="133">
        <v>2825</v>
      </c>
      <c r="H12" s="134" t="s">
        <v>32</v>
      </c>
      <c r="I12" s="135">
        <v>4016475100</v>
      </c>
      <c r="J12" s="136">
        <v>8</v>
      </c>
      <c r="K12" s="137" t="s">
        <v>61</v>
      </c>
      <c r="L12" s="33" t="s">
        <v>171</v>
      </c>
      <c r="M12" s="102">
        <v>295</v>
      </c>
      <c r="N12" s="80" t="s">
        <v>171</v>
      </c>
      <c r="O12" s="138">
        <v>7.834101382</v>
      </c>
      <c r="P12" s="137" t="s">
        <v>33</v>
      </c>
      <c r="Q12" s="35"/>
      <c r="R12" s="81"/>
      <c r="S12" s="139" t="s">
        <v>61</v>
      </c>
      <c r="T12" s="96">
        <v>24190</v>
      </c>
      <c r="U12" s="48">
        <v>1585</v>
      </c>
      <c r="V12" s="48">
        <v>2410</v>
      </c>
      <c r="W12" s="112">
        <v>1280</v>
      </c>
      <c r="X12" s="47" t="s">
        <v>171</v>
      </c>
      <c r="Y12" s="76" t="s">
        <v>173</v>
      </c>
      <c r="Z12" s="130">
        <f t="shared" si="0"/>
        <v>1</v>
      </c>
      <c r="AA12" s="131">
        <f t="shared" si="1"/>
        <v>1</v>
      </c>
      <c r="AB12" s="131">
        <f t="shared" si="2"/>
        <v>0</v>
      </c>
      <c r="AC12" s="131">
        <f t="shared" si="3"/>
        <v>0</v>
      </c>
      <c r="AD12" s="140" t="str">
        <f t="shared" si="4"/>
        <v>SRSA</v>
      </c>
      <c r="AE12" s="130">
        <f t="shared" si="5"/>
        <v>1</v>
      </c>
      <c r="AF12" s="131">
        <f t="shared" si="6"/>
        <v>0</v>
      </c>
      <c r="AG12" s="131">
        <f t="shared" si="7"/>
        <v>0</v>
      </c>
      <c r="AH12" s="140" t="str">
        <f t="shared" si="8"/>
        <v>-</v>
      </c>
      <c r="AI12" s="130">
        <f t="shared" si="9"/>
        <v>0</v>
      </c>
      <c r="AJ12" s="127">
        <v>4400390</v>
      </c>
    </row>
    <row r="13" spans="1:36" s="127" customFormat="1" ht="12.75" customHeight="1">
      <c r="A13" s="128">
        <v>4400420</v>
      </c>
      <c r="B13" s="129">
        <v>99</v>
      </c>
      <c r="C13" s="130" t="s">
        <v>104</v>
      </c>
      <c r="D13" s="131" t="s">
        <v>105</v>
      </c>
      <c r="E13" s="131" t="s">
        <v>106</v>
      </c>
      <c r="F13" s="132" t="s">
        <v>31</v>
      </c>
      <c r="G13" s="133">
        <v>2814</v>
      </c>
      <c r="H13" s="134" t="s">
        <v>32</v>
      </c>
      <c r="I13" s="135">
        <v>4015684175</v>
      </c>
      <c r="J13" s="136">
        <v>8</v>
      </c>
      <c r="K13" s="137" t="s">
        <v>61</v>
      </c>
      <c r="L13" s="33" t="s">
        <v>171</v>
      </c>
      <c r="M13" s="102">
        <v>1572</v>
      </c>
      <c r="N13" s="80" t="s">
        <v>172</v>
      </c>
      <c r="O13" s="138">
        <v>4.606525912</v>
      </c>
      <c r="P13" s="137" t="s">
        <v>33</v>
      </c>
      <c r="Q13" s="35"/>
      <c r="R13" s="81"/>
      <c r="S13" s="139" t="s">
        <v>61</v>
      </c>
      <c r="T13" s="96">
        <v>62902</v>
      </c>
      <c r="U13" s="48">
        <v>2653</v>
      </c>
      <c r="V13" s="48">
        <v>8000</v>
      </c>
      <c r="W13" s="112">
        <v>5874</v>
      </c>
      <c r="X13" s="47" t="s">
        <v>171</v>
      </c>
      <c r="Y13" s="76" t="s">
        <v>173</v>
      </c>
      <c r="Z13" s="130">
        <f t="shared" si="0"/>
        <v>1</v>
      </c>
      <c r="AA13" s="131">
        <f t="shared" si="1"/>
        <v>1</v>
      </c>
      <c r="AB13" s="131">
        <f t="shared" si="2"/>
        <v>0</v>
      </c>
      <c r="AC13" s="131">
        <f t="shared" si="3"/>
        <v>0</v>
      </c>
      <c r="AD13" s="140" t="str">
        <f t="shared" si="4"/>
        <v>SRSA</v>
      </c>
      <c r="AE13" s="130">
        <f t="shared" si="5"/>
        <v>1</v>
      </c>
      <c r="AF13" s="131">
        <f t="shared" si="6"/>
        <v>0</v>
      </c>
      <c r="AG13" s="131">
        <f t="shared" si="7"/>
        <v>0</v>
      </c>
      <c r="AH13" s="140" t="str">
        <f t="shared" si="8"/>
        <v>-</v>
      </c>
      <c r="AI13" s="130">
        <f t="shared" si="9"/>
        <v>0</v>
      </c>
      <c r="AJ13" s="127">
        <v>4400420</v>
      </c>
    </row>
    <row r="14" spans="1:36" s="127" customFormat="1" ht="12.75" customHeight="1">
      <c r="A14" s="128">
        <v>4400450</v>
      </c>
      <c r="B14" s="129">
        <v>13</v>
      </c>
      <c r="C14" s="130" t="s">
        <v>107</v>
      </c>
      <c r="D14" s="131" t="s">
        <v>108</v>
      </c>
      <c r="E14" s="131" t="s">
        <v>106</v>
      </c>
      <c r="F14" s="132" t="s">
        <v>31</v>
      </c>
      <c r="G14" s="133">
        <v>2814</v>
      </c>
      <c r="H14" s="134" t="s">
        <v>32</v>
      </c>
      <c r="I14" s="135">
        <v>4015684175</v>
      </c>
      <c r="J14" s="136">
        <v>8</v>
      </c>
      <c r="K14" s="137" t="s">
        <v>61</v>
      </c>
      <c r="L14" s="33" t="s">
        <v>171</v>
      </c>
      <c r="M14" s="102">
        <v>685</v>
      </c>
      <c r="N14" s="80" t="s">
        <v>172</v>
      </c>
      <c r="O14" s="138">
        <v>9.304703476</v>
      </c>
      <c r="P14" s="137" t="s">
        <v>33</v>
      </c>
      <c r="Q14" s="35"/>
      <c r="R14" s="81"/>
      <c r="S14" s="139" t="s">
        <v>61</v>
      </c>
      <c r="T14" s="96">
        <v>53930</v>
      </c>
      <c r="U14" s="48">
        <v>3657</v>
      </c>
      <c r="V14" s="48">
        <v>5616</v>
      </c>
      <c r="W14" s="112">
        <v>3038</v>
      </c>
      <c r="X14" s="47" t="s">
        <v>171</v>
      </c>
      <c r="Y14" s="76" t="s">
        <v>173</v>
      </c>
      <c r="Z14" s="130">
        <f t="shared" si="0"/>
        <v>1</v>
      </c>
      <c r="AA14" s="131">
        <f t="shared" si="1"/>
        <v>1</v>
      </c>
      <c r="AB14" s="131">
        <f t="shared" si="2"/>
        <v>0</v>
      </c>
      <c r="AC14" s="131">
        <f t="shared" si="3"/>
        <v>0</v>
      </c>
      <c r="AD14" s="140" t="str">
        <f t="shared" si="4"/>
        <v>SRSA</v>
      </c>
      <c r="AE14" s="130">
        <f t="shared" si="5"/>
        <v>1</v>
      </c>
      <c r="AF14" s="131">
        <f t="shared" si="6"/>
        <v>0</v>
      </c>
      <c r="AG14" s="131">
        <f t="shared" si="7"/>
        <v>0</v>
      </c>
      <c r="AH14" s="140" t="str">
        <f t="shared" si="8"/>
        <v>-</v>
      </c>
      <c r="AI14" s="130">
        <f t="shared" si="9"/>
        <v>0</v>
      </c>
      <c r="AJ14" s="127">
        <v>4400450</v>
      </c>
    </row>
    <row r="15" spans="1:36" s="127" customFormat="1" ht="12.75" customHeight="1">
      <c r="A15" s="128">
        <v>4400600</v>
      </c>
      <c r="B15" s="129">
        <v>18</v>
      </c>
      <c r="C15" s="130" t="s">
        <v>117</v>
      </c>
      <c r="D15" s="131" t="s">
        <v>118</v>
      </c>
      <c r="E15" s="131" t="s">
        <v>119</v>
      </c>
      <c r="F15" s="132" t="s">
        <v>31</v>
      </c>
      <c r="G15" s="133">
        <v>2837</v>
      </c>
      <c r="H15" s="134" t="s">
        <v>32</v>
      </c>
      <c r="I15" s="135">
        <v>4016352351</v>
      </c>
      <c r="J15" s="136">
        <v>8</v>
      </c>
      <c r="K15" s="137" t="s">
        <v>61</v>
      </c>
      <c r="L15" s="33" t="s">
        <v>171</v>
      </c>
      <c r="M15" s="102">
        <v>286</v>
      </c>
      <c r="N15" s="80" t="s">
        <v>171</v>
      </c>
      <c r="O15" s="138">
        <v>1.19047619</v>
      </c>
      <c r="P15" s="137" t="s">
        <v>33</v>
      </c>
      <c r="Q15" s="35"/>
      <c r="R15" s="81"/>
      <c r="S15" s="139" t="s">
        <v>61</v>
      </c>
      <c r="T15" s="96">
        <v>12486</v>
      </c>
      <c r="U15" s="48">
        <v>0</v>
      </c>
      <c r="V15" s="48">
        <v>1161</v>
      </c>
      <c r="W15" s="112">
        <v>1134</v>
      </c>
      <c r="X15" s="47" t="s">
        <v>171</v>
      </c>
      <c r="Y15" s="76" t="s">
        <v>173</v>
      </c>
      <c r="Z15" s="130">
        <f t="shared" si="0"/>
        <v>1</v>
      </c>
      <c r="AA15" s="131">
        <f t="shared" si="1"/>
        <v>1</v>
      </c>
      <c r="AB15" s="131">
        <f t="shared" si="2"/>
        <v>0</v>
      </c>
      <c r="AC15" s="131">
        <f t="shared" si="3"/>
        <v>0</v>
      </c>
      <c r="AD15" s="140" t="str">
        <f t="shared" si="4"/>
        <v>SRSA</v>
      </c>
      <c r="AE15" s="130">
        <f t="shared" si="5"/>
        <v>1</v>
      </c>
      <c r="AF15" s="131">
        <f t="shared" si="6"/>
        <v>0</v>
      </c>
      <c r="AG15" s="131">
        <f t="shared" si="7"/>
        <v>0</v>
      </c>
      <c r="AH15" s="140" t="str">
        <f t="shared" si="8"/>
        <v>-</v>
      </c>
      <c r="AI15" s="130">
        <f t="shared" si="9"/>
        <v>0</v>
      </c>
      <c r="AJ15" s="127">
        <v>4400600</v>
      </c>
    </row>
    <row r="16" spans="1:36" s="127" customFormat="1" ht="12.75" customHeight="1">
      <c r="A16" s="128">
        <v>4400690</v>
      </c>
      <c r="B16" s="129">
        <v>22</v>
      </c>
      <c r="C16" s="130" t="s">
        <v>126</v>
      </c>
      <c r="D16" s="131" t="s">
        <v>127</v>
      </c>
      <c r="E16" s="131" t="s">
        <v>128</v>
      </c>
      <c r="F16" s="132" t="s">
        <v>31</v>
      </c>
      <c r="G16" s="133">
        <v>2807</v>
      </c>
      <c r="H16" s="134" t="s">
        <v>32</v>
      </c>
      <c r="I16" s="135">
        <v>4014667732</v>
      </c>
      <c r="J16" s="136">
        <v>8</v>
      </c>
      <c r="K16" s="137" t="s">
        <v>61</v>
      </c>
      <c r="L16" s="33" t="s">
        <v>171</v>
      </c>
      <c r="M16" s="102">
        <v>125</v>
      </c>
      <c r="N16" s="80" t="s">
        <v>171</v>
      </c>
      <c r="O16" s="138">
        <v>10.92436975</v>
      </c>
      <c r="P16" s="137" t="s">
        <v>33</v>
      </c>
      <c r="Q16" s="35"/>
      <c r="R16" s="81"/>
      <c r="S16" s="139" t="s">
        <v>61</v>
      </c>
      <c r="T16" s="96">
        <v>6235</v>
      </c>
      <c r="U16" s="48">
        <v>501</v>
      </c>
      <c r="V16" s="48">
        <v>885</v>
      </c>
      <c r="W16" s="112">
        <v>524</v>
      </c>
      <c r="X16" s="47" t="s">
        <v>171</v>
      </c>
      <c r="Y16" s="76" t="s">
        <v>173</v>
      </c>
      <c r="Z16" s="130">
        <f t="shared" si="0"/>
        <v>1</v>
      </c>
      <c r="AA16" s="131">
        <f t="shared" si="1"/>
        <v>1</v>
      </c>
      <c r="AB16" s="131">
        <f t="shared" si="2"/>
        <v>0</v>
      </c>
      <c r="AC16" s="131">
        <f t="shared" si="3"/>
        <v>0</v>
      </c>
      <c r="AD16" s="140" t="str">
        <f t="shared" si="4"/>
        <v>SRSA</v>
      </c>
      <c r="AE16" s="130">
        <f t="shared" si="5"/>
        <v>1</v>
      </c>
      <c r="AF16" s="131">
        <f t="shared" si="6"/>
        <v>0</v>
      </c>
      <c r="AG16" s="131">
        <f t="shared" si="7"/>
        <v>0</v>
      </c>
      <c r="AH16" s="140" t="str">
        <f t="shared" si="8"/>
        <v>-</v>
      </c>
      <c r="AI16" s="130">
        <f t="shared" si="9"/>
        <v>0</v>
      </c>
      <c r="AJ16" s="127">
        <v>4400690</v>
      </c>
    </row>
    <row r="17" s="127" customFormat="1" ht="12.75"/>
    <row r="18" s="127" customFormat="1" ht="12.75"/>
    <row r="19" s="127" customFormat="1" ht="12.75"/>
    <row r="20" s="127" customFormat="1" ht="12.75"/>
    <row r="21" s="127" customFormat="1" ht="12.75"/>
    <row r="22" s="127" customFormat="1" ht="12.75"/>
    <row r="23" s="127" customFormat="1" ht="12.75"/>
    <row r="24" s="127" customFormat="1" ht="12.75"/>
    <row r="25" s="127" customFormat="1" ht="12.75"/>
    <row r="26" s="127" customFormat="1" ht="12.75"/>
    <row r="27" s="127" customFormat="1" ht="12.75"/>
    <row r="28" s="127" customFormat="1" ht="12.75"/>
    <row r="29" s="127" customFormat="1" ht="12.75"/>
    <row r="30" s="127" customFormat="1" ht="12.75"/>
    <row r="31" s="127" customFormat="1" ht="12.75"/>
    <row r="32" s="127" customFormat="1" ht="12.75"/>
    <row r="33" s="127" customFormat="1" ht="12.75"/>
    <row r="34" s="127" customFormat="1" ht="12.75"/>
    <row r="35" s="127" customFormat="1" ht="12.75"/>
    <row r="36" s="127" customFormat="1" ht="12.75"/>
    <row r="37" s="127" customFormat="1" ht="12.75"/>
    <row r="38" s="127" customFormat="1" ht="12.75"/>
    <row r="39" s="127" customFormat="1" ht="12.75"/>
    <row r="40" s="127" customFormat="1" ht="12.75"/>
    <row r="41" s="127" customFormat="1" ht="12.75"/>
    <row r="42" s="127" customFormat="1" ht="12.75"/>
    <row r="43" s="127" customFormat="1" ht="12.75"/>
    <row r="44" s="127" customFormat="1" ht="12.75"/>
    <row r="45" s="127" customFormat="1" ht="12.75"/>
    <row r="46" s="127" customFormat="1" ht="12.75"/>
    <row r="47" s="127" customFormat="1" ht="12.75"/>
    <row r="48" s="127" customFormat="1" ht="12.75"/>
    <row r="49" s="127" customFormat="1" ht="12.75"/>
    <row r="50" s="127" customFormat="1" ht="12.75"/>
    <row r="51" s="127" customFormat="1" ht="12.75"/>
    <row r="52" s="127" customFormat="1" ht="12.75"/>
    <row r="53" s="127" customFormat="1" ht="12.75"/>
    <row r="54" s="127" customFormat="1" ht="12.75"/>
    <row r="55" s="127" customFormat="1" ht="12.75"/>
    <row r="56" s="127" customFormat="1" ht="12.75"/>
    <row r="57" s="127" customFormat="1" ht="12.75"/>
    <row r="58" s="127" customFormat="1" ht="12.75"/>
    <row r="59" s="127" customFormat="1" ht="12.75"/>
    <row r="60" s="127" customFormat="1" ht="12.75"/>
    <row r="61" s="127" customFormat="1" ht="12.75"/>
  </sheetData>
  <mergeCells count="7">
    <mergeCell ref="A5:V5"/>
    <mergeCell ref="A6:N6"/>
    <mergeCell ref="A7:N7"/>
    <mergeCell ref="A1:N1"/>
    <mergeCell ref="A2:N2"/>
    <mergeCell ref="A3:N3"/>
    <mergeCell ref="A4:N4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</hyperlinks>
  <printOptions horizontalCentered="1"/>
  <pageMargins left="0.25" right="0.25" top="0.5" bottom="0.65" header="0.25" footer="0.25"/>
  <pageSetup fitToHeight="0" fitToWidth="1" horizontalDpi="600" verticalDpi="600" orientation="landscape" r:id="rId5"/>
  <headerFooter alignWithMargins="0">
    <oddFooter>&amp;L&amp;"Arial,Bold"&amp;2006&amp;C&amp;P of &amp;N&amp;R&amp;"Arial,Bold"&amp;14SRSA Eligible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I53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O40" sqref="O40"/>
    </sheetView>
  </sheetViews>
  <sheetFormatPr defaultColWidth="9.140625" defaultRowHeight="12.75"/>
  <cols>
    <col min="1" max="1" width="7.7109375" style="0" customWidth="1"/>
    <col min="2" max="2" width="9.421875" style="0" bestFit="1" customWidth="1"/>
    <col min="3" max="3" width="52.8515625" style="0" bestFit="1" customWidth="1"/>
    <col min="4" max="4" width="30.7109375" style="0" bestFit="1" customWidth="1"/>
    <col min="5" max="5" width="23.28125" style="0" bestFit="1" customWidth="1"/>
    <col min="6" max="6" width="6.8515625" style="40" hidden="1" customWidth="1"/>
    <col min="7" max="7" width="6.8515625" style="0" customWidth="1"/>
    <col min="8" max="8" width="5.8515625" style="40" hidden="1" customWidth="1"/>
    <col min="9" max="9" width="13.57421875" style="0" bestFit="1" customWidth="1"/>
    <col min="10" max="12" width="6.57421875" style="0" bestFit="1" customWidth="1"/>
    <col min="13" max="13" width="5.57421875" style="0" bestFit="1" customWidth="1"/>
    <col min="14" max="16" width="6.57421875" style="0" bestFit="1" customWidth="1"/>
    <col min="17" max="17" width="6.57421875" style="40" hidden="1" customWidth="1"/>
    <col min="18" max="18" width="9.140625" style="40" hidden="1" customWidth="1"/>
    <col min="19" max="19" width="6.57421875" style="0" bestFit="1" customWidth="1"/>
    <col min="20" max="20" width="7.57421875" style="0" bestFit="1" customWidth="1"/>
    <col min="21" max="21" width="6.57421875" style="0" bestFit="1" customWidth="1"/>
    <col min="22" max="22" width="7.57421875" style="0" bestFit="1" customWidth="1"/>
    <col min="23" max="25" width="6.57421875" style="0" bestFit="1" customWidth="1"/>
    <col min="26" max="29" width="4.00390625" style="0" hidden="1" customWidth="1"/>
    <col min="30" max="30" width="6.421875" style="0" customWidth="1"/>
    <col min="31" max="33" width="4.00390625" style="0" hidden="1" customWidth="1"/>
    <col min="34" max="34" width="6.421875" style="0" customWidth="1"/>
    <col min="35" max="35" width="4.00390625" style="0" hidden="1" customWidth="1"/>
  </cols>
  <sheetData>
    <row r="1" spans="1:25" ht="12.75">
      <c r="A1" s="1" t="s">
        <v>0</v>
      </c>
      <c r="B1" s="2"/>
      <c r="C1" s="3"/>
      <c r="D1" s="3"/>
      <c r="E1" s="3"/>
      <c r="F1" s="36"/>
      <c r="G1" s="3"/>
      <c r="H1" s="41"/>
      <c r="I1" s="3"/>
      <c r="J1" s="4"/>
      <c r="K1" s="5"/>
      <c r="L1" s="3"/>
      <c r="M1" s="6"/>
      <c r="N1" s="3"/>
      <c r="O1" s="3"/>
      <c r="Q1" s="41"/>
      <c r="R1" s="41"/>
      <c r="S1" s="7"/>
      <c r="T1" s="3"/>
      <c r="U1" s="8"/>
      <c r="V1" s="8"/>
      <c r="W1" s="8"/>
      <c r="X1" s="8"/>
      <c r="Y1" s="8"/>
    </row>
    <row r="2" spans="1:25" ht="18">
      <c r="A2" s="9" t="s">
        <v>174</v>
      </c>
      <c r="B2" s="2"/>
      <c r="C2" s="3"/>
      <c r="D2" s="3"/>
      <c r="E2" s="3"/>
      <c r="F2" s="37"/>
      <c r="G2" s="3"/>
      <c r="H2" s="41"/>
      <c r="I2" s="3"/>
      <c r="J2" s="4"/>
      <c r="K2" s="5"/>
      <c r="L2" s="3"/>
      <c r="M2" s="6"/>
      <c r="N2" s="3"/>
      <c r="O2" s="3"/>
      <c r="P2" s="10"/>
      <c r="Q2" s="41"/>
      <c r="R2" s="41"/>
      <c r="S2" s="11"/>
      <c r="T2" s="3"/>
      <c r="U2" s="8"/>
      <c r="V2" s="8"/>
      <c r="W2" s="8"/>
      <c r="X2" s="8"/>
      <c r="Y2" s="8"/>
    </row>
    <row r="3" spans="1:35" ht="159.75" customHeight="1" thickBot="1">
      <c r="A3" s="12" t="s">
        <v>1</v>
      </c>
      <c r="B3" s="13" t="s">
        <v>2</v>
      </c>
      <c r="C3" s="14" t="s">
        <v>3</v>
      </c>
      <c r="D3" s="14" t="s">
        <v>4</v>
      </c>
      <c r="E3" s="14" t="s">
        <v>5</v>
      </c>
      <c r="F3" s="38" t="s">
        <v>6</v>
      </c>
      <c r="G3" s="15" t="s">
        <v>7</v>
      </c>
      <c r="H3" s="38" t="s">
        <v>8</v>
      </c>
      <c r="I3" s="14" t="s">
        <v>9</v>
      </c>
      <c r="J3" s="16" t="s">
        <v>10</v>
      </c>
      <c r="K3" s="17" t="s">
        <v>11</v>
      </c>
      <c r="L3" s="18" t="s">
        <v>12</v>
      </c>
      <c r="M3" s="19" t="s">
        <v>13</v>
      </c>
      <c r="N3" s="20" t="s">
        <v>14</v>
      </c>
      <c r="O3" s="21" t="s">
        <v>15</v>
      </c>
      <c r="P3" s="22" t="s">
        <v>16</v>
      </c>
      <c r="Q3" s="43" t="s">
        <v>17</v>
      </c>
      <c r="R3" s="44" t="s">
        <v>18</v>
      </c>
      <c r="S3" s="107" t="s">
        <v>19</v>
      </c>
      <c r="T3" s="49" t="s">
        <v>20</v>
      </c>
      <c r="U3" s="50" t="s">
        <v>21</v>
      </c>
      <c r="V3" s="50" t="s">
        <v>22</v>
      </c>
      <c r="W3" s="51" t="s">
        <v>23</v>
      </c>
      <c r="X3" s="83" t="s">
        <v>24</v>
      </c>
      <c r="Y3" s="84" t="s">
        <v>25</v>
      </c>
      <c r="Z3" s="52" t="s">
        <v>175</v>
      </c>
      <c r="AA3" s="53" t="s">
        <v>176</v>
      </c>
      <c r="AB3" s="53" t="s">
        <v>177</v>
      </c>
      <c r="AC3" s="54" t="s">
        <v>178</v>
      </c>
      <c r="AD3" s="55" t="s">
        <v>179</v>
      </c>
      <c r="AE3" s="52" t="s">
        <v>180</v>
      </c>
      <c r="AF3" s="53" t="s">
        <v>181</v>
      </c>
      <c r="AG3" s="54" t="s">
        <v>182</v>
      </c>
      <c r="AH3" s="56" t="s">
        <v>183</v>
      </c>
      <c r="AI3" s="57" t="s">
        <v>184</v>
      </c>
    </row>
    <row r="4" spans="1:35" s="77" customFormat="1" ht="13.5" thickBot="1">
      <c r="A4" s="23">
        <v>1</v>
      </c>
      <c r="B4" s="23">
        <v>2</v>
      </c>
      <c r="C4" s="24">
        <v>3</v>
      </c>
      <c r="D4" s="25">
        <v>4</v>
      </c>
      <c r="E4" s="25">
        <v>5</v>
      </c>
      <c r="F4" s="39"/>
      <c r="G4" s="98">
        <v>6</v>
      </c>
      <c r="H4" s="42"/>
      <c r="I4" s="26">
        <v>7</v>
      </c>
      <c r="J4" s="27">
        <v>8</v>
      </c>
      <c r="K4" s="25">
        <v>9</v>
      </c>
      <c r="L4" s="28">
        <v>10</v>
      </c>
      <c r="M4" s="29">
        <v>11</v>
      </c>
      <c r="N4" s="30">
        <v>12</v>
      </c>
      <c r="O4" s="31">
        <v>13</v>
      </c>
      <c r="P4" s="32">
        <v>14</v>
      </c>
      <c r="Q4" s="45" t="s">
        <v>26</v>
      </c>
      <c r="R4" s="46" t="s">
        <v>27</v>
      </c>
      <c r="S4" s="108">
        <v>15</v>
      </c>
      <c r="T4" s="58">
        <v>16</v>
      </c>
      <c r="U4" s="59">
        <v>17</v>
      </c>
      <c r="V4" s="59">
        <v>18</v>
      </c>
      <c r="W4" s="60">
        <v>19</v>
      </c>
      <c r="X4" s="91">
        <v>20</v>
      </c>
      <c r="Y4" s="92">
        <v>21</v>
      </c>
      <c r="Z4" s="24"/>
      <c r="AA4" s="25"/>
      <c r="AB4" s="25"/>
      <c r="AC4" s="26"/>
      <c r="AD4" s="61">
        <v>22</v>
      </c>
      <c r="AE4" s="62"/>
      <c r="AF4" s="63"/>
      <c r="AG4" s="64"/>
      <c r="AH4" s="61">
        <v>23</v>
      </c>
      <c r="AI4" s="24" t="s">
        <v>185</v>
      </c>
    </row>
    <row r="5" spans="1:35" ht="12.75" customHeight="1">
      <c r="A5" s="103">
        <v>4400030</v>
      </c>
      <c r="B5" s="104">
        <v>1</v>
      </c>
      <c r="C5" s="65" t="s">
        <v>51</v>
      </c>
      <c r="D5" s="66" t="s">
        <v>52</v>
      </c>
      <c r="E5" s="66" t="s">
        <v>53</v>
      </c>
      <c r="F5" s="105" t="s">
        <v>31</v>
      </c>
      <c r="G5" s="99">
        <v>2806</v>
      </c>
      <c r="H5" s="85" t="s">
        <v>32</v>
      </c>
      <c r="I5" s="86">
        <v>4012455000</v>
      </c>
      <c r="J5" s="93">
        <v>4</v>
      </c>
      <c r="K5" s="82" t="s">
        <v>33</v>
      </c>
      <c r="L5" s="106"/>
      <c r="M5" s="101"/>
      <c r="N5" s="87"/>
      <c r="O5" s="94">
        <v>2.849887133</v>
      </c>
      <c r="P5" s="82" t="s">
        <v>33</v>
      </c>
      <c r="Q5" s="88"/>
      <c r="R5" s="89"/>
      <c r="S5" s="109" t="s">
        <v>33</v>
      </c>
      <c r="T5" s="95"/>
      <c r="U5" s="90"/>
      <c r="V5" s="90"/>
      <c r="W5" s="111"/>
      <c r="X5" s="97"/>
      <c r="Y5" s="113"/>
      <c r="Z5" s="65">
        <f>IF(OR(K5="YES",L5="YES"),1,0)</f>
        <v>0</v>
      </c>
      <c r="AA5" s="66">
        <f>IF(OR(AND(ISNUMBER(M5),AND(M5&gt;0,M5&lt;600)),AND(ISNUMBER(M5),AND(M5&gt;0,N5="YES"))),1,0)</f>
        <v>0</v>
      </c>
      <c r="AB5" s="66">
        <f>IF(AND(OR(K5="YES",L5="YES"),(Z5=0)),"Trouble",0)</f>
        <v>0</v>
      </c>
      <c r="AC5" s="66">
        <f>IF(AND(OR(AND(ISNUMBER(M5),AND(M5&gt;0,M5&lt;600)),AND(ISNUMBER(M5),AND(M5&gt;0,N5="YES"))),(AA5=0)),"Trouble",0)</f>
        <v>0</v>
      </c>
      <c r="AD5" s="67" t="str">
        <f>IF(AND(Z5=1,AA5=1),"SRSA","-")</f>
        <v>-</v>
      </c>
      <c r="AE5" s="65">
        <f>IF(S5="YES",1,0)</f>
        <v>0</v>
      </c>
      <c r="AF5" s="66">
        <f>IF(OR(AND(ISNUMBER(Q5),Q5&gt;=20),(AND(ISNUMBER(Q5)=FALSE,AND(ISNUMBER(O5),O5&gt;=20)))),1,0)</f>
        <v>0</v>
      </c>
      <c r="AG5" s="66">
        <f>IF(AND(AE5=1,AF5=1),"Initial",0)</f>
        <v>0</v>
      </c>
      <c r="AH5" s="67" t="str">
        <f>IF(AND(AND(AG5="Initial",AI5=0),AND(ISNUMBER(M5),M5&gt;0)),"RLIS","-")</f>
        <v>-</v>
      </c>
      <c r="AI5" s="65">
        <f>IF(AND(AD5="SRSA",AG5="Initial"),"SRSA",0)</f>
        <v>0</v>
      </c>
    </row>
    <row r="6" spans="1:35" ht="12.75" customHeight="1">
      <c r="A6" s="68">
        <v>4400008</v>
      </c>
      <c r="B6" s="69">
        <v>58</v>
      </c>
      <c r="C6" s="78" t="s">
        <v>48</v>
      </c>
      <c r="D6" s="70" t="s">
        <v>49</v>
      </c>
      <c r="E6" s="70" t="s">
        <v>50</v>
      </c>
      <c r="F6" s="71" t="s">
        <v>31</v>
      </c>
      <c r="G6" s="100">
        <v>2895</v>
      </c>
      <c r="H6" s="72" t="s">
        <v>32</v>
      </c>
      <c r="I6" s="79">
        <v>4016716261</v>
      </c>
      <c r="J6" s="73">
        <v>2</v>
      </c>
      <c r="K6" s="34" t="s">
        <v>33</v>
      </c>
      <c r="L6" s="33"/>
      <c r="M6" s="102"/>
      <c r="N6" s="80"/>
      <c r="O6" s="74" t="s">
        <v>34</v>
      </c>
      <c r="P6" s="34" t="s">
        <v>34</v>
      </c>
      <c r="Q6" s="35"/>
      <c r="R6" s="81"/>
      <c r="S6" s="110" t="s">
        <v>33</v>
      </c>
      <c r="T6" s="96"/>
      <c r="U6" s="48"/>
      <c r="V6" s="48"/>
      <c r="W6" s="112"/>
      <c r="X6" s="47"/>
      <c r="Y6" s="76"/>
      <c r="Z6" s="78">
        <f aca="true" t="shared" si="0" ref="Z6:Z53">IF(OR(K6="YES",L6="YES"),1,0)</f>
        <v>0</v>
      </c>
      <c r="AA6" s="70">
        <f aca="true" t="shared" si="1" ref="AA6:AA53">IF(OR(AND(ISNUMBER(M6),AND(M6&gt;0,M6&lt;600)),AND(ISNUMBER(M6),AND(M6&gt;0,N6="YES"))),1,0)</f>
        <v>0</v>
      </c>
      <c r="AB6" s="70">
        <f aca="true" t="shared" si="2" ref="AB6:AB53">IF(AND(OR(K6="YES",L6="YES"),(Z6=0)),"Trouble",0)</f>
        <v>0</v>
      </c>
      <c r="AC6" s="70">
        <f aca="true" t="shared" si="3" ref="AC6:AC53">IF(AND(OR(AND(ISNUMBER(M6),AND(M6&gt;0,M6&lt;600)),AND(ISNUMBER(M6),AND(M6&gt;0,N6="YES"))),(AA6=0)),"Trouble",0)</f>
        <v>0</v>
      </c>
      <c r="AD6" s="75" t="str">
        <f aca="true" t="shared" si="4" ref="AD6:AD53">IF(AND(Z6=1,AA6=1),"SRSA","-")</f>
        <v>-</v>
      </c>
      <c r="AE6" s="78">
        <f aca="true" t="shared" si="5" ref="AE6:AE53">IF(S6="YES",1,0)</f>
        <v>0</v>
      </c>
      <c r="AF6" s="70">
        <f aca="true" t="shared" si="6" ref="AF6:AF53">IF(OR(AND(ISNUMBER(Q6),Q6&gt;=20),(AND(ISNUMBER(Q6)=FALSE,AND(ISNUMBER(O6),O6&gt;=20)))),1,0)</f>
        <v>0</v>
      </c>
      <c r="AG6" s="70">
        <f aca="true" t="shared" si="7" ref="AG6:AG53">IF(AND(AE6=1,AF6=1),"Initial",0)</f>
        <v>0</v>
      </c>
      <c r="AH6" s="75" t="str">
        <f aca="true" t="shared" si="8" ref="AH6:AH53">IF(AND(AND(AG6="Initial",AI6=0),AND(ISNUMBER(M6),M6&gt;0)),"RLIS","-")</f>
        <v>-</v>
      </c>
      <c r="AI6" s="78">
        <f aca="true" t="shared" si="9" ref="AI6:AI53">IF(AND(AD6="SRSA",AG6="Initial"),"SRSA",0)</f>
        <v>0</v>
      </c>
    </row>
    <row r="7" spans="1:35" ht="12.75" customHeight="1">
      <c r="A7" s="68">
        <v>4400036</v>
      </c>
      <c r="B7" s="69">
        <v>54</v>
      </c>
      <c r="C7" s="78" t="s">
        <v>67</v>
      </c>
      <c r="D7" s="70" t="s">
        <v>63</v>
      </c>
      <c r="E7" s="70" t="s">
        <v>47</v>
      </c>
      <c r="F7" s="71" t="s">
        <v>31</v>
      </c>
      <c r="G7" s="100">
        <v>2860</v>
      </c>
      <c r="H7" s="72" t="s">
        <v>32</v>
      </c>
      <c r="I7" s="79">
        <v>4017261750</v>
      </c>
      <c r="J7" s="73">
        <v>2</v>
      </c>
      <c r="K7" s="34" t="s">
        <v>33</v>
      </c>
      <c r="L7" s="33"/>
      <c r="M7" s="102"/>
      <c r="N7" s="80"/>
      <c r="O7" s="74" t="s">
        <v>34</v>
      </c>
      <c r="P7" s="34" t="s">
        <v>34</v>
      </c>
      <c r="Q7" s="35"/>
      <c r="R7" s="81"/>
      <c r="S7" s="110" t="s">
        <v>33</v>
      </c>
      <c r="T7" s="96"/>
      <c r="U7" s="48"/>
      <c r="V7" s="48"/>
      <c r="W7" s="112"/>
      <c r="X7" s="47"/>
      <c r="Y7" s="76"/>
      <c r="Z7" s="78">
        <f t="shared" si="0"/>
        <v>0</v>
      </c>
      <c r="AA7" s="70">
        <f t="shared" si="1"/>
        <v>0</v>
      </c>
      <c r="AB7" s="70">
        <f t="shared" si="2"/>
        <v>0</v>
      </c>
      <c r="AC7" s="70">
        <f t="shared" si="3"/>
        <v>0</v>
      </c>
      <c r="AD7" s="75" t="str">
        <f t="shared" si="4"/>
        <v>-</v>
      </c>
      <c r="AE7" s="78">
        <f t="shared" si="5"/>
        <v>0</v>
      </c>
      <c r="AF7" s="70">
        <f t="shared" si="6"/>
        <v>0</v>
      </c>
      <c r="AG7" s="70">
        <f t="shared" si="7"/>
        <v>0</v>
      </c>
      <c r="AH7" s="75" t="str">
        <f t="shared" si="8"/>
        <v>-</v>
      </c>
      <c r="AI7" s="78">
        <f t="shared" si="9"/>
        <v>0</v>
      </c>
    </row>
    <row r="8" spans="1:35" ht="12.75" customHeight="1">
      <c r="A8" s="68">
        <v>4400065</v>
      </c>
      <c r="B8" s="69">
        <v>96</v>
      </c>
      <c r="C8" s="78" t="s">
        <v>68</v>
      </c>
      <c r="D8" s="70" t="s">
        <v>69</v>
      </c>
      <c r="E8" s="70" t="s">
        <v>70</v>
      </c>
      <c r="F8" s="71" t="s">
        <v>31</v>
      </c>
      <c r="G8" s="100">
        <v>2809</v>
      </c>
      <c r="H8" s="72" t="s">
        <v>32</v>
      </c>
      <c r="I8" s="79">
        <v>4012534000</v>
      </c>
      <c r="J8" s="73">
        <v>4</v>
      </c>
      <c r="K8" s="34" t="s">
        <v>33</v>
      </c>
      <c r="L8" s="33"/>
      <c r="M8" s="102"/>
      <c r="N8" s="80"/>
      <c r="O8" s="74">
        <v>9.630088861</v>
      </c>
      <c r="P8" s="34" t="s">
        <v>33</v>
      </c>
      <c r="Q8" s="35"/>
      <c r="R8" s="81"/>
      <c r="S8" s="110" t="s">
        <v>33</v>
      </c>
      <c r="T8" s="96"/>
      <c r="U8" s="48"/>
      <c r="V8" s="48"/>
      <c r="W8" s="112"/>
      <c r="X8" s="47"/>
      <c r="Y8" s="76"/>
      <c r="Z8" s="78">
        <f t="shared" si="0"/>
        <v>0</v>
      </c>
      <c r="AA8" s="70">
        <f t="shared" si="1"/>
        <v>0</v>
      </c>
      <c r="AB8" s="70">
        <f t="shared" si="2"/>
        <v>0</v>
      </c>
      <c r="AC8" s="70">
        <f t="shared" si="3"/>
        <v>0</v>
      </c>
      <c r="AD8" s="75" t="str">
        <f t="shared" si="4"/>
        <v>-</v>
      </c>
      <c r="AE8" s="78">
        <f t="shared" si="5"/>
        <v>0</v>
      </c>
      <c r="AF8" s="70">
        <f t="shared" si="6"/>
        <v>0</v>
      </c>
      <c r="AG8" s="70">
        <f t="shared" si="7"/>
        <v>0</v>
      </c>
      <c r="AH8" s="75" t="str">
        <f t="shared" si="8"/>
        <v>-</v>
      </c>
      <c r="AI8" s="78">
        <f t="shared" si="9"/>
        <v>0</v>
      </c>
    </row>
    <row r="9" spans="1:35" ht="12.75" customHeight="1">
      <c r="A9" s="68">
        <v>4400090</v>
      </c>
      <c r="B9" s="69">
        <v>3</v>
      </c>
      <c r="C9" s="78" t="s">
        <v>71</v>
      </c>
      <c r="D9" s="70" t="s">
        <v>72</v>
      </c>
      <c r="E9" s="70" t="s">
        <v>73</v>
      </c>
      <c r="F9" s="71" t="s">
        <v>31</v>
      </c>
      <c r="G9" s="100">
        <v>2859</v>
      </c>
      <c r="H9" s="72" t="s">
        <v>32</v>
      </c>
      <c r="I9" s="79">
        <v>4015681301</v>
      </c>
      <c r="J9" s="73" t="s">
        <v>74</v>
      </c>
      <c r="K9" s="34" t="s">
        <v>33</v>
      </c>
      <c r="L9" s="33"/>
      <c r="M9" s="102"/>
      <c r="N9" s="80"/>
      <c r="O9" s="74">
        <v>5.156596014</v>
      </c>
      <c r="P9" s="34" t="s">
        <v>33</v>
      </c>
      <c r="Q9" s="35"/>
      <c r="R9" s="81"/>
      <c r="S9" s="110" t="s">
        <v>33</v>
      </c>
      <c r="T9" s="96"/>
      <c r="U9" s="48"/>
      <c r="V9" s="48"/>
      <c r="W9" s="112"/>
      <c r="X9" s="47"/>
      <c r="Y9" s="76"/>
      <c r="Z9" s="78">
        <f t="shared" si="0"/>
        <v>0</v>
      </c>
      <c r="AA9" s="70">
        <f t="shared" si="1"/>
        <v>0</v>
      </c>
      <c r="AB9" s="70">
        <f t="shared" si="2"/>
        <v>0</v>
      </c>
      <c r="AC9" s="70">
        <f t="shared" si="3"/>
        <v>0</v>
      </c>
      <c r="AD9" s="75" t="str">
        <f t="shared" si="4"/>
        <v>-</v>
      </c>
      <c r="AE9" s="78">
        <f t="shared" si="5"/>
        <v>0</v>
      </c>
      <c r="AF9" s="70">
        <f t="shared" si="6"/>
        <v>0</v>
      </c>
      <c r="AG9" s="70">
        <f t="shared" si="7"/>
        <v>0</v>
      </c>
      <c r="AH9" s="75" t="str">
        <f t="shared" si="8"/>
        <v>-</v>
      </c>
      <c r="AI9" s="78">
        <f t="shared" si="9"/>
        <v>0</v>
      </c>
    </row>
    <row r="10" spans="1:35" ht="12.75" customHeight="1">
      <c r="A10" s="68">
        <v>4400002</v>
      </c>
      <c r="B10" s="69">
        <v>90</v>
      </c>
      <c r="C10" s="78" t="s">
        <v>35</v>
      </c>
      <c r="D10" s="70" t="s">
        <v>36</v>
      </c>
      <c r="E10" s="70" t="s">
        <v>30</v>
      </c>
      <c r="F10" s="71" t="s">
        <v>31</v>
      </c>
      <c r="G10" s="100">
        <v>2903</v>
      </c>
      <c r="H10" s="72" t="s">
        <v>32</v>
      </c>
      <c r="I10" s="79">
        <v>4012224600</v>
      </c>
      <c r="J10" s="73" t="s">
        <v>37</v>
      </c>
      <c r="K10" s="34" t="s">
        <v>33</v>
      </c>
      <c r="L10" s="33"/>
      <c r="M10" s="102"/>
      <c r="N10" s="80"/>
      <c r="O10" s="74" t="s">
        <v>34</v>
      </c>
      <c r="P10" s="34" t="s">
        <v>34</v>
      </c>
      <c r="Q10" s="35"/>
      <c r="R10" s="81"/>
      <c r="S10" s="110" t="s">
        <v>33</v>
      </c>
      <c r="T10" s="96"/>
      <c r="U10" s="48"/>
      <c r="V10" s="48"/>
      <c r="W10" s="112"/>
      <c r="X10" s="47"/>
      <c r="Y10" s="76"/>
      <c r="Z10" s="78">
        <f t="shared" si="0"/>
        <v>0</v>
      </c>
      <c r="AA10" s="70">
        <f t="shared" si="1"/>
        <v>0</v>
      </c>
      <c r="AB10" s="70">
        <f t="shared" si="2"/>
        <v>0</v>
      </c>
      <c r="AC10" s="70">
        <f t="shared" si="3"/>
        <v>0</v>
      </c>
      <c r="AD10" s="75" t="str">
        <f t="shared" si="4"/>
        <v>-</v>
      </c>
      <c r="AE10" s="78">
        <f t="shared" si="5"/>
        <v>0</v>
      </c>
      <c r="AF10" s="70">
        <f t="shared" si="6"/>
        <v>0</v>
      </c>
      <c r="AG10" s="70">
        <f t="shared" si="7"/>
        <v>0</v>
      </c>
      <c r="AH10" s="75" t="str">
        <f t="shared" si="8"/>
        <v>-</v>
      </c>
      <c r="AI10" s="78">
        <f t="shared" si="9"/>
        <v>0</v>
      </c>
    </row>
    <row r="11" spans="1:35" ht="12.75" customHeight="1">
      <c r="A11" s="68">
        <v>4400120</v>
      </c>
      <c r="B11" s="69">
        <v>4</v>
      </c>
      <c r="C11" s="78" t="s">
        <v>75</v>
      </c>
      <c r="D11" s="70" t="s">
        <v>76</v>
      </c>
      <c r="E11" s="70" t="s">
        <v>77</v>
      </c>
      <c r="F11" s="71" t="s">
        <v>31</v>
      </c>
      <c r="G11" s="100">
        <v>2863</v>
      </c>
      <c r="H11" s="72" t="s">
        <v>32</v>
      </c>
      <c r="I11" s="79">
        <v>4017277700</v>
      </c>
      <c r="J11" s="73">
        <v>4</v>
      </c>
      <c r="K11" s="34" t="s">
        <v>33</v>
      </c>
      <c r="L11" s="33"/>
      <c r="M11" s="102"/>
      <c r="N11" s="80"/>
      <c r="O11" s="74">
        <v>34.91778006</v>
      </c>
      <c r="P11" s="34" t="s">
        <v>61</v>
      </c>
      <c r="Q11" s="35"/>
      <c r="R11" s="81"/>
      <c r="S11" s="110" t="s">
        <v>33</v>
      </c>
      <c r="T11" s="96"/>
      <c r="U11" s="48"/>
      <c r="V11" s="48"/>
      <c r="W11" s="112"/>
      <c r="X11" s="47"/>
      <c r="Y11" s="76"/>
      <c r="Z11" s="78">
        <f t="shared" si="0"/>
        <v>0</v>
      </c>
      <c r="AA11" s="70">
        <f t="shared" si="1"/>
        <v>0</v>
      </c>
      <c r="AB11" s="70">
        <f t="shared" si="2"/>
        <v>0</v>
      </c>
      <c r="AC11" s="70">
        <f t="shared" si="3"/>
        <v>0</v>
      </c>
      <c r="AD11" s="75" t="str">
        <f t="shared" si="4"/>
        <v>-</v>
      </c>
      <c r="AE11" s="78">
        <f t="shared" si="5"/>
        <v>0</v>
      </c>
      <c r="AF11" s="70">
        <f t="shared" si="6"/>
        <v>1</v>
      </c>
      <c r="AG11" s="70">
        <f t="shared" si="7"/>
        <v>0</v>
      </c>
      <c r="AH11" s="75" t="str">
        <f t="shared" si="8"/>
        <v>-</v>
      </c>
      <c r="AI11" s="78">
        <f t="shared" si="9"/>
        <v>0</v>
      </c>
    </row>
    <row r="12" spans="1:35" ht="12.75" customHeight="1">
      <c r="A12" s="68">
        <v>4400150</v>
      </c>
      <c r="B12" s="69">
        <v>98</v>
      </c>
      <c r="C12" s="78" t="s">
        <v>78</v>
      </c>
      <c r="D12" s="70" t="s">
        <v>79</v>
      </c>
      <c r="E12" s="70" t="s">
        <v>80</v>
      </c>
      <c r="F12" s="71" t="s">
        <v>31</v>
      </c>
      <c r="G12" s="100">
        <v>2894</v>
      </c>
      <c r="H12" s="72" t="s">
        <v>32</v>
      </c>
      <c r="I12" s="79">
        <v>4013647575</v>
      </c>
      <c r="J12" s="73" t="s">
        <v>74</v>
      </c>
      <c r="K12" s="34" t="s">
        <v>33</v>
      </c>
      <c r="L12" s="33"/>
      <c r="M12" s="102"/>
      <c r="N12" s="80"/>
      <c r="O12" s="74">
        <v>4.609073359</v>
      </c>
      <c r="P12" s="34" t="s">
        <v>33</v>
      </c>
      <c r="Q12" s="35"/>
      <c r="R12" s="81"/>
      <c r="S12" s="110" t="s">
        <v>33</v>
      </c>
      <c r="T12" s="96"/>
      <c r="U12" s="48"/>
      <c r="V12" s="48"/>
      <c r="W12" s="112"/>
      <c r="X12" s="47"/>
      <c r="Y12" s="76"/>
      <c r="Z12" s="78">
        <f t="shared" si="0"/>
        <v>0</v>
      </c>
      <c r="AA12" s="70">
        <f t="shared" si="1"/>
        <v>0</v>
      </c>
      <c r="AB12" s="70">
        <f t="shared" si="2"/>
        <v>0</v>
      </c>
      <c r="AC12" s="70">
        <f t="shared" si="3"/>
        <v>0</v>
      </c>
      <c r="AD12" s="75" t="str">
        <f t="shared" si="4"/>
        <v>-</v>
      </c>
      <c r="AE12" s="78">
        <f t="shared" si="5"/>
        <v>0</v>
      </c>
      <c r="AF12" s="70">
        <f t="shared" si="6"/>
        <v>0</v>
      </c>
      <c r="AG12" s="70">
        <f t="shared" si="7"/>
        <v>0</v>
      </c>
      <c r="AH12" s="75" t="str">
        <f t="shared" si="8"/>
        <v>-</v>
      </c>
      <c r="AI12" s="78">
        <f t="shared" si="9"/>
        <v>0</v>
      </c>
    </row>
    <row r="13" spans="1:35" ht="12.75" customHeight="1">
      <c r="A13" s="68">
        <v>4400035</v>
      </c>
      <c r="B13" s="69">
        <v>55</v>
      </c>
      <c r="C13" s="78" t="s">
        <v>64</v>
      </c>
      <c r="D13" s="70" t="s">
        <v>65</v>
      </c>
      <c r="E13" s="70" t="s">
        <v>66</v>
      </c>
      <c r="F13" s="71" t="s">
        <v>31</v>
      </c>
      <c r="G13" s="100">
        <v>2852</v>
      </c>
      <c r="H13" s="72" t="s">
        <v>32</v>
      </c>
      <c r="I13" s="79">
        <v>4012686585</v>
      </c>
      <c r="J13" s="73">
        <v>8</v>
      </c>
      <c r="K13" s="34" t="s">
        <v>61</v>
      </c>
      <c r="L13" s="33"/>
      <c r="M13" s="102"/>
      <c r="N13" s="80"/>
      <c r="O13" s="74" t="s">
        <v>34</v>
      </c>
      <c r="P13" s="34" t="s">
        <v>34</v>
      </c>
      <c r="Q13" s="35"/>
      <c r="R13" s="81"/>
      <c r="S13" s="110" t="s">
        <v>61</v>
      </c>
      <c r="T13" s="96"/>
      <c r="U13" s="48"/>
      <c r="V13" s="48"/>
      <c r="W13" s="112"/>
      <c r="X13" s="47"/>
      <c r="Y13" s="76"/>
      <c r="Z13" s="78">
        <f t="shared" si="0"/>
        <v>1</v>
      </c>
      <c r="AA13" s="70">
        <f t="shared" si="1"/>
        <v>0</v>
      </c>
      <c r="AB13" s="70">
        <f t="shared" si="2"/>
        <v>0</v>
      </c>
      <c r="AC13" s="70">
        <f t="shared" si="3"/>
        <v>0</v>
      </c>
      <c r="AD13" s="75" t="str">
        <f t="shared" si="4"/>
        <v>-</v>
      </c>
      <c r="AE13" s="78">
        <f t="shared" si="5"/>
        <v>1</v>
      </c>
      <c r="AF13" s="70">
        <f t="shared" si="6"/>
        <v>0</v>
      </c>
      <c r="AG13" s="70">
        <f t="shared" si="7"/>
        <v>0</v>
      </c>
      <c r="AH13" s="75" t="str">
        <f t="shared" si="8"/>
        <v>-</v>
      </c>
      <c r="AI13" s="78">
        <f t="shared" si="9"/>
        <v>0</v>
      </c>
    </row>
    <row r="14" spans="1:35" ht="12.75" customHeight="1">
      <c r="A14" s="68">
        <v>4400210</v>
      </c>
      <c r="B14" s="69">
        <v>6</v>
      </c>
      <c r="C14" s="78" t="s">
        <v>81</v>
      </c>
      <c r="D14" s="70" t="s">
        <v>82</v>
      </c>
      <c r="E14" s="70" t="s">
        <v>83</v>
      </c>
      <c r="F14" s="71" t="s">
        <v>31</v>
      </c>
      <c r="G14" s="100">
        <v>2816</v>
      </c>
      <c r="H14" s="72" t="s">
        <v>32</v>
      </c>
      <c r="I14" s="79">
        <v>4018229400</v>
      </c>
      <c r="J14" s="73" t="s">
        <v>74</v>
      </c>
      <c r="K14" s="34" t="s">
        <v>33</v>
      </c>
      <c r="L14" s="33"/>
      <c r="M14" s="102"/>
      <c r="N14" s="80"/>
      <c r="O14" s="74">
        <v>6.765087605</v>
      </c>
      <c r="P14" s="34" t="s">
        <v>33</v>
      </c>
      <c r="Q14" s="35"/>
      <c r="R14" s="81"/>
      <c r="S14" s="110" t="s">
        <v>33</v>
      </c>
      <c r="T14" s="96"/>
      <c r="U14" s="48"/>
      <c r="V14" s="48"/>
      <c r="W14" s="112"/>
      <c r="X14" s="47"/>
      <c r="Y14" s="76"/>
      <c r="Z14" s="78">
        <f t="shared" si="0"/>
        <v>0</v>
      </c>
      <c r="AA14" s="70">
        <f t="shared" si="1"/>
        <v>0</v>
      </c>
      <c r="AB14" s="70">
        <f t="shared" si="2"/>
        <v>0</v>
      </c>
      <c r="AC14" s="70">
        <f t="shared" si="3"/>
        <v>0</v>
      </c>
      <c r="AD14" s="75" t="str">
        <f t="shared" si="4"/>
        <v>-</v>
      </c>
      <c r="AE14" s="78">
        <f t="shared" si="5"/>
        <v>0</v>
      </c>
      <c r="AF14" s="70">
        <f t="shared" si="6"/>
        <v>0</v>
      </c>
      <c r="AG14" s="70">
        <f t="shared" si="7"/>
        <v>0</v>
      </c>
      <c r="AH14" s="75" t="str">
        <f t="shared" si="8"/>
        <v>-</v>
      </c>
      <c r="AI14" s="78">
        <f t="shared" si="9"/>
        <v>0</v>
      </c>
    </row>
    <row r="15" spans="1:35" ht="12.75" customHeight="1">
      <c r="A15" s="68">
        <v>4400240</v>
      </c>
      <c r="B15" s="69">
        <v>7</v>
      </c>
      <c r="C15" s="78" t="s">
        <v>84</v>
      </c>
      <c r="D15" s="70" t="s">
        <v>85</v>
      </c>
      <c r="E15" s="70" t="s">
        <v>86</v>
      </c>
      <c r="F15" s="71" t="s">
        <v>31</v>
      </c>
      <c r="G15" s="100">
        <v>2910</v>
      </c>
      <c r="H15" s="72" t="s">
        <v>32</v>
      </c>
      <c r="I15" s="79">
        <v>4012708170</v>
      </c>
      <c r="J15" s="73" t="s">
        <v>87</v>
      </c>
      <c r="K15" s="34" t="s">
        <v>33</v>
      </c>
      <c r="L15" s="33"/>
      <c r="M15" s="102"/>
      <c r="N15" s="80"/>
      <c r="O15" s="74">
        <v>8.163896405</v>
      </c>
      <c r="P15" s="34" t="s">
        <v>33</v>
      </c>
      <c r="Q15" s="35"/>
      <c r="R15" s="81"/>
      <c r="S15" s="110" t="s">
        <v>33</v>
      </c>
      <c r="T15" s="96"/>
      <c r="U15" s="48"/>
      <c r="V15" s="48"/>
      <c r="W15" s="112"/>
      <c r="X15" s="47"/>
      <c r="Y15" s="76"/>
      <c r="Z15" s="78">
        <f t="shared" si="0"/>
        <v>0</v>
      </c>
      <c r="AA15" s="70">
        <f t="shared" si="1"/>
        <v>0</v>
      </c>
      <c r="AB15" s="70">
        <f t="shared" si="2"/>
        <v>0</v>
      </c>
      <c r="AC15" s="70">
        <f t="shared" si="3"/>
        <v>0</v>
      </c>
      <c r="AD15" s="75" t="str">
        <f t="shared" si="4"/>
        <v>-</v>
      </c>
      <c r="AE15" s="78">
        <f t="shared" si="5"/>
        <v>0</v>
      </c>
      <c r="AF15" s="70">
        <f t="shared" si="6"/>
        <v>0</v>
      </c>
      <c r="AG15" s="70">
        <f t="shared" si="7"/>
        <v>0</v>
      </c>
      <c r="AH15" s="75" t="str">
        <f t="shared" si="8"/>
        <v>-</v>
      </c>
      <c r="AI15" s="78">
        <f t="shared" si="9"/>
        <v>0</v>
      </c>
    </row>
    <row r="16" spans="1:35" ht="12.75" customHeight="1">
      <c r="A16" s="68">
        <v>4400270</v>
      </c>
      <c r="B16" s="69">
        <v>8</v>
      </c>
      <c r="C16" s="78" t="s">
        <v>88</v>
      </c>
      <c r="D16" s="70" t="s">
        <v>89</v>
      </c>
      <c r="E16" s="70" t="s">
        <v>90</v>
      </c>
      <c r="F16" s="71" t="s">
        <v>31</v>
      </c>
      <c r="G16" s="100">
        <v>2864</v>
      </c>
      <c r="H16" s="72" t="s">
        <v>32</v>
      </c>
      <c r="I16" s="79">
        <v>4016581600</v>
      </c>
      <c r="J16" s="73" t="s">
        <v>74</v>
      </c>
      <c r="K16" s="34" t="s">
        <v>33</v>
      </c>
      <c r="L16" s="33"/>
      <c r="M16" s="102"/>
      <c r="N16" s="80"/>
      <c r="O16" s="74">
        <v>2.741879148</v>
      </c>
      <c r="P16" s="34" t="s">
        <v>33</v>
      </c>
      <c r="Q16" s="35"/>
      <c r="R16" s="81"/>
      <c r="S16" s="110" t="s">
        <v>33</v>
      </c>
      <c r="T16" s="96"/>
      <c r="U16" s="48"/>
      <c r="V16" s="48"/>
      <c r="W16" s="112"/>
      <c r="X16" s="47"/>
      <c r="Y16" s="76"/>
      <c r="Z16" s="78">
        <f t="shared" si="0"/>
        <v>0</v>
      </c>
      <c r="AA16" s="70">
        <f t="shared" si="1"/>
        <v>0</v>
      </c>
      <c r="AB16" s="70">
        <f t="shared" si="2"/>
        <v>0</v>
      </c>
      <c r="AC16" s="70">
        <f t="shared" si="3"/>
        <v>0</v>
      </c>
      <c r="AD16" s="75" t="str">
        <f t="shared" si="4"/>
        <v>-</v>
      </c>
      <c r="AE16" s="78">
        <f t="shared" si="5"/>
        <v>0</v>
      </c>
      <c r="AF16" s="70">
        <f t="shared" si="6"/>
        <v>0</v>
      </c>
      <c r="AG16" s="70">
        <f t="shared" si="7"/>
        <v>0</v>
      </c>
      <c r="AH16" s="75" t="str">
        <f t="shared" si="8"/>
        <v>-</v>
      </c>
      <c r="AI16" s="78">
        <f t="shared" si="9"/>
        <v>0</v>
      </c>
    </row>
    <row r="17" spans="1:35" ht="12.75" customHeight="1">
      <c r="A17" s="68">
        <v>4400031</v>
      </c>
      <c r="B17" s="69">
        <v>48</v>
      </c>
      <c r="C17" s="78" t="s">
        <v>54</v>
      </c>
      <c r="D17" s="70" t="s">
        <v>55</v>
      </c>
      <c r="E17" s="70" t="s">
        <v>30</v>
      </c>
      <c r="F17" s="71" t="s">
        <v>31</v>
      </c>
      <c r="G17" s="100">
        <v>2904</v>
      </c>
      <c r="H17" s="72" t="s">
        <v>32</v>
      </c>
      <c r="I17" s="79">
        <v>4012772600</v>
      </c>
      <c r="J17" s="73">
        <v>2</v>
      </c>
      <c r="K17" s="34" t="s">
        <v>33</v>
      </c>
      <c r="L17" s="33"/>
      <c r="M17" s="102"/>
      <c r="N17" s="80"/>
      <c r="O17" s="74" t="s">
        <v>34</v>
      </c>
      <c r="P17" s="34" t="s">
        <v>34</v>
      </c>
      <c r="Q17" s="35"/>
      <c r="R17" s="81"/>
      <c r="S17" s="110" t="s">
        <v>33</v>
      </c>
      <c r="T17" s="96"/>
      <c r="U17" s="48"/>
      <c r="V17" s="48"/>
      <c r="W17" s="112"/>
      <c r="X17" s="47"/>
      <c r="Y17" s="76"/>
      <c r="Z17" s="78">
        <f t="shared" si="0"/>
        <v>0</v>
      </c>
      <c r="AA17" s="70">
        <f t="shared" si="1"/>
        <v>0</v>
      </c>
      <c r="AB17" s="70">
        <f t="shared" si="2"/>
        <v>0</v>
      </c>
      <c r="AC17" s="70">
        <f t="shared" si="3"/>
        <v>0</v>
      </c>
      <c r="AD17" s="75" t="str">
        <f t="shared" si="4"/>
        <v>-</v>
      </c>
      <c r="AE17" s="78">
        <f t="shared" si="5"/>
        <v>0</v>
      </c>
      <c r="AF17" s="70">
        <f t="shared" si="6"/>
        <v>0</v>
      </c>
      <c r="AG17" s="70">
        <f t="shared" si="7"/>
        <v>0</v>
      </c>
      <c r="AH17" s="75" t="str">
        <f t="shared" si="8"/>
        <v>-</v>
      </c>
      <c r="AI17" s="78">
        <f t="shared" si="9"/>
        <v>0</v>
      </c>
    </row>
    <row r="18" spans="1:35" ht="12.75" customHeight="1">
      <c r="A18" s="68">
        <v>4400300</v>
      </c>
      <c r="B18" s="69">
        <v>9</v>
      </c>
      <c r="C18" s="78" t="s">
        <v>91</v>
      </c>
      <c r="D18" s="70" t="s">
        <v>92</v>
      </c>
      <c r="E18" s="70" t="s">
        <v>93</v>
      </c>
      <c r="F18" s="71" t="s">
        <v>31</v>
      </c>
      <c r="G18" s="100">
        <v>2818</v>
      </c>
      <c r="H18" s="72" t="s">
        <v>32</v>
      </c>
      <c r="I18" s="79">
        <v>4018853300</v>
      </c>
      <c r="J18" s="73">
        <v>4</v>
      </c>
      <c r="K18" s="34" t="s">
        <v>33</v>
      </c>
      <c r="L18" s="33"/>
      <c r="M18" s="102"/>
      <c r="N18" s="80"/>
      <c r="O18" s="74">
        <v>4.04040404</v>
      </c>
      <c r="P18" s="34" t="s">
        <v>33</v>
      </c>
      <c r="Q18" s="35"/>
      <c r="R18" s="81"/>
      <c r="S18" s="110" t="s">
        <v>33</v>
      </c>
      <c r="T18" s="96"/>
      <c r="U18" s="48"/>
      <c r="V18" s="48"/>
      <c r="W18" s="112"/>
      <c r="X18" s="47"/>
      <c r="Y18" s="76"/>
      <c r="Z18" s="78">
        <f t="shared" si="0"/>
        <v>0</v>
      </c>
      <c r="AA18" s="70">
        <f t="shared" si="1"/>
        <v>0</v>
      </c>
      <c r="AB18" s="70">
        <f t="shared" si="2"/>
        <v>0</v>
      </c>
      <c r="AC18" s="70">
        <f t="shared" si="3"/>
        <v>0</v>
      </c>
      <c r="AD18" s="75" t="str">
        <f t="shared" si="4"/>
        <v>-</v>
      </c>
      <c r="AE18" s="78">
        <f t="shared" si="5"/>
        <v>0</v>
      </c>
      <c r="AF18" s="70">
        <f t="shared" si="6"/>
        <v>0</v>
      </c>
      <c r="AG18" s="70">
        <f t="shared" si="7"/>
        <v>0</v>
      </c>
      <c r="AH18" s="75" t="str">
        <f t="shared" si="8"/>
        <v>-</v>
      </c>
      <c r="AI18" s="78">
        <f t="shared" si="9"/>
        <v>0</v>
      </c>
    </row>
    <row r="19" spans="1:35" ht="12.75" customHeight="1">
      <c r="A19" s="68">
        <v>4400330</v>
      </c>
      <c r="B19" s="69">
        <v>10</v>
      </c>
      <c r="C19" s="78" t="s">
        <v>94</v>
      </c>
      <c r="D19" s="70" t="s">
        <v>95</v>
      </c>
      <c r="E19" s="70" t="s">
        <v>96</v>
      </c>
      <c r="F19" s="71" t="s">
        <v>31</v>
      </c>
      <c r="G19" s="100">
        <v>2915</v>
      </c>
      <c r="H19" s="72" t="s">
        <v>32</v>
      </c>
      <c r="I19" s="79">
        <v>4014336222</v>
      </c>
      <c r="J19" s="73" t="s">
        <v>97</v>
      </c>
      <c r="K19" s="34" t="s">
        <v>33</v>
      </c>
      <c r="L19" s="33"/>
      <c r="M19" s="102"/>
      <c r="N19" s="80"/>
      <c r="O19" s="74">
        <v>9.582650359</v>
      </c>
      <c r="P19" s="34" t="s">
        <v>33</v>
      </c>
      <c r="Q19" s="35"/>
      <c r="R19" s="81"/>
      <c r="S19" s="110" t="s">
        <v>33</v>
      </c>
      <c r="T19" s="96"/>
      <c r="U19" s="48"/>
      <c r="V19" s="48"/>
      <c r="W19" s="112"/>
      <c r="X19" s="47"/>
      <c r="Y19" s="76"/>
      <c r="Z19" s="78">
        <f t="shared" si="0"/>
        <v>0</v>
      </c>
      <c r="AA19" s="70">
        <f t="shared" si="1"/>
        <v>0</v>
      </c>
      <c r="AB19" s="70">
        <f t="shared" si="2"/>
        <v>0</v>
      </c>
      <c r="AC19" s="70">
        <f t="shared" si="3"/>
        <v>0</v>
      </c>
      <c r="AD19" s="75" t="str">
        <f t="shared" si="4"/>
        <v>-</v>
      </c>
      <c r="AE19" s="78">
        <f t="shared" si="5"/>
        <v>0</v>
      </c>
      <c r="AF19" s="70">
        <f t="shared" si="6"/>
        <v>0</v>
      </c>
      <c r="AG19" s="70">
        <f t="shared" si="7"/>
        <v>0</v>
      </c>
      <c r="AH19" s="75" t="str">
        <f t="shared" si="8"/>
        <v>-</v>
      </c>
      <c r="AI19" s="78">
        <f t="shared" si="9"/>
        <v>0</v>
      </c>
    </row>
    <row r="20" spans="1:35" ht="12.75" customHeight="1">
      <c r="A20" s="68">
        <v>4400360</v>
      </c>
      <c r="B20" s="69">
        <v>97</v>
      </c>
      <c r="C20" s="78" t="s">
        <v>98</v>
      </c>
      <c r="D20" s="70" t="s">
        <v>99</v>
      </c>
      <c r="E20" s="70" t="s">
        <v>100</v>
      </c>
      <c r="F20" s="71" t="s">
        <v>31</v>
      </c>
      <c r="G20" s="100">
        <v>2817</v>
      </c>
      <c r="H20" s="72" t="s">
        <v>32</v>
      </c>
      <c r="I20" s="79">
        <v>4013975125</v>
      </c>
      <c r="J20" s="73">
        <v>8</v>
      </c>
      <c r="K20" s="34" t="s">
        <v>61</v>
      </c>
      <c r="L20" s="33" t="s">
        <v>171</v>
      </c>
      <c r="M20" s="102">
        <v>2978</v>
      </c>
      <c r="N20" s="80" t="s">
        <v>172</v>
      </c>
      <c r="O20" s="74">
        <v>3.62920857</v>
      </c>
      <c r="P20" s="34" t="s">
        <v>33</v>
      </c>
      <c r="Q20" s="35"/>
      <c r="R20" s="81"/>
      <c r="S20" s="110" t="s">
        <v>61</v>
      </c>
      <c r="T20" s="96">
        <v>83955</v>
      </c>
      <c r="U20" s="48">
        <v>3591</v>
      </c>
      <c r="V20" s="48">
        <v>11436</v>
      </c>
      <c r="W20" s="112">
        <v>8027</v>
      </c>
      <c r="X20" s="47" t="s">
        <v>171</v>
      </c>
      <c r="Y20" s="76" t="s">
        <v>173</v>
      </c>
      <c r="Z20" s="78">
        <f t="shared" si="0"/>
        <v>1</v>
      </c>
      <c r="AA20" s="70">
        <f t="shared" si="1"/>
        <v>1</v>
      </c>
      <c r="AB20" s="70">
        <f t="shared" si="2"/>
        <v>0</v>
      </c>
      <c r="AC20" s="70">
        <f t="shared" si="3"/>
        <v>0</v>
      </c>
      <c r="AD20" s="75" t="str">
        <f t="shared" si="4"/>
        <v>SRSA</v>
      </c>
      <c r="AE20" s="78">
        <f t="shared" si="5"/>
        <v>1</v>
      </c>
      <c r="AF20" s="70">
        <f t="shared" si="6"/>
        <v>0</v>
      </c>
      <c r="AG20" s="70">
        <f t="shared" si="7"/>
        <v>0</v>
      </c>
      <c r="AH20" s="75" t="str">
        <f t="shared" si="8"/>
        <v>-</v>
      </c>
      <c r="AI20" s="78">
        <f t="shared" si="9"/>
        <v>0</v>
      </c>
    </row>
    <row r="21" spans="1:35" ht="12.75" customHeight="1">
      <c r="A21" s="68">
        <v>4400390</v>
      </c>
      <c r="B21" s="69">
        <v>12</v>
      </c>
      <c r="C21" s="78" t="s">
        <v>101</v>
      </c>
      <c r="D21" s="70" t="s">
        <v>102</v>
      </c>
      <c r="E21" s="70" t="s">
        <v>103</v>
      </c>
      <c r="F21" s="71" t="s">
        <v>31</v>
      </c>
      <c r="G21" s="100">
        <v>2825</v>
      </c>
      <c r="H21" s="72" t="s">
        <v>32</v>
      </c>
      <c r="I21" s="79">
        <v>4016475100</v>
      </c>
      <c r="J21" s="73">
        <v>8</v>
      </c>
      <c r="K21" s="34" t="s">
        <v>61</v>
      </c>
      <c r="L21" s="33" t="s">
        <v>171</v>
      </c>
      <c r="M21" s="102">
        <v>295</v>
      </c>
      <c r="N21" s="80" t="s">
        <v>171</v>
      </c>
      <c r="O21" s="74">
        <v>7.834101382</v>
      </c>
      <c r="P21" s="34" t="s">
        <v>33</v>
      </c>
      <c r="Q21" s="35"/>
      <c r="R21" s="81"/>
      <c r="S21" s="110" t="s">
        <v>61</v>
      </c>
      <c r="T21" s="96">
        <v>24190</v>
      </c>
      <c r="U21" s="48">
        <v>1585</v>
      </c>
      <c r="V21" s="48">
        <v>2410</v>
      </c>
      <c r="W21" s="112">
        <v>1280</v>
      </c>
      <c r="X21" s="47" t="s">
        <v>171</v>
      </c>
      <c r="Y21" s="76" t="s">
        <v>173</v>
      </c>
      <c r="Z21" s="78">
        <f t="shared" si="0"/>
        <v>1</v>
      </c>
      <c r="AA21" s="70">
        <f t="shared" si="1"/>
        <v>1</v>
      </c>
      <c r="AB21" s="70">
        <f t="shared" si="2"/>
        <v>0</v>
      </c>
      <c r="AC21" s="70">
        <f t="shared" si="3"/>
        <v>0</v>
      </c>
      <c r="AD21" s="75" t="str">
        <f t="shared" si="4"/>
        <v>SRSA</v>
      </c>
      <c r="AE21" s="78">
        <f t="shared" si="5"/>
        <v>1</v>
      </c>
      <c r="AF21" s="70">
        <f t="shared" si="6"/>
        <v>0</v>
      </c>
      <c r="AG21" s="70">
        <f t="shared" si="7"/>
        <v>0</v>
      </c>
      <c r="AH21" s="75" t="str">
        <f t="shared" si="8"/>
        <v>-</v>
      </c>
      <c r="AI21" s="78">
        <f t="shared" si="9"/>
        <v>0</v>
      </c>
    </row>
    <row r="22" spans="1:35" ht="12.75" customHeight="1">
      <c r="A22" s="68">
        <v>4400420</v>
      </c>
      <c r="B22" s="69">
        <v>99</v>
      </c>
      <c r="C22" s="78" t="s">
        <v>104</v>
      </c>
      <c r="D22" s="70" t="s">
        <v>105</v>
      </c>
      <c r="E22" s="70" t="s">
        <v>106</v>
      </c>
      <c r="F22" s="71" t="s">
        <v>31</v>
      </c>
      <c r="G22" s="100">
        <v>2814</v>
      </c>
      <c r="H22" s="72" t="s">
        <v>32</v>
      </c>
      <c r="I22" s="79">
        <v>4015684175</v>
      </c>
      <c r="J22" s="73">
        <v>8</v>
      </c>
      <c r="K22" s="34" t="s">
        <v>61</v>
      </c>
      <c r="L22" s="33" t="s">
        <v>171</v>
      </c>
      <c r="M22" s="102">
        <v>1572</v>
      </c>
      <c r="N22" s="80" t="s">
        <v>172</v>
      </c>
      <c r="O22" s="74">
        <v>4.606525912</v>
      </c>
      <c r="P22" s="34" t="s">
        <v>33</v>
      </c>
      <c r="Q22" s="35"/>
      <c r="R22" s="81"/>
      <c r="S22" s="110" t="s">
        <v>61</v>
      </c>
      <c r="T22" s="96">
        <v>62902</v>
      </c>
      <c r="U22" s="48">
        <v>2653</v>
      </c>
      <c r="V22" s="48">
        <v>8000</v>
      </c>
      <c r="W22" s="112">
        <v>5874</v>
      </c>
      <c r="X22" s="47" t="s">
        <v>171</v>
      </c>
      <c r="Y22" s="76" t="s">
        <v>173</v>
      </c>
      <c r="Z22" s="78">
        <f t="shared" si="0"/>
        <v>1</v>
      </c>
      <c r="AA22" s="70">
        <f t="shared" si="1"/>
        <v>1</v>
      </c>
      <c r="AB22" s="70">
        <f t="shared" si="2"/>
        <v>0</v>
      </c>
      <c r="AC22" s="70">
        <f t="shared" si="3"/>
        <v>0</v>
      </c>
      <c r="AD22" s="75" t="str">
        <f t="shared" si="4"/>
        <v>SRSA</v>
      </c>
      <c r="AE22" s="78">
        <f t="shared" si="5"/>
        <v>1</v>
      </c>
      <c r="AF22" s="70">
        <f t="shared" si="6"/>
        <v>0</v>
      </c>
      <c r="AG22" s="70">
        <f t="shared" si="7"/>
        <v>0</v>
      </c>
      <c r="AH22" s="75" t="str">
        <f t="shared" si="8"/>
        <v>-</v>
      </c>
      <c r="AI22" s="78">
        <f t="shared" si="9"/>
        <v>0</v>
      </c>
    </row>
    <row r="23" spans="1:35" ht="12.75" customHeight="1">
      <c r="A23" s="68">
        <v>4400450</v>
      </c>
      <c r="B23" s="69">
        <v>13</v>
      </c>
      <c r="C23" s="78" t="s">
        <v>107</v>
      </c>
      <c r="D23" s="70" t="s">
        <v>108</v>
      </c>
      <c r="E23" s="70" t="s">
        <v>106</v>
      </c>
      <c r="F23" s="71" t="s">
        <v>31</v>
      </c>
      <c r="G23" s="100">
        <v>2814</v>
      </c>
      <c r="H23" s="72" t="s">
        <v>32</v>
      </c>
      <c r="I23" s="79">
        <v>4015684175</v>
      </c>
      <c r="J23" s="73">
        <v>8</v>
      </c>
      <c r="K23" s="34" t="s">
        <v>61</v>
      </c>
      <c r="L23" s="33" t="s">
        <v>171</v>
      </c>
      <c r="M23" s="102">
        <v>685</v>
      </c>
      <c r="N23" s="80" t="s">
        <v>172</v>
      </c>
      <c r="O23" s="74">
        <v>9.304703476</v>
      </c>
      <c r="P23" s="34" t="s">
        <v>33</v>
      </c>
      <c r="Q23" s="35"/>
      <c r="R23" s="81"/>
      <c r="S23" s="110" t="s">
        <v>61</v>
      </c>
      <c r="T23" s="96">
        <v>53930</v>
      </c>
      <c r="U23" s="48">
        <v>3657</v>
      </c>
      <c r="V23" s="48">
        <v>5616</v>
      </c>
      <c r="W23" s="112">
        <v>3038</v>
      </c>
      <c r="X23" s="47" t="s">
        <v>171</v>
      </c>
      <c r="Y23" s="76" t="s">
        <v>173</v>
      </c>
      <c r="Z23" s="78">
        <f t="shared" si="0"/>
        <v>1</v>
      </c>
      <c r="AA23" s="70">
        <f t="shared" si="1"/>
        <v>1</v>
      </c>
      <c r="AB23" s="70">
        <f t="shared" si="2"/>
        <v>0</v>
      </c>
      <c r="AC23" s="70">
        <f t="shared" si="3"/>
        <v>0</v>
      </c>
      <c r="AD23" s="75" t="str">
        <f t="shared" si="4"/>
        <v>SRSA</v>
      </c>
      <c r="AE23" s="78">
        <f t="shared" si="5"/>
        <v>1</v>
      </c>
      <c r="AF23" s="70">
        <f t="shared" si="6"/>
        <v>0</v>
      </c>
      <c r="AG23" s="70">
        <f t="shared" si="7"/>
        <v>0</v>
      </c>
      <c r="AH23" s="75" t="str">
        <f t="shared" si="8"/>
        <v>-</v>
      </c>
      <c r="AI23" s="78">
        <f t="shared" si="9"/>
        <v>0</v>
      </c>
    </row>
    <row r="24" spans="1:35" ht="12.75" customHeight="1">
      <c r="A24" s="68">
        <v>4400034</v>
      </c>
      <c r="B24" s="69">
        <v>53</v>
      </c>
      <c r="C24" s="78" t="s">
        <v>62</v>
      </c>
      <c r="D24" s="70" t="s">
        <v>63</v>
      </c>
      <c r="E24" s="70" t="s">
        <v>47</v>
      </c>
      <c r="F24" s="71" t="s">
        <v>31</v>
      </c>
      <c r="G24" s="100">
        <v>2860</v>
      </c>
      <c r="H24" s="72" t="s">
        <v>32</v>
      </c>
      <c r="I24" s="79">
        <v>4017210824</v>
      </c>
      <c r="J24" s="73">
        <v>2</v>
      </c>
      <c r="K24" s="34" t="s">
        <v>33</v>
      </c>
      <c r="L24" s="33"/>
      <c r="M24" s="102"/>
      <c r="N24" s="80"/>
      <c r="O24" s="74" t="s">
        <v>34</v>
      </c>
      <c r="P24" s="34" t="s">
        <v>34</v>
      </c>
      <c r="Q24" s="35"/>
      <c r="R24" s="81"/>
      <c r="S24" s="110" t="s">
        <v>33</v>
      </c>
      <c r="T24" s="96"/>
      <c r="U24" s="48"/>
      <c r="V24" s="48"/>
      <c r="W24" s="112"/>
      <c r="X24" s="47"/>
      <c r="Y24" s="76"/>
      <c r="Z24" s="78">
        <f t="shared" si="0"/>
        <v>0</v>
      </c>
      <c r="AA24" s="70">
        <f t="shared" si="1"/>
        <v>0</v>
      </c>
      <c r="AB24" s="70">
        <f t="shared" si="2"/>
        <v>0</v>
      </c>
      <c r="AC24" s="70">
        <f t="shared" si="3"/>
        <v>0</v>
      </c>
      <c r="AD24" s="75" t="str">
        <f t="shared" si="4"/>
        <v>-</v>
      </c>
      <c r="AE24" s="78">
        <f t="shared" si="5"/>
        <v>0</v>
      </c>
      <c r="AF24" s="70">
        <f t="shared" si="6"/>
        <v>0</v>
      </c>
      <c r="AG24" s="70">
        <f t="shared" si="7"/>
        <v>0</v>
      </c>
      <c r="AH24" s="75" t="str">
        <f t="shared" si="8"/>
        <v>-</v>
      </c>
      <c r="AI24" s="78">
        <f t="shared" si="9"/>
        <v>0</v>
      </c>
    </row>
    <row r="25" spans="1:35" ht="12.75" customHeight="1">
      <c r="A25" s="68">
        <v>4400510</v>
      </c>
      <c r="B25" s="69">
        <v>15</v>
      </c>
      <c r="C25" s="78" t="s">
        <v>109</v>
      </c>
      <c r="D25" s="70" t="s">
        <v>110</v>
      </c>
      <c r="E25" s="70" t="s">
        <v>111</v>
      </c>
      <c r="F25" s="71" t="s">
        <v>31</v>
      </c>
      <c r="G25" s="100">
        <v>2835</v>
      </c>
      <c r="H25" s="72" t="s">
        <v>32</v>
      </c>
      <c r="I25" s="79">
        <v>4014237010</v>
      </c>
      <c r="J25" s="73">
        <v>4</v>
      </c>
      <c r="K25" s="34" t="s">
        <v>33</v>
      </c>
      <c r="L25" s="33"/>
      <c r="M25" s="102"/>
      <c r="N25" s="80"/>
      <c r="O25" s="74">
        <v>2.631578947</v>
      </c>
      <c r="P25" s="34" t="s">
        <v>33</v>
      </c>
      <c r="Q25" s="35"/>
      <c r="R25" s="81"/>
      <c r="S25" s="110" t="s">
        <v>33</v>
      </c>
      <c r="T25" s="96"/>
      <c r="U25" s="48"/>
      <c r="V25" s="48"/>
      <c r="W25" s="112"/>
      <c r="X25" s="47"/>
      <c r="Y25" s="76"/>
      <c r="Z25" s="78">
        <f t="shared" si="0"/>
        <v>0</v>
      </c>
      <c r="AA25" s="70">
        <f t="shared" si="1"/>
        <v>0</v>
      </c>
      <c r="AB25" s="70">
        <f t="shared" si="2"/>
        <v>0</v>
      </c>
      <c r="AC25" s="70">
        <f t="shared" si="3"/>
        <v>0</v>
      </c>
      <c r="AD25" s="75" t="str">
        <f t="shared" si="4"/>
        <v>-</v>
      </c>
      <c r="AE25" s="78">
        <f t="shared" si="5"/>
        <v>0</v>
      </c>
      <c r="AF25" s="70">
        <f t="shared" si="6"/>
        <v>0</v>
      </c>
      <c r="AG25" s="70">
        <f t="shared" si="7"/>
        <v>0</v>
      </c>
      <c r="AH25" s="75" t="str">
        <f t="shared" si="8"/>
        <v>-</v>
      </c>
      <c r="AI25" s="78">
        <f t="shared" si="9"/>
        <v>0</v>
      </c>
    </row>
    <row r="26" spans="1:35" ht="12.75" customHeight="1">
      <c r="A26" s="68">
        <v>4400540</v>
      </c>
      <c r="B26" s="69">
        <v>16</v>
      </c>
      <c r="C26" s="78" t="s">
        <v>112</v>
      </c>
      <c r="D26" s="70" t="s">
        <v>113</v>
      </c>
      <c r="E26" s="70" t="s">
        <v>114</v>
      </c>
      <c r="F26" s="71" t="s">
        <v>31</v>
      </c>
      <c r="G26" s="100">
        <v>2919</v>
      </c>
      <c r="H26" s="72" t="s">
        <v>32</v>
      </c>
      <c r="I26" s="79">
        <v>4012331900</v>
      </c>
      <c r="J26" s="73" t="s">
        <v>74</v>
      </c>
      <c r="K26" s="34" t="s">
        <v>33</v>
      </c>
      <c r="L26" s="33"/>
      <c r="M26" s="102"/>
      <c r="N26" s="80"/>
      <c r="O26" s="74">
        <v>9.068067611</v>
      </c>
      <c r="P26" s="34" t="s">
        <v>33</v>
      </c>
      <c r="Q26" s="35"/>
      <c r="R26" s="81"/>
      <c r="S26" s="110" t="s">
        <v>33</v>
      </c>
      <c r="T26" s="96"/>
      <c r="U26" s="48"/>
      <c r="V26" s="48"/>
      <c r="W26" s="112"/>
      <c r="X26" s="47"/>
      <c r="Y26" s="76"/>
      <c r="Z26" s="78">
        <f t="shared" si="0"/>
        <v>0</v>
      </c>
      <c r="AA26" s="70">
        <f t="shared" si="1"/>
        <v>0</v>
      </c>
      <c r="AB26" s="70">
        <f t="shared" si="2"/>
        <v>0</v>
      </c>
      <c r="AC26" s="70">
        <f t="shared" si="3"/>
        <v>0</v>
      </c>
      <c r="AD26" s="75" t="str">
        <f t="shared" si="4"/>
        <v>-</v>
      </c>
      <c r="AE26" s="78">
        <f t="shared" si="5"/>
        <v>0</v>
      </c>
      <c r="AF26" s="70">
        <f t="shared" si="6"/>
        <v>0</v>
      </c>
      <c r="AG26" s="70">
        <f t="shared" si="7"/>
        <v>0</v>
      </c>
      <c r="AH26" s="75" t="str">
        <f t="shared" si="8"/>
        <v>-</v>
      </c>
      <c r="AI26" s="78">
        <f t="shared" si="9"/>
        <v>0</v>
      </c>
    </row>
    <row r="27" spans="1:35" ht="12.75" customHeight="1">
      <c r="A27" s="68">
        <v>4400033</v>
      </c>
      <c r="B27" s="69">
        <v>52</v>
      </c>
      <c r="C27" s="78" t="s">
        <v>58</v>
      </c>
      <c r="D27" s="70" t="s">
        <v>59</v>
      </c>
      <c r="E27" s="70" t="s">
        <v>60</v>
      </c>
      <c r="F27" s="71" t="s">
        <v>31</v>
      </c>
      <c r="G27" s="100">
        <v>2879</v>
      </c>
      <c r="H27" s="72" t="s">
        <v>32</v>
      </c>
      <c r="I27" s="79">
        <v>4017838282</v>
      </c>
      <c r="J27" s="73">
        <v>8</v>
      </c>
      <c r="K27" s="34" t="s">
        <v>61</v>
      </c>
      <c r="L27" s="33"/>
      <c r="M27" s="102"/>
      <c r="N27" s="80"/>
      <c r="O27" s="74" t="s">
        <v>34</v>
      </c>
      <c r="P27" s="34" t="s">
        <v>34</v>
      </c>
      <c r="Q27" s="35"/>
      <c r="R27" s="81"/>
      <c r="S27" s="110" t="s">
        <v>61</v>
      </c>
      <c r="T27" s="96"/>
      <c r="U27" s="48"/>
      <c r="V27" s="48"/>
      <c r="W27" s="112"/>
      <c r="X27" s="47"/>
      <c r="Y27" s="76"/>
      <c r="Z27" s="78">
        <f t="shared" si="0"/>
        <v>1</v>
      </c>
      <c r="AA27" s="70">
        <f t="shared" si="1"/>
        <v>0</v>
      </c>
      <c r="AB27" s="70">
        <f t="shared" si="2"/>
        <v>0</v>
      </c>
      <c r="AC27" s="70">
        <f t="shared" si="3"/>
        <v>0</v>
      </c>
      <c r="AD27" s="75" t="str">
        <f t="shared" si="4"/>
        <v>-</v>
      </c>
      <c r="AE27" s="78">
        <f t="shared" si="5"/>
        <v>1</v>
      </c>
      <c r="AF27" s="70">
        <f t="shared" si="6"/>
        <v>0</v>
      </c>
      <c r="AG27" s="70">
        <f t="shared" si="7"/>
        <v>0</v>
      </c>
      <c r="AH27" s="75" t="str">
        <f t="shared" si="8"/>
        <v>-</v>
      </c>
      <c r="AI27" s="78">
        <f t="shared" si="9"/>
        <v>0</v>
      </c>
    </row>
    <row r="28" spans="1:35" ht="12.75" customHeight="1">
      <c r="A28" s="68">
        <v>4400006</v>
      </c>
      <c r="B28" s="69">
        <v>59</v>
      </c>
      <c r="C28" s="78" t="s">
        <v>45</v>
      </c>
      <c r="D28" s="70" t="s">
        <v>46</v>
      </c>
      <c r="E28" s="70" t="s">
        <v>47</v>
      </c>
      <c r="F28" s="71" t="s">
        <v>31</v>
      </c>
      <c r="G28" s="100">
        <v>2860</v>
      </c>
      <c r="H28" s="72" t="s">
        <v>32</v>
      </c>
      <c r="I28" s="79">
        <v>4017229998</v>
      </c>
      <c r="J28" s="73">
        <v>2</v>
      </c>
      <c r="K28" s="34" t="s">
        <v>33</v>
      </c>
      <c r="L28" s="33"/>
      <c r="M28" s="102"/>
      <c r="N28" s="80"/>
      <c r="O28" s="74" t="s">
        <v>34</v>
      </c>
      <c r="P28" s="34" t="s">
        <v>34</v>
      </c>
      <c r="Q28" s="35"/>
      <c r="R28" s="81"/>
      <c r="S28" s="110" t="s">
        <v>33</v>
      </c>
      <c r="T28" s="96"/>
      <c r="U28" s="48"/>
      <c r="V28" s="48"/>
      <c r="W28" s="112"/>
      <c r="X28" s="47"/>
      <c r="Y28" s="76"/>
      <c r="Z28" s="78">
        <f t="shared" si="0"/>
        <v>0</v>
      </c>
      <c r="AA28" s="70">
        <f t="shared" si="1"/>
        <v>0</v>
      </c>
      <c r="AB28" s="70">
        <f t="shared" si="2"/>
        <v>0</v>
      </c>
      <c r="AC28" s="70">
        <f t="shared" si="3"/>
        <v>0</v>
      </c>
      <c r="AD28" s="75" t="str">
        <f t="shared" si="4"/>
        <v>-</v>
      </c>
      <c r="AE28" s="78">
        <f t="shared" si="5"/>
        <v>0</v>
      </c>
      <c r="AF28" s="70">
        <f t="shared" si="6"/>
        <v>0</v>
      </c>
      <c r="AG28" s="70">
        <f t="shared" si="7"/>
        <v>0</v>
      </c>
      <c r="AH28" s="75" t="str">
        <f t="shared" si="8"/>
        <v>-</v>
      </c>
      <c r="AI28" s="78">
        <f t="shared" si="9"/>
        <v>0</v>
      </c>
    </row>
    <row r="29" spans="1:35" ht="12.75" customHeight="1">
      <c r="A29" s="68">
        <v>4400570</v>
      </c>
      <c r="B29" s="69">
        <v>17</v>
      </c>
      <c r="C29" s="78" t="s">
        <v>115</v>
      </c>
      <c r="D29" s="70" t="s">
        <v>116</v>
      </c>
      <c r="E29" s="70" t="s">
        <v>42</v>
      </c>
      <c r="F29" s="71" t="s">
        <v>31</v>
      </c>
      <c r="G29" s="100">
        <v>2865</v>
      </c>
      <c r="H29" s="72" t="s">
        <v>32</v>
      </c>
      <c r="I29" s="79">
        <v>4017262150</v>
      </c>
      <c r="J29" s="73">
        <v>4</v>
      </c>
      <c r="K29" s="34" t="s">
        <v>33</v>
      </c>
      <c r="L29" s="33"/>
      <c r="M29" s="102"/>
      <c r="N29" s="80"/>
      <c r="O29" s="74">
        <v>6.631762653</v>
      </c>
      <c r="P29" s="34" t="s">
        <v>33</v>
      </c>
      <c r="Q29" s="35"/>
      <c r="R29" s="81"/>
      <c r="S29" s="110" t="s">
        <v>33</v>
      </c>
      <c r="T29" s="96"/>
      <c r="U29" s="48"/>
      <c r="V29" s="48"/>
      <c r="W29" s="112"/>
      <c r="X29" s="47"/>
      <c r="Y29" s="76"/>
      <c r="Z29" s="78">
        <f t="shared" si="0"/>
        <v>0</v>
      </c>
      <c r="AA29" s="70">
        <f t="shared" si="1"/>
        <v>0</v>
      </c>
      <c r="AB29" s="70">
        <f t="shared" si="2"/>
        <v>0</v>
      </c>
      <c r="AC29" s="70">
        <f t="shared" si="3"/>
        <v>0</v>
      </c>
      <c r="AD29" s="75" t="str">
        <f t="shared" si="4"/>
        <v>-</v>
      </c>
      <c r="AE29" s="78">
        <f t="shared" si="5"/>
        <v>0</v>
      </c>
      <c r="AF29" s="70">
        <f t="shared" si="6"/>
        <v>0</v>
      </c>
      <c r="AG29" s="70">
        <f t="shared" si="7"/>
        <v>0</v>
      </c>
      <c r="AH29" s="75" t="str">
        <f t="shared" si="8"/>
        <v>-</v>
      </c>
      <c r="AI29" s="78">
        <f t="shared" si="9"/>
        <v>0</v>
      </c>
    </row>
    <row r="30" spans="1:35" ht="12.75" customHeight="1">
      <c r="A30" s="68">
        <v>4400600</v>
      </c>
      <c r="B30" s="69">
        <v>18</v>
      </c>
      <c r="C30" s="78" t="s">
        <v>117</v>
      </c>
      <c r="D30" s="70" t="s">
        <v>118</v>
      </c>
      <c r="E30" s="70" t="s">
        <v>119</v>
      </c>
      <c r="F30" s="71" t="s">
        <v>31</v>
      </c>
      <c r="G30" s="100">
        <v>2837</v>
      </c>
      <c r="H30" s="72" t="s">
        <v>32</v>
      </c>
      <c r="I30" s="79">
        <v>4016352351</v>
      </c>
      <c r="J30" s="73">
        <v>8</v>
      </c>
      <c r="K30" s="34" t="s">
        <v>61</v>
      </c>
      <c r="L30" s="33" t="s">
        <v>171</v>
      </c>
      <c r="M30" s="102">
        <v>286</v>
      </c>
      <c r="N30" s="80" t="s">
        <v>171</v>
      </c>
      <c r="O30" s="74">
        <v>1.19047619</v>
      </c>
      <c r="P30" s="34" t="s">
        <v>33</v>
      </c>
      <c r="Q30" s="35"/>
      <c r="R30" s="81"/>
      <c r="S30" s="110" t="s">
        <v>61</v>
      </c>
      <c r="T30" s="96">
        <v>12486</v>
      </c>
      <c r="U30" s="48">
        <v>0</v>
      </c>
      <c r="V30" s="48">
        <v>1161</v>
      </c>
      <c r="W30" s="112">
        <v>1134</v>
      </c>
      <c r="X30" s="47" t="s">
        <v>171</v>
      </c>
      <c r="Y30" s="76" t="s">
        <v>173</v>
      </c>
      <c r="Z30" s="78">
        <f t="shared" si="0"/>
        <v>1</v>
      </c>
      <c r="AA30" s="70">
        <f t="shared" si="1"/>
        <v>1</v>
      </c>
      <c r="AB30" s="70">
        <f t="shared" si="2"/>
        <v>0</v>
      </c>
      <c r="AC30" s="70">
        <f t="shared" si="3"/>
        <v>0</v>
      </c>
      <c r="AD30" s="75" t="str">
        <f t="shared" si="4"/>
        <v>SRSA</v>
      </c>
      <c r="AE30" s="78">
        <f t="shared" si="5"/>
        <v>1</v>
      </c>
      <c r="AF30" s="70">
        <f t="shared" si="6"/>
        <v>0</v>
      </c>
      <c r="AG30" s="70">
        <f t="shared" si="7"/>
        <v>0</v>
      </c>
      <c r="AH30" s="75" t="str">
        <f t="shared" si="8"/>
        <v>-</v>
      </c>
      <c r="AI30" s="78">
        <f t="shared" si="9"/>
        <v>0</v>
      </c>
    </row>
    <row r="31" spans="1:35" ht="12.75" customHeight="1">
      <c r="A31" s="68">
        <v>4400003</v>
      </c>
      <c r="B31" s="69">
        <v>60</v>
      </c>
      <c r="C31" s="78" t="s">
        <v>38</v>
      </c>
      <c r="D31" s="70" t="s">
        <v>39</v>
      </c>
      <c r="E31" s="70" t="s">
        <v>30</v>
      </c>
      <c r="F31" s="71" t="s">
        <v>31</v>
      </c>
      <c r="G31" s="100">
        <v>2905</v>
      </c>
      <c r="H31" s="72" t="s">
        <v>32</v>
      </c>
      <c r="I31" s="79">
        <v>4017522600</v>
      </c>
      <c r="J31" s="73">
        <v>2</v>
      </c>
      <c r="K31" s="34" t="s">
        <v>33</v>
      </c>
      <c r="L31" s="33"/>
      <c r="M31" s="102"/>
      <c r="N31" s="80"/>
      <c r="O31" s="74" t="s">
        <v>34</v>
      </c>
      <c r="P31" s="34" t="s">
        <v>34</v>
      </c>
      <c r="Q31" s="35"/>
      <c r="R31" s="81"/>
      <c r="S31" s="110" t="s">
        <v>33</v>
      </c>
      <c r="T31" s="96"/>
      <c r="U31" s="48"/>
      <c r="V31" s="48"/>
      <c r="W31" s="112"/>
      <c r="X31" s="47"/>
      <c r="Y31" s="76"/>
      <c r="Z31" s="78">
        <f t="shared" si="0"/>
        <v>0</v>
      </c>
      <c r="AA31" s="70">
        <f t="shared" si="1"/>
        <v>0</v>
      </c>
      <c r="AB31" s="70">
        <f t="shared" si="2"/>
        <v>0</v>
      </c>
      <c r="AC31" s="70">
        <f t="shared" si="3"/>
        <v>0</v>
      </c>
      <c r="AD31" s="75" t="str">
        <f t="shared" si="4"/>
        <v>-</v>
      </c>
      <c r="AE31" s="78">
        <f t="shared" si="5"/>
        <v>0</v>
      </c>
      <c r="AF31" s="70">
        <f t="shared" si="6"/>
        <v>0</v>
      </c>
      <c r="AG31" s="70">
        <f t="shared" si="7"/>
        <v>0</v>
      </c>
      <c r="AH31" s="75" t="str">
        <f t="shared" si="8"/>
        <v>-</v>
      </c>
      <c r="AI31" s="78">
        <f t="shared" si="9"/>
        <v>0</v>
      </c>
    </row>
    <row r="32" spans="1:35" ht="12.75" customHeight="1">
      <c r="A32" s="68">
        <v>4400630</v>
      </c>
      <c r="B32" s="69">
        <v>19</v>
      </c>
      <c r="C32" s="78" t="s">
        <v>120</v>
      </c>
      <c r="D32" s="70" t="s">
        <v>121</v>
      </c>
      <c r="E32" s="70" t="s">
        <v>122</v>
      </c>
      <c r="F32" s="71" t="s">
        <v>31</v>
      </c>
      <c r="G32" s="100">
        <v>2842</v>
      </c>
      <c r="H32" s="72" t="s">
        <v>32</v>
      </c>
      <c r="I32" s="79">
        <v>4018492122</v>
      </c>
      <c r="J32" s="73" t="s">
        <v>97</v>
      </c>
      <c r="K32" s="34" t="s">
        <v>33</v>
      </c>
      <c r="L32" s="33"/>
      <c r="M32" s="102"/>
      <c r="N32" s="80"/>
      <c r="O32" s="74">
        <v>8.932102835</v>
      </c>
      <c r="P32" s="34" t="s">
        <v>33</v>
      </c>
      <c r="Q32" s="35"/>
      <c r="R32" s="81"/>
      <c r="S32" s="110" t="s">
        <v>33</v>
      </c>
      <c r="T32" s="96"/>
      <c r="U32" s="48"/>
      <c r="V32" s="48"/>
      <c r="W32" s="112"/>
      <c r="X32" s="47"/>
      <c r="Y32" s="76"/>
      <c r="Z32" s="78">
        <f t="shared" si="0"/>
        <v>0</v>
      </c>
      <c r="AA32" s="70">
        <f t="shared" si="1"/>
        <v>0</v>
      </c>
      <c r="AB32" s="70">
        <f t="shared" si="2"/>
        <v>0</v>
      </c>
      <c r="AC32" s="70">
        <f t="shared" si="3"/>
        <v>0</v>
      </c>
      <c r="AD32" s="75" t="str">
        <f t="shared" si="4"/>
        <v>-</v>
      </c>
      <c r="AE32" s="78">
        <f t="shared" si="5"/>
        <v>0</v>
      </c>
      <c r="AF32" s="70">
        <f t="shared" si="6"/>
        <v>0</v>
      </c>
      <c r="AG32" s="70">
        <f t="shared" si="7"/>
        <v>0</v>
      </c>
      <c r="AH32" s="75" t="str">
        <f t="shared" si="8"/>
        <v>-</v>
      </c>
      <c r="AI32" s="78">
        <f t="shared" si="9"/>
        <v>0</v>
      </c>
    </row>
    <row r="33" spans="1:35" ht="12.75" customHeight="1">
      <c r="A33" s="68">
        <v>4400660</v>
      </c>
      <c r="B33" s="69">
        <v>20</v>
      </c>
      <c r="C33" s="78" t="s">
        <v>123</v>
      </c>
      <c r="D33" s="70" t="s">
        <v>124</v>
      </c>
      <c r="E33" s="70" t="s">
        <v>125</v>
      </c>
      <c r="F33" s="71" t="s">
        <v>31</v>
      </c>
      <c r="G33" s="100">
        <v>2882</v>
      </c>
      <c r="H33" s="72" t="s">
        <v>32</v>
      </c>
      <c r="I33" s="79">
        <v>4017929450</v>
      </c>
      <c r="J33" s="73">
        <v>4</v>
      </c>
      <c r="K33" s="34" t="s">
        <v>33</v>
      </c>
      <c r="L33" s="33"/>
      <c r="M33" s="102"/>
      <c r="N33" s="80"/>
      <c r="O33" s="74">
        <v>8.345187293</v>
      </c>
      <c r="P33" s="34" t="s">
        <v>33</v>
      </c>
      <c r="Q33" s="35"/>
      <c r="R33" s="81"/>
      <c r="S33" s="110" t="s">
        <v>33</v>
      </c>
      <c r="T33" s="96"/>
      <c r="U33" s="48"/>
      <c r="V33" s="48"/>
      <c r="W33" s="112"/>
      <c r="X33" s="47"/>
      <c r="Y33" s="76"/>
      <c r="Z33" s="78">
        <f t="shared" si="0"/>
        <v>0</v>
      </c>
      <c r="AA33" s="70">
        <f t="shared" si="1"/>
        <v>0</v>
      </c>
      <c r="AB33" s="70">
        <f t="shared" si="2"/>
        <v>0</v>
      </c>
      <c r="AC33" s="70">
        <f t="shared" si="3"/>
        <v>0</v>
      </c>
      <c r="AD33" s="75" t="str">
        <f t="shared" si="4"/>
        <v>-</v>
      </c>
      <c r="AE33" s="78">
        <f t="shared" si="5"/>
        <v>0</v>
      </c>
      <c r="AF33" s="70">
        <f t="shared" si="6"/>
        <v>0</v>
      </c>
      <c r="AG33" s="70">
        <f t="shared" si="7"/>
        <v>0</v>
      </c>
      <c r="AH33" s="75" t="str">
        <f t="shared" si="8"/>
        <v>-</v>
      </c>
      <c r="AI33" s="78">
        <f t="shared" si="9"/>
        <v>0</v>
      </c>
    </row>
    <row r="34" spans="1:35" ht="12.75" customHeight="1">
      <c r="A34" s="68">
        <v>4400690</v>
      </c>
      <c r="B34" s="69">
        <v>22</v>
      </c>
      <c r="C34" s="78" t="s">
        <v>126</v>
      </c>
      <c r="D34" s="70" t="s">
        <v>127</v>
      </c>
      <c r="E34" s="70" t="s">
        <v>128</v>
      </c>
      <c r="F34" s="71" t="s">
        <v>31</v>
      </c>
      <c r="G34" s="100">
        <v>2807</v>
      </c>
      <c r="H34" s="72" t="s">
        <v>32</v>
      </c>
      <c r="I34" s="79">
        <v>4014667732</v>
      </c>
      <c r="J34" s="73">
        <v>8</v>
      </c>
      <c r="K34" s="34" t="s">
        <v>61</v>
      </c>
      <c r="L34" s="33" t="s">
        <v>171</v>
      </c>
      <c r="M34" s="102">
        <v>125</v>
      </c>
      <c r="N34" s="80" t="s">
        <v>171</v>
      </c>
      <c r="O34" s="74">
        <v>10.92436975</v>
      </c>
      <c r="P34" s="34" t="s">
        <v>33</v>
      </c>
      <c r="Q34" s="35"/>
      <c r="R34" s="81"/>
      <c r="S34" s="110" t="s">
        <v>61</v>
      </c>
      <c r="T34" s="96">
        <v>6235</v>
      </c>
      <c r="U34" s="48">
        <v>501</v>
      </c>
      <c r="V34" s="48">
        <v>885</v>
      </c>
      <c r="W34" s="112">
        <v>524</v>
      </c>
      <c r="X34" s="47" t="s">
        <v>171</v>
      </c>
      <c r="Y34" s="76" t="s">
        <v>173</v>
      </c>
      <c r="Z34" s="78">
        <f t="shared" si="0"/>
        <v>1</v>
      </c>
      <c r="AA34" s="70">
        <f t="shared" si="1"/>
        <v>1</v>
      </c>
      <c r="AB34" s="70">
        <f t="shared" si="2"/>
        <v>0</v>
      </c>
      <c r="AC34" s="70">
        <f t="shared" si="3"/>
        <v>0</v>
      </c>
      <c r="AD34" s="75" t="str">
        <f t="shared" si="4"/>
        <v>SRSA</v>
      </c>
      <c r="AE34" s="78">
        <f t="shared" si="5"/>
        <v>1</v>
      </c>
      <c r="AF34" s="70">
        <f t="shared" si="6"/>
        <v>0</v>
      </c>
      <c r="AG34" s="70">
        <f t="shared" si="7"/>
        <v>0</v>
      </c>
      <c r="AH34" s="75" t="str">
        <f t="shared" si="8"/>
        <v>-</v>
      </c>
      <c r="AI34" s="78">
        <f t="shared" si="9"/>
        <v>0</v>
      </c>
    </row>
    <row r="35" spans="1:35" ht="12.75" customHeight="1">
      <c r="A35" s="68">
        <v>4400720</v>
      </c>
      <c r="B35" s="69">
        <v>21</v>
      </c>
      <c r="C35" s="78" t="s">
        <v>129</v>
      </c>
      <c r="D35" s="70" t="s">
        <v>130</v>
      </c>
      <c r="E35" s="70" t="s">
        <v>131</v>
      </c>
      <c r="F35" s="71" t="s">
        <v>31</v>
      </c>
      <c r="G35" s="100">
        <v>2840</v>
      </c>
      <c r="H35" s="72" t="s">
        <v>32</v>
      </c>
      <c r="I35" s="79">
        <v>4018472100</v>
      </c>
      <c r="J35" s="73">
        <v>4</v>
      </c>
      <c r="K35" s="34" t="s">
        <v>33</v>
      </c>
      <c r="L35" s="33"/>
      <c r="M35" s="102"/>
      <c r="N35" s="80"/>
      <c r="O35" s="74">
        <v>23.0338651</v>
      </c>
      <c r="P35" s="34" t="s">
        <v>61</v>
      </c>
      <c r="Q35" s="35"/>
      <c r="R35" s="81"/>
      <c r="S35" s="110" t="s">
        <v>33</v>
      </c>
      <c r="T35" s="96"/>
      <c r="U35" s="48"/>
      <c r="V35" s="48"/>
      <c r="W35" s="112"/>
      <c r="X35" s="47"/>
      <c r="Y35" s="76"/>
      <c r="Z35" s="78">
        <f t="shared" si="0"/>
        <v>0</v>
      </c>
      <c r="AA35" s="70">
        <f t="shared" si="1"/>
        <v>0</v>
      </c>
      <c r="AB35" s="70">
        <f t="shared" si="2"/>
        <v>0</v>
      </c>
      <c r="AC35" s="70">
        <f t="shared" si="3"/>
        <v>0</v>
      </c>
      <c r="AD35" s="75" t="str">
        <f t="shared" si="4"/>
        <v>-</v>
      </c>
      <c r="AE35" s="78">
        <f t="shared" si="5"/>
        <v>0</v>
      </c>
      <c r="AF35" s="70">
        <f t="shared" si="6"/>
        <v>1</v>
      </c>
      <c r="AG35" s="70">
        <f t="shared" si="7"/>
        <v>0</v>
      </c>
      <c r="AH35" s="75" t="str">
        <f t="shared" si="8"/>
        <v>-</v>
      </c>
      <c r="AI35" s="78">
        <f t="shared" si="9"/>
        <v>0</v>
      </c>
    </row>
    <row r="36" spans="1:35" ht="12.75" customHeight="1">
      <c r="A36" s="68">
        <v>4400750</v>
      </c>
      <c r="B36" s="69">
        <v>23</v>
      </c>
      <c r="C36" s="78" t="s">
        <v>132</v>
      </c>
      <c r="D36" s="70" t="s">
        <v>133</v>
      </c>
      <c r="E36" s="70" t="s">
        <v>66</v>
      </c>
      <c r="F36" s="71" t="s">
        <v>31</v>
      </c>
      <c r="G36" s="100">
        <v>2852</v>
      </c>
      <c r="H36" s="72" t="s">
        <v>32</v>
      </c>
      <c r="I36" s="79">
        <v>4012686403</v>
      </c>
      <c r="J36" s="73">
        <v>4</v>
      </c>
      <c r="K36" s="34" t="s">
        <v>33</v>
      </c>
      <c r="L36" s="33"/>
      <c r="M36" s="102"/>
      <c r="N36" s="80"/>
      <c r="O36" s="74">
        <v>8.457003456</v>
      </c>
      <c r="P36" s="34" t="s">
        <v>33</v>
      </c>
      <c r="Q36" s="35"/>
      <c r="R36" s="81"/>
      <c r="S36" s="110" t="s">
        <v>33</v>
      </c>
      <c r="T36" s="96"/>
      <c r="U36" s="48"/>
      <c r="V36" s="48"/>
      <c r="W36" s="112"/>
      <c r="X36" s="47"/>
      <c r="Y36" s="76"/>
      <c r="Z36" s="78">
        <f t="shared" si="0"/>
        <v>0</v>
      </c>
      <c r="AA36" s="70">
        <f t="shared" si="1"/>
        <v>0</v>
      </c>
      <c r="AB36" s="70">
        <f t="shared" si="2"/>
        <v>0</v>
      </c>
      <c r="AC36" s="70">
        <f t="shared" si="3"/>
        <v>0</v>
      </c>
      <c r="AD36" s="75" t="str">
        <f t="shared" si="4"/>
        <v>-</v>
      </c>
      <c r="AE36" s="78">
        <f t="shared" si="5"/>
        <v>0</v>
      </c>
      <c r="AF36" s="70">
        <f t="shared" si="6"/>
        <v>0</v>
      </c>
      <c r="AG36" s="70">
        <f t="shared" si="7"/>
        <v>0</v>
      </c>
      <c r="AH36" s="75" t="str">
        <f t="shared" si="8"/>
        <v>-</v>
      </c>
      <c r="AI36" s="78">
        <f t="shared" si="9"/>
        <v>0</v>
      </c>
    </row>
    <row r="37" spans="1:35" ht="12.75" customHeight="1">
      <c r="A37" s="68">
        <v>4400780</v>
      </c>
      <c r="B37" s="69">
        <v>24</v>
      </c>
      <c r="C37" s="78" t="s">
        <v>134</v>
      </c>
      <c r="D37" s="70" t="s">
        <v>135</v>
      </c>
      <c r="E37" s="70" t="s">
        <v>136</v>
      </c>
      <c r="F37" s="71" t="s">
        <v>31</v>
      </c>
      <c r="G37" s="100">
        <v>2911</v>
      </c>
      <c r="H37" s="72" t="s">
        <v>32</v>
      </c>
      <c r="I37" s="79">
        <v>4012331100</v>
      </c>
      <c r="J37" s="73">
        <v>4</v>
      </c>
      <c r="K37" s="34" t="s">
        <v>33</v>
      </c>
      <c r="L37" s="33"/>
      <c r="M37" s="102"/>
      <c r="N37" s="80"/>
      <c r="O37" s="74">
        <v>9.133437291</v>
      </c>
      <c r="P37" s="34" t="s">
        <v>33</v>
      </c>
      <c r="Q37" s="35"/>
      <c r="R37" s="81"/>
      <c r="S37" s="110" t="s">
        <v>33</v>
      </c>
      <c r="T37" s="96"/>
      <c r="U37" s="48"/>
      <c r="V37" s="48"/>
      <c r="W37" s="112"/>
      <c r="X37" s="47"/>
      <c r="Y37" s="76"/>
      <c r="Z37" s="78">
        <f t="shared" si="0"/>
        <v>0</v>
      </c>
      <c r="AA37" s="70">
        <f t="shared" si="1"/>
        <v>0</v>
      </c>
      <c r="AB37" s="70">
        <f t="shared" si="2"/>
        <v>0</v>
      </c>
      <c r="AC37" s="70">
        <f t="shared" si="3"/>
        <v>0</v>
      </c>
      <c r="AD37" s="75" t="str">
        <f t="shared" si="4"/>
        <v>-</v>
      </c>
      <c r="AE37" s="78">
        <f t="shared" si="5"/>
        <v>0</v>
      </c>
      <c r="AF37" s="70">
        <f t="shared" si="6"/>
        <v>0</v>
      </c>
      <c r="AG37" s="70">
        <f t="shared" si="7"/>
        <v>0</v>
      </c>
      <c r="AH37" s="75" t="str">
        <f t="shared" si="8"/>
        <v>-</v>
      </c>
      <c r="AI37" s="78">
        <f t="shared" si="9"/>
        <v>0</v>
      </c>
    </row>
    <row r="38" spans="1:35" ht="12.75" customHeight="1">
      <c r="A38" s="68">
        <v>4400810</v>
      </c>
      <c r="B38" s="69">
        <v>25</v>
      </c>
      <c r="C38" s="78" t="s">
        <v>137</v>
      </c>
      <c r="D38" s="70" t="s">
        <v>138</v>
      </c>
      <c r="E38" s="70" t="s">
        <v>139</v>
      </c>
      <c r="F38" s="71" t="s">
        <v>31</v>
      </c>
      <c r="G38" s="100">
        <v>2876</v>
      </c>
      <c r="H38" s="72" t="s">
        <v>32</v>
      </c>
      <c r="I38" s="79">
        <v>4017695492</v>
      </c>
      <c r="J38" s="73" t="s">
        <v>87</v>
      </c>
      <c r="K38" s="34" t="s">
        <v>33</v>
      </c>
      <c r="L38" s="33"/>
      <c r="M38" s="102"/>
      <c r="N38" s="80"/>
      <c r="O38" s="74">
        <v>1.817180617</v>
      </c>
      <c r="P38" s="34" t="s">
        <v>33</v>
      </c>
      <c r="Q38" s="35"/>
      <c r="R38" s="81"/>
      <c r="S38" s="110" t="s">
        <v>33</v>
      </c>
      <c r="T38" s="96"/>
      <c r="U38" s="48"/>
      <c r="V38" s="48"/>
      <c r="W38" s="112"/>
      <c r="X38" s="47"/>
      <c r="Y38" s="76"/>
      <c r="Z38" s="78">
        <f t="shared" si="0"/>
        <v>0</v>
      </c>
      <c r="AA38" s="70">
        <f t="shared" si="1"/>
        <v>0</v>
      </c>
      <c r="AB38" s="70">
        <f t="shared" si="2"/>
        <v>0</v>
      </c>
      <c r="AC38" s="70">
        <f t="shared" si="3"/>
        <v>0</v>
      </c>
      <c r="AD38" s="75" t="str">
        <f t="shared" si="4"/>
        <v>-</v>
      </c>
      <c r="AE38" s="78">
        <f t="shared" si="5"/>
        <v>0</v>
      </c>
      <c r="AF38" s="70">
        <f t="shared" si="6"/>
        <v>0</v>
      </c>
      <c r="AG38" s="70">
        <f t="shared" si="7"/>
        <v>0</v>
      </c>
      <c r="AH38" s="75" t="str">
        <f t="shared" si="8"/>
        <v>-</v>
      </c>
      <c r="AI38" s="78">
        <f t="shared" si="9"/>
        <v>0</v>
      </c>
    </row>
    <row r="39" spans="1:35" ht="12.75" customHeight="1">
      <c r="A39" s="68">
        <v>4400032</v>
      </c>
      <c r="B39" s="69">
        <v>51</v>
      </c>
      <c r="C39" s="78" t="s">
        <v>56</v>
      </c>
      <c r="D39" s="70" t="s">
        <v>57</v>
      </c>
      <c r="E39" s="70" t="s">
        <v>30</v>
      </c>
      <c r="F39" s="71" t="s">
        <v>31</v>
      </c>
      <c r="G39" s="100">
        <v>2908</v>
      </c>
      <c r="H39" s="72" t="s">
        <v>32</v>
      </c>
      <c r="I39" s="79">
        <v>4014532626</v>
      </c>
      <c r="J39" s="73">
        <v>2</v>
      </c>
      <c r="K39" s="34" t="s">
        <v>33</v>
      </c>
      <c r="L39" s="33"/>
      <c r="M39" s="102"/>
      <c r="N39" s="80"/>
      <c r="O39" s="74" t="s">
        <v>34</v>
      </c>
      <c r="P39" s="34" t="s">
        <v>34</v>
      </c>
      <c r="Q39" s="35"/>
      <c r="R39" s="81"/>
      <c r="S39" s="110" t="s">
        <v>33</v>
      </c>
      <c r="T39" s="96"/>
      <c r="U39" s="48"/>
      <c r="V39" s="48"/>
      <c r="W39" s="112"/>
      <c r="X39" s="47"/>
      <c r="Y39" s="76"/>
      <c r="Z39" s="78">
        <f t="shared" si="0"/>
        <v>0</v>
      </c>
      <c r="AA39" s="70">
        <f t="shared" si="1"/>
        <v>0</v>
      </c>
      <c r="AB39" s="70">
        <f t="shared" si="2"/>
        <v>0</v>
      </c>
      <c r="AC39" s="70">
        <f t="shared" si="3"/>
        <v>0</v>
      </c>
      <c r="AD39" s="75" t="str">
        <f t="shared" si="4"/>
        <v>-</v>
      </c>
      <c r="AE39" s="78">
        <f t="shared" si="5"/>
        <v>0</v>
      </c>
      <c r="AF39" s="70">
        <f t="shared" si="6"/>
        <v>0</v>
      </c>
      <c r="AG39" s="70">
        <f t="shared" si="7"/>
        <v>0</v>
      </c>
      <c r="AH39" s="75" t="str">
        <f t="shared" si="8"/>
        <v>-</v>
      </c>
      <c r="AI39" s="78">
        <f t="shared" si="9"/>
        <v>0</v>
      </c>
    </row>
    <row r="40" spans="1:35" ht="12.75" customHeight="1">
      <c r="A40" s="68">
        <v>4400840</v>
      </c>
      <c r="B40" s="69">
        <v>26</v>
      </c>
      <c r="C40" s="78" t="s">
        <v>140</v>
      </c>
      <c r="D40" s="70" t="s">
        <v>141</v>
      </c>
      <c r="E40" s="70" t="s">
        <v>47</v>
      </c>
      <c r="F40" s="71" t="s">
        <v>31</v>
      </c>
      <c r="G40" s="100">
        <v>2860</v>
      </c>
      <c r="H40" s="72" t="s">
        <v>32</v>
      </c>
      <c r="I40" s="79">
        <v>4017296315</v>
      </c>
      <c r="J40" s="73">
        <v>2</v>
      </c>
      <c r="K40" s="34" t="s">
        <v>33</v>
      </c>
      <c r="L40" s="33"/>
      <c r="M40" s="102"/>
      <c r="N40" s="80"/>
      <c r="O40" s="74">
        <v>20.61132075</v>
      </c>
      <c r="P40" s="34" t="s">
        <v>61</v>
      </c>
      <c r="Q40" s="35"/>
      <c r="R40" s="81"/>
      <c r="S40" s="110" t="s">
        <v>33</v>
      </c>
      <c r="T40" s="96"/>
      <c r="U40" s="48"/>
      <c r="V40" s="48"/>
      <c r="W40" s="112"/>
      <c r="X40" s="47"/>
      <c r="Y40" s="76"/>
      <c r="Z40" s="78">
        <f t="shared" si="0"/>
        <v>0</v>
      </c>
      <c r="AA40" s="70">
        <f t="shared" si="1"/>
        <v>0</v>
      </c>
      <c r="AB40" s="70">
        <f t="shared" si="2"/>
        <v>0</v>
      </c>
      <c r="AC40" s="70">
        <f t="shared" si="3"/>
        <v>0</v>
      </c>
      <c r="AD40" s="75" t="str">
        <f t="shared" si="4"/>
        <v>-</v>
      </c>
      <c r="AE40" s="78">
        <f t="shared" si="5"/>
        <v>0</v>
      </c>
      <c r="AF40" s="70">
        <f t="shared" si="6"/>
        <v>1</v>
      </c>
      <c r="AG40" s="70">
        <f t="shared" si="7"/>
        <v>0</v>
      </c>
      <c r="AH40" s="75" t="str">
        <f t="shared" si="8"/>
        <v>-</v>
      </c>
      <c r="AI40" s="78">
        <f t="shared" si="9"/>
        <v>0</v>
      </c>
    </row>
    <row r="41" spans="1:35" ht="12.75" customHeight="1">
      <c r="A41" s="68">
        <v>4400870</v>
      </c>
      <c r="B41" s="69">
        <v>27</v>
      </c>
      <c r="C41" s="78" t="s">
        <v>142</v>
      </c>
      <c r="D41" s="70" t="s">
        <v>143</v>
      </c>
      <c r="E41" s="70" t="s">
        <v>144</v>
      </c>
      <c r="F41" s="71" t="s">
        <v>31</v>
      </c>
      <c r="G41" s="100">
        <v>2871</v>
      </c>
      <c r="H41" s="72" t="s">
        <v>32</v>
      </c>
      <c r="I41" s="79">
        <v>4016831039</v>
      </c>
      <c r="J41" s="73" t="s">
        <v>74</v>
      </c>
      <c r="K41" s="34" t="s">
        <v>33</v>
      </c>
      <c r="L41" s="33"/>
      <c r="M41" s="102"/>
      <c r="N41" s="80"/>
      <c r="O41" s="74">
        <v>2.845528455</v>
      </c>
      <c r="P41" s="34" t="s">
        <v>33</v>
      </c>
      <c r="Q41" s="35"/>
      <c r="R41" s="81"/>
      <c r="S41" s="110" t="s">
        <v>33</v>
      </c>
      <c r="T41" s="96"/>
      <c r="U41" s="48"/>
      <c r="V41" s="48"/>
      <c r="W41" s="112"/>
      <c r="X41" s="47"/>
      <c r="Y41" s="76"/>
      <c r="Z41" s="78">
        <f t="shared" si="0"/>
        <v>0</v>
      </c>
      <c r="AA41" s="70">
        <f t="shared" si="1"/>
        <v>0</v>
      </c>
      <c r="AB41" s="70">
        <f t="shared" si="2"/>
        <v>0</v>
      </c>
      <c r="AC41" s="70">
        <f t="shared" si="3"/>
        <v>0</v>
      </c>
      <c r="AD41" s="75" t="str">
        <f t="shared" si="4"/>
        <v>-</v>
      </c>
      <c r="AE41" s="78">
        <f t="shared" si="5"/>
        <v>0</v>
      </c>
      <c r="AF41" s="70">
        <f t="shared" si="6"/>
        <v>0</v>
      </c>
      <c r="AG41" s="70">
        <f t="shared" si="7"/>
        <v>0</v>
      </c>
      <c r="AH41" s="75" t="str">
        <f t="shared" si="8"/>
        <v>-</v>
      </c>
      <c r="AI41" s="78">
        <f t="shared" si="9"/>
        <v>0</v>
      </c>
    </row>
    <row r="42" spans="1:35" ht="12.75" customHeight="1">
      <c r="A42" s="68">
        <v>4400900</v>
      </c>
      <c r="B42" s="69">
        <v>28</v>
      </c>
      <c r="C42" s="78" t="s">
        <v>145</v>
      </c>
      <c r="D42" s="70" t="s">
        <v>146</v>
      </c>
      <c r="E42" s="70" t="s">
        <v>30</v>
      </c>
      <c r="F42" s="71" t="s">
        <v>31</v>
      </c>
      <c r="G42" s="100">
        <v>2903</v>
      </c>
      <c r="H42" s="72" t="s">
        <v>32</v>
      </c>
      <c r="I42" s="79">
        <v>4014569211</v>
      </c>
      <c r="J42" s="73" t="s">
        <v>147</v>
      </c>
      <c r="K42" s="34" t="s">
        <v>33</v>
      </c>
      <c r="L42" s="33"/>
      <c r="M42" s="102"/>
      <c r="N42" s="80"/>
      <c r="O42" s="74">
        <v>36.18328544</v>
      </c>
      <c r="P42" s="34" t="s">
        <v>61</v>
      </c>
      <c r="Q42" s="35"/>
      <c r="R42" s="81"/>
      <c r="S42" s="110" t="s">
        <v>33</v>
      </c>
      <c r="T42" s="96"/>
      <c r="U42" s="48"/>
      <c r="V42" s="48"/>
      <c r="W42" s="112"/>
      <c r="X42" s="47"/>
      <c r="Y42" s="76"/>
      <c r="Z42" s="78">
        <f t="shared" si="0"/>
        <v>0</v>
      </c>
      <c r="AA42" s="70">
        <f t="shared" si="1"/>
        <v>0</v>
      </c>
      <c r="AB42" s="70">
        <f t="shared" si="2"/>
        <v>0</v>
      </c>
      <c r="AC42" s="70">
        <f t="shared" si="3"/>
        <v>0</v>
      </c>
      <c r="AD42" s="75" t="str">
        <f t="shared" si="4"/>
        <v>-</v>
      </c>
      <c r="AE42" s="78">
        <f t="shared" si="5"/>
        <v>0</v>
      </c>
      <c r="AF42" s="70">
        <f t="shared" si="6"/>
        <v>1</v>
      </c>
      <c r="AG42" s="70">
        <f t="shared" si="7"/>
        <v>0</v>
      </c>
      <c r="AH42" s="75" t="str">
        <f t="shared" si="8"/>
        <v>-</v>
      </c>
      <c r="AI42" s="78">
        <f t="shared" si="9"/>
        <v>0</v>
      </c>
    </row>
    <row r="43" spans="1:35" ht="12.75" customHeight="1">
      <c r="A43" s="68">
        <v>4400001</v>
      </c>
      <c r="B43" s="69">
        <v>50</v>
      </c>
      <c r="C43" s="78" t="s">
        <v>28</v>
      </c>
      <c r="D43" s="70" t="s">
        <v>29</v>
      </c>
      <c r="E43" s="70" t="s">
        <v>30</v>
      </c>
      <c r="F43" s="71" t="s">
        <v>31</v>
      </c>
      <c r="G43" s="100">
        <v>2908</v>
      </c>
      <c r="H43" s="72" t="s">
        <v>32</v>
      </c>
      <c r="I43" s="79">
        <v>4012223525</v>
      </c>
      <c r="J43" s="73">
        <v>2</v>
      </c>
      <c r="K43" s="34" t="s">
        <v>33</v>
      </c>
      <c r="L43" s="33"/>
      <c r="M43" s="102"/>
      <c r="N43" s="80"/>
      <c r="O43" s="74" t="s">
        <v>34</v>
      </c>
      <c r="P43" s="34" t="s">
        <v>34</v>
      </c>
      <c r="Q43" s="35"/>
      <c r="R43" s="81"/>
      <c r="S43" s="110" t="s">
        <v>33</v>
      </c>
      <c r="T43" s="96"/>
      <c r="U43" s="48"/>
      <c r="V43" s="48"/>
      <c r="W43" s="112"/>
      <c r="X43" s="47"/>
      <c r="Y43" s="76"/>
      <c r="Z43" s="78">
        <f t="shared" si="0"/>
        <v>0</v>
      </c>
      <c r="AA43" s="70">
        <f t="shared" si="1"/>
        <v>0</v>
      </c>
      <c r="AB43" s="70">
        <f t="shared" si="2"/>
        <v>0</v>
      </c>
      <c r="AC43" s="70">
        <f t="shared" si="3"/>
        <v>0</v>
      </c>
      <c r="AD43" s="75" t="str">
        <f t="shared" si="4"/>
        <v>-</v>
      </c>
      <c r="AE43" s="78">
        <f t="shared" si="5"/>
        <v>0</v>
      </c>
      <c r="AF43" s="70">
        <f t="shared" si="6"/>
        <v>0</v>
      </c>
      <c r="AG43" s="70">
        <f t="shared" si="7"/>
        <v>0</v>
      </c>
      <c r="AH43" s="75" t="str">
        <f t="shared" si="8"/>
        <v>-</v>
      </c>
      <c r="AI43" s="78">
        <f t="shared" si="9"/>
        <v>0</v>
      </c>
    </row>
    <row r="44" spans="1:35" ht="12.75" customHeight="1">
      <c r="A44" s="68">
        <v>4400960</v>
      </c>
      <c r="B44" s="69">
        <v>30</v>
      </c>
      <c r="C44" s="78" t="s">
        <v>148</v>
      </c>
      <c r="D44" s="70" t="s">
        <v>149</v>
      </c>
      <c r="E44" s="70" t="s">
        <v>150</v>
      </c>
      <c r="F44" s="71" t="s">
        <v>31</v>
      </c>
      <c r="G44" s="100">
        <v>2857</v>
      </c>
      <c r="H44" s="72" t="s">
        <v>32</v>
      </c>
      <c r="I44" s="79">
        <v>4016474100</v>
      </c>
      <c r="J44" s="73" t="s">
        <v>74</v>
      </c>
      <c r="K44" s="34" t="s">
        <v>33</v>
      </c>
      <c r="L44" s="33"/>
      <c r="M44" s="102"/>
      <c r="N44" s="80"/>
      <c r="O44" s="74">
        <v>5.007436787</v>
      </c>
      <c r="P44" s="34" t="s">
        <v>33</v>
      </c>
      <c r="Q44" s="35"/>
      <c r="R44" s="81"/>
      <c r="S44" s="110" t="s">
        <v>33</v>
      </c>
      <c r="T44" s="96"/>
      <c r="U44" s="48"/>
      <c r="V44" s="48"/>
      <c r="W44" s="112"/>
      <c r="X44" s="47"/>
      <c r="Y44" s="76"/>
      <c r="Z44" s="78">
        <f t="shared" si="0"/>
        <v>0</v>
      </c>
      <c r="AA44" s="70">
        <f t="shared" si="1"/>
        <v>0</v>
      </c>
      <c r="AB44" s="70">
        <f t="shared" si="2"/>
        <v>0</v>
      </c>
      <c r="AC44" s="70">
        <f t="shared" si="3"/>
        <v>0</v>
      </c>
      <c r="AD44" s="75" t="str">
        <f t="shared" si="4"/>
        <v>-</v>
      </c>
      <c r="AE44" s="78">
        <f t="shared" si="5"/>
        <v>0</v>
      </c>
      <c r="AF44" s="70">
        <f t="shared" si="6"/>
        <v>0</v>
      </c>
      <c r="AG44" s="70">
        <f t="shared" si="7"/>
        <v>0</v>
      </c>
      <c r="AH44" s="75" t="str">
        <f t="shared" si="8"/>
        <v>-</v>
      </c>
      <c r="AI44" s="78">
        <f t="shared" si="9"/>
        <v>0</v>
      </c>
    </row>
    <row r="45" spans="1:35" ht="12.75" customHeight="1">
      <c r="A45" s="68">
        <v>4400990</v>
      </c>
      <c r="B45" s="69">
        <v>31</v>
      </c>
      <c r="C45" s="78" t="s">
        <v>151</v>
      </c>
      <c r="D45" s="70" t="s">
        <v>152</v>
      </c>
      <c r="E45" s="70" t="s">
        <v>153</v>
      </c>
      <c r="F45" s="71" t="s">
        <v>31</v>
      </c>
      <c r="G45" s="100">
        <v>2917</v>
      </c>
      <c r="H45" s="72" t="s">
        <v>32</v>
      </c>
      <c r="I45" s="79">
        <v>4012316606</v>
      </c>
      <c r="J45" s="73">
        <v>4</v>
      </c>
      <c r="K45" s="34" t="s">
        <v>33</v>
      </c>
      <c r="L45" s="33"/>
      <c r="M45" s="102"/>
      <c r="N45" s="80"/>
      <c r="O45" s="74">
        <v>4.836143812</v>
      </c>
      <c r="P45" s="34" t="s">
        <v>33</v>
      </c>
      <c r="Q45" s="35"/>
      <c r="R45" s="81"/>
      <c r="S45" s="110" t="s">
        <v>33</v>
      </c>
      <c r="T45" s="96"/>
      <c r="U45" s="48"/>
      <c r="V45" s="48"/>
      <c r="W45" s="112"/>
      <c r="X45" s="47"/>
      <c r="Y45" s="76"/>
      <c r="Z45" s="78">
        <f t="shared" si="0"/>
        <v>0</v>
      </c>
      <c r="AA45" s="70">
        <f t="shared" si="1"/>
        <v>0</v>
      </c>
      <c r="AB45" s="70">
        <f t="shared" si="2"/>
        <v>0</v>
      </c>
      <c r="AC45" s="70">
        <f t="shared" si="3"/>
        <v>0</v>
      </c>
      <c r="AD45" s="75" t="str">
        <f t="shared" si="4"/>
        <v>-</v>
      </c>
      <c r="AE45" s="78">
        <f t="shared" si="5"/>
        <v>0</v>
      </c>
      <c r="AF45" s="70">
        <f t="shared" si="6"/>
        <v>0</v>
      </c>
      <c r="AG45" s="70">
        <f t="shared" si="7"/>
        <v>0</v>
      </c>
      <c r="AH45" s="75" t="str">
        <f t="shared" si="8"/>
        <v>-</v>
      </c>
      <c r="AI45" s="78">
        <f t="shared" si="9"/>
        <v>0</v>
      </c>
    </row>
    <row r="46" spans="1:35" ht="12.75" customHeight="1">
      <c r="A46" s="68">
        <v>4401020</v>
      </c>
      <c r="B46" s="69">
        <v>32</v>
      </c>
      <c r="C46" s="78" t="s">
        <v>154</v>
      </c>
      <c r="D46" s="70" t="s">
        <v>155</v>
      </c>
      <c r="E46" s="70" t="s">
        <v>156</v>
      </c>
      <c r="F46" s="71" t="s">
        <v>31</v>
      </c>
      <c r="G46" s="100">
        <v>2879</v>
      </c>
      <c r="H46" s="72" t="s">
        <v>32</v>
      </c>
      <c r="I46" s="79">
        <v>4017929681</v>
      </c>
      <c r="J46" s="73" t="s">
        <v>74</v>
      </c>
      <c r="K46" s="34" t="s">
        <v>33</v>
      </c>
      <c r="L46" s="33"/>
      <c r="M46" s="102"/>
      <c r="N46" s="80"/>
      <c r="O46" s="74">
        <v>4.58226769</v>
      </c>
      <c r="P46" s="34" t="s">
        <v>33</v>
      </c>
      <c r="Q46" s="35"/>
      <c r="R46" s="81"/>
      <c r="S46" s="110" t="s">
        <v>33</v>
      </c>
      <c r="T46" s="96"/>
      <c r="U46" s="48"/>
      <c r="V46" s="48"/>
      <c r="W46" s="112"/>
      <c r="X46" s="47"/>
      <c r="Y46" s="76"/>
      <c r="Z46" s="78">
        <f t="shared" si="0"/>
        <v>0</v>
      </c>
      <c r="AA46" s="70">
        <f t="shared" si="1"/>
        <v>0</v>
      </c>
      <c r="AB46" s="70">
        <f t="shared" si="2"/>
        <v>0</v>
      </c>
      <c r="AC46" s="70">
        <f t="shared" si="3"/>
        <v>0</v>
      </c>
      <c r="AD46" s="75" t="str">
        <f t="shared" si="4"/>
        <v>-</v>
      </c>
      <c r="AE46" s="78">
        <f t="shared" si="5"/>
        <v>0</v>
      </c>
      <c r="AF46" s="70">
        <f t="shared" si="6"/>
        <v>0</v>
      </c>
      <c r="AG46" s="70">
        <f t="shared" si="7"/>
        <v>0</v>
      </c>
      <c r="AH46" s="75" t="str">
        <f t="shared" si="8"/>
        <v>-</v>
      </c>
      <c r="AI46" s="78">
        <f t="shared" si="9"/>
        <v>0</v>
      </c>
    </row>
    <row r="47" spans="1:35" ht="12.75" customHeight="1">
      <c r="A47" s="68">
        <v>4401050</v>
      </c>
      <c r="B47" s="69">
        <v>33</v>
      </c>
      <c r="C47" s="78" t="s">
        <v>157</v>
      </c>
      <c r="D47" s="70" t="s">
        <v>158</v>
      </c>
      <c r="E47" s="70" t="s">
        <v>159</v>
      </c>
      <c r="F47" s="71" t="s">
        <v>31</v>
      </c>
      <c r="G47" s="100">
        <v>2878</v>
      </c>
      <c r="H47" s="72" t="s">
        <v>32</v>
      </c>
      <c r="I47" s="79">
        <v>4016248475</v>
      </c>
      <c r="J47" s="73" t="s">
        <v>74</v>
      </c>
      <c r="K47" s="34" t="s">
        <v>33</v>
      </c>
      <c r="L47" s="33"/>
      <c r="M47" s="102"/>
      <c r="N47" s="80"/>
      <c r="O47" s="74">
        <v>3.021868787</v>
      </c>
      <c r="P47" s="34" t="s">
        <v>33</v>
      </c>
      <c r="Q47" s="35"/>
      <c r="R47" s="81"/>
      <c r="S47" s="110" t="s">
        <v>33</v>
      </c>
      <c r="T47" s="96"/>
      <c r="U47" s="48"/>
      <c r="V47" s="48"/>
      <c r="W47" s="112"/>
      <c r="X47" s="47"/>
      <c r="Y47" s="76"/>
      <c r="Z47" s="78">
        <f t="shared" si="0"/>
        <v>0</v>
      </c>
      <c r="AA47" s="70">
        <f t="shared" si="1"/>
        <v>0</v>
      </c>
      <c r="AB47" s="70">
        <f t="shared" si="2"/>
        <v>0</v>
      </c>
      <c r="AC47" s="70">
        <f t="shared" si="3"/>
        <v>0</v>
      </c>
      <c r="AD47" s="75" t="str">
        <f t="shared" si="4"/>
        <v>-</v>
      </c>
      <c r="AE47" s="78">
        <f t="shared" si="5"/>
        <v>0</v>
      </c>
      <c r="AF47" s="70">
        <f t="shared" si="6"/>
        <v>0</v>
      </c>
      <c r="AG47" s="70">
        <f t="shared" si="7"/>
        <v>0</v>
      </c>
      <c r="AH47" s="75" t="str">
        <f t="shared" si="8"/>
        <v>-</v>
      </c>
      <c r="AI47" s="78">
        <f t="shared" si="9"/>
        <v>0</v>
      </c>
    </row>
    <row r="48" spans="1:35" ht="12.75" customHeight="1">
      <c r="A48" s="68">
        <v>4400005</v>
      </c>
      <c r="B48" s="69">
        <v>49</v>
      </c>
      <c r="C48" s="78" t="s">
        <v>43</v>
      </c>
      <c r="D48" s="70" t="s">
        <v>44</v>
      </c>
      <c r="E48" s="70" t="s">
        <v>30</v>
      </c>
      <c r="F48" s="71" t="s">
        <v>31</v>
      </c>
      <c r="G48" s="100">
        <v>2903</v>
      </c>
      <c r="H48" s="72" t="s">
        <v>32</v>
      </c>
      <c r="I48" s="79">
        <v>4012720881</v>
      </c>
      <c r="J48" s="73">
        <v>2</v>
      </c>
      <c r="K48" s="34" t="s">
        <v>33</v>
      </c>
      <c r="L48" s="33"/>
      <c r="M48" s="102"/>
      <c r="N48" s="80"/>
      <c r="O48" s="74" t="s">
        <v>34</v>
      </c>
      <c r="P48" s="34" t="s">
        <v>34</v>
      </c>
      <c r="Q48" s="35"/>
      <c r="R48" s="81"/>
      <c r="S48" s="110" t="s">
        <v>33</v>
      </c>
      <c r="T48" s="96"/>
      <c r="U48" s="48"/>
      <c r="V48" s="48"/>
      <c r="W48" s="112"/>
      <c r="X48" s="47"/>
      <c r="Y48" s="76"/>
      <c r="Z48" s="78">
        <f t="shared" si="0"/>
        <v>0</v>
      </c>
      <c r="AA48" s="70">
        <f t="shared" si="1"/>
        <v>0</v>
      </c>
      <c r="AB48" s="70">
        <f t="shared" si="2"/>
        <v>0</v>
      </c>
      <c r="AC48" s="70">
        <f t="shared" si="3"/>
        <v>0</v>
      </c>
      <c r="AD48" s="75" t="str">
        <f t="shared" si="4"/>
        <v>-</v>
      </c>
      <c r="AE48" s="78">
        <f t="shared" si="5"/>
        <v>0</v>
      </c>
      <c r="AF48" s="70">
        <f t="shared" si="6"/>
        <v>0</v>
      </c>
      <c r="AG48" s="70">
        <f t="shared" si="7"/>
        <v>0</v>
      </c>
      <c r="AH48" s="75" t="str">
        <f t="shared" si="8"/>
        <v>-</v>
      </c>
      <c r="AI48" s="78">
        <f t="shared" si="9"/>
        <v>0</v>
      </c>
    </row>
    <row r="49" spans="1:35" ht="12.75" customHeight="1">
      <c r="A49" s="68">
        <v>4401110</v>
      </c>
      <c r="B49" s="69">
        <v>35</v>
      </c>
      <c r="C49" s="78" t="s">
        <v>160</v>
      </c>
      <c r="D49" s="70" t="s">
        <v>161</v>
      </c>
      <c r="E49" s="70" t="s">
        <v>162</v>
      </c>
      <c r="F49" s="71" t="s">
        <v>31</v>
      </c>
      <c r="G49" s="100">
        <v>2889</v>
      </c>
      <c r="H49" s="72" t="s">
        <v>32</v>
      </c>
      <c r="I49" s="79">
        <v>4017343100</v>
      </c>
      <c r="J49" s="73">
        <v>2</v>
      </c>
      <c r="K49" s="34" t="s">
        <v>33</v>
      </c>
      <c r="L49" s="33"/>
      <c r="M49" s="102"/>
      <c r="N49" s="80"/>
      <c r="O49" s="74">
        <v>7.547846033</v>
      </c>
      <c r="P49" s="34" t="s">
        <v>33</v>
      </c>
      <c r="Q49" s="35"/>
      <c r="R49" s="81"/>
      <c r="S49" s="110" t="s">
        <v>33</v>
      </c>
      <c r="T49" s="96"/>
      <c r="U49" s="48"/>
      <c r="V49" s="48"/>
      <c r="W49" s="112"/>
      <c r="X49" s="47"/>
      <c r="Y49" s="76"/>
      <c r="Z49" s="78">
        <f t="shared" si="0"/>
        <v>0</v>
      </c>
      <c r="AA49" s="70">
        <f t="shared" si="1"/>
        <v>0</v>
      </c>
      <c r="AB49" s="70">
        <f t="shared" si="2"/>
        <v>0</v>
      </c>
      <c r="AC49" s="70">
        <f t="shared" si="3"/>
        <v>0</v>
      </c>
      <c r="AD49" s="75" t="str">
        <f t="shared" si="4"/>
        <v>-</v>
      </c>
      <c r="AE49" s="78">
        <f t="shared" si="5"/>
        <v>0</v>
      </c>
      <c r="AF49" s="70">
        <f t="shared" si="6"/>
        <v>0</v>
      </c>
      <c r="AG49" s="70">
        <f t="shared" si="7"/>
        <v>0</v>
      </c>
      <c r="AH49" s="75" t="str">
        <f t="shared" si="8"/>
        <v>-</v>
      </c>
      <c r="AI49" s="78">
        <f t="shared" si="9"/>
        <v>0</v>
      </c>
    </row>
    <row r="50" spans="1:35" ht="12.75" customHeight="1">
      <c r="A50" s="68">
        <v>4401140</v>
      </c>
      <c r="B50" s="69">
        <v>38</v>
      </c>
      <c r="C50" s="78" t="s">
        <v>163</v>
      </c>
      <c r="D50" s="70" t="s">
        <v>164</v>
      </c>
      <c r="E50" s="70" t="s">
        <v>165</v>
      </c>
      <c r="F50" s="71" t="s">
        <v>31</v>
      </c>
      <c r="G50" s="100">
        <v>2893</v>
      </c>
      <c r="H50" s="72" t="s">
        <v>32</v>
      </c>
      <c r="I50" s="79">
        <v>4018211180</v>
      </c>
      <c r="J50" s="73" t="s">
        <v>97</v>
      </c>
      <c r="K50" s="34" t="s">
        <v>33</v>
      </c>
      <c r="L50" s="33"/>
      <c r="M50" s="102"/>
      <c r="N50" s="80"/>
      <c r="O50" s="74">
        <v>16.70263271</v>
      </c>
      <c r="P50" s="34" t="s">
        <v>33</v>
      </c>
      <c r="Q50" s="35"/>
      <c r="R50" s="81"/>
      <c r="S50" s="110" t="s">
        <v>33</v>
      </c>
      <c r="T50" s="96"/>
      <c r="U50" s="48"/>
      <c r="V50" s="48"/>
      <c r="W50" s="112"/>
      <c r="X50" s="47"/>
      <c r="Y50" s="76"/>
      <c r="Z50" s="78">
        <f t="shared" si="0"/>
        <v>0</v>
      </c>
      <c r="AA50" s="70">
        <f t="shared" si="1"/>
        <v>0</v>
      </c>
      <c r="AB50" s="70">
        <f t="shared" si="2"/>
        <v>0</v>
      </c>
      <c r="AC50" s="70">
        <f t="shared" si="3"/>
        <v>0</v>
      </c>
      <c r="AD50" s="75" t="str">
        <f t="shared" si="4"/>
        <v>-</v>
      </c>
      <c r="AE50" s="78">
        <f t="shared" si="5"/>
        <v>0</v>
      </c>
      <c r="AF50" s="70">
        <f t="shared" si="6"/>
        <v>0</v>
      </c>
      <c r="AG50" s="70">
        <f t="shared" si="7"/>
        <v>0</v>
      </c>
      <c r="AH50" s="75" t="str">
        <f t="shared" si="8"/>
        <v>-</v>
      </c>
      <c r="AI50" s="78">
        <f t="shared" si="9"/>
        <v>0</v>
      </c>
    </row>
    <row r="51" spans="1:35" ht="12.75" customHeight="1">
      <c r="A51" s="68">
        <v>4401170</v>
      </c>
      <c r="B51" s="69">
        <v>36</v>
      </c>
      <c r="C51" s="78" t="s">
        <v>166</v>
      </c>
      <c r="D51" s="70" t="s">
        <v>167</v>
      </c>
      <c r="E51" s="70" t="s">
        <v>168</v>
      </c>
      <c r="F51" s="71" t="s">
        <v>31</v>
      </c>
      <c r="G51" s="100">
        <v>2891</v>
      </c>
      <c r="H51" s="72" t="s">
        <v>32</v>
      </c>
      <c r="I51" s="79">
        <v>4013482700</v>
      </c>
      <c r="J51" s="73">
        <v>4</v>
      </c>
      <c r="K51" s="34" t="s">
        <v>33</v>
      </c>
      <c r="L51" s="33"/>
      <c r="M51" s="102"/>
      <c r="N51" s="80"/>
      <c r="O51" s="74">
        <v>8.974029313</v>
      </c>
      <c r="P51" s="34" t="s">
        <v>33</v>
      </c>
      <c r="Q51" s="35"/>
      <c r="R51" s="81"/>
      <c r="S51" s="110" t="s">
        <v>33</v>
      </c>
      <c r="T51" s="96"/>
      <c r="U51" s="48"/>
      <c r="V51" s="48"/>
      <c r="W51" s="112"/>
      <c r="X51" s="47"/>
      <c r="Y51" s="76"/>
      <c r="Z51" s="78">
        <f t="shared" si="0"/>
        <v>0</v>
      </c>
      <c r="AA51" s="70">
        <f t="shared" si="1"/>
        <v>0</v>
      </c>
      <c r="AB51" s="70">
        <f t="shared" si="2"/>
        <v>0</v>
      </c>
      <c r="AC51" s="70">
        <f t="shared" si="3"/>
        <v>0</v>
      </c>
      <c r="AD51" s="75" t="str">
        <f t="shared" si="4"/>
        <v>-</v>
      </c>
      <c r="AE51" s="78">
        <f t="shared" si="5"/>
        <v>0</v>
      </c>
      <c r="AF51" s="70">
        <f t="shared" si="6"/>
        <v>0</v>
      </c>
      <c r="AG51" s="70">
        <f t="shared" si="7"/>
        <v>0</v>
      </c>
      <c r="AH51" s="75" t="str">
        <f t="shared" si="8"/>
        <v>-</v>
      </c>
      <c r="AI51" s="78">
        <f t="shared" si="9"/>
        <v>0</v>
      </c>
    </row>
    <row r="52" spans="1:35" ht="12.75" customHeight="1">
      <c r="A52" s="68">
        <v>4400004</v>
      </c>
      <c r="B52" s="69">
        <v>40</v>
      </c>
      <c r="C52" s="78" t="s">
        <v>40</v>
      </c>
      <c r="D52" s="70" t="s">
        <v>41</v>
      </c>
      <c r="E52" s="70" t="s">
        <v>42</v>
      </c>
      <c r="F52" s="71" t="s">
        <v>31</v>
      </c>
      <c r="G52" s="100">
        <v>2865</v>
      </c>
      <c r="H52" s="72" t="s">
        <v>32</v>
      </c>
      <c r="I52" s="79">
        <v>4017281500</v>
      </c>
      <c r="J52" s="73">
        <v>4</v>
      </c>
      <c r="K52" s="34" t="s">
        <v>33</v>
      </c>
      <c r="L52" s="33"/>
      <c r="M52" s="102"/>
      <c r="N52" s="80"/>
      <c r="O52" s="74" t="s">
        <v>34</v>
      </c>
      <c r="P52" s="34" t="s">
        <v>34</v>
      </c>
      <c r="Q52" s="35"/>
      <c r="R52" s="81"/>
      <c r="S52" s="110" t="s">
        <v>33</v>
      </c>
      <c r="T52" s="96"/>
      <c r="U52" s="48"/>
      <c r="V52" s="48"/>
      <c r="W52" s="112"/>
      <c r="X52" s="47"/>
      <c r="Y52" s="76"/>
      <c r="Z52" s="78">
        <f t="shared" si="0"/>
        <v>0</v>
      </c>
      <c r="AA52" s="70">
        <f t="shared" si="1"/>
        <v>0</v>
      </c>
      <c r="AB52" s="70">
        <f t="shared" si="2"/>
        <v>0</v>
      </c>
      <c r="AC52" s="70">
        <f t="shared" si="3"/>
        <v>0</v>
      </c>
      <c r="AD52" s="75" t="str">
        <f t="shared" si="4"/>
        <v>-</v>
      </c>
      <c r="AE52" s="78">
        <f t="shared" si="5"/>
        <v>0</v>
      </c>
      <c r="AF52" s="70">
        <f t="shared" si="6"/>
        <v>0</v>
      </c>
      <c r="AG52" s="70">
        <f t="shared" si="7"/>
        <v>0</v>
      </c>
      <c r="AH52" s="75" t="str">
        <f t="shared" si="8"/>
        <v>-</v>
      </c>
      <c r="AI52" s="78">
        <f t="shared" si="9"/>
        <v>0</v>
      </c>
    </row>
    <row r="53" spans="1:35" ht="12.75" customHeight="1">
      <c r="A53" s="68">
        <v>4401200</v>
      </c>
      <c r="B53" s="69">
        <v>39</v>
      </c>
      <c r="C53" s="78" t="s">
        <v>169</v>
      </c>
      <c r="D53" s="70" t="s">
        <v>170</v>
      </c>
      <c r="E53" s="70" t="s">
        <v>50</v>
      </c>
      <c r="F53" s="71" t="s">
        <v>31</v>
      </c>
      <c r="G53" s="100">
        <v>2895</v>
      </c>
      <c r="H53" s="72" t="s">
        <v>32</v>
      </c>
      <c r="I53" s="79">
        <v>4017674600</v>
      </c>
      <c r="J53" s="73">
        <v>2</v>
      </c>
      <c r="K53" s="34" t="s">
        <v>33</v>
      </c>
      <c r="L53" s="33"/>
      <c r="M53" s="102"/>
      <c r="N53" s="80"/>
      <c r="O53" s="74">
        <v>26.64381823</v>
      </c>
      <c r="P53" s="34" t="s">
        <v>61</v>
      </c>
      <c r="Q53" s="35"/>
      <c r="R53" s="81"/>
      <c r="S53" s="110" t="s">
        <v>33</v>
      </c>
      <c r="T53" s="96"/>
      <c r="U53" s="48"/>
      <c r="V53" s="48"/>
      <c r="W53" s="112"/>
      <c r="X53" s="47"/>
      <c r="Y53" s="76"/>
      <c r="Z53" s="78">
        <f t="shared" si="0"/>
        <v>0</v>
      </c>
      <c r="AA53" s="70">
        <f t="shared" si="1"/>
        <v>0</v>
      </c>
      <c r="AB53" s="70">
        <f t="shared" si="2"/>
        <v>0</v>
      </c>
      <c r="AC53" s="70">
        <f t="shared" si="3"/>
        <v>0</v>
      </c>
      <c r="AD53" s="75" t="str">
        <f t="shared" si="4"/>
        <v>-</v>
      </c>
      <c r="AE53" s="78">
        <f t="shared" si="5"/>
        <v>0</v>
      </c>
      <c r="AF53" s="70">
        <f t="shared" si="6"/>
        <v>1</v>
      </c>
      <c r="AG53" s="70">
        <f t="shared" si="7"/>
        <v>0</v>
      </c>
      <c r="AH53" s="75" t="str">
        <f t="shared" si="8"/>
        <v>-</v>
      </c>
      <c r="AI53" s="78">
        <f t="shared" si="9"/>
        <v>0</v>
      </c>
    </row>
  </sheetData>
  <printOptions horizontalCentered="1"/>
  <pageMargins left="0.25" right="0.25" top="0.5" bottom="0.65" header="0.25" footer="0.25"/>
  <pageSetup fitToHeight="0" fitToWidth="1" horizontalDpi="600" verticalDpi="600" orientation="landscape" scale="43" r:id="rId1"/>
  <headerFooter alignWithMargins="0">
    <oddHeader>&amp;R&amp;"Arial,Bold"Blue Columns:&amp;"Arial,Regular" Relate to SRSA eligibility
&amp;"Arial,Bold"Orange Columns:&amp;"Arial,Regular" Relate to RLIS eligibility</oddHeader>
    <oddFooter>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Rhode Island FY 2006 Eligibility Spreadsheet (MS Excel)</dc:title>
  <dc:subject/>
  <dc:creator>robert.hitchcock</dc:creator>
  <cp:keywords/>
  <dc:description/>
  <cp:lastModifiedBy>alan.smigielski</cp:lastModifiedBy>
  <cp:lastPrinted>2006-04-10T19:42:55Z</cp:lastPrinted>
  <dcterms:created xsi:type="dcterms:W3CDTF">2006-03-01T20:38:56Z</dcterms:created>
  <dcterms:modified xsi:type="dcterms:W3CDTF">2006-05-17T18:09:36Z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