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3030" windowWidth="12270" windowHeight="3075" activeTab="0"/>
  </bookViews>
  <sheets>
    <sheet name="PB-11A" sheetId="1" r:id="rId1"/>
  </sheets>
  <externalReferences>
    <externalReference r:id="rId4"/>
    <externalReference r:id="rId5"/>
  </externalReferences>
  <definedNames>
    <definedName name="_xlnm.Print_Area" localSheetId="0">'PB-11A'!$A$1:$O$140</definedName>
  </definedNames>
  <calcPr fullCalcOnLoad="1"/>
</workbook>
</file>

<file path=xl/sharedStrings.xml><?xml version="1.0" encoding="utf-8"?>
<sst xmlns="http://schemas.openxmlformats.org/spreadsheetml/2006/main" count="177" uniqueCount="50">
  <si>
    <t>FY 2002 Actual</t>
  </si>
  <si>
    <t>FY 2005 Estimate</t>
  </si>
  <si>
    <t>End</t>
  </si>
  <si>
    <t>Avg</t>
  </si>
  <si>
    <t xml:space="preserve">Avg </t>
  </si>
  <si>
    <t>Strength</t>
  </si>
  <si>
    <t xml:space="preserve"> Strength</t>
  </si>
  <si>
    <t xml:space="preserve">Strength </t>
  </si>
  <si>
    <t xml:space="preserve">Active Military – Assigned to DHP </t>
  </si>
  <si>
    <t>Army Total</t>
  </si>
  <si>
    <t xml:space="preserve">  Officers</t>
  </si>
  <si>
    <t xml:space="preserve">  Enlisted</t>
  </si>
  <si>
    <t>Navy Total</t>
  </si>
  <si>
    <t>Officers</t>
  </si>
  <si>
    <t>Air Force Total</t>
  </si>
  <si>
    <t>Total Active Duty</t>
  </si>
  <si>
    <t xml:space="preserve">Active Military - Non DHP Medical </t>
  </si>
  <si>
    <t>I.  Civilian Personnel - US Direct Hire</t>
  </si>
  <si>
    <t xml:space="preserve">      Army</t>
  </si>
  <si>
    <t xml:space="preserve">      Navy</t>
  </si>
  <si>
    <t xml:space="preserve">      Air Force</t>
  </si>
  <si>
    <t xml:space="preserve">      TRICARE Management Activity</t>
  </si>
  <si>
    <t xml:space="preserve">          Total</t>
  </si>
  <si>
    <t xml:space="preserve"> II.  Civilian Personnel - Foreign National Direct Hire</t>
  </si>
  <si>
    <t>III.  Civilian Personnel - Foreign National Indirect Hire</t>
  </si>
  <si>
    <t>IV.  Total Civilian Personnel</t>
  </si>
  <si>
    <t xml:space="preserve">     TRICARE Management Activity</t>
  </si>
  <si>
    <t xml:space="preserve"> V.  Summary Civilian Personnel</t>
  </si>
  <si>
    <t xml:space="preserve">       U.S. Direct Hire </t>
  </si>
  <si>
    <t xml:space="preserve">       Foreign National Direct Hire</t>
  </si>
  <si>
    <t xml:space="preserve">       Foreign National Indirect Hire</t>
  </si>
  <si>
    <t>1/  Includes reimbursable civilians - memo</t>
  </si>
  <si>
    <t>Military FTE’s</t>
  </si>
  <si>
    <t>Civilian FTE’s</t>
  </si>
  <si>
    <t>Army Management Headquarters (PE 0807798)</t>
  </si>
  <si>
    <t>Navy Management Headquarters (PE 0807798)</t>
  </si>
  <si>
    <t>Air Force Management Headquarters (PE 0807798)</t>
  </si>
  <si>
    <r>
      <t xml:space="preserve">          </t>
    </r>
    <r>
      <rPr>
        <b/>
        <sz val="12"/>
        <rFont val="Courier New"/>
        <family val="3"/>
      </rPr>
      <t xml:space="preserve">Total </t>
    </r>
    <r>
      <rPr>
        <sz val="12"/>
        <rFont val="Courier New"/>
        <family val="3"/>
      </rPr>
      <t xml:space="preserve"> 1/</t>
    </r>
  </si>
  <si>
    <r>
      <t xml:space="preserve">          Total, Civilians  </t>
    </r>
    <r>
      <rPr>
        <sz val="12"/>
        <rFont val="Courier New"/>
        <family val="3"/>
      </rPr>
      <t xml:space="preserve">1/ </t>
    </r>
  </si>
  <si>
    <t>FY 2004 Actual</t>
  </si>
  <si>
    <t>FY 2006 Estimate</t>
  </si>
  <si>
    <t>FY 2007 Estimate</t>
  </si>
  <si>
    <t>FY05-06 Change</t>
  </si>
  <si>
    <t>FY06-07 Change</t>
  </si>
  <si>
    <t>TRICARE Regional Offices (TRO):</t>
  </si>
  <si>
    <t>FY 2003 Actual</t>
  </si>
  <si>
    <t xml:space="preserve"> </t>
  </si>
  <si>
    <t>FTEs</t>
  </si>
  <si>
    <t>TRICARE Management Activity (PE 0807798)</t>
  </si>
  <si>
    <t xml:space="preserve">SPECIAL INTEREST MANPOWER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</si>
</sst>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b/>
      <u val="single"/>
      <sz val="12"/>
      <name val="Courier New"/>
      <family val="3"/>
    </font>
    <font>
      <u val="single"/>
      <sz val="12"/>
      <name val="Courier New"/>
      <family val="3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6%20PB\Network\Civilian\Civ%20OP-5%20&amp;%20Bag%20Co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6%20PB\Network\Civilian\civ-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my OP-5"/>
      <sheetName val="Army BAG Cost"/>
      <sheetName val="Army OP-32"/>
      <sheetName val="Navy OP-5"/>
      <sheetName val="Navy BAG Cost"/>
      <sheetName val="Navy OP-32"/>
      <sheetName val="Air Force OP-5"/>
      <sheetName val="Air Force BAG Cost"/>
      <sheetName val="Air Force OP-32"/>
      <sheetName val="TMA OP-5"/>
      <sheetName val="TMA BAG Cost"/>
      <sheetName val="TMA OP-32"/>
      <sheetName val="DHP Total OP-5"/>
      <sheetName val="DHP Total BAG Cost"/>
      <sheetName val="DHP OP-32"/>
    </sheetNames>
    <sheetDataSet>
      <sheetData sheetId="0">
        <row r="140">
          <cell r="B140">
            <v>25306</v>
          </cell>
          <cell r="C140">
            <v>23723</v>
          </cell>
          <cell r="D140">
            <v>24693</v>
          </cell>
          <cell r="E140">
            <v>25341</v>
          </cell>
          <cell r="K140">
            <v>24661</v>
          </cell>
          <cell r="L140">
            <v>23344</v>
          </cell>
          <cell r="M140">
            <v>24305</v>
          </cell>
          <cell r="N140">
            <v>24925</v>
          </cell>
        </row>
        <row r="141">
          <cell r="B141">
            <v>359</v>
          </cell>
          <cell r="C141">
            <v>286</v>
          </cell>
          <cell r="D141">
            <v>286</v>
          </cell>
          <cell r="E141">
            <v>286</v>
          </cell>
          <cell r="K141">
            <v>347</v>
          </cell>
          <cell r="L141">
            <v>283</v>
          </cell>
          <cell r="M141">
            <v>283</v>
          </cell>
          <cell r="N141">
            <v>283</v>
          </cell>
        </row>
        <row r="145">
          <cell r="B145">
            <v>1084</v>
          </cell>
          <cell r="C145">
            <v>1086</v>
          </cell>
          <cell r="D145">
            <v>1083</v>
          </cell>
          <cell r="E145">
            <v>1083</v>
          </cell>
          <cell r="K145">
            <v>986</v>
          </cell>
          <cell r="L145">
            <v>1055</v>
          </cell>
          <cell r="M145">
            <v>1057</v>
          </cell>
          <cell r="N145">
            <v>1062</v>
          </cell>
        </row>
      </sheetData>
      <sheetData sheetId="3">
        <row r="140">
          <cell r="B140">
            <v>9876</v>
          </cell>
          <cell r="C140">
            <v>11732</v>
          </cell>
          <cell r="D140">
            <v>11908</v>
          </cell>
          <cell r="E140">
            <v>12588</v>
          </cell>
          <cell r="K140">
            <v>9829</v>
          </cell>
          <cell r="L140">
            <v>10210</v>
          </cell>
          <cell r="M140">
            <v>11714</v>
          </cell>
          <cell r="N140">
            <v>12393</v>
          </cell>
        </row>
        <row r="141">
          <cell r="B141">
            <v>232</v>
          </cell>
          <cell r="C141">
            <v>236</v>
          </cell>
          <cell r="D141">
            <v>236</v>
          </cell>
          <cell r="E141">
            <v>236</v>
          </cell>
          <cell r="K141">
            <v>228</v>
          </cell>
          <cell r="L141">
            <v>213</v>
          </cell>
          <cell r="M141">
            <v>213</v>
          </cell>
          <cell r="N141">
            <v>213</v>
          </cell>
        </row>
        <row r="145">
          <cell r="B145">
            <v>465</v>
          </cell>
          <cell r="C145">
            <v>448</v>
          </cell>
          <cell r="D145">
            <v>448</v>
          </cell>
          <cell r="E145">
            <v>448</v>
          </cell>
          <cell r="K145">
            <v>461</v>
          </cell>
          <cell r="L145">
            <v>430</v>
          </cell>
          <cell r="M145">
            <v>430</v>
          </cell>
          <cell r="N145">
            <v>430</v>
          </cell>
        </row>
      </sheetData>
      <sheetData sheetId="6">
        <row r="140">
          <cell r="B140">
            <v>4950</v>
          </cell>
          <cell r="C140">
            <v>5116</v>
          </cell>
          <cell r="D140">
            <v>5478</v>
          </cell>
          <cell r="E140">
            <v>6291</v>
          </cell>
          <cell r="K140">
            <v>5020</v>
          </cell>
          <cell r="L140">
            <v>4934</v>
          </cell>
          <cell r="M140">
            <v>5296</v>
          </cell>
          <cell r="N140">
            <v>6109</v>
          </cell>
        </row>
        <row r="141">
          <cell r="B141">
            <v>101</v>
          </cell>
          <cell r="C141">
            <v>89</v>
          </cell>
          <cell r="D141">
            <v>89</v>
          </cell>
          <cell r="E141">
            <v>89</v>
          </cell>
          <cell r="K141">
            <v>99</v>
          </cell>
          <cell r="L141">
            <v>89</v>
          </cell>
          <cell r="M141">
            <v>89</v>
          </cell>
          <cell r="N141">
            <v>89</v>
          </cell>
        </row>
        <row r="145">
          <cell r="B145">
            <v>223</v>
          </cell>
          <cell r="C145">
            <v>242</v>
          </cell>
          <cell r="D145">
            <v>242</v>
          </cell>
          <cell r="E145">
            <v>242</v>
          </cell>
          <cell r="K145">
            <v>222</v>
          </cell>
          <cell r="L145">
            <v>238</v>
          </cell>
          <cell r="M145">
            <v>238</v>
          </cell>
          <cell r="N145">
            <v>238</v>
          </cell>
        </row>
      </sheetData>
      <sheetData sheetId="9">
        <row r="140">
          <cell r="B140">
            <v>365</v>
          </cell>
          <cell r="C140">
            <v>302</v>
          </cell>
          <cell r="D140">
            <v>494</v>
          </cell>
          <cell r="E140">
            <v>494</v>
          </cell>
          <cell r="K140">
            <v>314</v>
          </cell>
          <cell r="L140">
            <v>302</v>
          </cell>
          <cell r="M140">
            <v>494</v>
          </cell>
          <cell r="N140">
            <v>494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5">
          <cell r="B145">
            <v>0</v>
          </cell>
          <cell r="C145">
            <v>0</v>
          </cell>
          <cell r="D145">
            <v>4</v>
          </cell>
          <cell r="E145">
            <v>4</v>
          </cell>
          <cell r="K145">
            <v>0</v>
          </cell>
          <cell r="L145">
            <v>0</v>
          </cell>
          <cell r="M145">
            <v>4</v>
          </cell>
          <cell r="N145">
            <v>4</v>
          </cell>
        </row>
      </sheetData>
      <sheetData sheetId="12">
        <row r="150">
          <cell r="B150">
            <v>519</v>
          </cell>
          <cell r="C150">
            <v>503</v>
          </cell>
          <cell r="D150">
            <v>500</v>
          </cell>
          <cell r="E150">
            <v>500</v>
          </cell>
          <cell r="K150">
            <v>733</v>
          </cell>
          <cell r="L150">
            <v>755</v>
          </cell>
          <cell r="M150">
            <v>752</v>
          </cell>
          <cell r="N150">
            <v>752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 Summary"/>
      <sheetName val="Audit Trail"/>
      <sheetName val="PE  Summary"/>
      <sheetName val="Army"/>
      <sheetName val="Navy"/>
      <sheetName val="Air Force"/>
      <sheetName val="TMA"/>
      <sheetName val="Bag Sort"/>
      <sheetName val="OP5 Sort"/>
      <sheetName val="Bag Cost"/>
    </sheetNames>
    <sheetDataSet>
      <sheetData sheetId="3">
        <row r="35">
          <cell r="C35">
            <v>215</v>
          </cell>
          <cell r="D35">
            <v>245</v>
          </cell>
          <cell r="E35">
            <v>253</v>
          </cell>
          <cell r="F35">
            <v>253</v>
          </cell>
          <cell r="L35">
            <v>218</v>
          </cell>
          <cell r="M35">
            <v>239</v>
          </cell>
          <cell r="N35">
            <v>248</v>
          </cell>
          <cell r="O35">
            <v>248</v>
          </cell>
        </row>
      </sheetData>
      <sheetData sheetId="4">
        <row r="35">
          <cell r="C35">
            <v>172</v>
          </cell>
          <cell r="D35">
            <v>168</v>
          </cell>
          <cell r="E35">
            <v>169</v>
          </cell>
          <cell r="F35">
            <v>169</v>
          </cell>
          <cell r="L35">
            <v>172</v>
          </cell>
          <cell r="M35">
            <v>164</v>
          </cell>
          <cell r="N35">
            <v>166</v>
          </cell>
          <cell r="O35">
            <v>166</v>
          </cell>
        </row>
      </sheetData>
      <sheetData sheetId="5">
        <row r="35">
          <cell r="C35">
            <v>100</v>
          </cell>
          <cell r="D35">
            <v>104</v>
          </cell>
          <cell r="E35">
            <v>104</v>
          </cell>
          <cell r="F35">
            <v>104</v>
          </cell>
          <cell r="L35">
            <v>100</v>
          </cell>
          <cell r="M35">
            <v>104</v>
          </cell>
          <cell r="N35">
            <v>104</v>
          </cell>
          <cell r="O35">
            <v>104</v>
          </cell>
        </row>
      </sheetData>
      <sheetData sheetId="6">
        <row r="35">
          <cell r="C35">
            <v>53</v>
          </cell>
          <cell r="D35">
            <v>59</v>
          </cell>
          <cell r="E35">
            <v>59</v>
          </cell>
          <cell r="F35">
            <v>59</v>
          </cell>
          <cell r="L35">
            <v>53</v>
          </cell>
          <cell r="M35">
            <v>59</v>
          </cell>
          <cell r="N35">
            <v>59</v>
          </cell>
          <cell r="O35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5"/>
  <sheetViews>
    <sheetView tabSelected="1" zoomScale="60" zoomScaleNormal="60" zoomScaleSheetLayoutView="70" workbookViewId="0" topLeftCell="A1">
      <selection activeCell="D9" sqref="D9"/>
    </sheetView>
  </sheetViews>
  <sheetFormatPr defaultColWidth="9.140625" defaultRowHeight="12.75"/>
  <cols>
    <col min="1" max="1" width="55.28125" style="1" customWidth="1"/>
    <col min="2" max="3" width="11.8515625" style="1" hidden="1" customWidth="1"/>
    <col min="4" max="4" width="11.8515625" style="1" bestFit="1" customWidth="1"/>
    <col min="5" max="5" width="13.28125" style="1" bestFit="1" customWidth="1"/>
    <col min="6" max="8" width="11.8515625" style="1" bestFit="1" customWidth="1"/>
    <col min="9" max="9" width="13.28125" style="1" bestFit="1" customWidth="1"/>
    <col min="10" max="11" width="13.28125" style="1" customWidth="1"/>
    <col min="12" max="12" width="11.8515625" style="1" bestFit="1" customWidth="1"/>
    <col min="13" max="13" width="11.57421875" style="1" customWidth="1"/>
    <col min="14" max="15" width="11.8515625" style="13" bestFit="1" customWidth="1"/>
    <col min="16" max="16384" width="9.140625" style="1" customWidth="1"/>
  </cols>
  <sheetData>
    <row r="2" spans="2:15" ht="12.75" customHeight="1">
      <c r="B2" s="18" t="s">
        <v>45</v>
      </c>
      <c r="C2" s="19"/>
      <c r="D2" s="18" t="s">
        <v>39</v>
      </c>
      <c r="E2" s="18"/>
      <c r="F2" s="18" t="s">
        <v>1</v>
      </c>
      <c r="G2" s="18"/>
      <c r="H2" s="18" t="s">
        <v>40</v>
      </c>
      <c r="I2" s="18"/>
      <c r="J2" s="18" t="s">
        <v>41</v>
      </c>
      <c r="K2" s="18"/>
      <c r="L2" s="18" t="s">
        <v>42</v>
      </c>
      <c r="M2" s="18"/>
      <c r="N2" s="20" t="s">
        <v>43</v>
      </c>
      <c r="O2" s="20"/>
    </row>
    <row r="3" spans="2:15" ht="15.75"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  <c r="H3" s="2" t="s">
        <v>2</v>
      </c>
      <c r="I3" s="2" t="s">
        <v>4</v>
      </c>
      <c r="J3" s="2" t="s">
        <v>2</v>
      </c>
      <c r="K3" s="2" t="s">
        <v>4</v>
      </c>
      <c r="L3" s="2" t="s">
        <v>2</v>
      </c>
      <c r="M3" s="2" t="s">
        <v>3</v>
      </c>
      <c r="N3" s="14" t="s">
        <v>2</v>
      </c>
      <c r="O3" s="14" t="s">
        <v>3</v>
      </c>
    </row>
    <row r="4" spans="2:15" ht="15.75">
      <c r="B4" s="3" t="s">
        <v>5</v>
      </c>
      <c r="C4" s="3" t="s">
        <v>5</v>
      </c>
      <c r="D4" s="3" t="s">
        <v>5</v>
      </c>
      <c r="E4" s="3" t="s">
        <v>6</v>
      </c>
      <c r="F4" s="3" t="s">
        <v>5</v>
      </c>
      <c r="G4" s="3" t="s">
        <v>5</v>
      </c>
      <c r="H4" s="3" t="s">
        <v>5</v>
      </c>
      <c r="I4" s="3" t="s">
        <v>7</v>
      </c>
      <c r="J4" s="3" t="s">
        <v>5</v>
      </c>
      <c r="K4" s="3" t="s">
        <v>7</v>
      </c>
      <c r="L4" s="3" t="s">
        <v>5</v>
      </c>
      <c r="M4" s="3" t="s">
        <v>5</v>
      </c>
      <c r="N4" s="15" t="s">
        <v>5</v>
      </c>
      <c r="O4" s="15" t="s">
        <v>5</v>
      </c>
    </row>
    <row r="6" spans="4:7" ht="15.75">
      <c r="D6" s="4"/>
      <c r="E6" s="4"/>
      <c r="F6" s="4"/>
      <c r="G6" s="4"/>
    </row>
    <row r="7" spans="1:7" ht="16.5">
      <c r="A7" s="5" t="s">
        <v>8</v>
      </c>
      <c r="D7" s="4"/>
      <c r="E7" s="4"/>
      <c r="F7" s="4"/>
      <c r="G7" s="4"/>
    </row>
    <row r="8" ht="16.5">
      <c r="A8" s="5"/>
    </row>
    <row r="9" spans="1:15" ht="15.75">
      <c r="A9" s="6" t="s">
        <v>9</v>
      </c>
      <c r="B9" s="7">
        <f>SUM(B10:B11)</f>
        <v>25097</v>
      </c>
      <c r="C9" s="7">
        <f aca="true" t="shared" si="0" ref="C9:O9">SUM(C10:C11)</f>
        <v>18025</v>
      </c>
      <c r="D9" s="7">
        <f aca="true" t="shared" si="1" ref="D9:I9">SUM(D11+D10)</f>
        <v>25144</v>
      </c>
      <c r="E9" s="7">
        <f t="shared" si="1"/>
        <v>25112</v>
      </c>
      <c r="F9" s="7">
        <f t="shared" si="1"/>
        <v>26319</v>
      </c>
      <c r="G9" s="7">
        <f t="shared" si="1"/>
        <v>25732</v>
      </c>
      <c r="H9" s="7">
        <f t="shared" si="1"/>
        <v>25241</v>
      </c>
      <c r="I9" s="7">
        <f t="shared" si="1"/>
        <v>25780</v>
      </c>
      <c r="J9" s="7">
        <f t="shared" si="0"/>
        <v>24646</v>
      </c>
      <c r="K9" s="7">
        <f t="shared" si="0"/>
        <v>24943.5</v>
      </c>
      <c r="L9" s="7">
        <f t="shared" si="0"/>
        <v>-1078</v>
      </c>
      <c r="M9" s="7">
        <f t="shared" si="0"/>
        <v>48</v>
      </c>
      <c r="N9" s="7">
        <f t="shared" si="0"/>
        <v>-595</v>
      </c>
      <c r="O9" s="7">
        <f t="shared" si="0"/>
        <v>-836.5</v>
      </c>
    </row>
    <row r="10" spans="1:15" ht="15.75">
      <c r="A10" s="1" t="s">
        <v>10</v>
      </c>
      <c r="B10" s="7">
        <v>10545</v>
      </c>
      <c r="C10" s="7">
        <v>12642</v>
      </c>
      <c r="D10" s="11">
        <v>10685</v>
      </c>
      <c r="E10" s="11">
        <v>10606</v>
      </c>
      <c r="F10" s="11">
        <v>11014</v>
      </c>
      <c r="G10" s="11">
        <v>10850</v>
      </c>
      <c r="H10" s="11">
        <v>10860</v>
      </c>
      <c r="I10" s="11">
        <v>10937</v>
      </c>
      <c r="J10" s="7">
        <v>10792</v>
      </c>
      <c r="K10" s="7">
        <f>(+H10+J10)/2</f>
        <v>10826</v>
      </c>
      <c r="L10" s="7">
        <f aca="true" t="shared" si="2" ref="L10:O11">+H10-F10</f>
        <v>-154</v>
      </c>
      <c r="M10" s="7">
        <f t="shared" si="2"/>
        <v>87</v>
      </c>
      <c r="N10" s="7">
        <f t="shared" si="2"/>
        <v>-68</v>
      </c>
      <c r="O10" s="7">
        <f t="shared" si="2"/>
        <v>-111</v>
      </c>
    </row>
    <row r="11" spans="1:15" ht="15.75">
      <c r="A11" s="1" t="s">
        <v>11</v>
      </c>
      <c r="B11" s="11">
        <v>14552</v>
      </c>
      <c r="C11" s="11">
        <v>5383</v>
      </c>
      <c r="D11" s="11">
        <v>14459</v>
      </c>
      <c r="E11" s="11">
        <v>14506</v>
      </c>
      <c r="F11" s="11">
        <v>15305</v>
      </c>
      <c r="G11" s="11">
        <v>14882</v>
      </c>
      <c r="H11" s="11">
        <v>14381</v>
      </c>
      <c r="I11" s="11">
        <v>14843</v>
      </c>
      <c r="J11" s="7">
        <v>13854</v>
      </c>
      <c r="K11" s="7">
        <f>(+H11+J11)/2</f>
        <v>14117.5</v>
      </c>
      <c r="L11" s="7">
        <f t="shared" si="2"/>
        <v>-924</v>
      </c>
      <c r="M11" s="7">
        <f t="shared" si="2"/>
        <v>-39</v>
      </c>
      <c r="N11" s="7">
        <f t="shared" si="2"/>
        <v>-527</v>
      </c>
      <c r="O11" s="7">
        <f t="shared" si="2"/>
        <v>-725.5</v>
      </c>
    </row>
    <row r="12" spans="2:15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1"/>
      <c r="O12" s="11"/>
    </row>
    <row r="13" spans="1:15" ht="15.75">
      <c r="A13" s="6" t="s">
        <v>12</v>
      </c>
      <c r="B13" s="7">
        <f>SUM(B14:B15)</f>
        <v>31451</v>
      </c>
      <c r="C13" s="7">
        <f>SUM(C14:C15)</f>
        <v>31450</v>
      </c>
      <c r="D13" s="7">
        <f aca="true" t="shared" si="3" ref="D13:I13">SUM(D15+D14)</f>
        <v>28705</v>
      </c>
      <c r="E13" s="7">
        <f t="shared" si="3"/>
        <v>30079</v>
      </c>
      <c r="F13" s="7">
        <f t="shared" si="3"/>
        <v>29680</v>
      </c>
      <c r="G13" s="7">
        <f t="shared" si="3"/>
        <v>29193</v>
      </c>
      <c r="H13" s="7">
        <f t="shared" si="3"/>
        <v>29465</v>
      </c>
      <c r="I13" s="7">
        <f t="shared" si="3"/>
        <v>29573</v>
      </c>
      <c r="J13" s="7">
        <f aca="true" t="shared" si="4" ref="J13:O13">SUM(J14:J15)</f>
        <v>28746</v>
      </c>
      <c r="K13" s="7">
        <f t="shared" si="4"/>
        <v>29105.5</v>
      </c>
      <c r="L13" s="7">
        <f t="shared" si="4"/>
        <v>-215</v>
      </c>
      <c r="M13" s="7">
        <f t="shared" si="4"/>
        <v>380</v>
      </c>
      <c r="N13" s="7">
        <f t="shared" si="4"/>
        <v>-719</v>
      </c>
      <c r="O13" s="7">
        <f t="shared" si="4"/>
        <v>-467.5</v>
      </c>
    </row>
    <row r="14" spans="1:15" ht="15.75">
      <c r="A14" s="1" t="s">
        <v>13</v>
      </c>
      <c r="B14" s="7">
        <v>9686</v>
      </c>
      <c r="C14" s="11">
        <v>9686</v>
      </c>
      <c r="D14" s="11">
        <v>9023</v>
      </c>
      <c r="E14" s="11">
        <v>9356</v>
      </c>
      <c r="F14" s="11">
        <v>9151</v>
      </c>
      <c r="G14" s="11">
        <v>9087</v>
      </c>
      <c r="H14" s="11">
        <v>9086</v>
      </c>
      <c r="I14" s="11">
        <v>9119</v>
      </c>
      <c r="J14" s="11">
        <v>9032</v>
      </c>
      <c r="K14" s="7">
        <f>(+H14+J14)/2</f>
        <v>9059</v>
      </c>
      <c r="L14" s="7">
        <f aca="true" t="shared" si="5" ref="L14:O15">+H14-F14</f>
        <v>-65</v>
      </c>
      <c r="M14" s="7">
        <f t="shared" si="5"/>
        <v>32</v>
      </c>
      <c r="N14" s="7">
        <f t="shared" si="5"/>
        <v>-54</v>
      </c>
      <c r="O14" s="7">
        <f t="shared" si="5"/>
        <v>-60</v>
      </c>
    </row>
    <row r="15" spans="1:15" ht="15.75">
      <c r="A15" s="1" t="s">
        <v>11</v>
      </c>
      <c r="B15" s="11">
        <v>21765</v>
      </c>
      <c r="C15" s="11">
        <v>21764</v>
      </c>
      <c r="D15" s="11">
        <v>19682</v>
      </c>
      <c r="E15" s="11">
        <v>20723</v>
      </c>
      <c r="F15" s="11">
        <v>20529</v>
      </c>
      <c r="G15" s="11">
        <v>20106</v>
      </c>
      <c r="H15" s="11">
        <v>20379</v>
      </c>
      <c r="I15" s="11">
        <v>20454</v>
      </c>
      <c r="J15" s="11">
        <v>19714</v>
      </c>
      <c r="K15" s="7">
        <f>(+H15+J15)/2</f>
        <v>20046.5</v>
      </c>
      <c r="L15" s="7">
        <f t="shared" si="5"/>
        <v>-150</v>
      </c>
      <c r="M15" s="7">
        <f t="shared" si="5"/>
        <v>348</v>
      </c>
      <c r="N15" s="7">
        <f t="shared" si="5"/>
        <v>-665</v>
      </c>
      <c r="O15" s="7">
        <f t="shared" si="5"/>
        <v>-407.5</v>
      </c>
    </row>
    <row r="16" spans="2:15" ht="15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1"/>
      <c r="O16" s="11"/>
    </row>
    <row r="17" spans="1:15" ht="15.75">
      <c r="A17" s="6" t="s">
        <v>14</v>
      </c>
      <c r="B17" s="7">
        <f>SUM(B18:B19)</f>
        <v>33502</v>
      </c>
      <c r="C17" s="7">
        <f>SUM(C18:C19)</f>
        <v>16596</v>
      </c>
      <c r="D17" s="7">
        <f aca="true" t="shared" si="6" ref="D17:I17">SUM(D19+D18)</f>
        <v>33132</v>
      </c>
      <c r="E17" s="7">
        <f t="shared" si="6"/>
        <v>33319</v>
      </c>
      <c r="F17" s="7">
        <f t="shared" si="6"/>
        <v>34144</v>
      </c>
      <c r="G17" s="7">
        <f t="shared" si="6"/>
        <v>33638</v>
      </c>
      <c r="H17" s="7">
        <f t="shared" si="6"/>
        <v>33732</v>
      </c>
      <c r="I17" s="7">
        <f t="shared" si="6"/>
        <v>33939</v>
      </c>
      <c r="J17" s="7">
        <f aca="true" t="shared" si="7" ref="J17:O17">SUM(J18:J19)</f>
        <v>32906</v>
      </c>
      <c r="K17" s="7">
        <f t="shared" si="7"/>
        <v>33319</v>
      </c>
      <c r="L17" s="7">
        <f t="shared" si="7"/>
        <v>-412</v>
      </c>
      <c r="M17" s="7">
        <f t="shared" si="7"/>
        <v>301</v>
      </c>
      <c r="N17" s="7">
        <f t="shared" si="7"/>
        <v>-826</v>
      </c>
      <c r="O17" s="7">
        <f t="shared" si="7"/>
        <v>-620</v>
      </c>
    </row>
    <row r="18" spans="1:15" ht="15.75">
      <c r="A18" s="1" t="s">
        <v>10</v>
      </c>
      <c r="B18" s="11">
        <v>11332</v>
      </c>
      <c r="C18" s="11">
        <v>4991</v>
      </c>
      <c r="D18" s="11">
        <v>10793</v>
      </c>
      <c r="E18" s="11">
        <v>11064</v>
      </c>
      <c r="F18" s="11">
        <v>11795</v>
      </c>
      <c r="G18" s="11">
        <v>11294</v>
      </c>
      <c r="H18" s="11">
        <v>11718</v>
      </c>
      <c r="I18" s="11">
        <v>11757</v>
      </c>
      <c r="J18" s="11">
        <v>11560</v>
      </c>
      <c r="K18" s="7">
        <f>(+H18+J18)/2</f>
        <v>11639</v>
      </c>
      <c r="L18" s="7">
        <f aca="true" t="shared" si="8" ref="L18:O19">+H18-F18</f>
        <v>-77</v>
      </c>
      <c r="M18" s="7">
        <f t="shared" si="8"/>
        <v>463</v>
      </c>
      <c r="N18" s="7">
        <f t="shared" si="8"/>
        <v>-158</v>
      </c>
      <c r="O18" s="7">
        <f t="shared" si="8"/>
        <v>-118</v>
      </c>
    </row>
    <row r="19" spans="1:15" ht="15.75">
      <c r="A19" s="1" t="s">
        <v>11</v>
      </c>
      <c r="B19" s="11">
        <v>22170</v>
      </c>
      <c r="C19" s="11">
        <v>11605</v>
      </c>
      <c r="D19" s="11">
        <v>22339</v>
      </c>
      <c r="E19" s="11">
        <v>22255</v>
      </c>
      <c r="F19" s="11">
        <v>22349</v>
      </c>
      <c r="G19" s="11">
        <v>22344</v>
      </c>
      <c r="H19" s="11">
        <v>22014</v>
      </c>
      <c r="I19" s="11">
        <v>22182</v>
      </c>
      <c r="J19" s="11">
        <v>21346</v>
      </c>
      <c r="K19" s="7">
        <f>(+H19+J19)/2</f>
        <v>21680</v>
      </c>
      <c r="L19" s="7">
        <f t="shared" si="8"/>
        <v>-335</v>
      </c>
      <c r="M19" s="7">
        <f t="shared" si="8"/>
        <v>-162</v>
      </c>
      <c r="N19" s="7">
        <f t="shared" si="8"/>
        <v>-668</v>
      </c>
      <c r="O19" s="7">
        <f t="shared" si="8"/>
        <v>-502</v>
      </c>
    </row>
    <row r="20" spans="2:15" ht="15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1"/>
      <c r="O20" s="11"/>
    </row>
    <row r="21" spans="1:15" ht="15.75">
      <c r="A21" s="6" t="s">
        <v>15</v>
      </c>
      <c r="B21" s="7">
        <v>89886</v>
      </c>
      <c r="C21" s="7">
        <v>44943</v>
      </c>
      <c r="D21" s="7">
        <f aca="true" t="shared" si="9" ref="D21:I21">SUM(D23+D22)</f>
        <v>86981</v>
      </c>
      <c r="E21" s="7">
        <f t="shared" si="9"/>
        <v>88510</v>
      </c>
      <c r="F21" s="7">
        <f t="shared" si="9"/>
        <v>90143</v>
      </c>
      <c r="G21" s="7">
        <f t="shared" si="9"/>
        <v>88563</v>
      </c>
      <c r="H21" s="7">
        <f t="shared" si="9"/>
        <v>88438</v>
      </c>
      <c r="I21" s="7">
        <f t="shared" si="9"/>
        <v>89292</v>
      </c>
      <c r="J21" s="7">
        <f>J9+J13+J17</f>
        <v>86298</v>
      </c>
      <c r="K21" s="7">
        <f>K9+K13+K17</f>
        <v>87368</v>
      </c>
      <c r="L21" s="7">
        <f>SUM(L22:L23)</f>
        <v>-1705</v>
      </c>
      <c r="M21" s="7">
        <f>SUM(M22:M23)</f>
        <v>729</v>
      </c>
      <c r="N21" s="7">
        <f>SUM(N22:N23)</f>
        <v>-2140</v>
      </c>
      <c r="O21" s="7">
        <f>SUM(O22:O23)</f>
        <v>-1924</v>
      </c>
    </row>
    <row r="22" spans="1:15" ht="15.75">
      <c r="A22" s="1" t="s">
        <v>10</v>
      </c>
      <c r="B22" s="11">
        <v>30421</v>
      </c>
      <c r="C22" s="11">
        <v>15210.5</v>
      </c>
      <c r="D22" s="11">
        <f>D10+D14+D18</f>
        <v>30501</v>
      </c>
      <c r="E22" s="11">
        <f aca="true" t="shared" si="10" ref="E22:O22">E10+E14+E18</f>
        <v>31026</v>
      </c>
      <c r="F22" s="11">
        <f t="shared" si="10"/>
        <v>31960</v>
      </c>
      <c r="G22" s="11">
        <f t="shared" si="10"/>
        <v>31231</v>
      </c>
      <c r="H22" s="11">
        <f t="shared" si="10"/>
        <v>31664</v>
      </c>
      <c r="I22" s="11">
        <f t="shared" si="10"/>
        <v>31813</v>
      </c>
      <c r="J22" s="11">
        <f t="shared" si="10"/>
        <v>31384</v>
      </c>
      <c r="K22" s="11">
        <f t="shared" si="10"/>
        <v>31524</v>
      </c>
      <c r="L22" s="11">
        <f t="shared" si="10"/>
        <v>-296</v>
      </c>
      <c r="M22" s="11">
        <f t="shared" si="10"/>
        <v>582</v>
      </c>
      <c r="N22" s="11">
        <f t="shared" si="10"/>
        <v>-280</v>
      </c>
      <c r="O22" s="11">
        <f t="shared" si="10"/>
        <v>-289</v>
      </c>
    </row>
    <row r="23" spans="1:15" ht="15.75">
      <c r="A23" s="1" t="s">
        <v>11</v>
      </c>
      <c r="B23" s="11">
        <v>59465</v>
      </c>
      <c r="C23" s="11">
        <v>29732.5</v>
      </c>
      <c r="D23" s="11">
        <f>D11+D15+D19</f>
        <v>56480</v>
      </c>
      <c r="E23" s="11">
        <f aca="true" t="shared" si="11" ref="E23:O23">E11+E15+E19</f>
        <v>57484</v>
      </c>
      <c r="F23" s="11">
        <f t="shared" si="11"/>
        <v>58183</v>
      </c>
      <c r="G23" s="11">
        <f t="shared" si="11"/>
        <v>57332</v>
      </c>
      <c r="H23" s="11">
        <f t="shared" si="11"/>
        <v>56774</v>
      </c>
      <c r="I23" s="11">
        <f t="shared" si="11"/>
        <v>57479</v>
      </c>
      <c r="J23" s="11">
        <f t="shared" si="11"/>
        <v>54914</v>
      </c>
      <c r="K23" s="11">
        <f t="shared" si="11"/>
        <v>55844</v>
      </c>
      <c r="L23" s="11">
        <f t="shared" si="11"/>
        <v>-1409</v>
      </c>
      <c r="M23" s="11">
        <f t="shared" si="11"/>
        <v>147</v>
      </c>
      <c r="N23" s="11">
        <f t="shared" si="11"/>
        <v>-1860</v>
      </c>
      <c r="O23" s="11">
        <f t="shared" si="11"/>
        <v>-1635</v>
      </c>
    </row>
    <row r="28" ht="16.5">
      <c r="A28" s="5" t="s">
        <v>16</v>
      </c>
    </row>
    <row r="30" spans="1:15" ht="15.75">
      <c r="A30" s="6" t="s">
        <v>9</v>
      </c>
      <c r="B30" s="7">
        <f>SUM(B31:B32)</f>
        <v>21206</v>
      </c>
      <c r="C30" s="7">
        <f>SUM(C31:C32)</f>
        <v>9634</v>
      </c>
      <c r="D30" s="7">
        <f aca="true" t="shared" si="12" ref="D30:I30">SUM(D32+D31)</f>
        <v>21325</v>
      </c>
      <c r="E30" s="7">
        <f t="shared" si="12"/>
        <v>15479.5</v>
      </c>
      <c r="F30" s="7">
        <f t="shared" si="12"/>
        <v>20912</v>
      </c>
      <c r="G30" s="7">
        <f t="shared" si="12"/>
        <v>18195.75</v>
      </c>
      <c r="H30" s="7">
        <f t="shared" si="12"/>
        <v>21904</v>
      </c>
      <c r="I30" s="7">
        <f t="shared" si="12"/>
        <v>20049.875</v>
      </c>
      <c r="J30" s="7">
        <f aca="true" t="shared" si="13" ref="J30:O30">SUM(J31:J32)</f>
        <v>22499</v>
      </c>
      <c r="K30" s="7">
        <f t="shared" si="13"/>
        <v>22201.5</v>
      </c>
      <c r="L30" s="7">
        <f t="shared" si="13"/>
        <v>992</v>
      </c>
      <c r="M30" s="7">
        <f t="shared" si="13"/>
        <v>1854.125</v>
      </c>
      <c r="N30" s="7">
        <f t="shared" si="13"/>
        <v>595</v>
      </c>
      <c r="O30" s="7">
        <f t="shared" si="13"/>
        <v>2151.625</v>
      </c>
    </row>
    <row r="31" spans="1:15" ht="15.75">
      <c r="A31" s="1" t="s">
        <v>10</v>
      </c>
      <c r="B31" s="11">
        <v>3758</v>
      </c>
      <c r="C31" s="11">
        <v>1711</v>
      </c>
      <c r="D31" s="11">
        <v>3661</v>
      </c>
      <c r="E31" s="11">
        <f>(+C31+D31)/2</f>
        <v>2686</v>
      </c>
      <c r="F31" s="11">
        <v>3462</v>
      </c>
      <c r="G31" s="11">
        <f>(+E31+F31)/2</f>
        <v>3074</v>
      </c>
      <c r="H31" s="11">
        <v>3613</v>
      </c>
      <c r="I31" s="11">
        <f>(+G31+H31)/2</f>
        <v>3343.5</v>
      </c>
      <c r="J31" s="11">
        <v>3681</v>
      </c>
      <c r="K31" s="11">
        <f>(+H31+J31)/2</f>
        <v>3647</v>
      </c>
      <c r="L31" s="7">
        <f aca="true" t="shared" si="14" ref="L31:O32">+H31-F31</f>
        <v>151</v>
      </c>
      <c r="M31" s="7">
        <f t="shared" si="14"/>
        <v>269.5</v>
      </c>
      <c r="N31" s="7">
        <f t="shared" si="14"/>
        <v>68</v>
      </c>
      <c r="O31" s="7">
        <f t="shared" si="14"/>
        <v>303.5</v>
      </c>
    </row>
    <row r="32" spans="1:15" ht="15.75">
      <c r="A32" s="1" t="s">
        <v>11</v>
      </c>
      <c r="B32" s="11">
        <v>17448</v>
      </c>
      <c r="C32" s="11">
        <v>7923</v>
      </c>
      <c r="D32" s="11">
        <v>17664</v>
      </c>
      <c r="E32" s="11">
        <f>(+C32+D32)/2</f>
        <v>12793.5</v>
      </c>
      <c r="F32" s="11">
        <v>17450</v>
      </c>
      <c r="G32" s="11">
        <f>(+E32+F32)/2</f>
        <v>15121.75</v>
      </c>
      <c r="H32" s="11">
        <v>18291</v>
      </c>
      <c r="I32" s="11">
        <f>(+G32+H32)/2</f>
        <v>16706.375</v>
      </c>
      <c r="J32" s="11">
        <v>18818</v>
      </c>
      <c r="K32" s="11">
        <f>(+H32+J32)/2</f>
        <v>18554.5</v>
      </c>
      <c r="L32" s="7">
        <f t="shared" si="14"/>
        <v>841</v>
      </c>
      <c r="M32" s="7">
        <f t="shared" si="14"/>
        <v>1584.625</v>
      </c>
      <c r="N32" s="7">
        <f t="shared" si="14"/>
        <v>527</v>
      </c>
      <c r="O32" s="7">
        <f t="shared" si="14"/>
        <v>1848.125</v>
      </c>
    </row>
    <row r="33" spans="2:15" ht="15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1"/>
      <c r="O33" s="11"/>
    </row>
    <row r="34" spans="1:15" ht="15.75">
      <c r="A34" s="6" t="s">
        <v>12</v>
      </c>
      <c r="B34" s="7">
        <f>SUM(B35:B36)</f>
        <v>10244</v>
      </c>
      <c r="C34" s="7">
        <f>SUM(C35:C36)</f>
        <v>5141</v>
      </c>
      <c r="D34" s="7">
        <f aca="true" t="shared" si="15" ref="D34:I34">SUM(D36+D35)</f>
        <v>10071</v>
      </c>
      <c r="E34" s="7">
        <f t="shared" si="15"/>
        <v>7606</v>
      </c>
      <c r="F34" s="7">
        <f t="shared" si="15"/>
        <v>10838</v>
      </c>
      <c r="G34" s="7">
        <f t="shared" si="15"/>
        <v>9222</v>
      </c>
      <c r="H34" s="7">
        <f t="shared" si="15"/>
        <v>10554</v>
      </c>
      <c r="I34" s="7">
        <f t="shared" si="15"/>
        <v>9888</v>
      </c>
      <c r="J34" s="7">
        <f aca="true" t="shared" si="16" ref="J34:O34">SUM(J35:J36)</f>
        <v>10497</v>
      </c>
      <c r="K34" s="7">
        <f t="shared" si="16"/>
        <v>10525.5</v>
      </c>
      <c r="L34" s="7">
        <f t="shared" si="16"/>
        <v>-284</v>
      </c>
      <c r="M34" s="7">
        <f t="shared" si="16"/>
        <v>666</v>
      </c>
      <c r="N34" s="7">
        <f t="shared" si="16"/>
        <v>-57</v>
      </c>
      <c r="O34" s="7">
        <f t="shared" si="16"/>
        <v>637.5</v>
      </c>
    </row>
    <row r="35" spans="1:15" ht="15.75">
      <c r="A35" s="1" t="s">
        <v>10</v>
      </c>
      <c r="B35" s="11">
        <v>1868</v>
      </c>
      <c r="C35" s="11">
        <v>936.5</v>
      </c>
      <c r="D35" s="11">
        <v>1834</v>
      </c>
      <c r="E35" s="11">
        <f>(+C35+D35)/2</f>
        <v>1385.25</v>
      </c>
      <c r="F35" s="11">
        <v>1946</v>
      </c>
      <c r="G35" s="11">
        <f>(+E35+F35)/2</f>
        <v>1665.625</v>
      </c>
      <c r="H35" s="11">
        <v>1911</v>
      </c>
      <c r="I35" s="11">
        <f>(+G35+H35)/2</f>
        <v>1788.3125</v>
      </c>
      <c r="J35" s="11">
        <v>1900</v>
      </c>
      <c r="K35" s="11">
        <f>(+H35+J35)/2</f>
        <v>1905.5</v>
      </c>
      <c r="L35" s="7">
        <f aca="true" t="shared" si="17" ref="L35:O36">+H35-F35</f>
        <v>-35</v>
      </c>
      <c r="M35" s="7">
        <f t="shared" si="17"/>
        <v>122.6875</v>
      </c>
      <c r="N35" s="7">
        <f t="shared" si="17"/>
        <v>-11</v>
      </c>
      <c r="O35" s="7">
        <f t="shared" si="17"/>
        <v>117.1875</v>
      </c>
    </row>
    <row r="36" spans="1:15" ht="15.75">
      <c r="A36" s="1" t="s">
        <v>11</v>
      </c>
      <c r="B36" s="11">
        <v>8376</v>
      </c>
      <c r="C36" s="11">
        <v>4204.5</v>
      </c>
      <c r="D36" s="11">
        <v>8237</v>
      </c>
      <c r="E36" s="11">
        <f>(+C36+D36)/2</f>
        <v>6220.75</v>
      </c>
      <c r="F36" s="11">
        <v>8892</v>
      </c>
      <c r="G36" s="11">
        <f>(+E36+F36)/2</f>
        <v>7556.375</v>
      </c>
      <c r="H36" s="11">
        <v>8643</v>
      </c>
      <c r="I36" s="11">
        <f>(+G36+H36)/2</f>
        <v>8099.6875</v>
      </c>
      <c r="J36" s="11">
        <v>8597</v>
      </c>
      <c r="K36" s="11">
        <f>(+H36+J36)/2</f>
        <v>8620</v>
      </c>
      <c r="L36" s="7">
        <f t="shared" si="17"/>
        <v>-249</v>
      </c>
      <c r="M36" s="7">
        <f t="shared" si="17"/>
        <v>543.3125</v>
      </c>
      <c r="N36" s="7">
        <f t="shared" si="17"/>
        <v>-46</v>
      </c>
      <c r="O36" s="7">
        <f t="shared" si="17"/>
        <v>520.3125</v>
      </c>
    </row>
    <row r="37" spans="2:15" ht="15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1"/>
      <c r="O37" s="11"/>
    </row>
    <row r="38" spans="1:15" ht="15.75">
      <c r="A38" s="6" t="s">
        <v>14</v>
      </c>
      <c r="B38" s="7">
        <f aca="true" t="shared" si="18" ref="B38:O38">SUM(B39:B40)</f>
        <v>2551</v>
      </c>
      <c r="C38" s="7">
        <f t="shared" si="18"/>
        <v>1098</v>
      </c>
      <c r="D38" s="7">
        <f aca="true" t="shared" si="19" ref="D38:I38">SUM(D40+D39)</f>
        <v>2152</v>
      </c>
      <c r="E38" s="7">
        <f t="shared" si="19"/>
        <v>1625</v>
      </c>
      <c r="F38" s="7">
        <f t="shared" si="19"/>
        <v>2150</v>
      </c>
      <c r="G38" s="7">
        <f t="shared" si="19"/>
        <v>1887.5</v>
      </c>
      <c r="H38" s="7">
        <f t="shared" si="19"/>
        <v>2141</v>
      </c>
      <c r="I38" s="7">
        <f t="shared" si="19"/>
        <v>2014.25</v>
      </c>
      <c r="J38" s="7">
        <f t="shared" si="18"/>
        <v>2137</v>
      </c>
      <c r="K38" s="7">
        <f t="shared" si="18"/>
        <v>2139</v>
      </c>
      <c r="L38" s="7">
        <f t="shared" si="18"/>
        <v>-9</v>
      </c>
      <c r="M38" s="7">
        <f t="shared" si="18"/>
        <v>126.75</v>
      </c>
      <c r="N38" s="7">
        <f t="shared" si="18"/>
        <v>-4</v>
      </c>
      <c r="O38" s="7">
        <f t="shared" si="18"/>
        <v>124.75</v>
      </c>
    </row>
    <row r="39" spans="1:15" ht="15.75">
      <c r="A39" s="1" t="s">
        <v>10</v>
      </c>
      <c r="B39" s="11">
        <v>1089</v>
      </c>
      <c r="C39" s="11">
        <v>390</v>
      </c>
      <c r="D39" s="11">
        <v>847</v>
      </c>
      <c r="E39" s="11">
        <f>(+C39+D39)/2</f>
        <v>618.5</v>
      </c>
      <c r="F39" s="11">
        <v>843</v>
      </c>
      <c r="G39" s="11">
        <f>(+E39+F39)/2</f>
        <v>730.75</v>
      </c>
      <c r="H39" s="11">
        <v>843</v>
      </c>
      <c r="I39" s="11">
        <f>(+G39+H39)/2</f>
        <v>786.875</v>
      </c>
      <c r="J39" s="11">
        <v>841</v>
      </c>
      <c r="K39" s="11">
        <f>(+H39+J39)/2</f>
        <v>842</v>
      </c>
      <c r="L39" s="7">
        <f aca="true" t="shared" si="20" ref="L39:O40">+H39-F39</f>
        <v>0</v>
      </c>
      <c r="M39" s="7">
        <f t="shared" si="20"/>
        <v>56.125</v>
      </c>
      <c r="N39" s="7">
        <f t="shared" si="20"/>
        <v>-2</v>
      </c>
      <c r="O39" s="7">
        <f t="shared" si="20"/>
        <v>55.125</v>
      </c>
    </row>
    <row r="40" spans="1:15" ht="15.75">
      <c r="A40" s="1" t="s">
        <v>11</v>
      </c>
      <c r="B40" s="11">
        <v>1462</v>
      </c>
      <c r="C40" s="11">
        <v>708</v>
      </c>
      <c r="D40" s="11">
        <v>1305</v>
      </c>
      <c r="E40" s="11">
        <f>(+C40+D40)/2</f>
        <v>1006.5</v>
      </c>
      <c r="F40" s="11">
        <v>1307</v>
      </c>
      <c r="G40" s="11">
        <f>(+E40+F40)/2</f>
        <v>1156.75</v>
      </c>
      <c r="H40" s="11">
        <v>1298</v>
      </c>
      <c r="I40" s="11">
        <f>(+G40+H40)/2</f>
        <v>1227.375</v>
      </c>
      <c r="J40" s="11">
        <v>1296</v>
      </c>
      <c r="K40" s="11">
        <f>(+H40+J40)/2</f>
        <v>1297</v>
      </c>
      <c r="L40" s="7">
        <f t="shared" si="20"/>
        <v>-9</v>
      </c>
      <c r="M40" s="7">
        <f t="shared" si="20"/>
        <v>70.625</v>
      </c>
      <c r="N40" s="7">
        <f t="shared" si="20"/>
        <v>-2</v>
      </c>
      <c r="O40" s="7">
        <f t="shared" si="20"/>
        <v>69.625</v>
      </c>
    </row>
    <row r="41" spans="2:15" ht="15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1"/>
      <c r="O41" s="11"/>
    </row>
    <row r="42" spans="1:15" ht="15.75">
      <c r="A42" s="6" t="s">
        <v>15</v>
      </c>
      <c r="B42" s="7">
        <v>31746</v>
      </c>
      <c r="C42" s="7">
        <v>15873</v>
      </c>
      <c r="D42" s="7">
        <f aca="true" t="shared" si="21" ref="D42:I42">SUM(D44+D43)</f>
        <v>33548</v>
      </c>
      <c r="E42" s="7">
        <f t="shared" si="21"/>
        <v>24710.5</v>
      </c>
      <c r="F42" s="7">
        <f t="shared" si="21"/>
        <v>33900</v>
      </c>
      <c r="G42" s="7">
        <f t="shared" si="21"/>
        <v>29305.25</v>
      </c>
      <c r="H42" s="7">
        <f t="shared" si="21"/>
        <v>34599</v>
      </c>
      <c r="I42" s="7">
        <f t="shared" si="21"/>
        <v>31952.125</v>
      </c>
      <c r="J42" s="7">
        <f aca="true" t="shared" si="22" ref="J42:K44">J30+J34+J38</f>
        <v>35133</v>
      </c>
      <c r="K42" s="7">
        <f t="shared" si="22"/>
        <v>34866</v>
      </c>
      <c r="L42" s="7">
        <f>SUM(L43:L44)</f>
        <v>699</v>
      </c>
      <c r="M42" s="7">
        <f>SUM(M43:M44)</f>
        <v>2646.875</v>
      </c>
      <c r="N42" s="7">
        <f>SUM(N43:N44)</f>
        <v>534</v>
      </c>
      <c r="O42" s="7">
        <f>SUM(O43:O44)</f>
        <v>2913.875</v>
      </c>
    </row>
    <row r="43" spans="1:15" ht="15.75">
      <c r="A43" s="1" t="s">
        <v>10</v>
      </c>
      <c r="B43" s="11">
        <v>6075</v>
      </c>
      <c r="C43" s="11">
        <v>3037.5</v>
      </c>
      <c r="D43" s="11">
        <f aca="true" t="shared" si="23" ref="D43:I44">+D31+D35+D39</f>
        <v>6342</v>
      </c>
      <c r="E43" s="11">
        <f t="shared" si="23"/>
        <v>4689.75</v>
      </c>
      <c r="F43" s="11">
        <f t="shared" si="23"/>
        <v>6251</v>
      </c>
      <c r="G43" s="11">
        <f t="shared" si="23"/>
        <v>5470.375</v>
      </c>
      <c r="H43" s="11">
        <f t="shared" si="23"/>
        <v>6367</v>
      </c>
      <c r="I43" s="11">
        <f t="shared" si="23"/>
        <v>5918.6875</v>
      </c>
      <c r="J43" s="7">
        <f t="shared" si="22"/>
        <v>6422</v>
      </c>
      <c r="K43" s="7">
        <f t="shared" si="22"/>
        <v>6394.5</v>
      </c>
      <c r="L43" s="7">
        <f aca="true" t="shared" si="24" ref="L43:O44">+H43-F43</f>
        <v>116</v>
      </c>
      <c r="M43" s="7">
        <f t="shared" si="24"/>
        <v>448.3125</v>
      </c>
      <c r="N43" s="7">
        <f t="shared" si="24"/>
        <v>55</v>
      </c>
      <c r="O43" s="7">
        <f t="shared" si="24"/>
        <v>475.8125</v>
      </c>
    </row>
    <row r="44" spans="1:15" ht="15.75">
      <c r="A44" s="1" t="s">
        <v>11</v>
      </c>
      <c r="B44" s="11">
        <v>25671</v>
      </c>
      <c r="C44" s="11">
        <v>12835.5</v>
      </c>
      <c r="D44" s="11">
        <f t="shared" si="23"/>
        <v>27206</v>
      </c>
      <c r="E44" s="11">
        <f t="shared" si="23"/>
        <v>20020.75</v>
      </c>
      <c r="F44" s="11">
        <f t="shared" si="23"/>
        <v>27649</v>
      </c>
      <c r="G44" s="11">
        <f t="shared" si="23"/>
        <v>23834.875</v>
      </c>
      <c r="H44" s="11">
        <f t="shared" si="23"/>
        <v>28232</v>
      </c>
      <c r="I44" s="11">
        <f t="shared" si="23"/>
        <v>26033.4375</v>
      </c>
      <c r="J44" s="7">
        <f t="shared" si="22"/>
        <v>28711</v>
      </c>
      <c r="K44" s="7">
        <f t="shared" si="22"/>
        <v>28471.5</v>
      </c>
      <c r="L44" s="7">
        <f t="shared" si="24"/>
        <v>583</v>
      </c>
      <c r="M44" s="7">
        <f t="shared" si="24"/>
        <v>2198.5625</v>
      </c>
      <c r="N44" s="7">
        <f t="shared" si="24"/>
        <v>479</v>
      </c>
      <c r="O44" s="7">
        <f t="shared" si="24"/>
        <v>2438.0625</v>
      </c>
    </row>
    <row r="47" spans="2:15" ht="12.75" customHeight="1">
      <c r="B47" s="18" t="s">
        <v>0</v>
      </c>
      <c r="C47" s="19"/>
      <c r="D47" s="18" t="s">
        <v>39</v>
      </c>
      <c r="E47" s="18"/>
      <c r="F47" s="18" t="s">
        <v>1</v>
      </c>
      <c r="G47" s="18"/>
      <c r="H47" s="18" t="s">
        <v>40</v>
      </c>
      <c r="I47" s="18"/>
      <c r="J47" s="18" t="s">
        <v>41</v>
      </c>
      <c r="K47" s="18"/>
      <c r="L47" s="18" t="s">
        <v>42</v>
      </c>
      <c r="M47" s="18"/>
      <c r="N47" s="20" t="s">
        <v>43</v>
      </c>
      <c r="O47" s="20"/>
    </row>
    <row r="48" spans="2:15" ht="15.75">
      <c r="B48" s="2" t="s">
        <v>2</v>
      </c>
      <c r="C48" s="2" t="s">
        <v>3</v>
      </c>
      <c r="D48" s="2" t="s">
        <v>2</v>
      </c>
      <c r="E48" s="2" t="s">
        <v>46</v>
      </c>
      <c r="F48" s="2" t="s">
        <v>2</v>
      </c>
      <c r="G48" s="2" t="s">
        <v>46</v>
      </c>
      <c r="H48" s="2" t="s">
        <v>2</v>
      </c>
      <c r="I48" s="2" t="s">
        <v>46</v>
      </c>
      <c r="J48" s="2" t="s">
        <v>2</v>
      </c>
      <c r="K48" s="2" t="s">
        <v>46</v>
      </c>
      <c r="L48" s="2" t="s">
        <v>2</v>
      </c>
      <c r="M48" s="2" t="s">
        <v>46</v>
      </c>
      <c r="N48" s="14" t="s">
        <v>2</v>
      </c>
      <c r="O48" s="2" t="s">
        <v>46</v>
      </c>
    </row>
    <row r="49" spans="2:15" ht="15.75">
      <c r="B49" s="3" t="s">
        <v>5</v>
      </c>
      <c r="C49" s="3" t="s">
        <v>5</v>
      </c>
      <c r="D49" s="3" t="s">
        <v>5</v>
      </c>
      <c r="E49" s="3" t="s">
        <v>47</v>
      </c>
      <c r="F49" s="3" t="s">
        <v>5</v>
      </c>
      <c r="G49" s="3" t="s">
        <v>47</v>
      </c>
      <c r="H49" s="3" t="s">
        <v>5</v>
      </c>
      <c r="I49" s="3" t="s">
        <v>47</v>
      </c>
      <c r="J49" s="3" t="s">
        <v>5</v>
      </c>
      <c r="K49" s="3" t="s">
        <v>47</v>
      </c>
      <c r="L49" s="3" t="s">
        <v>5</v>
      </c>
      <c r="M49" s="3" t="s">
        <v>47</v>
      </c>
      <c r="N49" s="15" t="s">
        <v>5</v>
      </c>
      <c r="O49" s="3" t="s">
        <v>47</v>
      </c>
    </row>
    <row r="50" spans="2:15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5"/>
      <c r="O50" s="15"/>
    </row>
    <row r="52" ht="16.5">
      <c r="A52" s="8" t="s">
        <v>17</v>
      </c>
    </row>
    <row r="53" spans="1:15" ht="15.75">
      <c r="A53" s="1" t="s">
        <v>18</v>
      </c>
      <c r="B53" s="11">
        <v>24644</v>
      </c>
      <c r="C53" s="11">
        <v>23473</v>
      </c>
      <c r="D53" s="11">
        <f>'[1]Army OP-5'!$B$140</f>
        <v>25306</v>
      </c>
      <c r="E53" s="11">
        <f>'[1]Army OP-5'!$K$140</f>
        <v>24661</v>
      </c>
      <c r="F53" s="11">
        <f>'[1]Army OP-5'!$C$140</f>
        <v>23723</v>
      </c>
      <c r="G53" s="11">
        <f>'[1]Army OP-5'!$L$140</f>
        <v>23344</v>
      </c>
      <c r="H53" s="11">
        <f>'[1]Army OP-5'!$D$140</f>
        <v>24693</v>
      </c>
      <c r="I53" s="11">
        <f>'[1]Army OP-5'!$M$140</f>
        <v>24305</v>
      </c>
      <c r="J53" s="11">
        <f>'[1]Army OP-5'!$E$140</f>
        <v>25341</v>
      </c>
      <c r="K53" s="11">
        <f>'[1]Army OP-5'!$N$140</f>
        <v>24925</v>
      </c>
      <c r="L53" s="7">
        <f aca="true" t="shared" si="25" ref="L53:O56">+H53-F53</f>
        <v>970</v>
      </c>
      <c r="M53" s="7">
        <f t="shared" si="25"/>
        <v>961</v>
      </c>
      <c r="N53" s="7">
        <f t="shared" si="25"/>
        <v>648</v>
      </c>
      <c r="O53" s="7">
        <f t="shared" si="25"/>
        <v>620</v>
      </c>
    </row>
    <row r="54" spans="1:15" ht="15.75">
      <c r="A54" s="1" t="s">
        <v>19</v>
      </c>
      <c r="B54" s="11">
        <v>9943</v>
      </c>
      <c r="C54" s="11">
        <v>9808</v>
      </c>
      <c r="D54" s="11">
        <f>'[1]Navy OP-5'!$B$140</f>
        <v>9876</v>
      </c>
      <c r="E54" s="11">
        <f>'[1]Navy OP-5'!$K$140</f>
        <v>9829</v>
      </c>
      <c r="F54" s="11">
        <f>'[1]Navy OP-5'!$C$140</f>
        <v>11732</v>
      </c>
      <c r="G54" s="11">
        <f>'[1]Navy OP-5'!$L$140</f>
        <v>10210</v>
      </c>
      <c r="H54" s="11">
        <f>'[1]Navy OP-5'!$D$140</f>
        <v>11908</v>
      </c>
      <c r="I54" s="11">
        <f>'[1]Navy OP-5'!$M$140</f>
        <v>11714</v>
      </c>
      <c r="J54" s="11">
        <f>'[1]Navy OP-5'!$E$140</f>
        <v>12588</v>
      </c>
      <c r="K54" s="11">
        <f>'[1]Navy OP-5'!$N$140</f>
        <v>12393</v>
      </c>
      <c r="L54" s="7">
        <f t="shared" si="25"/>
        <v>176</v>
      </c>
      <c r="M54" s="7">
        <f t="shared" si="25"/>
        <v>1504</v>
      </c>
      <c r="N54" s="7">
        <f t="shared" si="25"/>
        <v>680</v>
      </c>
      <c r="O54" s="7">
        <f t="shared" si="25"/>
        <v>679</v>
      </c>
    </row>
    <row r="55" spans="1:15" ht="15.75">
      <c r="A55" s="1" t="s">
        <v>20</v>
      </c>
      <c r="B55" s="11">
        <v>5272</v>
      </c>
      <c r="C55" s="11">
        <v>5114</v>
      </c>
      <c r="D55" s="11">
        <f>'[1]Air Force OP-5'!$B$140</f>
        <v>4950</v>
      </c>
      <c r="E55" s="11">
        <f>'[1]Air Force OP-5'!$K$140</f>
        <v>5020</v>
      </c>
      <c r="F55" s="11">
        <f>'[1]Air Force OP-5'!$C$140</f>
        <v>5116</v>
      </c>
      <c r="G55" s="11">
        <f>'[1]Air Force OP-5'!$L$140</f>
        <v>4934</v>
      </c>
      <c r="H55" s="11">
        <f>'[1]Air Force OP-5'!$D$140</f>
        <v>5478</v>
      </c>
      <c r="I55" s="11">
        <f>'[1]Air Force OP-5'!$M$140</f>
        <v>5296</v>
      </c>
      <c r="J55" s="11">
        <f>'[1]Air Force OP-5'!$E$140</f>
        <v>6291</v>
      </c>
      <c r="K55" s="11">
        <f>'[1]Air Force OP-5'!$N$140</f>
        <v>6109</v>
      </c>
      <c r="L55" s="7">
        <f t="shared" si="25"/>
        <v>362</v>
      </c>
      <c r="M55" s="7">
        <f t="shared" si="25"/>
        <v>362</v>
      </c>
      <c r="N55" s="7">
        <f t="shared" si="25"/>
        <v>813</v>
      </c>
      <c r="O55" s="7">
        <f t="shared" si="25"/>
        <v>813</v>
      </c>
    </row>
    <row r="56" spans="1:15" ht="15.75">
      <c r="A56" s="1" t="s">
        <v>21</v>
      </c>
      <c r="B56" s="11">
        <v>282</v>
      </c>
      <c r="C56" s="11">
        <v>288</v>
      </c>
      <c r="D56" s="11">
        <f>'[1]TMA OP-5'!$B$140</f>
        <v>365</v>
      </c>
      <c r="E56" s="11">
        <f>'[1]TMA OP-5'!$K$140</f>
        <v>314</v>
      </c>
      <c r="F56" s="11">
        <f>'[1]TMA OP-5'!$C$140</f>
        <v>302</v>
      </c>
      <c r="G56" s="11">
        <f>'[1]TMA OP-5'!$L$140</f>
        <v>302</v>
      </c>
      <c r="H56" s="11">
        <f>'[1]TMA OP-5'!$D$140</f>
        <v>494</v>
      </c>
      <c r="I56" s="11">
        <f>'[1]TMA OP-5'!$M$140</f>
        <v>494</v>
      </c>
      <c r="J56" s="11">
        <f>'[1]TMA OP-5'!$E$140</f>
        <v>494</v>
      </c>
      <c r="K56" s="11">
        <f>'[1]TMA OP-5'!$N$140</f>
        <v>494</v>
      </c>
      <c r="L56" s="7">
        <f t="shared" si="25"/>
        <v>192</v>
      </c>
      <c r="M56" s="7">
        <f t="shared" si="25"/>
        <v>192</v>
      </c>
      <c r="N56" s="7">
        <f t="shared" si="25"/>
        <v>0</v>
      </c>
      <c r="O56" s="7">
        <f t="shared" si="25"/>
        <v>0</v>
      </c>
    </row>
    <row r="57" spans="1:15" ht="16.5">
      <c r="A57" s="8" t="s">
        <v>22</v>
      </c>
      <c r="B57" s="10">
        <v>40141</v>
      </c>
      <c r="C57" s="10">
        <v>38683</v>
      </c>
      <c r="D57" s="10">
        <f>SUM(D53:D56)</f>
        <v>40497</v>
      </c>
      <c r="E57" s="10">
        <f aca="true" t="shared" si="26" ref="E57:K57">SUM(E53:E56)</f>
        <v>39824</v>
      </c>
      <c r="F57" s="10">
        <f t="shared" si="26"/>
        <v>40873</v>
      </c>
      <c r="G57" s="10">
        <f t="shared" si="26"/>
        <v>38790</v>
      </c>
      <c r="H57" s="10">
        <f t="shared" si="26"/>
        <v>42573</v>
      </c>
      <c r="I57" s="10">
        <f t="shared" si="26"/>
        <v>41809</v>
      </c>
      <c r="J57" s="10">
        <f t="shared" si="26"/>
        <v>44714</v>
      </c>
      <c r="K57" s="10">
        <f t="shared" si="26"/>
        <v>43921</v>
      </c>
      <c r="L57" s="10">
        <f>SUM(L53:L56)</f>
        <v>1700</v>
      </c>
      <c r="M57" s="10">
        <f>SUM(M53:M56)</f>
        <v>3019</v>
      </c>
      <c r="N57" s="10">
        <f>SUM(N53:N56)</f>
        <v>2141</v>
      </c>
      <c r="O57" s="10">
        <f>SUM(O53:O56)</f>
        <v>2112</v>
      </c>
    </row>
    <row r="60" ht="16.5">
      <c r="A60" s="8" t="s">
        <v>23</v>
      </c>
    </row>
    <row r="61" spans="1:15" ht="15.75">
      <c r="A61" s="1" t="s">
        <v>18</v>
      </c>
      <c r="B61" s="11">
        <v>313</v>
      </c>
      <c r="C61" s="11">
        <v>337</v>
      </c>
      <c r="D61" s="11">
        <f>'[1]Army OP-5'!$B$141</f>
        <v>359</v>
      </c>
      <c r="E61" s="11">
        <f>'[1]Army OP-5'!$K$141</f>
        <v>347</v>
      </c>
      <c r="F61" s="11">
        <f>'[1]Army OP-5'!$C$141</f>
        <v>286</v>
      </c>
      <c r="G61" s="11">
        <f>'[1]Army OP-5'!$L$141</f>
        <v>283</v>
      </c>
      <c r="H61" s="11">
        <f>'[1]Army OP-5'!$D$141</f>
        <v>286</v>
      </c>
      <c r="I61" s="11">
        <f>'[1]Army OP-5'!$M$141</f>
        <v>283</v>
      </c>
      <c r="J61" s="11">
        <f>'[1]Army OP-5'!$E$141</f>
        <v>286</v>
      </c>
      <c r="K61" s="11">
        <f>'[1]Army OP-5'!$N$141</f>
        <v>283</v>
      </c>
      <c r="L61" s="7">
        <f aca="true" t="shared" si="27" ref="L61:O63">+H61-F61</f>
        <v>0</v>
      </c>
      <c r="M61" s="7">
        <f t="shared" si="27"/>
        <v>0</v>
      </c>
      <c r="N61" s="7">
        <f t="shared" si="27"/>
        <v>0</v>
      </c>
      <c r="O61" s="7">
        <f t="shared" si="27"/>
        <v>0</v>
      </c>
    </row>
    <row r="62" spans="1:15" ht="15.75">
      <c r="A62" s="1" t="s">
        <v>19</v>
      </c>
      <c r="B62" s="11">
        <v>271</v>
      </c>
      <c r="C62" s="11">
        <v>211</v>
      </c>
      <c r="D62" s="11">
        <f>'[1]Navy OP-5'!$B$141</f>
        <v>232</v>
      </c>
      <c r="E62" s="11">
        <f>'[1]Navy OP-5'!$K$141</f>
        <v>228</v>
      </c>
      <c r="F62" s="11">
        <f>'[1]Navy OP-5'!$C$141</f>
        <v>236</v>
      </c>
      <c r="G62" s="11">
        <f>'[1]Navy OP-5'!$L$141</f>
        <v>213</v>
      </c>
      <c r="H62" s="11">
        <f>'[1]Navy OP-5'!$D$141</f>
        <v>236</v>
      </c>
      <c r="I62" s="11">
        <f>'[1]Navy OP-5'!$M$141</f>
        <v>213</v>
      </c>
      <c r="J62" s="11">
        <f>'[1]Navy OP-5'!$E$141</f>
        <v>236</v>
      </c>
      <c r="K62" s="11">
        <f>'[1]Navy OP-5'!$N$141</f>
        <v>213</v>
      </c>
      <c r="L62" s="7">
        <f t="shared" si="27"/>
        <v>0</v>
      </c>
      <c r="M62" s="7">
        <f t="shared" si="27"/>
        <v>0</v>
      </c>
      <c r="N62" s="7">
        <f t="shared" si="27"/>
        <v>0</v>
      </c>
      <c r="O62" s="7">
        <f t="shared" si="27"/>
        <v>0</v>
      </c>
    </row>
    <row r="63" spans="1:15" ht="15.75">
      <c r="A63" s="1" t="s">
        <v>20</v>
      </c>
      <c r="B63" s="11">
        <v>104</v>
      </c>
      <c r="C63" s="11">
        <v>97</v>
      </c>
      <c r="D63" s="11">
        <f>'[1]Air Force OP-5'!$B$141</f>
        <v>101</v>
      </c>
      <c r="E63" s="11">
        <f>'[1]Air Force OP-5'!$K$141</f>
        <v>99</v>
      </c>
      <c r="F63" s="11">
        <f>'[1]Air Force OP-5'!$C$141</f>
        <v>89</v>
      </c>
      <c r="G63" s="11">
        <f>'[1]Air Force OP-5'!$L$141</f>
        <v>89</v>
      </c>
      <c r="H63" s="11">
        <f>'[1]Air Force OP-5'!$D$141</f>
        <v>89</v>
      </c>
      <c r="I63" s="11">
        <f>'[1]Air Force OP-5'!$M$141</f>
        <v>89</v>
      </c>
      <c r="J63" s="11">
        <f>'[1]Air Force OP-5'!$E$141</f>
        <v>89</v>
      </c>
      <c r="K63" s="11">
        <f>'[1]Air Force OP-5'!$N$141</f>
        <v>89</v>
      </c>
      <c r="L63" s="7">
        <f t="shared" si="27"/>
        <v>0</v>
      </c>
      <c r="M63" s="7">
        <f t="shared" si="27"/>
        <v>0</v>
      </c>
      <c r="N63" s="7">
        <f t="shared" si="27"/>
        <v>0</v>
      </c>
      <c r="O63" s="7">
        <f t="shared" si="27"/>
        <v>0</v>
      </c>
    </row>
    <row r="64" spans="1:15" ht="15.75">
      <c r="A64" s="1" t="s">
        <v>21</v>
      </c>
      <c r="B64" s="11"/>
      <c r="C64" s="11"/>
      <c r="D64" s="11">
        <f>'[1]TMA OP-5'!$B$141</f>
        <v>0</v>
      </c>
      <c r="E64" s="11">
        <f>'[1]TMA OP-5'!$K$141</f>
        <v>0</v>
      </c>
      <c r="F64" s="11">
        <f>'[1]TMA OP-5'!$C$141</f>
        <v>0</v>
      </c>
      <c r="G64" s="11">
        <f>'[1]TMA OP-5'!$L$141</f>
        <v>0</v>
      </c>
      <c r="H64" s="11">
        <f>'[1]TMA OP-5'!$D$141</f>
        <v>0</v>
      </c>
      <c r="I64" s="11">
        <f>'[1]TMA OP-5'!$M$141</f>
        <v>0</v>
      </c>
      <c r="J64" s="11">
        <f>'[1]TMA OP-5'!$E$141</f>
        <v>0</v>
      </c>
      <c r="K64" s="11">
        <f>'[1]TMA OP-5'!$N$141</f>
        <v>0</v>
      </c>
      <c r="L64" s="7">
        <f>+H64-F64</f>
        <v>0</v>
      </c>
      <c r="M64" s="7">
        <f>+I64-G64</f>
        <v>0</v>
      </c>
      <c r="N64" s="7">
        <f>+J64-H64</f>
        <v>0</v>
      </c>
      <c r="O64" s="7">
        <f>+K64-I64</f>
        <v>0</v>
      </c>
    </row>
    <row r="65" spans="1:15" ht="16.5">
      <c r="A65" s="8" t="s">
        <v>22</v>
      </c>
      <c r="B65" s="10">
        <v>688</v>
      </c>
      <c r="C65" s="10">
        <v>645</v>
      </c>
      <c r="D65" s="10">
        <f>SUM(D61:D64)</f>
        <v>692</v>
      </c>
      <c r="E65" s="10">
        <f aca="true" t="shared" si="28" ref="E65:O65">SUM(E61:E64)</f>
        <v>674</v>
      </c>
      <c r="F65" s="10">
        <f t="shared" si="28"/>
        <v>611</v>
      </c>
      <c r="G65" s="10">
        <f t="shared" si="28"/>
        <v>585</v>
      </c>
      <c r="H65" s="10">
        <f t="shared" si="28"/>
        <v>611</v>
      </c>
      <c r="I65" s="10">
        <f t="shared" si="28"/>
        <v>585</v>
      </c>
      <c r="J65" s="10">
        <f t="shared" si="28"/>
        <v>611</v>
      </c>
      <c r="K65" s="10">
        <f t="shared" si="28"/>
        <v>585</v>
      </c>
      <c r="L65" s="10">
        <f t="shared" si="28"/>
        <v>0</v>
      </c>
      <c r="M65" s="10">
        <f t="shared" si="28"/>
        <v>0</v>
      </c>
      <c r="N65" s="10">
        <f t="shared" si="28"/>
        <v>0</v>
      </c>
      <c r="O65" s="10">
        <f t="shared" si="28"/>
        <v>0</v>
      </c>
    </row>
    <row r="68" ht="16.5">
      <c r="A68" s="8" t="s">
        <v>24</v>
      </c>
    </row>
    <row r="69" spans="1:15" ht="15.75">
      <c r="A69" s="1" t="s">
        <v>18</v>
      </c>
      <c r="B69" s="11">
        <v>905</v>
      </c>
      <c r="C69" s="11">
        <v>793</v>
      </c>
      <c r="D69" s="11">
        <f>'[1]Army OP-5'!$B$145</f>
        <v>1084</v>
      </c>
      <c r="E69" s="11">
        <f>'[1]Army OP-5'!$K$145</f>
        <v>986</v>
      </c>
      <c r="F69" s="11">
        <f>'[1]Army OP-5'!$C$145</f>
        <v>1086</v>
      </c>
      <c r="G69" s="11">
        <f>'[1]Army OP-5'!$L$145</f>
        <v>1055</v>
      </c>
      <c r="H69" s="11">
        <f>'[1]Army OP-5'!$D$145</f>
        <v>1083</v>
      </c>
      <c r="I69" s="11">
        <f>'[1]Army OP-5'!$M$145</f>
        <v>1057</v>
      </c>
      <c r="J69" s="11">
        <f>'[1]Army OP-5'!$E$145</f>
        <v>1083</v>
      </c>
      <c r="K69" s="11">
        <f>'[1]Army OP-5'!$N$145</f>
        <v>1062</v>
      </c>
      <c r="L69" s="7">
        <f aca="true" t="shared" si="29" ref="L69:O71">+H69-F69</f>
        <v>-3</v>
      </c>
      <c r="M69" s="7">
        <f t="shared" si="29"/>
        <v>2</v>
      </c>
      <c r="N69" s="7">
        <f t="shared" si="29"/>
        <v>0</v>
      </c>
      <c r="O69" s="7">
        <f t="shared" si="29"/>
        <v>5</v>
      </c>
    </row>
    <row r="70" spans="1:15" ht="15.75">
      <c r="A70" s="1" t="s">
        <v>19</v>
      </c>
      <c r="B70" s="11">
        <v>437</v>
      </c>
      <c r="C70" s="11">
        <v>451</v>
      </c>
      <c r="D70" s="11">
        <f>'[1]Navy OP-5'!$B$145</f>
        <v>465</v>
      </c>
      <c r="E70" s="11">
        <f>'[1]Navy OP-5'!$K$145</f>
        <v>461</v>
      </c>
      <c r="F70" s="11">
        <f>'[1]Navy OP-5'!$C$145</f>
        <v>448</v>
      </c>
      <c r="G70" s="11">
        <f>'[1]Navy OP-5'!$L$145</f>
        <v>430</v>
      </c>
      <c r="H70" s="11">
        <f>'[1]Navy OP-5'!$D$145</f>
        <v>448</v>
      </c>
      <c r="I70" s="11">
        <f>'[1]Navy OP-5'!$M$145</f>
        <v>430</v>
      </c>
      <c r="J70" s="11">
        <f>'[1]Navy OP-5'!$E$145</f>
        <v>448</v>
      </c>
      <c r="K70" s="11">
        <f>'[1]Navy OP-5'!$N$145</f>
        <v>430</v>
      </c>
      <c r="L70" s="7">
        <f t="shared" si="29"/>
        <v>0</v>
      </c>
      <c r="M70" s="7">
        <f t="shared" si="29"/>
        <v>0</v>
      </c>
      <c r="N70" s="7">
        <f t="shared" si="29"/>
        <v>0</v>
      </c>
      <c r="O70" s="7">
        <f t="shared" si="29"/>
        <v>0</v>
      </c>
    </row>
    <row r="71" spans="1:15" ht="15.75">
      <c r="A71" s="1" t="s">
        <v>20</v>
      </c>
      <c r="B71" s="11">
        <v>230</v>
      </c>
      <c r="C71" s="11">
        <v>222</v>
      </c>
      <c r="D71" s="11">
        <f>'[1]Air Force OP-5'!$B$145</f>
        <v>223</v>
      </c>
      <c r="E71" s="11">
        <f>'[1]Air Force OP-5'!$K$145</f>
        <v>222</v>
      </c>
      <c r="F71" s="11">
        <f>'[1]Air Force OP-5'!$C$145</f>
        <v>242</v>
      </c>
      <c r="G71" s="11">
        <f>'[1]Air Force OP-5'!$L$145</f>
        <v>238</v>
      </c>
      <c r="H71" s="11">
        <f>'[1]Air Force OP-5'!$D$145</f>
        <v>242</v>
      </c>
      <c r="I71" s="11">
        <f>'[1]Air Force OP-5'!$M$145</f>
        <v>238</v>
      </c>
      <c r="J71" s="11">
        <f>'[1]Air Force OP-5'!$E$145</f>
        <v>242</v>
      </c>
      <c r="K71" s="11">
        <f>'[1]Air Force OP-5'!$N$145</f>
        <v>238</v>
      </c>
      <c r="L71" s="7">
        <f t="shared" si="29"/>
        <v>0</v>
      </c>
      <c r="M71" s="7">
        <f t="shared" si="29"/>
        <v>0</v>
      </c>
      <c r="N71" s="7">
        <f t="shared" si="29"/>
        <v>0</v>
      </c>
      <c r="O71" s="7">
        <f t="shared" si="29"/>
        <v>0</v>
      </c>
    </row>
    <row r="72" spans="1:15" ht="15.75">
      <c r="A72" s="1" t="s">
        <v>21</v>
      </c>
      <c r="B72" s="11"/>
      <c r="C72" s="11"/>
      <c r="D72" s="11">
        <f>'[1]TMA OP-5'!$B$145</f>
        <v>0</v>
      </c>
      <c r="E72" s="11">
        <f>'[1]TMA OP-5'!$K$145</f>
        <v>0</v>
      </c>
      <c r="F72" s="11">
        <f>'[1]TMA OP-5'!$C$145</f>
        <v>0</v>
      </c>
      <c r="G72" s="11">
        <f>'[1]TMA OP-5'!$L$145</f>
        <v>0</v>
      </c>
      <c r="H72" s="11">
        <f>'[1]TMA OP-5'!$D$145</f>
        <v>4</v>
      </c>
      <c r="I72" s="11">
        <f>'[1]TMA OP-5'!$M$145</f>
        <v>4</v>
      </c>
      <c r="J72" s="11">
        <f>'[1]TMA OP-5'!$E$145</f>
        <v>4</v>
      </c>
      <c r="K72" s="11">
        <f>'[1]TMA OP-5'!$N$145</f>
        <v>4</v>
      </c>
      <c r="L72" s="7">
        <f>+H72-F72</f>
        <v>4</v>
      </c>
      <c r="M72" s="7">
        <f>+I72-G72</f>
        <v>4</v>
      </c>
      <c r="N72" s="7">
        <f>+J72-H72</f>
        <v>0</v>
      </c>
      <c r="O72" s="7">
        <f>+K72-I72</f>
        <v>0</v>
      </c>
    </row>
    <row r="73" spans="1:15" ht="16.5">
      <c r="A73" s="8" t="s">
        <v>22</v>
      </c>
      <c r="B73" s="10">
        <v>1572</v>
      </c>
      <c r="C73" s="10">
        <v>1466</v>
      </c>
      <c r="D73" s="10">
        <f>SUM(D69:D72)</f>
        <v>1772</v>
      </c>
      <c r="E73" s="10">
        <f aca="true" t="shared" si="30" ref="E73:K73">SUM(E69:E72)</f>
        <v>1669</v>
      </c>
      <c r="F73" s="10">
        <f t="shared" si="30"/>
        <v>1776</v>
      </c>
      <c r="G73" s="10">
        <f t="shared" si="30"/>
        <v>1723</v>
      </c>
      <c r="H73" s="10">
        <f t="shared" si="30"/>
        <v>1777</v>
      </c>
      <c r="I73" s="10">
        <f t="shared" si="30"/>
        <v>1729</v>
      </c>
      <c r="J73" s="10">
        <f t="shared" si="30"/>
        <v>1777</v>
      </c>
      <c r="K73" s="10">
        <f t="shared" si="30"/>
        <v>1734</v>
      </c>
      <c r="L73" s="10">
        <f>SUM(L69:L72)</f>
        <v>1</v>
      </c>
      <c r="M73" s="10">
        <f>SUM(M69:M72)</f>
        <v>6</v>
      </c>
      <c r="N73" s="10">
        <f>SUM(N69:N72)</f>
        <v>0</v>
      </c>
      <c r="O73" s="10">
        <f>SUM(O69:O72)</f>
        <v>5</v>
      </c>
    </row>
    <row r="76" ht="16.5">
      <c r="A76" s="8" t="s">
        <v>25</v>
      </c>
    </row>
    <row r="77" spans="1:15" ht="15.75">
      <c r="A77" s="1" t="s">
        <v>18</v>
      </c>
      <c r="B77" s="7">
        <v>25862</v>
      </c>
      <c r="C77" s="7">
        <v>24603</v>
      </c>
      <c r="D77" s="7">
        <f>D53+D61+D69</f>
        <v>26749</v>
      </c>
      <c r="E77" s="7">
        <f aca="true" t="shared" si="31" ref="E77:K77">E53+E61+E69</f>
        <v>25994</v>
      </c>
      <c r="F77" s="7">
        <f t="shared" si="31"/>
        <v>25095</v>
      </c>
      <c r="G77" s="7">
        <f t="shared" si="31"/>
        <v>24682</v>
      </c>
      <c r="H77" s="7">
        <f t="shared" si="31"/>
        <v>26062</v>
      </c>
      <c r="I77" s="7">
        <f t="shared" si="31"/>
        <v>25645</v>
      </c>
      <c r="J77" s="7">
        <f t="shared" si="31"/>
        <v>26710</v>
      </c>
      <c r="K77" s="7">
        <f t="shared" si="31"/>
        <v>26270</v>
      </c>
      <c r="L77" s="7">
        <f aca="true" t="shared" si="32" ref="L77:O80">+H77-F77</f>
        <v>967</v>
      </c>
      <c r="M77" s="7">
        <f t="shared" si="32"/>
        <v>963</v>
      </c>
      <c r="N77" s="7">
        <f t="shared" si="32"/>
        <v>648</v>
      </c>
      <c r="O77" s="7">
        <f t="shared" si="32"/>
        <v>625</v>
      </c>
    </row>
    <row r="78" spans="1:15" ht="15.75">
      <c r="A78" s="1" t="s">
        <v>19</v>
      </c>
      <c r="B78" s="7">
        <v>10651</v>
      </c>
      <c r="C78" s="7">
        <v>10470</v>
      </c>
      <c r="D78" s="7">
        <f>D54+D62+D70</f>
        <v>10573</v>
      </c>
      <c r="E78" s="7">
        <f aca="true" t="shared" si="33" ref="E78:K78">E54+E62+E70</f>
        <v>10518</v>
      </c>
      <c r="F78" s="7">
        <f t="shared" si="33"/>
        <v>12416</v>
      </c>
      <c r="G78" s="7">
        <f t="shared" si="33"/>
        <v>10853</v>
      </c>
      <c r="H78" s="7">
        <f t="shared" si="33"/>
        <v>12592</v>
      </c>
      <c r="I78" s="7">
        <f t="shared" si="33"/>
        <v>12357</v>
      </c>
      <c r="J78" s="7">
        <f t="shared" si="33"/>
        <v>13272</v>
      </c>
      <c r="K78" s="7">
        <f t="shared" si="33"/>
        <v>13036</v>
      </c>
      <c r="L78" s="7">
        <f t="shared" si="32"/>
        <v>176</v>
      </c>
      <c r="M78" s="7">
        <f t="shared" si="32"/>
        <v>1504</v>
      </c>
      <c r="N78" s="7">
        <f t="shared" si="32"/>
        <v>680</v>
      </c>
      <c r="O78" s="7">
        <f t="shared" si="32"/>
        <v>679</v>
      </c>
    </row>
    <row r="79" spans="1:15" ht="15.75">
      <c r="A79" s="1" t="s">
        <v>20</v>
      </c>
      <c r="B79" s="7">
        <v>5606</v>
      </c>
      <c r="C79" s="7">
        <v>5433</v>
      </c>
      <c r="D79" s="7">
        <f>D55+D63+D71</f>
        <v>5274</v>
      </c>
      <c r="E79" s="7">
        <f aca="true" t="shared" si="34" ref="E79:K79">E55+E63+E71</f>
        <v>5341</v>
      </c>
      <c r="F79" s="7">
        <f t="shared" si="34"/>
        <v>5447</v>
      </c>
      <c r="G79" s="7">
        <f t="shared" si="34"/>
        <v>5261</v>
      </c>
      <c r="H79" s="7">
        <f t="shared" si="34"/>
        <v>5809</v>
      </c>
      <c r="I79" s="7">
        <f t="shared" si="34"/>
        <v>5623</v>
      </c>
      <c r="J79" s="7">
        <f t="shared" si="34"/>
        <v>6622</v>
      </c>
      <c r="K79" s="7">
        <f t="shared" si="34"/>
        <v>6436</v>
      </c>
      <c r="L79" s="7">
        <f t="shared" si="32"/>
        <v>362</v>
      </c>
      <c r="M79" s="7">
        <f t="shared" si="32"/>
        <v>362</v>
      </c>
      <c r="N79" s="7">
        <f t="shared" si="32"/>
        <v>813</v>
      </c>
      <c r="O79" s="7">
        <f t="shared" si="32"/>
        <v>813</v>
      </c>
    </row>
    <row r="80" spans="1:15" ht="15.75">
      <c r="A80" s="1" t="s">
        <v>26</v>
      </c>
      <c r="B80" s="9">
        <v>282</v>
      </c>
      <c r="C80" s="9">
        <v>288</v>
      </c>
      <c r="D80" s="7">
        <f>D56+D64+D72</f>
        <v>365</v>
      </c>
      <c r="E80" s="7">
        <f aca="true" t="shared" si="35" ref="E80:K80">E56+E64+E72</f>
        <v>314</v>
      </c>
      <c r="F80" s="7">
        <f t="shared" si="35"/>
        <v>302</v>
      </c>
      <c r="G80" s="7">
        <f t="shared" si="35"/>
        <v>302</v>
      </c>
      <c r="H80" s="7">
        <f t="shared" si="35"/>
        <v>498</v>
      </c>
      <c r="I80" s="7">
        <f t="shared" si="35"/>
        <v>498</v>
      </c>
      <c r="J80" s="7">
        <f t="shared" si="35"/>
        <v>498</v>
      </c>
      <c r="K80" s="7">
        <f t="shared" si="35"/>
        <v>498</v>
      </c>
      <c r="L80" s="7">
        <f t="shared" si="32"/>
        <v>196</v>
      </c>
      <c r="M80" s="7">
        <f t="shared" si="32"/>
        <v>196</v>
      </c>
      <c r="N80" s="7">
        <f t="shared" si="32"/>
        <v>0</v>
      </c>
      <c r="O80" s="7">
        <f t="shared" si="32"/>
        <v>0</v>
      </c>
    </row>
    <row r="81" spans="1:15" ht="16.5">
      <c r="A81" s="1" t="s">
        <v>37</v>
      </c>
      <c r="B81" s="10">
        <v>42401</v>
      </c>
      <c r="C81" s="10">
        <v>40794</v>
      </c>
      <c r="D81" s="10">
        <f>SUM(D77:D80)</f>
        <v>42961</v>
      </c>
      <c r="E81" s="10">
        <f aca="true" t="shared" si="36" ref="E81:K81">SUM(E77:E80)</f>
        <v>42167</v>
      </c>
      <c r="F81" s="10">
        <f t="shared" si="36"/>
        <v>43260</v>
      </c>
      <c r="G81" s="10">
        <f t="shared" si="36"/>
        <v>41098</v>
      </c>
      <c r="H81" s="10">
        <f t="shared" si="36"/>
        <v>44961</v>
      </c>
      <c r="I81" s="10">
        <f t="shared" si="36"/>
        <v>44123</v>
      </c>
      <c r="J81" s="10">
        <f t="shared" si="36"/>
        <v>47102</v>
      </c>
      <c r="K81" s="10">
        <f t="shared" si="36"/>
        <v>46240</v>
      </c>
      <c r="L81" s="10">
        <f>SUM(L77:L80)</f>
        <v>1701</v>
      </c>
      <c r="M81" s="10">
        <f>SUM(M77:M80)</f>
        <v>3025</v>
      </c>
      <c r="N81" s="10">
        <f>SUM(N77:N80)</f>
        <v>2141</v>
      </c>
      <c r="O81" s="10">
        <f>SUM(O77:O80)</f>
        <v>2117</v>
      </c>
    </row>
    <row r="84" ht="16.5">
      <c r="A84" s="8" t="s">
        <v>27</v>
      </c>
    </row>
    <row r="85" spans="1:15" ht="15.75">
      <c r="A85" s="1" t="s">
        <v>28</v>
      </c>
      <c r="B85" s="7">
        <v>40141</v>
      </c>
      <c r="C85" s="7">
        <v>38683</v>
      </c>
      <c r="D85" s="7">
        <f>D57</f>
        <v>40497</v>
      </c>
      <c r="E85" s="7">
        <f aca="true" t="shared" si="37" ref="E85:K85">E57</f>
        <v>39824</v>
      </c>
      <c r="F85" s="7">
        <f t="shared" si="37"/>
        <v>40873</v>
      </c>
      <c r="G85" s="7">
        <f t="shared" si="37"/>
        <v>38790</v>
      </c>
      <c r="H85" s="7">
        <f t="shared" si="37"/>
        <v>42573</v>
      </c>
      <c r="I85" s="7">
        <f t="shared" si="37"/>
        <v>41809</v>
      </c>
      <c r="J85" s="7">
        <f t="shared" si="37"/>
        <v>44714</v>
      </c>
      <c r="K85" s="7">
        <f t="shared" si="37"/>
        <v>43921</v>
      </c>
      <c r="L85" s="7">
        <f aca="true" t="shared" si="38" ref="L85:O87">+H85-F85</f>
        <v>1700</v>
      </c>
      <c r="M85" s="7">
        <f t="shared" si="38"/>
        <v>3019</v>
      </c>
      <c r="N85" s="7">
        <f t="shared" si="38"/>
        <v>2141</v>
      </c>
      <c r="O85" s="7">
        <f t="shared" si="38"/>
        <v>2112</v>
      </c>
    </row>
    <row r="86" spans="1:15" ht="15.75">
      <c r="A86" s="1" t="s">
        <v>29</v>
      </c>
      <c r="B86" s="7">
        <v>688</v>
      </c>
      <c r="C86" s="7">
        <v>645</v>
      </c>
      <c r="D86" s="7">
        <f>D65</f>
        <v>692</v>
      </c>
      <c r="E86" s="7">
        <f aca="true" t="shared" si="39" ref="E86:K86">E65</f>
        <v>674</v>
      </c>
      <c r="F86" s="7">
        <f t="shared" si="39"/>
        <v>611</v>
      </c>
      <c r="G86" s="7">
        <f t="shared" si="39"/>
        <v>585</v>
      </c>
      <c r="H86" s="7">
        <f t="shared" si="39"/>
        <v>611</v>
      </c>
      <c r="I86" s="7">
        <f t="shared" si="39"/>
        <v>585</v>
      </c>
      <c r="J86" s="7">
        <f t="shared" si="39"/>
        <v>611</v>
      </c>
      <c r="K86" s="7">
        <f t="shared" si="39"/>
        <v>585</v>
      </c>
      <c r="L86" s="7">
        <f t="shared" si="38"/>
        <v>0</v>
      </c>
      <c r="M86" s="7">
        <f t="shared" si="38"/>
        <v>0</v>
      </c>
      <c r="N86" s="7">
        <f t="shared" si="38"/>
        <v>0</v>
      </c>
      <c r="O86" s="7">
        <f t="shared" si="38"/>
        <v>0</v>
      </c>
    </row>
    <row r="87" spans="1:15" ht="15.75">
      <c r="A87" s="1" t="s">
        <v>30</v>
      </c>
      <c r="B87" s="9">
        <v>1572</v>
      </c>
      <c r="C87" s="9">
        <v>1466</v>
      </c>
      <c r="D87" s="9">
        <f>D73</f>
        <v>1772</v>
      </c>
      <c r="E87" s="9">
        <f aca="true" t="shared" si="40" ref="E87:K87">E73</f>
        <v>1669</v>
      </c>
      <c r="F87" s="9">
        <f t="shared" si="40"/>
        <v>1776</v>
      </c>
      <c r="G87" s="9">
        <f t="shared" si="40"/>
        <v>1723</v>
      </c>
      <c r="H87" s="9">
        <f t="shared" si="40"/>
        <v>1777</v>
      </c>
      <c r="I87" s="9">
        <f t="shared" si="40"/>
        <v>1729</v>
      </c>
      <c r="J87" s="9">
        <f t="shared" si="40"/>
        <v>1777</v>
      </c>
      <c r="K87" s="9">
        <f t="shared" si="40"/>
        <v>1734</v>
      </c>
      <c r="L87" s="7">
        <f t="shared" si="38"/>
        <v>1</v>
      </c>
      <c r="M87" s="7">
        <f t="shared" si="38"/>
        <v>6</v>
      </c>
      <c r="N87" s="7">
        <f t="shared" si="38"/>
        <v>0</v>
      </c>
      <c r="O87" s="7">
        <f t="shared" si="38"/>
        <v>5</v>
      </c>
    </row>
    <row r="88" spans="1:15" ht="16.5">
      <c r="A88" s="8" t="s">
        <v>38</v>
      </c>
      <c r="B88" s="10">
        <v>42401</v>
      </c>
      <c r="C88" s="10">
        <v>40794</v>
      </c>
      <c r="D88" s="10">
        <f>SUM(D85:D87)</f>
        <v>42961</v>
      </c>
      <c r="E88" s="10">
        <f aca="true" t="shared" si="41" ref="E88:K88">SUM(E85:E87)</f>
        <v>42167</v>
      </c>
      <c r="F88" s="10">
        <f t="shared" si="41"/>
        <v>43260</v>
      </c>
      <c r="G88" s="10">
        <f t="shared" si="41"/>
        <v>41098</v>
      </c>
      <c r="H88" s="10">
        <f t="shared" si="41"/>
        <v>44961</v>
      </c>
      <c r="I88" s="10">
        <f t="shared" si="41"/>
        <v>44123</v>
      </c>
      <c r="J88" s="10">
        <f t="shared" si="41"/>
        <v>47102</v>
      </c>
      <c r="K88" s="10">
        <f t="shared" si="41"/>
        <v>46240</v>
      </c>
      <c r="L88" s="10">
        <f>SUM(L85:L87)</f>
        <v>1701</v>
      </c>
      <c r="M88" s="10">
        <f>SUM(M85:M87)</f>
        <v>3025</v>
      </c>
      <c r="N88" s="10">
        <f>SUM(N85:N87)</f>
        <v>2141</v>
      </c>
      <c r="O88" s="10">
        <f>SUM(O85:O87)</f>
        <v>2117</v>
      </c>
    </row>
    <row r="89" spans="1:15" ht="16.5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6"/>
      <c r="O89" s="16"/>
    </row>
    <row r="91" spans="1:15" ht="15.75">
      <c r="A91" s="12" t="s">
        <v>31</v>
      </c>
      <c r="B91" s="11">
        <v>564</v>
      </c>
      <c r="C91" s="11">
        <v>758</v>
      </c>
      <c r="D91" s="11">
        <f>'[1]DHP Total OP-5'!$B$150</f>
        <v>519</v>
      </c>
      <c r="E91" s="11">
        <f>'[1]DHP Total OP-5'!$K$150</f>
        <v>733</v>
      </c>
      <c r="F91" s="11">
        <f>'[1]DHP Total OP-5'!$C$150</f>
        <v>503</v>
      </c>
      <c r="G91" s="11">
        <f>'[1]DHP Total OP-5'!$L$150</f>
        <v>755</v>
      </c>
      <c r="H91" s="11">
        <f>'[1]DHP Total OP-5'!$D$150</f>
        <v>500</v>
      </c>
      <c r="I91" s="11">
        <f>'[1]DHP Total OP-5'!$M$150</f>
        <v>752</v>
      </c>
      <c r="J91" s="11">
        <f>'[1]DHP Total OP-5'!$E$150</f>
        <v>500</v>
      </c>
      <c r="K91" s="11">
        <f>'[1]DHP Total OP-5'!$N$150</f>
        <v>752</v>
      </c>
      <c r="L91" s="7">
        <f>+H91-F91</f>
        <v>-3</v>
      </c>
      <c r="M91" s="7">
        <f>+I91-G91</f>
        <v>-3</v>
      </c>
      <c r="N91" s="7">
        <f>+J91-H91</f>
        <v>0</v>
      </c>
      <c r="O91" s="7">
        <f>+K91-I91</f>
        <v>0</v>
      </c>
    </row>
    <row r="93" spans="6:13" ht="16.5">
      <c r="F93" s="21"/>
      <c r="G93" s="22"/>
      <c r="H93" s="22"/>
      <c r="I93" s="22"/>
      <c r="J93" s="22"/>
      <c r="K93" s="22"/>
      <c r="L93" s="22"/>
      <c r="M93" s="22"/>
    </row>
    <row r="94" spans="1:13" ht="16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2:15" ht="12.75" customHeight="1">
      <c r="B95" s="18" t="s">
        <v>0</v>
      </c>
      <c r="C95" s="19"/>
      <c r="D95" s="18" t="s">
        <v>39</v>
      </c>
      <c r="E95" s="18"/>
      <c r="F95" s="18" t="s">
        <v>1</v>
      </c>
      <c r="G95" s="18"/>
      <c r="H95" s="18" t="s">
        <v>40</v>
      </c>
      <c r="I95" s="18"/>
      <c r="J95" s="18" t="s">
        <v>41</v>
      </c>
      <c r="K95" s="18"/>
      <c r="L95" s="18" t="s">
        <v>42</v>
      </c>
      <c r="M95" s="18"/>
      <c r="N95" s="20" t="s">
        <v>43</v>
      </c>
      <c r="O95" s="20"/>
    </row>
    <row r="96" spans="2:15" ht="15.75">
      <c r="B96" s="2" t="s">
        <v>2</v>
      </c>
      <c r="C96" s="2" t="s">
        <v>3</v>
      </c>
      <c r="D96" s="2" t="s">
        <v>2</v>
      </c>
      <c r="E96" s="2" t="s">
        <v>46</v>
      </c>
      <c r="F96" s="2" t="s">
        <v>2</v>
      </c>
      <c r="G96" s="2" t="s">
        <v>46</v>
      </c>
      <c r="H96" s="2" t="s">
        <v>2</v>
      </c>
      <c r="I96" s="2" t="s">
        <v>46</v>
      </c>
      <c r="J96" s="2" t="s">
        <v>2</v>
      </c>
      <c r="K96" s="2" t="s">
        <v>46</v>
      </c>
      <c r="L96" s="2" t="s">
        <v>2</v>
      </c>
      <c r="M96" s="2" t="s">
        <v>46</v>
      </c>
      <c r="N96" s="14" t="s">
        <v>2</v>
      </c>
      <c r="O96" s="2" t="s">
        <v>46</v>
      </c>
    </row>
    <row r="97" spans="2:15" ht="15.75">
      <c r="B97" s="3" t="s">
        <v>5</v>
      </c>
      <c r="C97" s="3" t="s">
        <v>5</v>
      </c>
      <c r="D97" s="3" t="s">
        <v>5</v>
      </c>
      <c r="E97" s="3" t="s">
        <v>47</v>
      </c>
      <c r="F97" s="3" t="s">
        <v>5</v>
      </c>
      <c r="G97" s="3" t="s">
        <v>47</v>
      </c>
      <c r="H97" s="3" t="s">
        <v>5</v>
      </c>
      <c r="I97" s="3" t="s">
        <v>47</v>
      </c>
      <c r="J97" s="3" t="s">
        <v>5</v>
      </c>
      <c r="K97" s="3" t="s">
        <v>47</v>
      </c>
      <c r="L97" s="3" t="s">
        <v>5</v>
      </c>
      <c r="M97" s="3" t="s">
        <v>47</v>
      </c>
      <c r="N97" s="15" t="s">
        <v>5</v>
      </c>
      <c r="O97" s="3" t="s">
        <v>47</v>
      </c>
    </row>
    <row r="98" spans="2:15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5"/>
      <c r="O98" s="15"/>
    </row>
    <row r="100" ht="16.5">
      <c r="A100" s="5" t="s">
        <v>49</v>
      </c>
    </row>
    <row r="101" ht="16.5">
      <c r="A101" s="5"/>
    </row>
    <row r="103" ht="16.5">
      <c r="A103" s="8" t="s">
        <v>44</v>
      </c>
    </row>
    <row r="105" spans="1:15" ht="15.75">
      <c r="A105" s="2" t="s">
        <v>32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7">
        <f aca="true" t="shared" si="42" ref="L105:O106">+H105-F105</f>
        <v>0</v>
      </c>
      <c r="M105" s="7">
        <f t="shared" si="42"/>
        <v>0</v>
      </c>
      <c r="N105" s="7">
        <f t="shared" si="42"/>
        <v>0</v>
      </c>
      <c r="O105" s="7">
        <f t="shared" si="42"/>
        <v>0</v>
      </c>
    </row>
    <row r="106" spans="1:15" ht="15.75">
      <c r="A106" s="2" t="s">
        <v>33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147</v>
      </c>
      <c r="I106" s="11">
        <v>147</v>
      </c>
      <c r="J106" s="11">
        <v>147</v>
      </c>
      <c r="K106" s="11">
        <v>147</v>
      </c>
      <c r="L106" s="7">
        <f t="shared" si="42"/>
        <v>147</v>
      </c>
      <c r="M106" s="7">
        <f t="shared" si="42"/>
        <v>147</v>
      </c>
      <c r="N106" s="7">
        <f t="shared" si="42"/>
        <v>0</v>
      </c>
      <c r="O106" s="7">
        <f t="shared" si="42"/>
        <v>0</v>
      </c>
    </row>
    <row r="111" ht="16.5">
      <c r="A111" s="8" t="s">
        <v>48</v>
      </c>
    </row>
    <row r="113" spans="1:15" ht="15.75">
      <c r="A113" s="2" t="s">
        <v>32</v>
      </c>
      <c r="B113" s="11">
        <v>26</v>
      </c>
      <c r="C113" s="11" t="e">
        <f>(+#REF!+B113)/2</f>
        <v>#REF!</v>
      </c>
      <c r="D113" s="11">
        <v>26</v>
      </c>
      <c r="E113" s="11">
        <v>0</v>
      </c>
      <c r="F113" s="11">
        <v>26</v>
      </c>
      <c r="G113" s="11">
        <v>0</v>
      </c>
      <c r="H113" s="11">
        <v>26</v>
      </c>
      <c r="I113" s="1">
        <v>0</v>
      </c>
      <c r="J113" s="11">
        <v>26</v>
      </c>
      <c r="K113" s="11">
        <v>0</v>
      </c>
      <c r="L113" s="7">
        <f aca="true" t="shared" si="43" ref="L113:O114">+H113-F113</f>
        <v>0</v>
      </c>
      <c r="M113" s="7">
        <f t="shared" si="43"/>
        <v>0</v>
      </c>
      <c r="N113" s="7">
        <f t="shared" si="43"/>
        <v>0</v>
      </c>
      <c r="O113" s="7">
        <f t="shared" si="43"/>
        <v>0</v>
      </c>
    </row>
    <row r="114" spans="1:15" ht="15.75">
      <c r="A114" s="2" t="s">
        <v>33</v>
      </c>
      <c r="B114" s="11">
        <v>59</v>
      </c>
      <c r="C114" s="11">
        <v>59</v>
      </c>
      <c r="D114" s="11">
        <f>'[2]TMA'!$C$35</f>
        <v>53</v>
      </c>
      <c r="E114" s="11">
        <f>'[2]TMA'!$L$35</f>
        <v>53</v>
      </c>
      <c r="F114" s="11">
        <f>'[2]TMA'!$D$35</f>
        <v>59</v>
      </c>
      <c r="G114" s="11">
        <f>'[2]TMA'!$M$35</f>
        <v>59</v>
      </c>
      <c r="H114" s="11">
        <f>'[2]TMA'!$E$35</f>
        <v>59</v>
      </c>
      <c r="I114" s="11">
        <f>'[2]TMA'!$N$35</f>
        <v>59</v>
      </c>
      <c r="J114" s="11">
        <f>'[2]TMA'!$F$35</f>
        <v>59</v>
      </c>
      <c r="K114" s="11">
        <f>'[2]TMA'!$O$35</f>
        <v>59</v>
      </c>
      <c r="L114" s="7">
        <f t="shared" si="43"/>
        <v>0</v>
      </c>
      <c r="M114" s="7">
        <f t="shared" si="43"/>
        <v>0</v>
      </c>
      <c r="N114" s="7">
        <f t="shared" si="43"/>
        <v>0</v>
      </c>
      <c r="O114" s="7">
        <f t="shared" si="43"/>
        <v>0</v>
      </c>
    </row>
    <row r="119" ht="16.5">
      <c r="A119" s="8" t="s">
        <v>34</v>
      </c>
    </row>
    <row r="121" spans="1:15" ht="15.75">
      <c r="A121" s="2" t="s">
        <v>32</v>
      </c>
      <c r="B121" s="11">
        <v>112</v>
      </c>
      <c r="C121" s="11" t="e">
        <f>(+#REF!+B121)/2</f>
        <v>#REF!</v>
      </c>
      <c r="D121" s="11">
        <v>119</v>
      </c>
      <c r="E121" s="11">
        <v>0</v>
      </c>
      <c r="F121" s="11">
        <v>116</v>
      </c>
      <c r="G121" s="11">
        <v>0</v>
      </c>
      <c r="H121" s="11">
        <v>108</v>
      </c>
      <c r="I121" s="11">
        <v>0</v>
      </c>
      <c r="J121" s="11">
        <v>108</v>
      </c>
      <c r="K121" s="11">
        <v>0</v>
      </c>
      <c r="L121" s="7">
        <f aca="true" t="shared" si="44" ref="L121:O122">+H121-F121</f>
        <v>-8</v>
      </c>
      <c r="M121" s="7">
        <f t="shared" si="44"/>
        <v>0</v>
      </c>
      <c r="N121" s="7">
        <f t="shared" si="44"/>
        <v>0</v>
      </c>
      <c r="O121" s="7">
        <f t="shared" si="44"/>
        <v>0</v>
      </c>
    </row>
    <row r="122" spans="1:15" ht="15.75">
      <c r="A122" s="2" t="s">
        <v>33</v>
      </c>
      <c r="B122" s="11">
        <v>237</v>
      </c>
      <c r="C122" s="11">
        <v>225</v>
      </c>
      <c r="D122" s="11">
        <f>'[2]Army'!$C$35</f>
        <v>215</v>
      </c>
      <c r="E122" s="11">
        <f>'[2]Army'!$L$35</f>
        <v>218</v>
      </c>
      <c r="F122" s="11">
        <f>'[2]Army'!$D$35</f>
        <v>245</v>
      </c>
      <c r="G122" s="11">
        <f>'[2]Army'!$M$35</f>
        <v>239</v>
      </c>
      <c r="H122" s="11">
        <f>'[2]Army'!$E$35</f>
        <v>253</v>
      </c>
      <c r="I122" s="11">
        <f>'[2]Army'!$N$35</f>
        <v>248</v>
      </c>
      <c r="J122" s="11">
        <f>'[2]Army'!$F$35</f>
        <v>253</v>
      </c>
      <c r="K122" s="11">
        <f>'[2]Army'!$O$35</f>
        <v>248</v>
      </c>
      <c r="L122" s="7">
        <f t="shared" si="44"/>
        <v>8</v>
      </c>
      <c r="M122" s="7">
        <f t="shared" si="44"/>
        <v>9</v>
      </c>
      <c r="N122" s="7">
        <f t="shared" si="44"/>
        <v>0</v>
      </c>
      <c r="O122" s="7">
        <f t="shared" si="44"/>
        <v>0</v>
      </c>
    </row>
    <row r="127" ht="16.5">
      <c r="A127" s="8" t="s">
        <v>35</v>
      </c>
    </row>
    <row r="129" spans="1:15" ht="15.75">
      <c r="A129" s="2" t="s">
        <v>32</v>
      </c>
      <c r="B129" s="11">
        <v>219</v>
      </c>
      <c r="C129" s="11">
        <v>0</v>
      </c>
      <c r="D129" s="11">
        <v>210</v>
      </c>
      <c r="E129" s="11">
        <v>0</v>
      </c>
      <c r="F129" s="11">
        <v>219</v>
      </c>
      <c r="G129" s="11">
        <v>0</v>
      </c>
      <c r="H129" s="11">
        <v>211</v>
      </c>
      <c r="I129" s="11">
        <v>0</v>
      </c>
      <c r="J129" s="11">
        <v>211</v>
      </c>
      <c r="K129" s="11">
        <v>0</v>
      </c>
      <c r="L129" s="7">
        <f aca="true" t="shared" si="45" ref="L129:O130">+H129-F129</f>
        <v>-8</v>
      </c>
      <c r="M129" s="7">
        <f t="shared" si="45"/>
        <v>0</v>
      </c>
      <c r="N129" s="7">
        <f t="shared" si="45"/>
        <v>0</v>
      </c>
      <c r="O129" s="7">
        <f t="shared" si="45"/>
        <v>0</v>
      </c>
    </row>
    <row r="130" spans="1:15" ht="15.75">
      <c r="A130" s="2" t="s">
        <v>33</v>
      </c>
      <c r="B130" s="11">
        <v>167</v>
      </c>
      <c r="C130" s="11">
        <v>166</v>
      </c>
      <c r="D130" s="11">
        <f>'[2]Navy'!$C$35</f>
        <v>172</v>
      </c>
      <c r="E130" s="11">
        <f>'[2]Navy'!$L$35</f>
        <v>172</v>
      </c>
      <c r="F130" s="11">
        <f>'[2]Navy'!$D$35</f>
        <v>168</v>
      </c>
      <c r="G130" s="11">
        <f>'[2]Navy'!$M$35</f>
        <v>164</v>
      </c>
      <c r="H130" s="11">
        <f>'[2]Navy'!$E$35</f>
        <v>169</v>
      </c>
      <c r="I130" s="11">
        <f>'[2]Navy'!$N$35</f>
        <v>166</v>
      </c>
      <c r="J130" s="11">
        <f>'[2]Navy'!$F$35</f>
        <v>169</v>
      </c>
      <c r="K130" s="11">
        <f>'[2]Navy'!$O$35</f>
        <v>166</v>
      </c>
      <c r="L130" s="7">
        <f t="shared" si="45"/>
        <v>1</v>
      </c>
      <c r="M130" s="7">
        <f t="shared" si="45"/>
        <v>2</v>
      </c>
      <c r="N130" s="7">
        <f t="shared" si="45"/>
        <v>0</v>
      </c>
      <c r="O130" s="7">
        <f t="shared" si="45"/>
        <v>0</v>
      </c>
    </row>
    <row r="135" ht="16.5">
      <c r="A135" s="8" t="s">
        <v>36</v>
      </c>
    </row>
    <row r="137" spans="1:15" ht="15.75">
      <c r="A137" s="2" t="s">
        <v>32</v>
      </c>
      <c r="B137" s="11">
        <v>467</v>
      </c>
      <c r="C137" s="11">
        <v>0</v>
      </c>
      <c r="D137" s="11">
        <v>437</v>
      </c>
      <c r="E137" s="11">
        <v>0</v>
      </c>
      <c r="F137" s="11">
        <v>399</v>
      </c>
      <c r="G137" s="11">
        <v>0</v>
      </c>
      <c r="H137" s="11">
        <v>399</v>
      </c>
      <c r="I137" s="11">
        <v>0</v>
      </c>
      <c r="J137" s="11">
        <v>399</v>
      </c>
      <c r="K137" s="11">
        <v>0</v>
      </c>
      <c r="L137" s="7">
        <f aca="true" t="shared" si="46" ref="L137:O138">+H137-F137</f>
        <v>0</v>
      </c>
      <c r="M137" s="7">
        <f t="shared" si="46"/>
        <v>0</v>
      </c>
      <c r="N137" s="7">
        <f t="shared" si="46"/>
        <v>0</v>
      </c>
      <c r="O137" s="7">
        <f t="shared" si="46"/>
        <v>0</v>
      </c>
    </row>
    <row r="138" spans="1:15" ht="15.75">
      <c r="A138" s="2" t="s">
        <v>33</v>
      </c>
      <c r="B138" s="11">
        <v>80</v>
      </c>
      <c r="C138" s="11">
        <v>78</v>
      </c>
      <c r="D138" s="11">
        <f>'[2]Air Force'!$C$35</f>
        <v>100</v>
      </c>
      <c r="E138" s="11">
        <f>'[2]Air Force'!$L$35</f>
        <v>100</v>
      </c>
      <c r="F138" s="11">
        <f>'[2]Air Force'!$D$35</f>
        <v>104</v>
      </c>
      <c r="G138" s="11">
        <f>'[2]Air Force'!$M$35</f>
        <v>104</v>
      </c>
      <c r="H138" s="11">
        <f>'[2]Air Force'!$E$35</f>
        <v>104</v>
      </c>
      <c r="I138" s="11">
        <f>'[2]Air Force'!$N$35</f>
        <v>104</v>
      </c>
      <c r="J138" s="11">
        <f>'[2]Air Force'!$F$35</f>
        <v>104</v>
      </c>
      <c r="K138" s="11">
        <f>'[2]Air Force'!$O$35</f>
        <v>104</v>
      </c>
      <c r="L138" s="7">
        <f t="shared" si="46"/>
        <v>0</v>
      </c>
      <c r="M138" s="7">
        <f t="shared" si="46"/>
        <v>0</v>
      </c>
      <c r="N138" s="7">
        <f t="shared" si="46"/>
        <v>0</v>
      </c>
      <c r="O138" s="7">
        <f t="shared" si="46"/>
        <v>0</v>
      </c>
    </row>
    <row r="143" ht="12" customHeight="1"/>
    <row r="144" spans="6:13" ht="16.5">
      <c r="F144" s="21"/>
      <c r="G144" s="22"/>
      <c r="H144" s="22"/>
      <c r="I144" s="22"/>
      <c r="J144" s="22"/>
      <c r="K144" s="22"/>
      <c r="L144" s="22"/>
      <c r="M144" s="22"/>
    </row>
    <row r="145" spans="12:15" ht="15.75">
      <c r="L145" s="22"/>
      <c r="M145" s="22"/>
      <c r="N145" s="23"/>
      <c r="O145" s="23"/>
    </row>
  </sheetData>
  <mergeCells count="25">
    <mergeCell ref="N145:O145"/>
    <mergeCell ref="L95:M95"/>
    <mergeCell ref="F144:M144"/>
    <mergeCell ref="L145:M145"/>
    <mergeCell ref="H95:I95"/>
    <mergeCell ref="N2:O2"/>
    <mergeCell ref="N47:O47"/>
    <mergeCell ref="N95:O95"/>
    <mergeCell ref="L2:M2"/>
    <mergeCell ref="F93:M93"/>
    <mergeCell ref="L47:M47"/>
    <mergeCell ref="B95:C95"/>
    <mergeCell ref="D95:E95"/>
    <mergeCell ref="F95:G95"/>
    <mergeCell ref="J95:K95"/>
    <mergeCell ref="B47:C47"/>
    <mergeCell ref="J47:K47"/>
    <mergeCell ref="B2:C2"/>
    <mergeCell ref="D2:E2"/>
    <mergeCell ref="F2:G2"/>
    <mergeCell ref="H2:I2"/>
    <mergeCell ref="J2:K2"/>
    <mergeCell ref="D47:E47"/>
    <mergeCell ref="F47:G47"/>
    <mergeCell ref="H47:I47"/>
  </mergeCells>
  <printOptions horizontalCentered="1"/>
  <pageMargins left="0.8" right="0.8" top="1.25" bottom="1" header="0.75" footer="0.5"/>
  <pageSetup horizontalDpi="300" verticalDpi="300" orientation="landscape" scale="53" r:id="rId1"/>
  <headerFooter alignWithMargins="0">
    <oddHeader>&amp;C&amp;"Courier New,Bold"&amp;12Defense Health Program
Fiscal Year (FY) 2006/FY 2007 Budget Estimates Submission
Personnel Summary</oddHeader>
    <oddFooter>&amp;R&amp;"Courier New,Regular"&amp;12Exhibit PB-11A, Personnel Summary
(Page &amp;P of &amp;N)</oddFooter>
  </headerFooter>
  <rowBreaks count="2" manualBreakCount="2">
    <brk id="45" max="14" man="1"/>
    <brk id="9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DoD - Health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njohnson</dc:creator>
  <cp:keywords/>
  <dc:description/>
  <cp:lastModifiedBy>njohnson</cp:lastModifiedBy>
  <cp:lastPrinted>2005-02-22T17:29:47Z</cp:lastPrinted>
  <dcterms:created xsi:type="dcterms:W3CDTF">2002-08-22T23:02:38Z</dcterms:created>
  <dcterms:modified xsi:type="dcterms:W3CDTF">2005-02-22T17:30:02Z</dcterms:modified>
  <cp:category/>
  <cp:version/>
  <cp:contentType/>
  <cp:contentStatus/>
</cp:coreProperties>
</file>