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45" windowWidth="850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<sst xmlns="http://schemas.openxmlformats.org/spreadsheetml/2006/main" count="210" uniqueCount="64">
  <si>
    <t>Date</t>
  </si>
  <si>
    <t>Dissolved Oxygen (mg/l)</t>
  </si>
  <si>
    <t>PH (S.U.)</t>
  </si>
  <si>
    <t>Fecal Coliform (#/100ml)</t>
  </si>
  <si>
    <t>Water Temp. (deg C)</t>
  </si>
  <si>
    <t>Secchi Disc (m)</t>
  </si>
  <si>
    <t>Alkalinity (mg/l)</t>
  </si>
  <si>
    <t>Chloride (mg/l)</t>
  </si>
  <si>
    <t>Sulfate (mg/l)</t>
  </si>
  <si>
    <t>BOD (mg/l)</t>
  </si>
  <si>
    <t>Ammonia as N (mg/l)</t>
  </si>
  <si>
    <t>nd</t>
  </si>
  <si>
    <t>&gt;45</t>
  </si>
  <si>
    <t>&gt;14</t>
  </si>
  <si>
    <t>&gt;30</t>
  </si>
  <si>
    <t>&lt;1</t>
  </si>
  <si>
    <t>&lt;.05</t>
  </si>
  <si>
    <t>&lt;.1</t>
  </si>
  <si>
    <t>&lt;.06</t>
  </si>
  <si>
    <t>&gt;7</t>
  </si>
  <si>
    <t>&gt;4</t>
  </si>
  <si>
    <t>Standard</t>
  </si>
  <si>
    <t>Average</t>
  </si>
  <si>
    <t>6.5 - 9.0</t>
  </si>
  <si>
    <t>Flow (ft3/sec)</t>
  </si>
  <si>
    <t>&lt;3.3</t>
  </si>
  <si>
    <t>&gt;3.3</t>
  </si>
  <si>
    <t>&lt;.01</t>
  </si>
  <si>
    <t>&lt;4</t>
  </si>
  <si>
    <t>&lt;.02</t>
  </si>
  <si>
    <t>E. Coli</t>
  </si>
  <si>
    <t>&lt;10</t>
  </si>
  <si>
    <t>&lt;0.02</t>
  </si>
  <si>
    <t>&gt;2419.17</t>
  </si>
  <si>
    <t>&lt;0.06</t>
  </si>
  <si>
    <t>&lt;3</t>
  </si>
  <si>
    <t>&lt;5</t>
  </si>
  <si>
    <t>&lt;0.03</t>
  </si>
  <si>
    <t>&lt;0.05</t>
  </si>
  <si>
    <t>&gt;500</t>
  </si>
  <si>
    <t>&lt;7</t>
  </si>
  <si>
    <t>Water Depth (m)</t>
  </si>
  <si>
    <t>Days Since Last Precip</t>
  </si>
  <si>
    <t>Air Temp (deg C)</t>
  </si>
  <si>
    <t>&lt;0.1</t>
  </si>
  <si>
    <t>Total Dissolved Solids (mg/l)</t>
  </si>
  <si>
    <t>Kjeldahl-N</t>
  </si>
  <si>
    <t>Total Phosphorus (mg/l)</t>
  </si>
  <si>
    <t>Ortho-Phosphorus (mg/l)</t>
  </si>
  <si>
    <t>Specific Conductance (S/cm)</t>
  </si>
  <si>
    <t>Total Suspended Solids (mg/l)</t>
  </si>
  <si>
    <t>Volatile Suspended Solids (mg/l)</t>
  </si>
  <si>
    <t>Total Organic Carbon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</si>
  <si>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</si>
  <si>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</si>
  <si>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</si>
  <si>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</si>
  <si>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</si>
  <si>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</si>
  <si>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Nitrate + Nitrite (mg/l)</t>
  </si>
  <si>
    <t>Total Hardness (mg/l)</t>
  </si>
  <si>
    <t>Chlorophyll-a (ug/l)</t>
  </si>
  <si>
    <t>Pheophytin-a (ug/l)</t>
  </si>
  <si>
    <t>&lt;2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</si>
</sst>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1" xfId="19" applyNumberFormat="1" applyFont="1" applyFill="1" applyBorder="1" applyAlignment="1" applyProtection="1">
      <alignment horizontal="right" wrapText="1"/>
      <protection locked="0"/>
    </xf>
    <xf numFmtId="0" fontId="1" fillId="0" borderId="0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  <xf numFmtId="14" fontId="1" fillId="0" borderId="0" xfId="19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" xfId="19" applyNumberFormat="1" applyFont="1" applyFill="1" applyBorder="1" applyAlignment="1">
      <alignment horizontal="right" wrapText="1"/>
      <protection/>
    </xf>
    <xf numFmtId="2" fontId="1" fillId="0" borderId="0" xfId="19" applyNumberFormat="1" applyFont="1" applyFill="1" applyBorder="1" applyAlignment="1">
      <alignment horizontal="right" wrapText="1"/>
      <protection/>
    </xf>
    <xf numFmtId="2" fontId="0" fillId="0" borderId="1" xfId="0" applyNumberFormat="1" applyBorder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7"/>
  <sheetViews>
    <sheetView tabSelected="1" workbookViewId="0" topLeftCell="A1">
      <pane xSplit="1" ySplit="1" topLeftCell="B9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04" sqref="A104"/>
    </sheetView>
  </sheetViews>
  <sheetFormatPr defaultColWidth="9.140625" defaultRowHeight="12.75"/>
  <cols>
    <col min="1" max="1" width="11.00390625" style="1" customWidth="1"/>
    <col min="2" max="2" width="7.7109375" style="9" bestFit="1" customWidth="1"/>
    <col min="3" max="3" width="6.00390625" style="9" bestFit="1" customWidth="1"/>
    <col min="4" max="4" width="6.28125" style="9" bestFit="1" customWidth="1"/>
    <col min="5" max="6" width="7.28125" style="9" bestFit="1" customWidth="1"/>
    <col min="7" max="7" width="8.7109375" style="9" bestFit="1" customWidth="1"/>
    <col min="8" max="8" width="7.8515625" style="9" bestFit="1" customWidth="1"/>
    <col min="9" max="9" width="6.7109375" style="9" bestFit="1" customWidth="1"/>
    <col min="10" max="10" width="8.8515625" style="9" customWidth="1"/>
    <col min="11" max="11" width="7.8515625" style="9" customWidth="1"/>
    <col min="12" max="12" width="11.7109375" style="9" customWidth="1"/>
    <col min="13" max="13" width="7.7109375" style="9" bestFit="1" customWidth="1"/>
    <col min="14" max="14" width="6.57421875" style="9" bestFit="1" customWidth="1"/>
    <col min="15" max="15" width="8.421875" style="9" customWidth="1"/>
    <col min="16" max="16" width="8.7109375" style="9" bestFit="1" customWidth="1"/>
    <col min="17" max="17" width="5.7109375" style="9" bestFit="1" customWidth="1"/>
    <col min="18" max="19" width="10.140625" style="9" bestFit="1" customWidth="1"/>
    <col min="20" max="20" width="8.8515625" style="9" customWidth="1"/>
    <col min="21" max="21" width="7.421875" style="9" bestFit="1" customWidth="1"/>
    <col min="22" max="22" width="8.57421875" style="9" bestFit="1" customWidth="1"/>
    <col min="23" max="23" width="7.8515625" style="9" bestFit="1" customWidth="1"/>
    <col min="24" max="24" width="7.7109375" style="9" customWidth="1"/>
    <col min="25" max="25" width="10.7109375" style="9" customWidth="1"/>
    <col min="26" max="26" width="10.7109375" style="9" bestFit="1" customWidth="1"/>
    <col min="27" max="27" width="11.00390625" style="9" customWidth="1"/>
    <col min="28" max="28" width="10.00390625" style="9" customWidth="1"/>
    <col min="29" max="29" width="7.57421875" style="9" bestFit="1" customWidth="1"/>
    <col min="30" max="30" width="10.28125" style="9" bestFit="1" customWidth="1"/>
    <col min="31" max="31" width="9.7109375" style="9" customWidth="1"/>
    <col min="32" max="32" width="7.140625" style="9" bestFit="1" customWidth="1"/>
    <col min="33" max="33" width="7.57421875" style="9" bestFit="1" customWidth="1"/>
    <col min="34" max="34" width="5.7109375" style="9" bestFit="1" customWidth="1"/>
    <col min="41" max="41" width="9.7109375" style="0" customWidth="1"/>
    <col min="46" max="46" width="10.8515625" style="0" customWidth="1"/>
  </cols>
  <sheetData>
    <row r="1" spans="1:34" s="17" customFormat="1" ht="55.5" customHeight="1">
      <c r="A1" s="16" t="s">
        <v>0</v>
      </c>
      <c r="B1" s="17" t="s">
        <v>24</v>
      </c>
      <c r="C1" s="17" t="s">
        <v>41</v>
      </c>
      <c r="D1" s="17" t="s">
        <v>42</v>
      </c>
      <c r="E1" s="17" t="s">
        <v>43</v>
      </c>
      <c r="F1" s="17" t="s">
        <v>4</v>
      </c>
      <c r="G1" s="17" t="s">
        <v>1</v>
      </c>
      <c r="H1" s="17" t="s">
        <v>2</v>
      </c>
      <c r="I1" s="17" t="s">
        <v>5</v>
      </c>
      <c r="J1" s="17" t="s">
        <v>3</v>
      </c>
      <c r="K1" s="17" t="s">
        <v>30</v>
      </c>
      <c r="L1" s="17" t="s">
        <v>49</v>
      </c>
      <c r="M1" s="17" t="s">
        <v>7</v>
      </c>
      <c r="N1" s="17" t="s">
        <v>8</v>
      </c>
      <c r="O1" s="17" t="s">
        <v>6</v>
      </c>
      <c r="P1" s="17" t="s">
        <v>60</v>
      </c>
      <c r="Q1" s="17" t="s">
        <v>9</v>
      </c>
      <c r="R1" s="17" t="s">
        <v>50</v>
      </c>
      <c r="S1" s="17" t="s">
        <v>51</v>
      </c>
      <c r="T1" s="17" t="s">
        <v>45</v>
      </c>
      <c r="U1" s="17" t="s">
        <v>52</v>
      </c>
      <c r="V1" s="17" t="s">
        <v>10</v>
      </c>
      <c r="W1" s="17" t="s">
        <v>59</v>
      </c>
      <c r="X1" s="17" t="s">
        <v>46</v>
      </c>
      <c r="Y1" s="18" t="s">
        <v>47</v>
      </c>
      <c r="Z1" s="18" t="s">
        <v>48</v>
      </c>
      <c r="AA1" s="17" t="s">
        <v>61</v>
      </c>
      <c r="AB1" s="17" t="s">
        <v>62</v>
      </c>
      <c r="AC1" s="17" t="s">
        <v>53</v>
      </c>
      <c r="AD1" s="17" t="s">
        <v>54</v>
      </c>
      <c r="AE1" s="17" t="s">
        <v>55</v>
      </c>
      <c r="AF1" s="17" t="s">
        <v>56</v>
      </c>
      <c r="AG1" s="17" t="s">
        <v>57</v>
      </c>
      <c r="AH1" s="17" t="s">
        <v>58</v>
      </c>
    </row>
    <row r="2" spans="1:12" ht="12.75">
      <c r="A2" s="1">
        <v>34857</v>
      </c>
      <c r="F2" s="19">
        <v>28.3</v>
      </c>
      <c r="G2" s="10">
        <v>4.9</v>
      </c>
      <c r="H2" s="19">
        <v>7.9</v>
      </c>
      <c r="L2" s="9">
        <v>1130</v>
      </c>
    </row>
    <row r="3" spans="1:12" ht="12.75">
      <c r="A3" s="1">
        <v>35452</v>
      </c>
      <c r="B3" s="10">
        <f>44.5*35.31467</f>
        <v>1571.502815</v>
      </c>
      <c r="F3" s="19">
        <v>12.2</v>
      </c>
      <c r="G3" s="10">
        <v>12.9</v>
      </c>
      <c r="H3" s="19">
        <v>8.3</v>
      </c>
      <c r="I3" s="9">
        <v>0.5</v>
      </c>
      <c r="J3" s="9">
        <v>1200</v>
      </c>
      <c r="L3" s="9">
        <v>2193</v>
      </c>
    </row>
    <row r="4" spans="1:25" ht="12.75">
      <c r="A4" s="1">
        <v>35480</v>
      </c>
      <c r="B4" s="10">
        <f>39.6*35.31467</f>
        <v>1398.460932</v>
      </c>
      <c r="F4" s="19">
        <v>16.6</v>
      </c>
      <c r="G4" s="10">
        <v>7.3</v>
      </c>
      <c r="H4" s="19">
        <v>7.7</v>
      </c>
      <c r="I4" s="9">
        <v>0.26</v>
      </c>
      <c r="J4" s="9">
        <v>1860</v>
      </c>
      <c r="L4" s="9">
        <v>1316</v>
      </c>
      <c r="M4" s="9">
        <v>172</v>
      </c>
      <c r="N4" s="9">
        <v>253</v>
      </c>
      <c r="O4" s="9">
        <v>144</v>
      </c>
      <c r="Q4" s="9">
        <v>14</v>
      </c>
      <c r="R4" s="9">
        <v>88</v>
      </c>
      <c r="S4" s="9">
        <v>32</v>
      </c>
      <c r="T4" s="9">
        <v>780</v>
      </c>
      <c r="U4" s="9">
        <v>2.2</v>
      </c>
      <c r="V4" s="9">
        <v>0.244</v>
      </c>
      <c r="Y4" s="9">
        <v>1.27</v>
      </c>
    </row>
    <row r="5" spans="1:12" ht="12.75">
      <c r="A5" s="1">
        <v>35508</v>
      </c>
      <c r="B5" s="10">
        <f>52.7*35.31467</f>
        <v>1861.0831090000001</v>
      </c>
      <c r="F5" s="19">
        <v>19.1</v>
      </c>
      <c r="G5" s="10">
        <v>6.2</v>
      </c>
      <c r="H5" s="19">
        <v>7.6</v>
      </c>
      <c r="I5" s="9">
        <v>0.17</v>
      </c>
      <c r="J5" s="9">
        <v>75000</v>
      </c>
      <c r="L5" s="9">
        <v>938</v>
      </c>
    </row>
    <row r="6" spans="1:12" ht="12.75">
      <c r="A6" s="1">
        <v>35543</v>
      </c>
      <c r="B6" s="10">
        <f>13.3*35.31467</f>
        <v>469.685111</v>
      </c>
      <c r="F6" s="19">
        <v>24.9</v>
      </c>
      <c r="G6" s="10">
        <v>7.2</v>
      </c>
      <c r="H6" s="19">
        <v>8.1</v>
      </c>
      <c r="I6" s="9">
        <v>0.25</v>
      </c>
      <c r="J6" s="9">
        <v>1000</v>
      </c>
      <c r="L6" s="9">
        <v>1225</v>
      </c>
    </row>
    <row r="7" spans="1:25" ht="12.75">
      <c r="A7" s="1">
        <v>35571</v>
      </c>
      <c r="B7" s="10">
        <f>41.8*35.31467</f>
        <v>1476.153206</v>
      </c>
      <c r="F7" s="19">
        <v>27.6</v>
      </c>
      <c r="G7" s="10">
        <v>6.3</v>
      </c>
      <c r="H7" s="19">
        <v>7.8</v>
      </c>
      <c r="I7" s="9">
        <v>0.17</v>
      </c>
      <c r="J7" s="9">
        <v>2000</v>
      </c>
      <c r="L7" s="9">
        <v>1024</v>
      </c>
      <c r="M7" s="9">
        <v>123</v>
      </c>
      <c r="N7" s="9">
        <v>185</v>
      </c>
      <c r="O7" s="9">
        <v>122</v>
      </c>
      <c r="Q7" s="9">
        <v>8</v>
      </c>
      <c r="R7" s="9">
        <v>90</v>
      </c>
      <c r="S7" s="9">
        <v>24</v>
      </c>
      <c r="T7" s="9">
        <v>660</v>
      </c>
      <c r="U7" s="9">
        <v>3.3</v>
      </c>
      <c r="V7" s="9">
        <v>0.244</v>
      </c>
      <c r="Y7" s="9">
        <v>0.44</v>
      </c>
    </row>
    <row r="8" spans="1:25" ht="12.75">
      <c r="A8" s="1">
        <v>35599</v>
      </c>
      <c r="B8" s="10">
        <f>59*35.31467</f>
        <v>2083.56553</v>
      </c>
      <c r="F8" s="19">
        <v>28.6</v>
      </c>
      <c r="G8" s="10">
        <v>5.9</v>
      </c>
      <c r="H8" s="19">
        <v>7.6</v>
      </c>
      <c r="I8" s="9">
        <v>0.08</v>
      </c>
      <c r="J8" s="9">
        <v>17000</v>
      </c>
      <c r="L8" s="9">
        <v>605</v>
      </c>
      <c r="M8" s="9">
        <v>64</v>
      </c>
      <c r="N8" s="9">
        <v>95</v>
      </c>
      <c r="O8" s="9">
        <v>100</v>
      </c>
      <c r="Q8" s="9">
        <v>10</v>
      </c>
      <c r="R8" s="9">
        <v>440</v>
      </c>
      <c r="S8" s="9">
        <v>30</v>
      </c>
      <c r="T8" s="9">
        <v>520</v>
      </c>
      <c r="U8" s="9">
        <v>2.8</v>
      </c>
      <c r="V8" s="9">
        <v>0.244</v>
      </c>
      <c r="Y8" s="9">
        <v>0.44</v>
      </c>
    </row>
    <row r="9" spans="1:12" ht="12.75">
      <c r="A9" s="1">
        <v>35639</v>
      </c>
      <c r="B9" s="10">
        <f>27.5*35.31467</f>
        <v>971.153425</v>
      </c>
      <c r="F9" s="19">
        <v>29.9</v>
      </c>
      <c r="G9" s="10">
        <v>6.7</v>
      </c>
      <c r="H9" s="19">
        <v>7.9</v>
      </c>
      <c r="I9" s="9">
        <v>0.3</v>
      </c>
      <c r="J9" s="9">
        <v>465</v>
      </c>
      <c r="L9" s="9">
        <v>1090</v>
      </c>
    </row>
    <row r="10" spans="1:25" ht="12.75">
      <c r="A10" s="1">
        <v>35662</v>
      </c>
      <c r="B10" s="10">
        <f>26.6*35.31467</f>
        <v>939.370222</v>
      </c>
      <c r="F10" s="19">
        <v>29</v>
      </c>
      <c r="G10" s="10">
        <v>5.6</v>
      </c>
      <c r="H10" s="19">
        <v>7.7</v>
      </c>
      <c r="I10" s="9">
        <v>0.17</v>
      </c>
      <c r="J10" s="9">
        <v>150</v>
      </c>
      <c r="L10" s="9">
        <v>1238</v>
      </c>
      <c r="M10" s="9">
        <v>170</v>
      </c>
      <c r="N10" s="9">
        <v>216</v>
      </c>
      <c r="O10" s="9">
        <v>136</v>
      </c>
      <c r="Q10" s="9">
        <v>7</v>
      </c>
      <c r="R10" s="9">
        <v>78</v>
      </c>
      <c r="S10" s="9" t="s">
        <v>11</v>
      </c>
      <c r="T10" s="9">
        <v>730</v>
      </c>
      <c r="U10" s="9">
        <v>2.2</v>
      </c>
      <c r="V10" s="9">
        <v>0.122</v>
      </c>
      <c r="Y10" s="9">
        <v>0.005</v>
      </c>
    </row>
    <row r="11" spans="1:25" ht="12.75">
      <c r="A11" s="1">
        <v>35690</v>
      </c>
      <c r="B11" s="10">
        <f>34.7*35.31467</f>
        <v>1225.419049</v>
      </c>
      <c r="F11" s="19">
        <v>28.6</v>
      </c>
      <c r="G11" s="10">
        <v>6</v>
      </c>
      <c r="H11" s="19">
        <v>7.9</v>
      </c>
      <c r="I11" s="9">
        <v>0.2</v>
      </c>
      <c r="J11" s="9">
        <v>300</v>
      </c>
      <c r="L11" s="9">
        <v>1263</v>
      </c>
      <c r="M11" s="9">
        <v>176</v>
      </c>
      <c r="N11" s="9">
        <v>233</v>
      </c>
      <c r="O11" s="9">
        <v>132</v>
      </c>
      <c r="Q11" s="9">
        <v>2</v>
      </c>
      <c r="R11" s="9">
        <v>52</v>
      </c>
      <c r="S11" s="9" t="s">
        <v>11</v>
      </c>
      <c r="T11" s="9">
        <v>731</v>
      </c>
      <c r="U11" s="9">
        <v>1.9</v>
      </c>
      <c r="V11" s="9">
        <v>0.244</v>
      </c>
      <c r="Y11" s="9">
        <v>0.29</v>
      </c>
    </row>
    <row r="12" spans="1:25" ht="12.75">
      <c r="A12" s="1">
        <v>35753</v>
      </c>
      <c r="B12" s="10">
        <f>44.2*35.31467</f>
        <v>1560.908414</v>
      </c>
      <c r="F12" s="19">
        <v>13.3</v>
      </c>
      <c r="G12" s="10">
        <v>9.5</v>
      </c>
      <c r="H12" s="19">
        <v>8.1</v>
      </c>
      <c r="I12" s="9">
        <v>0.35</v>
      </c>
      <c r="J12" s="9">
        <v>4200</v>
      </c>
      <c r="L12" s="9">
        <v>1052</v>
      </c>
      <c r="M12" s="9">
        <v>138</v>
      </c>
      <c r="N12" s="9">
        <v>194</v>
      </c>
      <c r="O12" s="9">
        <v>144</v>
      </c>
      <c r="Q12" s="9">
        <v>3</v>
      </c>
      <c r="R12" s="9">
        <v>38</v>
      </c>
      <c r="S12" s="9" t="s">
        <v>11</v>
      </c>
      <c r="T12" s="9">
        <v>654</v>
      </c>
      <c r="U12" s="9">
        <v>3.8</v>
      </c>
      <c r="V12" s="9">
        <v>0.122</v>
      </c>
      <c r="Y12" s="9">
        <v>0.01</v>
      </c>
    </row>
    <row r="13" spans="1:25" ht="12.75">
      <c r="A13" s="1">
        <v>35774</v>
      </c>
      <c r="B13" s="10">
        <f>41.9*35.31467</f>
        <v>1479.684673</v>
      </c>
      <c r="F13" s="19">
        <v>15.6</v>
      </c>
      <c r="G13" s="10">
        <v>8.4</v>
      </c>
      <c r="H13" s="19">
        <v>7.9</v>
      </c>
      <c r="I13" s="9">
        <v>0.34</v>
      </c>
      <c r="J13" s="9">
        <v>1000</v>
      </c>
      <c r="L13" s="9">
        <v>905</v>
      </c>
      <c r="M13" s="9">
        <v>144</v>
      </c>
      <c r="N13" s="9">
        <v>202</v>
      </c>
      <c r="O13" s="9">
        <v>136</v>
      </c>
      <c r="Q13" s="9">
        <v>2</v>
      </c>
      <c r="R13" s="9">
        <v>50</v>
      </c>
      <c r="S13" s="9" t="s">
        <v>11</v>
      </c>
      <c r="T13" s="9">
        <v>702</v>
      </c>
      <c r="U13" s="9">
        <v>2.3</v>
      </c>
      <c r="V13" s="9">
        <v>0.244</v>
      </c>
      <c r="Y13" s="9">
        <v>0.212</v>
      </c>
    </row>
    <row r="14" spans="1:12" ht="12.75">
      <c r="A14" s="1">
        <v>35810</v>
      </c>
      <c r="B14" s="10">
        <v>173</v>
      </c>
      <c r="F14" s="19">
        <v>16.9</v>
      </c>
      <c r="G14" s="10">
        <v>8</v>
      </c>
      <c r="H14" s="19">
        <v>8.2</v>
      </c>
      <c r="I14" s="9">
        <v>0.4</v>
      </c>
      <c r="J14" s="9">
        <v>560</v>
      </c>
      <c r="L14" s="9">
        <v>1145</v>
      </c>
    </row>
    <row r="15" spans="1:28" ht="12.75">
      <c r="A15" s="1">
        <v>35838</v>
      </c>
      <c r="B15" s="10">
        <v>1413</v>
      </c>
      <c r="F15" s="19">
        <v>17.3</v>
      </c>
      <c r="G15" s="10">
        <v>8</v>
      </c>
      <c r="H15" s="19">
        <v>9.1</v>
      </c>
      <c r="I15" s="9">
        <v>0.4</v>
      </c>
      <c r="J15" s="9">
        <v>800</v>
      </c>
      <c r="L15" s="9">
        <v>1230</v>
      </c>
      <c r="M15" s="9">
        <v>143</v>
      </c>
      <c r="N15" s="9">
        <v>226</v>
      </c>
      <c r="O15" s="9">
        <v>133</v>
      </c>
      <c r="R15" s="9">
        <v>75</v>
      </c>
      <c r="S15" s="9">
        <v>7</v>
      </c>
      <c r="T15" s="9">
        <v>736</v>
      </c>
      <c r="U15" s="9">
        <v>6</v>
      </c>
      <c r="V15" s="9">
        <v>0.07</v>
      </c>
      <c r="W15" s="9">
        <v>1.21</v>
      </c>
      <c r="X15" s="9">
        <v>0.79</v>
      </c>
      <c r="Y15" s="9">
        <v>0.27</v>
      </c>
      <c r="Z15" s="9">
        <v>0.299</v>
      </c>
      <c r="AA15" s="9">
        <v>3.07</v>
      </c>
      <c r="AB15" s="9">
        <v>1</v>
      </c>
    </row>
    <row r="16" spans="1:12" ht="12.75">
      <c r="A16" s="1">
        <v>36095</v>
      </c>
      <c r="B16" s="10">
        <v>766</v>
      </c>
      <c r="F16" s="19">
        <v>24.2</v>
      </c>
      <c r="G16" s="10">
        <v>7.9</v>
      </c>
      <c r="H16" s="19">
        <v>8.4</v>
      </c>
      <c r="I16" s="9">
        <v>0.25</v>
      </c>
      <c r="J16" s="9">
        <v>320</v>
      </c>
      <c r="L16" s="9">
        <v>1070</v>
      </c>
    </row>
    <row r="17" spans="1:25" ht="12.75">
      <c r="A17" s="1">
        <v>36144</v>
      </c>
      <c r="B17" s="10">
        <v>660</v>
      </c>
      <c r="F17" s="19">
        <v>13.5</v>
      </c>
      <c r="G17" s="10">
        <v>7.83</v>
      </c>
      <c r="H17" s="19">
        <v>9.04</v>
      </c>
      <c r="I17" s="9">
        <v>0.5</v>
      </c>
      <c r="J17" s="9">
        <v>500</v>
      </c>
      <c r="L17" s="9">
        <v>1380</v>
      </c>
      <c r="M17" s="9">
        <v>137</v>
      </c>
      <c r="N17" s="9">
        <v>249</v>
      </c>
      <c r="O17" s="9">
        <v>156</v>
      </c>
      <c r="Q17" s="9">
        <v>2</v>
      </c>
      <c r="R17" s="9">
        <v>36</v>
      </c>
      <c r="T17" s="9">
        <v>874</v>
      </c>
      <c r="U17" s="9">
        <v>2.5</v>
      </c>
      <c r="V17" s="9">
        <v>0.28</v>
      </c>
      <c r="Y17" s="9">
        <v>8.41</v>
      </c>
    </row>
    <row r="18" spans="1:28" ht="12.75">
      <c r="A18" s="1">
        <v>36173</v>
      </c>
      <c r="B18" s="10">
        <f>17.8*35.31467</f>
        <v>628.601126</v>
      </c>
      <c r="F18" s="19">
        <v>14.9</v>
      </c>
      <c r="G18" s="10">
        <v>9.5</v>
      </c>
      <c r="H18" s="19"/>
      <c r="I18" s="9">
        <v>0.7</v>
      </c>
      <c r="J18" s="9">
        <v>1900</v>
      </c>
      <c r="L18" s="9">
        <v>1200</v>
      </c>
      <c r="M18" s="9">
        <v>149</v>
      </c>
      <c r="N18" s="9">
        <v>241</v>
      </c>
      <c r="O18" s="9">
        <v>140</v>
      </c>
      <c r="R18" s="9">
        <v>7</v>
      </c>
      <c r="S18" s="9">
        <v>3</v>
      </c>
      <c r="T18" s="9">
        <v>608</v>
      </c>
      <c r="U18" s="9">
        <v>3</v>
      </c>
      <c r="V18" s="9">
        <v>0.23</v>
      </c>
      <c r="W18" s="9">
        <v>1.32</v>
      </c>
      <c r="X18" s="9">
        <v>0.44</v>
      </c>
      <c r="Y18" s="9">
        <v>0.4</v>
      </c>
      <c r="Z18" s="9">
        <v>0.31</v>
      </c>
      <c r="AA18" s="9">
        <v>1</v>
      </c>
      <c r="AB18" s="9">
        <v>7.26</v>
      </c>
    </row>
    <row r="19" spans="1:12" ht="12.75">
      <c r="A19" s="1">
        <v>36196</v>
      </c>
      <c r="B19" s="10">
        <f>18.7*35.31467</f>
        <v>660.384329</v>
      </c>
      <c r="F19" s="19">
        <v>13.5</v>
      </c>
      <c r="G19" s="10">
        <v>9</v>
      </c>
      <c r="H19" s="19">
        <v>7.8</v>
      </c>
      <c r="I19" s="9">
        <v>0.5</v>
      </c>
      <c r="J19" s="9">
        <v>500</v>
      </c>
      <c r="L19" s="9">
        <v>1380</v>
      </c>
    </row>
    <row r="20" spans="1:25" ht="12.75">
      <c r="A20" s="1">
        <v>36235</v>
      </c>
      <c r="B20" s="10">
        <f>102*35.31467</f>
        <v>3602.09634</v>
      </c>
      <c r="D20" s="9" t="s">
        <v>12</v>
      </c>
      <c r="F20" s="19">
        <v>18.2</v>
      </c>
      <c r="G20" s="10">
        <v>7.8</v>
      </c>
      <c r="H20" s="19">
        <v>8</v>
      </c>
      <c r="I20" s="9">
        <v>0.2</v>
      </c>
      <c r="J20" s="9">
        <v>1600</v>
      </c>
      <c r="L20" s="9">
        <v>1114</v>
      </c>
      <c r="M20" s="9">
        <v>145</v>
      </c>
      <c r="N20" s="9">
        <v>212</v>
      </c>
      <c r="O20" s="9">
        <v>140</v>
      </c>
      <c r="Q20" s="9">
        <v>2</v>
      </c>
      <c r="R20" s="9">
        <v>106</v>
      </c>
      <c r="S20" s="9" t="s">
        <v>11</v>
      </c>
      <c r="T20" s="9">
        <v>710</v>
      </c>
      <c r="V20" s="9">
        <v>0.137</v>
      </c>
      <c r="Y20" s="9">
        <v>8.3</v>
      </c>
    </row>
    <row r="21" spans="1:12" ht="12.75">
      <c r="A21" s="1">
        <v>36270</v>
      </c>
      <c r="B21" s="10">
        <f>109*35.31467</f>
        <v>3849.29903</v>
      </c>
      <c r="F21" s="19">
        <v>21.7</v>
      </c>
      <c r="G21" s="10">
        <v>5.4</v>
      </c>
      <c r="H21" s="19">
        <v>7.6</v>
      </c>
      <c r="I21" s="9">
        <v>0.4</v>
      </c>
      <c r="J21" s="9">
        <v>900</v>
      </c>
      <c r="L21" s="9">
        <v>1040</v>
      </c>
    </row>
    <row r="22" spans="1:25" ht="12.75">
      <c r="A22" s="1">
        <v>36325</v>
      </c>
      <c r="B22" s="10">
        <f>106*35.31467</f>
        <v>3743.35502</v>
      </c>
      <c r="F22" s="19">
        <v>29.3</v>
      </c>
      <c r="G22" s="10">
        <v>6.1</v>
      </c>
      <c r="H22" s="19">
        <v>7.8</v>
      </c>
      <c r="I22" s="9">
        <v>0.2</v>
      </c>
      <c r="J22" s="9">
        <v>5000</v>
      </c>
      <c r="L22" s="9">
        <v>1110</v>
      </c>
      <c r="M22" s="9">
        <v>171</v>
      </c>
      <c r="N22" s="9">
        <v>219</v>
      </c>
      <c r="O22" s="9">
        <v>118</v>
      </c>
      <c r="Q22" s="9">
        <v>3</v>
      </c>
      <c r="R22" s="9">
        <v>103</v>
      </c>
      <c r="S22" s="9" t="s">
        <v>11</v>
      </c>
      <c r="T22" s="9">
        <v>694</v>
      </c>
      <c r="U22" s="9">
        <v>6.6</v>
      </c>
      <c r="V22" s="9">
        <v>0.275</v>
      </c>
      <c r="Y22" s="9">
        <v>0.075</v>
      </c>
    </row>
    <row r="23" spans="1:28" ht="12.75">
      <c r="A23" s="1">
        <v>36355</v>
      </c>
      <c r="B23" s="10">
        <f>66.6*35.31467</f>
        <v>2351.9570219999996</v>
      </c>
      <c r="D23" s="9">
        <v>1</v>
      </c>
      <c r="F23" s="19">
        <v>28.3</v>
      </c>
      <c r="G23" s="10">
        <v>6.4</v>
      </c>
      <c r="H23" s="19">
        <v>7.9</v>
      </c>
      <c r="I23" s="9">
        <v>0.2</v>
      </c>
      <c r="J23" s="9">
        <v>2000</v>
      </c>
      <c r="L23" s="9">
        <v>594</v>
      </c>
      <c r="M23" s="9">
        <v>49</v>
      </c>
      <c r="N23" s="9">
        <v>75</v>
      </c>
      <c r="O23" s="9">
        <v>114</v>
      </c>
      <c r="R23" s="9">
        <v>274</v>
      </c>
      <c r="S23" s="9">
        <v>23</v>
      </c>
      <c r="T23" s="9">
        <v>466</v>
      </c>
      <c r="U23" s="9">
        <v>0.14</v>
      </c>
      <c r="V23" s="9">
        <v>0.08</v>
      </c>
      <c r="W23" s="9">
        <v>0.58</v>
      </c>
      <c r="X23" s="9">
        <v>0.9</v>
      </c>
      <c r="Y23" s="9">
        <v>0.14</v>
      </c>
      <c r="Z23" s="9">
        <v>0.06</v>
      </c>
      <c r="AA23" s="9">
        <v>11.9</v>
      </c>
      <c r="AB23" s="9">
        <v>1</v>
      </c>
    </row>
    <row r="24" spans="1:28" ht="12.75">
      <c r="A24" s="1">
        <v>36464</v>
      </c>
      <c r="B24" s="10">
        <f>17.7*35.31467</f>
        <v>625.069659</v>
      </c>
      <c r="D24" s="9" t="s">
        <v>13</v>
      </c>
      <c r="F24" s="19">
        <v>25</v>
      </c>
      <c r="G24" s="10">
        <v>7.6</v>
      </c>
      <c r="H24" s="19">
        <v>8.3</v>
      </c>
      <c r="J24" s="9">
        <v>175</v>
      </c>
      <c r="L24" s="9">
        <v>660</v>
      </c>
      <c r="M24" s="9">
        <v>85</v>
      </c>
      <c r="N24" s="9">
        <v>132</v>
      </c>
      <c r="O24" s="9">
        <v>130</v>
      </c>
      <c r="P24" s="9">
        <v>237</v>
      </c>
      <c r="R24" s="9">
        <v>41</v>
      </c>
      <c r="S24" s="9">
        <v>7</v>
      </c>
      <c r="T24" s="9">
        <v>470</v>
      </c>
      <c r="U24" s="9">
        <v>0.18</v>
      </c>
      <c r="V24" s="9">
        <v>0.2</v>
      </c>
      <c r="W24" s="9">
        <v>0.88</v>
      </c>
      <c r="X24" s="9">
        <v>0.38</v>
      </c>
      <c r="Y24" s="9">
        <v>0.18</v>
      </c>
      <c r="Z24" s="9">
        <v>0.14</v>
      </c>
      <c r="AA24" s="9">
        <v>1</v>
      </c>
      <c r="AB24" s="9">
        <v>6.81</v>
      </c>
    </row>
    <row r="25" spans="1:28" ht="12.75">
      <c r="A25" s="1">
        <v>36482</v>
      </c>
      <c r="F25" s="19">
        <v>22.8</v>
      </c>
      <c r="G25" s="10">
        <v>7.73</v>
      </c>
      <c r="H25" s="19">
        <v>9.09</v>
      </c>
      <c r="J25" s="9">
        <v>80</v>
      </c>
      <c r="L25" s="9">
        <v>924</v>
      </c>
      <c r="M25" s="9">
        <v>95</v>
      </c>
      <c r="N25" s="9">
        <v>149</v>
      </c>
      <c r="O25" s="9">
        <v>129</v>
      </c>
      <c r="R25" s="9">
        <v>22</v>
      </c>
      <c r="S25" s="9">
        <v>5</v>
      </c>
      <c r="T25" s="9">
        <v>506</v>
      </c>
      <c r="V25" s="9">
        <v>0.05</v>
      </c>
      <c r="W25" s="9">
        <v>0.81</v>
      </c>
      <c r="X25" s="9">
        <v>0.44</v>
      </c>
      <c r="Z25" s="9">
        <v>0.21</v>
      </c>
      <c r="AA25" s="9" t="s">
        <v>15</v>
      </c>
      <c r="AB25" s="9">
        <v>2.42</v>
      </c>
    </row>
    <row r="26" spans="1:28" ht="12.75">
      <c r="A26" s="1">
        <v>36538</v>
      </c>
      <c r="B26" s="9">
        <v>975</v>
      </c>
      <c r="D26" s="9" t="s">
        <v>14</v>
      </c>
      <c r="F26" s="19">
        <v>19.47</v>
      </c>
      <c r="G26" s="10">
        <v>10.3</v>
      </c>
      <c r="H26" s="19">
        <v>8.47</v>
      </c>
      <c r="L26" s="9">
        <v>992</v>
      </c>
      <c r="M26" s="9">
        <v>106</v>
      </c>
      <c r="N26" s="9">
        <v>171</v>
      </c>
      <c r="O26" s="9">
        <v>129</v>
      </c>
      <c r="R26" s="9">
        <v>12</v>
      </c>
      <c r="S26" s="9">
        <v>2</v>
      </c>
      <c r="T26" s="9">
        <v>556</v>
      </c>
      <c r="V26" s="9">
        <v>0.1</v>
      </c>
      <c r="W26" s="9">
        <v>0.4</v>
      </c>
      <c r="X26" s="9">
        <v>0.46</v>
      </c>
      <c r="Y26" s="9">
        <v>0.22</v>
      </c>
      <c r="Z26" s="9">
        <v>0.18</v>
      </c>
      <c r="AA26" s="9" t="s">
        <v>15</v>
      </c>
      <c r="AB26" s="9" t="s">
        <v>15</v>
      </c>
    </row>
    <row r="27" spans="1:28" ht="12.75">
      <c r="A27" s="1">
        <v>36566</v>
      </c>
      <c r="B27" s="9">
        <v>1042</v>
      </c>
      <c r="F27" s="19">
        <v>19.75</v>
      </c>
      <c r="G27" s="10">
        <v>9.75</v>
      </c>
      <c r="H27" s="19">
        <v>8.25</v>
      </c>
      <c r="J27" s="9">
        <v>64</v>
      </c>
      <c r="L27" s="9">
        <v>1130</v>
      </c>
      <c r="M27" s="9">
        <v>126</v>
      </c>
      <c r="N27" s="9">
        <v>207</v>
      </c>
      <c r="O27" s="9">
        <v>132</v>
      </c>
      <c r="R27" s="9">
        <v>23</v>
      </c>
      <c r="S27" s="9">
        <v>3</v>
      </c>
      <c r="T27" s="9">
        <v>636</v>
      </c>
      <c r="U27" s="9">
        <v>3</v>
      </c>
      <c r="V27" s="9">
        <v>0.11</v>
      </c>
      <c r="W27" s="9">
        <v>0.45</v>
      </c>
      <c r="X27" s="9">
        <v>0.53</v>
      </c>
      <c r="Y27" s="9">
        <v>0.21</v>
      </c>
      <c r="Z27" s="9">
        <v>0.2</v>
      </c>
      <c r="AA27" s="9" t="s">
        <v>15</v>
      </c>
      <c r="AB27" s="9" t="s">
        <v>15</v>
      </c>
    </row>
    <row r="28" spans="1:28" ht="12.75">
      <c r="A28" s="1">
        <v>36615</v>
      </c>
      <c r="D28" s="9" t="s">
        <v>13</v>
      </c>
      <c r="F28" s="19">
        <v>26.77</v>
      </c>
      <c r="G28" s="10">
        <v>8.15</v>
      </c>
      <c r="H28" s="19">
        <v>8.13</v>
      </c>
      <c r="J28" s="9">
        <v>180</v>
      </c>
      <c r="L28" s="9">
        <v>1050</v>
      </c>
      <c r="M28" s="9">
        <v>109</v>
      </c>
      <c r="N28" s="9">
        <v>177</v>
      </c>
      <c r="O28" s="9">
        <v>136</v>
      </c>
      <c r="R28" s="9">
        <v>38</v>
      </c>
      <c r="S28" s="9">
        <v>6</v>
      </c>
      <c r="T28" s="9">
        <v>576</v>
      </c>
      <c r="U28" s="9">
        <v>3</v>
      </c>
      <c r="V28" s="9">
        <v>0.09</v>
      </c>
      <c r="W28" s="9">
        <v>0.74</v>
      </c>
      <c r="X28" s="9">
        <v>0.5</v>
      </c>
      <c r="Z28" s="9">
        <v>0.27</v>
      </c>
      <c r="AA28" s="9">
        <v>5.16</v>
      </c>
      <c r="AB28" s="9" t="s">
        <v>15</v>
      </c>
    </row>
    <row r="29" spans="1:28" ht="12.75">
      <c r="A29" s="1">
        <v>36636</v>
      </c>
      <c r="D29" s="9" t="s">
        <v>13</v>
      </c>
      <c r="F29" s="19">
        <v>26.26</v>
      </c>
      <c r="G29" s="10">
        <v>7.23</v>
      </c>
      <c r="H29" s="19">
        <v>8.04</v>
      </c>
      <c r="J29" s="9">
        <v>1140</v>
      </c>
      <c r="L29" s="9">
        <v>1000</v>
      </c>
      <c r="M29" s="9">
        <v>123</v>
      </c>
      <c r="N29" s="9">
        <v>176</v>
      </c>
      <c r="O29" s="9">
        <v>138</v>
      </c>
      <c r="R29" s="9">
        <v>61</v>
      </c>
      <c r="S29" s="9">
        <v>5</v>
      </c>
      <c r="T29" s="9">
        <v>672</v>
      </c>
      <c r="U29" s="9">
        <v>3</v>
      </c>
      <c r="V29" s="9" t="s">
        <v>16</v>
      </c>
      <c r="W29" s="9">
        <v>0.95</v>
      </c>
      <c r="X29" s="9">
        <v>0.5</v>
      </c>
      <c r="Y29" s="9">
        <v>0.34</v>
      </c>
      <c r="Z29" s="9" t="s">
        <v>34</v>
      </c>
      <c r="AA29" s="9">
        <v>3.46</v>
      </c>
      <c r="AB29" s="9" t="s">
        <v>15</v>
      </c>
    </row>
    <row r="30" spans="1:30" ht="12.75">
      <c r="A30" s="1">
        <v>36669</v>
      </c>
      <c r="D30" s="9">
        <v>3.5</v>
      </c>
      <c r="F30" s="19">
        <v>27.35</v>
      </c>
      <c r="G30" s="10">
        <v>7.95</v>
      </c>
      <c r="H30" s="19">
        <v>7.88</v>
      </c>
      <c r="J30" s="9">
        <v>1271</v>
      </c>
      <c r="L30" s="9">
        <v>1170</v>
      </c>
      <c r="M30" s="9">
        <v>142</v>
      </c>
      <c r="N30" s="9">
        <v>207</v>
      </c>
      <c r="O30" s="9">
        <v>133</v>
      </c>
      <c r="R30" s="9">
        <v>148</v>
      </c>
      <c r="S30" s="9">
        <v>13</v>
      </c>
      <c r="T30" s="9">
        <v>636</v>
      </c>
      <c r="U30" s="9">
        <v>3</v>
      </c>
      <c r="V30" s="9" t="s">
        <v>17</v>
      </c>
      <c r="Y30" s="9">
        <v>0.19</v>
      </c>
      <c r="AA30" s="9" t="s">
        <v>15</v>
      </c>
      <c r="AB30" s="9">
        <v>1.51</v>
      </c>
      <c r="AC30" s="9">
        <v>87.4</v>
      </c>
      <c r="AD30" s="9">
        <v>22.9</v>
      </c>
    </row>
    <row r="31" spans="1:28" ht="12.75">
      <c r="A31" s="1">
        <v>36685</v>
      </c>
      <c r="D31" s="9">
        <v>2</v>
      </c>
      <c r="F31" s="19">
        <v>30.29</v>
      </c>
      <c r="G31" s="10">
        <v>8.21</v>
      </c>
      <c r="H31" s="19">
        <v>8.09</v>
      </c>
      <c r="L31" s="9">
        <v>1110</v>
      </c>
      <c r="M31" s="9">
        <v>138</v>
      </c>
      <c r="N31" s="9">
        <v>204</v>
      </c>
      <c r="O31" s="9">
        <v>115</v>
      </c>
      <c r="R31" s="9">
        <v>56</v>
      </c>
      <c r="S31" s="9">
        <v>6</v>
      </c>
      <c r="T31" s="9">
        <v>692</v>
      </c>
      <c r="U31" s="9">
        <v>3</v>
      </c>
      <c r="V31" s="9" t="s">
        <v>16</v>
      </c>
      <c r="W31" s="9">
        <v>0.49</v>
      </c>
      <c r="X31" s="9">
        <v>0.89</v>
      </c>
      <c r="Y31" s="9">
        <v>0.2</v>
      </c>
      <c r="Z31" s="9" t="s">
        <v>18</v>
      </c>
      <c r="AA31" s="9">
        <v>7.18</v>
      </c>
      <c r="AB31" s="9" t="s">
        <v>15</v>
      </c>
    </row>
    <row r="32" spans="1:28" ht="12.75">
      <c r="A32" s="1">
        <v>36737</v>
      </c>
      <c r="D32" s="9" t="s">
        <v>19</v>
      </c>
      <c r="E32" s="9">
        <v>32</v>
      </c>
      <c r="F32" s="19">
        <v>28.58</v>
      </c>
      <c r="G32" s="10">
        <v>7.86</v>
      </c>
      <c r="H32" s="19">
        <v>8</v>
      </c>
      <c r="J32" s="9">
        <v>442</v>
      </c>
      <c r="L32" s="9">
        <v>1100</v>
      </c>
      <c r="M32" s="9">
        <v>138</v>
      </c>
      <c r="N32" s="9">
        <v>198</v>
      </c>
      <c r="O32" s="9">
        <v>133</v>
      </c>
      <c r="R32" s="9">
        <v>124</v>
      </c>
      <c r="S32" s="9">
        <v>11</v>
      </c>
      <c r="T32" s="9">
        <v>734</v>
      </c>
      <c r="U32" s="9">
        <v>2</v>
      </c>
      <c r="V32" s="9" t="s">
        <v>16</v>
      </c>
      <c r="W32" s="9">
        <v>0.69</v>
      </c>
      <c r="X32" s="9">
        <v>0.53</v>
      </c>
      <c r="Y32" s="9">
        <v>0.25</v>
      </c>
      <c r="Z32" s="9" t="s">
        <v>18</v>
      </c>
      <c r="AA32" s="9">
        <v>6.11</v>
      </c>
      <c r="AB32" s="9" t="s">
        <v>15</v>
      </c>
    </row>
    <row r="33" spans="1:28" ht="12.75">
      <c r="A33" s="1">
        <v>36769</v>
      </c>
      <c r="D33" s="9" t="s">
        <v>20</v>
      </c>
      <c r="E33" s="9">
        <v>36.5</v>
      </c>
      <c r="F33" s="19">
        <v>30.13</v>
      </c>
      <c r="G33" s="10">
        <v>9.53</v>
      </c>
      <c r="H33" s="19">
        <v>8.43</v>
      </c>
      <c r="J33" s="9">
        <v>10</v>
      </c>
      <c r="L33" s="9">
        <v>1199</v>
      </c>
      <c r="M33" s="9">
        <v>137</v>
      </c>
      <c r="N33" s="9">
        <v>213</v>
      </c>
      <c r="O33" s="9">
        <v>117</v>
      </c>
      <c r="R33" s="9">
        <v>14</v>
      </c>
      <c r="S33" s="9">
        <v>2</v>
      </c>
      <c r="T33" s="9">
        <v>560</v>
      </c>
      <c r="U33" s="9">
        <v>3</v>
      </c>
      <c r="V33" s="9" t="s">
        <v>16</v>
      </c>
      <c r="W33" s="9">
        <v>0.62</v>
      </c>
      <c r="X33" s="9">
        <v>0.52</v>
      </c>
      <c r="Y33" s="9">
        <v>0.19</v>
      </c>
      <c r="Z33" s="9" t="s">
        <v>18</v>
      </c>
      <c r="AA33" s="9">
        <v>4.34</v>
      </c>
      <c r="AB33" s="9" t="s">
        <v>15</v>
      </c>
    </row>
    <row r="34" spans="1:28" ht="12.75">
      <c r="A34" s="1">
        <v>36783</v>
      </c>
      <c r="D34" s="9" t="s">
        <v>19</v>
      </c>
      <c r="E34" s="9">
        <v>36</v>
      </c>
      <c r="F34" s="19">
        <v>31.12</v>
      </c>
      <c r="G34" s="10">
        <v>9.02</v>
      </c>
      <c r="H34" s="19">
        <v>8.32</v>
      </c>
      <c r="J34" s="9">
        <v>20</v>
      </c>
      <c r="L34" s="9">
        <v>1200</v>
      </c>
      <c r="M34" s="9">
        <v>143</v>
      </c>
      <c r="N34" s="9">
        <v>226</v>
      </c>
      <c r="O34" s="9">
        <v>115</v>
      </c>
      <c r="R34" s="9">
        <v>31</v>
      </c>
      <c r="S34" s="9">
        <v>6</v>
      </c>
      <c r="T34" s="9">
        <v>760</v>
      </c>
      <c r="U34" s="9">
        <v>3</v>
      </c>
      <c r="V34" s="9" t="s">
        <v>16</v>
      </c>
      <c r="W34" s="9">
        <v>0.76</v>
      </c>
      <c r="X34" s="9">
        <v>0.47</v>
      </c>
      <c r="Y34" s="9">
        <v>0.24</v>
      </c>
      <c r="Z34" s="9">
        <v>0.16</v>
      </c>
      <c r="AA34" s="9">
        <v>4.75</v>
      </c>
      <c r="AB34" s="9">
        <v>4.81</v>
      </c>
    </row>
    <row r="35" spans="1:28" ht="12.75">
      <c r="A35" s="1">
        <v>36846</v>
      </c>
      <c r="E35" s="9">
        <v>25</v>
      </c>
      <c r="F35" s="19">
        <v>17.66</v>
      </c>
      <c r="G35" s="10">
        <v>9.91</v>
      </c>
      <c r="H35" s="19">
        <v>8.15</v>
      </c>
      <c r="J35" s="9">
        <v>959</v>
      </c>
      <c r="L35" s="9">
        <v>1011</v>
      </c>
      <c r="M35" s="9">
        <v>113</v>
      </c>
      <c r="N35" s="9">
        <v>196</v>
      </c>
      <c r="O35" s="9">
        <v>141</v>
      </c>
      <c r="R35" s="9">
        <v>53</v>
      </c>
      <c r="S35" s="9">
        <v>4</v>
      </c>
      <c r="T35" s="9">
        <v>632</v>
      </c>
      <c r="U35" s="9">
        <v>3</v>
      </c>
      <c r="V35" s="9">
        <v>0.1</v>
      </c>
      <c r="W35" s="9">
        <v>1.32</v>
      </c>
      <c r="X35" s="9">
        <v>0.52</v>
      </c>
      <c r="Y35" s="9">
        <v>0.28</v>
      </c>
      <c r="Z35" s="9">
        <v>0.19</v>
      </c>
      <c r="AA35" s="9">
        <v>3.19</v>
      </c>
      <c r="AB35" s="9" t="s">
        <v>15</v>
      </c>
    </row>
    <row r="36" spans="1:28" ht="12.75">
      <c r="A36" s="1">
        <v>36874</v>
      </c>
      <c r="D36" s="9">
        <v>0</v>
      </c>
      <c r="E36" s="9">
        <v>10.5</v>
      </c>
      <c r="F36" s="19">
        <v>11.57</v>
      </c>
      <c r="G36" s="10">
        <v>12.11</v>
      </c>
      <c r="H36" s="19">
        <v>8.47</v>
      </c>
      <c r="J36" s="9">
        <v>60</v>
      </c>
      <c r="L36" s="9">
        <v>697</v>
      </c>
      <c r="M36" s="9">
        <v>89</v>
      </c>
      <c r="N36" s="9">
        <v>155</v>
      </c>
      <c r="O36" s="9">
        <v>149</v>
      </c>
      <c r="R36" s="9">
        <v>14</v>
      </c>
      <c r="S36" s="9">
        <v>3</v>
      </c>
      <c r="T36" s="9">
        <v>504</v>
      </c>
      <c r="U36" s="9">
        <v>3</v>
      </c>
      <c r="V36" s="9">
        <v>0.2</v>
      </c>
      <c r="W36" s="9">
        <v>1.18</v>
      </c>
      <c r="X36" s="9">
        <v>0.53</v>
      </c>
      <c r="Y36" s="9">
        <v>0.22</v>
      </c>
      <c r="Z36" s="9">
        <v>0.15</v>
      </c>
      <c r="AA36" s="9" t="s">
        <v>15</v>
      </c>
      <c r="AB36" s="9" t="s">
        <v>15</v>
      </c>
    </row>
    <row r="37" spans="1:28" ht="12.75">
      <c r="A37" s="2">
        <v>36909</v>
      </c>
      <c r="D37" s="9" t="s">
        <v>19</v>
      </c>
      <c r="E37" s="9">
        <v>8</v>
      </c>
      <c r="F37" s="19">
        <v>12.26</v>
      </c>
      <c r="G37" s="9">
        <v>10.1</v>
      </c>
      <c r="H37" s="19">
        <v>8.02</v>
      </c>
      <c r="J37" s="9">
        <v>525</v>
      </c>
      <c r="L37" s="9">
        <v>836</v>
      </c>
      <c r="M37" s="9">
        <v>117</v>
      </c>
      <c r="N37" s="9">
        <v>192</v>
      </c>
      <c r="O37" s="9">
        <v>123</v>
      </c>
      <c r="R37" s="9">
        <v>16</v>
      </c>
      <c r="S37" s="9">
        <v>4</v>
      </c>
      <c r="T37" s="9">
        <v>588</v>
      </c>
      <c r="U37" s="9">
        <v>3</v>
      </c>
      <c r="V37" s="9">
        <v>0.24</v>
      </c>
      <c r="W37" s="9">
        <v>0.7</v>
      </c>
      <c r="X37" s="9">
        <v>0.76</v>
      </c>
      <c r="Y37" s="9">
        <v>0.23</v>
      </c>
      <c r="Z37" s="9">
        <v>0.19</v>
      </c>
      <c r="AA37" s="9" t="s">
        <v>25</v>
      </c>
      <c r="AB37" s="9" t="s">
        <v>15</v>
      </c>
    </row>
    <row r="38" spans="1:28" ht="12.75">
      <c r="A38" s="2">
        <v>36919</v>
      </c>
      <c r="D38" s="9" t="s">
        <v>19</v>
      </c>
      <c r="E38" s="9">
        <v>28</v>
      </c>
      <c r="F38" s="19">
        <v>18.4</v>
      </c>
      <c r="G38" s="9">
        <v>9.42</v>
      </c>
      <c r="H38" s="19">
        <v>8.21</v>
      </c>
      <c r="J38" s="9">
        <v>40</v>
      </c>
      <c r="L38" s="9">
        <v>930</v>
      </c>
      <c r="M38" s="9">
        <v>131</v>
      </c>
      <c r="N38" s="9">
        <v>217</v>
      </c>
      <c r="O38" s="9">
        <v>129</v>
      </c>
      <c r="R38" s="9">
        <v>57</v>
      </c>
      <c r="S38" s="9">
        <v>5</v>
      </c>
      <c r="T38" s="9">
        <v>630</v>
      </c>
      <c r="U38" s="9">
        <v>3</v>
      </c>
      <c r="V38" s="9">
        <v>0.24</v>
      </c>
      <c r="X38" s="9">
        <v>0.77</v>
      </c>
      <c r="Y38" s="9">
        <v>0.28</v>
      </c>
      <c r="AA38" s="9">
        <v>13.4</v>
      </c>
      <c r="AB38" s="9">
        <v>5.34</v>
      </c>
    </row>
    <row r="39" spans="1:28" ht="12.75">
      <c r="A39" s="2">
        <v>36937</v>
      </c>
      <c r="E39" s="9">
        <v>32</v>
      </c>
      <c r="F39" s="19">
        <v>19.66</v>
      </c>
      <c r="G39" s="10">
        <v>9.98</v>
      </c>
      <c r="H39" s="19">
        <v>8.27</v>
      </c>
      <c r="L39" s="9">
        <v>1185</v>
      </c>
      <c r="M39" s="9">
        <v>118</v>
      </c>
      <c r="N39" s="9">
        <v>200</v>
      </c>
      <c r="R39" s="9">
        <v>47</v>
      </c>
      <c r="S39" s="9">
        <v>5</v>
      </c>
      <c r="T39" s="9">
        <v>632</v>
      </c>
      <c r="U39" s="9">
        <v>3</v>
      </c>
      <c r="V39" s="9">
        <v>0.18</v>
      </c>
      <c r="W39" s="9">
        <v>0.69</v>
      </c>
      <c r="X39" s="9">
        <v>0.61</v>
      </c>
      <c r="Y39" s="9">
        <v>0.25</v>
      </c>
      <c r="Z39" s="9">
        <v>0.14</v>
      </c>
      <c r="AA39" s="9" t="s">
        <v>26</v>
      </c>
      <c r="AB39" s="9">
        <v>3.47</v>
      </c>
    </row>
    <row r="40" spans="1:28" ht="12.75">
      <c r="A40" s="2">
        <v>36965</v>
      </c>
      <c r="D40" s="9" t="s">
        <v>19</v>
      </c>
      <c r="E40" s="9">
        <v>28</v>
      </c>
      <c r="F40" s="19">
        <v>21.06</v>
      </c>
      <c r="G40" s="10">
        <v>9.37</v>
      </c>
      <c r="H40" s="19">
        <v>7.92</v>
      </c>
      <c r="J40" s="9">
        <v>27</v>
      </c>
      <c r="L40" s="9">
        <v>1214</v>
      </c>
      <c r="M40" s="9">
        <v>128</v>
      </c>
      <c r="N40" s="9">
        <v>209</v>
      </c>
      <c r="R40" s="9">
        <v>39</v>
      </c>
      <c r="S40" s="9">
        <v>4</v>
      </c>
      <c r="T40" s="9">
        <v>568</v>
      </c>
      <c r="U40" s="9">
        <v>3</v>
      </c>
      <c r="V40" s="9">
        <v>0.22</v>
      </c>
      <c r="W40" s="9">
        <v>0.97</v>
      </c>
      <c r="X40" s="9">
        <v>0.85</v>
      </c>
      <c r="Y40" s="9">
        <v>0.25</v>
      </c>
      <c r="Z40" s="9" t="s">
        <v>27</v>
      </c>
      <c r="AA40" s="9" t="s">
        <v>25</v>
      </c>
      <c r="AB40" s="9" t="s">
        <v>15</v>
      </c>
    </row>
    <row r="41" spans="1:33" ht="12.75">
      <c r="A41" s="2">
        <v>36982</v>
      </c>
      <c r="D41" s="9">
        <v>5</v>
      </c>
      <c r="E41" s="9">
        <v>24.5</v>
      </c>
      <c r="F41" s="19">
        <v>22.26</v>
      </c>
      <c r="G41" s="10">
        <v>8.84</v>
      </c>
      <c r="H41" s="19">
        <v>8.12</v>
      </c>
      <c r="L41" s="9">
        <v>998</v>
      </c>
      <c r="M41" s="9">
        <v>136</v>
      </c>
      <c r="N41" s="9">
        <v>223</v>
      </c>
      <c r="R41" s="9">
        <v>41</v>
      </c>
      <c r="S41" s="9" t="s">
        <v>28</v>
      </c>
      <c r="T41" s="9">
        <v>654</v>
      </c>
      <c r="U41" s="9">
        <v>6</v>
      </c>
      <c r="V41" s="9">
        <v>0.13</v>
      </c>
      <c r="W41" s="9">
        <v>0.94</v>
      </c>
      <c r="X41" s="9">
        <v>0.64</v>
      </c>
      <c r="Y41" s="9">
        <v>0.25</v>
      </c>
      <c r="Z41" s="9" t="s">
        <v>27</v>
      </c>
      <c r="AA41" s="9" t="s">
        <v>25</v>
      </c>
      <c r="AB41" s="9">
        <v>6.25</v>
      </c>
      <c r="AG41" s="9">
        <v>0.67</v>
      </c>
    </row>
    <row r="42" spans="1:33" ht="12.75">
      <c r="A42" s="2">
        <v>36993</v>
      </c>
      <c r="D42" s="9" t="s">
        <v>19</v>
      </c>
      <c r="E42" s="9">
        <v>35</v>
      </c>
      <c r="F42" s="19">
        <v>25.45</v>
      </c>
      <c r="G42" s="10">
        <v>7.38</v>
      </c>
      <c r="H42" s="19">
        <v>8.19</v>
      </c>
      <c r="J42" s="9">
        <v>1010</v>
      </c>
      <c r="L42" s="9">
        <v>1029</v>
      </c>
      <c r="M42" s="9">
        <v>140</v>
      </c>
      <c r="N42" s="9">
        <v>215</v>
      </c>
      <c r="R42" s="9">
        <v>80</v>
      </c>
      <c r="S42" s="9">
        <v>6</v>
      </c>
      <c r="T42" s="9">
        <v>628</v>
      </c>
      <c r="U42" s="9">
        <v>2</v>
      </c>
      <c r="V42" s="9">
        <v>0.08</v>
      </c>
      <c r="W42" s="9">
        <v>0.93</v>
      </c>
      <c r="X42" s="9">
        <v>0.6</v>
      </c>
      <c r="Y42" s="9">
        <v>0.26</v>
      </c>
      <c r="Z42" s="9">
        <v>0.12</v>
      </c>
      <c r="AA42" s="9" t="s">
        <v>25</v>
      </c>
      <c r="AB42" s="9">
        <v>1.28</v>
      </c>
      <c r="AG42" s="9">
        <v>0.69</v>
      </c>
    </row>
    <row r="43" spans="1:33" ht="12.75">
      <c r="A43" s="2">
        <v>37010</v>
      </c>
      <c r="D43" s="9" t="s">
        <v>19</v>
      </c>
      <c r="E43" s="9">
        <v>31.5</v>
      </c>
      <c r="F43" s="19">
        <v>24.36</v>
      </c>
      <c r="G43" s="9">
        <v>8.83</v>
      </c>
      <c r="H43" s="19">
        <v>7.44</v>
      </c>
      <c r="J43" s="9">
        <v>133</v>
      </c>
      <c r="L43" s="9">
        <v>1045</v>
      </c>
      <c r="M43" s="9">
        <v>138</v>
      </c>
      <c r="N43" s="9">
        <v>218</v>
      </c>
      <c r="R43" s="9">
        <v>84</v>
      </c>
      <c r="S43" s="9">
        <v>6</v>
      </c>
      <c r="T43" s="9">
        <v>644</v>
      </c>
      <c r="U43" s="9">
        <v>2</v>
      </c>
      <c r="V43" s="9">
        <v>0.07</v>
      </c>
      <c r="W43" s="9">
        <v>0.81</v>
      </c>
      <c r="Y43" s="9">
        <v>0.26</v>
      </c>
      <c r="Z43" s="9" t="s">
        <v>27</v>
      </c>
      <c r="AA43" s="9">
        <v>2.98</v>
      </c>
      <c r="AB43" s="9">
        <v>2.03</v>
      </c>
      <c r="AG43" s="9">
        <v>0.71</v>
      </c>
    </row>
    <row r="44" spans="1:33" ht="12.75">
      <c r="A44" s="2">
        <v>37033</v>
      </c>
      <c r="E44" s="9">
        <v>32.6</v>
      </c>
      <c r="F44" s="19">
        <v>27.59</v>
      </c>
      <c r="G44" s="10">
        <v>9.27</v>
      </c>
      <c r="H44" s="19">
        <v>8.27</v>
      </c>
      <c r="J44" s="9">
        <v>373</v>
      </c>
      <c r="L44" s="9">
        <v>1010</v>
      </c>
      <c r="M44" s="9">
        <v>128</v>
      </c>
      <c r="N44" s="9">
        <v>199</v>
      </c>
      <c r="R44" s="9">
        <v>26</v>
      </c>
      <c r="S44" s="9">
        <v>6</v>
      </c>
      <c r="T44" s="9">
        <v>628</v>
      </c>
      <c r="V44" s="9" t="s">
        <v>29</v>
      </c>
      <c r="W44" s="9">
        <v>0.42</v>
      </c>
      <c r="X44" s="9">
        <v>0.41</v>
      </c>
      <c r="Y44" s="9">
        <v>0.15</v>
      </c>
      <c r="Z44" s="9">
        <v>0.08</v>
      </c>
      <c r="AA44" s="9">
        <v>3.2</v>
      </c>
      <c r="AB44" s="9" t="s">
        <v>15</v>
      </c>
      <c r="AG44" s="9">
        <v>0.68</v>
      </c>
    </row>
    <row r="45" spans="1:33" ht="12.75">
      <c r="A45" s="2">
        <v>37049</v>
      </c>
      <c r="D45" s="9" t="s">
        <v>19</v>
      </c>
      <c r="E45" s="9">
        <v>46</v>
      </c>
      <c r="F45" s="19">
        <v>31.87</v>
      </c>
      <c r="G45" s="9">
        <v>9.31</v>
      </c>
      <c r="H45" s="19">
        <v>8.34</v>
      </c>
      <c r="J45" s="9">
        <v>40</v>
      </c>
      <c r="L45" s="9">
        <v>1018</v>
      </c>
      <c r="M45" s="9">
        <v>148</v>
      </c>
      <c r="N45" s="9">
        <v>230</v>
      </c>
      <c r="O45" s="9">
        <v>128</v>
      </c>
      <c r="R45" s="9">
        <v>31</v>
      </c>
      <c r="S45" s="9">
        <v>4</v>
      </c>
      <c r="T45" s="9">
        <v>656</v>
      </c>
      <c r="U45" s="9">
        <v>3</v>
      </c>
      <c r="V45" s="9" t="s">
        <v>29</v>
      </c>
      <c r="W45" s="9">
        <v>0.3</v>
      </c>
      <c r="X45" s="9">
        <v>0.56</v>
      </c>
      <c r="Y45" s="9">
        <v>0.17</v>
      </c>
      <c r="Z45" s="9" t="s">
        <v>27</v>
      </c>
      <c r="AA45" s="9" t="s">
        <v>15</v>
      </c>
      <c r="AB45" s="9">
        <v>6.76</v>
      </c>
      <c r="AG45" s="9">
        <v>0.71</v>
      </c>
    </row>
    <row r="46" spans="1:33" ht="12.75">
      <c r="A46" s="2">
        <v>37103</v>
      </c>
      <c r="D46" s="9" t="s">
        <v>19</v>
      </c>
      <c r="E46" s="9">
        <v>39.5</v>
      </c>
      <c r="F46" s="19">
        <v>30.57</v>
      </c>
      <c r="G46" s="9">
        <v>13.24</v>
      </c>
      <c r="H46" s="19">
        <v>8.61</v>
      </c>
      <c r="J46" s="9">
        <v>70</v>
      </c>
      <c r="L46" s="9">
        <v>1056</v>
      </c>
      <c r="M46" s="9">
        <v>145</v>
      </c>
      <c r="N46" s="9">
        <v>216</v>
      </c>
      <c r="R46" s="9">
        <v>45</v>
      </c>
      <c r="S46" s="9">
        <v>4</v>
      </c>
      <c r="U46" s="9">
        <v>3</v>
      </c>
      <c r="V46" s="9" t="s">
        <v>29</v>
      </c>
      <c r="W46" s="9">
        <v>0.43</v>
      </c>
      <c r="X46" s="9">
        <v>0.58</v>
      </c>
      <c r="Y46" s="9">
        <v>0.29</v>
      </c>
      <c r="Z46" s="9" t="s">
        <v>27</v>
      </c>
      <c r="AA46" s="9">
        <v>2.4</v>
      </c>
      <c r="AB46" s="9">
        <v>9.93</v>
      </c>
      <c r="AG46" s="9">
        <v>0.86</v>
      </c>
    </row>
    <row r="47" spans="1:33" ht="12.75">
      <c r="A47" s="2">
        <v>37129</v>
      </c>
      <c r="D47" s="9">
        <v>7</v>
      </c>
      <c r="E47" s="9">
        <v>36</v>
      </c>
      <c r="F47" s="19">
        <v>29.9</v>
      </c>
      <c r="G47" s="9">
        <v>8.04</v>
      </c>
      <c r="H47" s="19">
        <v>8</v>
      </c>
      <c r="J47" s="9">
        <v>406</v>
      </c>
      <c r="L47" s="9">
        <v>1036</v>
      </c>
      <c r="M47" s="9">
        <v>137</v>
      </c>
      <c r="N47" s="9">
        <v>199</v>
      </c>
      <c r="R47" s="9">
        <v>72</v>
      </c>
      <c r="S47" s="9">
        <v>7</v>
      </c>
      <c r="T47" s="9">
        <v>670</v>
      </c>
      <c r="U47" s="9">
        <v>2</v>
      </c>
      <c r="W47" s="9">
        <v>0.33</v>
      </c>
      <c r="X47" s="9">
        <v>0.58</v>
      </c>
      <c r="Y47" s="9">
        <v>0.22</v>
      </c>
      <c r="Z47" s="9" t="s">
        <v>34</v>
      </c>
      <c r="AA47" s="9">
        <v>2.3</v>
      </c>
      <c r="AB47" s="9" t="s">
        <v>15</v>
      </c>
      <c r="AG47" s="9">
        <v>0.71</v>
      </c>
    </row>
    <row r="48" spans="1:33" ht="12.75">
      <c r="A48" s="2">
        <v>37161</v>
      </c>
      <c r="D48" s="9">
        <v>5</v>
      </c>
      <c r="E48" s="9">
        <v>28</v>
      </c>
      <c r="F48" s="19">
        <v>25.67</v>
      </c>
      <c r="G48" s="9">
        <v>8.57</v>
      </c>
      <c r="H48" s="19">
        <v>7.73</v>
      </c>
      <c r="J48" s="9">
        <v>106</v>
      </c>
      <c r="K48" s="9">
        <v>86.2</v>
      </c>
      <c r="L48" s="9">
        <v>1035</v>
      </c>
      <c r="M48" s="9">
        <v>125</v>
      </c>
      <c r="N48" s="9">
        <v>203</v>
      </c>
      <c r="R48" s="9">
        <v>20</v>
      </c>
      <c r="S48" s="9">
        <v>4</v>
      </c>
      <c r="T48" s="9">
        <v>652</v>
      </c>
      <c r="U48" s="9">
        <v>3</v>
      </c>
      <c r="V48" s="9" t="s">
        <v>29</v>
      </c>
      <c r="W48" s="9">
        <v>0.92</v>
      </c>
      <c r="X48" s="9">
        <v>0.55</v>
      </c>
      <c r="Y48" s="9">
        <v>0.32</v>
      </c>
      <c r="Z48" s="9">
        <v>0.27</v>
      </c>
      <c r="AA48" s="9" t="s">
        <v>15</v>
      </c>
      <c r="AB48" s="9">
        <v>9.72</v>
      </c>
      <c r="AG48" s="9">
        <v>0.56</v>
      </c>
    </row>
    <row r="49" spans="1:34" ht="12.75">
      <c r="A49" s="2">
        <v>37192</v>
      </c>
      <c r="C49" s="11"/>
      <c r="D49" s="9" t="s">
        <v>19</v>
      </c>
      <c r="E49" s="11">
        <v>26.75</v>
      </c>
      <c r="F49" s="20">
        <v>23.53</v>
      </c>
      <c r="G49" s="11">
        <v>8.35</v>
      </c>
      <c r="H49" s="20">
        <v>7.66</v>
      </c>
      <c r="J49" s="11">
        <v>20</v>
      </c>
      <c r="K49" s="11"/>
      <c r="L49" s="11">
        <v>1168</v>
      </c>
      <c r="M49" s="11">
        <v>134</v>
      </c>
      <c r="N49" s="11">
        <v>212</v>
      </c>
      <c r="O49" s="11"/>
      <c r="R49" s="11">
        <v>27</v>
      </c>
      <c r="S49" s="11">
        <v>4</v>
      </c>
      <c r="T49" s="11">
        <v>676</v>
      </c>
      <c r="U49" s="11">
        <v>3</v>
      </c>
      <c r="V49" s="11">
        <v>0.13</v>
      </c>
      <c r="W49" s="11"/>
      <c r="X49" s="9">
        <v>0.62</v>
      </c>
      <c r="Y49" s="11">
        <v>0.4</v>
      </c>
      <c r="AA49" s="11">
        <v>5.34</v>
      </c>
      <c r="AB49" s="9">
        <v>4.01</v>
      </c>
      <c r="AC49" s="11"/>
      <c r="AD49" s="11"/>
      <c r="AE49" s="11"/>
      <c r="AF49" s="11"/>
      <c r="AG49" s="9">
        <v>0.65</v>
      </c>
      <c r="AH49" s="11"/>
    </row>
    <row r="50" spans="1:33" ht="12.75">
      <c r="A50" s="8">
        <v>37224</v>
      </c>
      <c r="F50" s="19"/>
      <c r="H50" s="19"/>
      <c r="M50" s="9">
        <v>94</v>
      </c>
      <c r="N50" s="9">
        <v>159</v>
      </c>
      <c r="O50" s="9">
        <v>125</v>
      </c>
      <c r="R50" s="9">
        <v>40</v>
      </c>
      <c r="S50" s="9">
        <v>4</v>
      </c>
      <c r="T50" s="9">
        <v>558</v>
      </c>
      <c r="U50" s="9">
        <v>3</v>
      </c>
      <c r="V50" s="9">
        <v>0.19</v>
      </c>
      <c r="W50" s="9">
        <v>1.35</v>
      </c>
      <c r="X50" s="9">
        <v>0.76</v>
      </c>
      <c r="Y50" s="9">
        <v>0.44</v>
      </c>
      <c r="Z50" s="9">
        <v>0.29</v>
      </c>
      <c r="AA50" s="9">
        <v>5.34</v>
      </c>
      <c r="AB50" s="9">
        <v>7.74</v>
      </c>
      <c r="AG50" s="9">
        <v>0.49</v>
      </c>
    </row>
    <row r="51" spans="1:34" ht="12.75">
      <c r="A51" s="2">
        <v>37280</v>
      </c>
      <c r="D51" s="9" t="s">
        <v>19</v>
      </c>
      <c r="E51" s="9">
        <v>18.5</v>
      </c>
      <c r="F51" s="19">
        <v>20.59</v>
      </c>
      <c r="G51" s="9">
        <v>9.14</v>
      </c>
      <c r="H51" s="19">
        <v>7.67</v>
      </c>
      <c r="J51" s="9">
        <v>13</v>
      </c>
      <c r="K51" s="9">
        <v>10.8</v>
      </c>
      <c r="L51" s="9">
        <v>1022</v>
      </c>
      <c r="M51" s="9">
        <v>118</v>
      </c>
      <c r="N51" s="9">
        <v>179</v>
      </c>
      <c r="O51" s="9">
        <v>130</v>
      </c>
      <c r="R51" s="9">
        <v>9</v>
      </c>
      <c r="S51" s="9" t="s">
        <v>28</v>
      </c>
      <c r="T51" s="9">
        <v>652</v>
      </c>
      <c r="U51" s="9">
        <v>3.3</v>
      </c>
      <c r="V51" s="9">
        <v>0.2</v>
      </c>
      <c r="W51" s="9">
        <v>0.55</v>
      </c>
      <c r="Y51" s="9">
        <v>0.3</v>
      </c>
      <c r="Z51" s="9">
        <v>0.3</v>
      </c>
      <c r="AA51" s="9" t="s">
        <v>31</v>
      </c>
      <c r="AC51" s="9">
        <v>67</v>
      </c>
      <c r="AD51" s="9">
        <v>21</v>
      </c>
      <c r="AE51" s="9">
        <v>6.2</v>
      </c>
      <c r="AF51" s="9">
        <v>110</v>
      </c>
      <c r="AH51" s="9">
        <v>3.6</v>
      </c>
    </row>
    <row r="52" spans="1:34" ht="12.75">
      <c r="A52" s="2">
        <v>37301</v>
      </c>
      <c r="D52" s="9" t="s">
        <v>19</v>
      </c>
      <c r="E52" s="9">
        <v>23.5</v>
      </c>
      <c r="F52" s="19">
        <v>15.42</v>
      </c>
      <c r="G52" s="9">
        <v>11.79</v>
      </c>
      <c r="H52" s="19">
        <v>8.15</v>
      </c>
      <c r="J52" s="9">
        <v>7</v>
      </c>
      <c r="K52" s="9">
        <v>4.1</v>
      </c>
      <c r="L52" s="9">
        <v>1078</v>
      </c>
      <c r="M52" s="9">
        <v>130</v>
      </c>
      <c r="N52" s="9">
        <v>249</v>
      </c>
      <c r="O52" s="9">
        <v>139</v>
      </c>
      <c r="R52" s="9">
        <v>32</v>
      </c>
      <c r="S52" s="9">
        <v>4</v>
      </c>
      <c r="T52" s="9">
        <v>610</v>
      </c>
      <c r="U52" s="9">
        <v>2.3</v>
      </c>
      <c r="V52" s="9">
        <v>0.2</v>
      </c>
      <c r="W52" s="9">
        <v>0.64</v>
      </c>
      <c r="Y52" s="9">
        <v>0.32</v>
      </c>
      <c r="Z52" s="9">
        <v>0.26</v>
      </c>
      <c r="AA52" s="9" t="s">
        <v>31</v>
      </c>
      <c r="AC52" s="9">
        <v>76</v>
      </c>
      <c r="AD52" s="9">
        <v>23</v>
      </c>
      <c r="AE52" s="9">
        <v>7</v>
      </c>
      <c r="AF52" s="9">
        <v>140</v>
      </c>
      <c r="AH52" s="9">
        <v>3.4</v>
      </c>
    </row>
    <row r="53" spans="1:12" ht="12.75">
      <c r="A53" s="2">
        <v>37329</v>
      </c>
      <c r="C53" s="9">
        <v>0.3</v>
      </c>
      <c r="D53" s="9" t="s">
        <v>19</v>
      </c>
      <c r="E53" s="9">
        <v>40</v>
      </c>
      <c r="F53" s="19">
        <v>21.98</v>
      </c>
      <c r="G53" s="9">
        <v>10.41</v>
      </c>
      <c r="H53" s="19">
        <v>7.92</v>
      </c>
      <c r="J53" s="9">
        <v>5</v>
      </c>
      <c r="K53" s="9">
        <v>13.2</v>
      </c>
      <c r="L53" s="9">
        <v>1005</v>
      </c>
    </row>
    <row r="54" spans="1:34" ht="12.75">
      <c r="A54" s="2">
        <v>37357</v>
      </c>
      <c r="C54" s="9">
        <v>0.3</v>
      </c>
      <c r="D54" s="9" t="s">
        <v>19</v>
      </c>
      <c r="E54" s="9">
        <v>31.75</v>
      </c>
      <c r="F54" s="19">
        <v>25.05</v>
      </c>
      <c r="G54" s="9">
        <v>8.68</v>
      </c>
      <c r="H54" s="19">
        <v>7.8</v>
      </c>
      <c r="J54" s="9">
        <v>15</v>
      </c>
      <c r="K54" s="9">
        <v>17.4</v>
      </c>
      <c r="L54" s="9">
        <v>1134</v>
      </c>
      <c r="M54" s="9">
        <v>134</v>
      </c>
      <c r="N54" s="9">
        <v>185</v>
      </c>
      <c r="O54" s="9">
        <v>151</v>
      </c>
      <c r="R54" s="9">
        <v>33</v>
      </c>
      <c r="T54" s="9">
        <v>626</v>
      </c>
      <c r="U54" s="9">
        <v>4.4</v>
      </c>
      <c r="V54" s="9" t="s">
        <v>29</v>
      </c>
      <c r="W54" s="9">
        <v>0.82</v>
      </c>
      <c r="Y54" s="9">
        <v>0.32</v>
      </c>
      <c r="Z54" s="9">
        <v>0.32</v>
      </c>
      <c r="AA54" s="9" t="s">
        <v>31</v>
      </c>
      <c r="AC54" s="9">
        <v>74</v>
      </c>
      <c r="AD54" s="9">
        <v>23</v>
      </c>
      <c r="AE54" s="9">
        <v>6.8</v>
      </c>
      <c r="AF54" s="9">
        <v>130</v>
      </c>
      <c r="AH54" s="9">
        <v>5.8</v>
      </c>
    </row>
    <row r="55" spans="1:12" ht="12.75">
      <c r="A55" s="1">
        <v>37397</v>
      </c>
      <c r="D55" s="9">
        <v>4</v>
      </c>
      <c r="E55" s="9">
        <v>31</v>
      </c>
      <c r="F55" s="19">
        <v>24.83</v>
      </c>
      <c r="G55" s="9">
        <v>8.71</v>
      </c>
      <c r="H55" s="19">
        <v>7.93</v>
      </c>
      <c r="J55" s="9">
        <v>1080</v>
      </c>
      <c r="K55" s="9">
        <v>117.8</v>
      </c>
      <c r="L55" s="9">
        <v>890</v>
      </c>
    </row>
    <row r="56" spans="1:34" ht="12.75">
      <c r="A56" s="1">
        <v>37427</v>
      </c>
      <c r="D56" s="9" t="s">
        <v>19</v>
      </c>
      <c r="E56" s="9">
        <v>29</v>
      </c>
      <c r="F56" s="19">
        <v>30.82</v>
      </c>
      <c r="G56" s="9">
        <v>8.53</v>
      </c>
      <c r="H56" s="19">
        <v>8.28</v>
      </c>
      <c r="J56" s="9">
        <v>50</v>
      </c>
      <c r="K56" s="9" t="s">
        <v>15</v>
      </c>
      <c r="L56" s="9">
        <v>945</v>
      </c>
      <c r="M56" s="9">
        <v>137</v>
      </c>
      <c r="N56" s="9">
        <v>111</v>
      </c>
      <c r="O56" s="9">
        <v>107</v>
      </c>
      <c r="R56" s="9">
        <v>100</v>
      </c>
      <c r="S56" s="9">
        <v>10</v>
      </c>
      <c r="T56" s="9">
        <v>657</v>
      </c>
      <c r="U56" s="9">
        <v>3</v>
      </c>
      <c r="V56" s="9" t="s">
        <v>32</v>
      </c>
      <c r="W56" s="9">
        <v>0.48</v>
      </c>
      <c r="Y56" s="9">
        <v>0.25</v>
      </c>
      <c r="Z56" s="9">
        <v>0.24</v>
      </c>
      <c r="AA56" s="9">
        <v>5.7</v>
      </c>
      <c r="AC56" s="9">
        <v>60</v>
      </c>
      <c r="AD56" s="9">
        <v>21</v>
      </c>
      <c r="AE56" s="9">
        <v>6.2</v>
      </c>
      <c r="AF56" s="9">
        <v>130</v>
      </c>
      <c r="AH56" s="9">
        <v>7.1</v>
      </c>
    </row>
    <row r="57" spans="1:34" ht="12.75">
      <c r="A57" s="1">
        <v>37462</v>
      </c>
      <c r="D57" s="9" t="s">
        <v>19</v>
      </c>
      <c r="E57" s="9">
        <v>36</v>
      </c>
      <c r="F57" s="19">
        <v>30.7</v>
      </c>
      <c r="H57" s="19">
        <v>8.23</v>
      </c>
      <c r="J57" s="9">
        <v>80</v>
      </c>
      <c r="K57" s="9">
        <v>16.8</v>
      </c>
      <c r="L57" s="9">
        <v>741</v>
      </c>
      <c r="M57" s="9">
        <v>105</v>
      </c>
      <c r="N57" s="9">
        <v>154</v>
      </c>
      <c r="O57" s="9">
        <v>133</v>
      </c>
      <c r="R57" s="9">
        <v>108</v>
      </c>
      <c r="S57" s="9">
        <v>14</v>
      </c>
      <c r="T57" s="9">
        <v>536</v>
      </c>
      <c r="U57" s="9">
        <v>2.9</v>
      </c>
      <c r="V57" s="9" t="s">
        <v>32</v>
      </c>
      <c r="W57" s="9">
        <v>0.82</v>
      </c>
      <c r="Y57" s="9">
        <v>0.32</v>
      </c>
      <c r="Z57" s="9">
        <v>0.32</v>
      </c>
      <c r="AA57" s="9">
        <v>8.4</v>
      </c>
      <c r="AC57" s="9">
        <v>83</v>
      </c>
      <c r="AD57" s="9">
        <v>19</v>
      </c>
      <c r="AE57" s="9">
        <v>8.1</v>
      </c>
      <c r="AF57" s="9">
        <v>93</v>
      </c>
      <c r="AH57" s="9">
        <v>15.3</v>
      </c>
    </row>
    <row r="58" spans="1:34" ht="12.75">
      <c r="A58" s="1">
        <v>37487</v>
      </c>
      <c r="F58" s="19"/>
      <c r="H58" s="19"/>
      <c r="M58" s="9">
        <v>138</v>
      </c>
      <c r="N58" s="9">
        <v>180</v>
      </c>
      <c r="O58" s="9">
        <v>129</v>
      </c>
      <c r="R58" s="9">
        <v>57</v>
      </c>
      <c r="S58" s="9">
        <v>10</v>
      </c>
      <c r="T58" s="9">
        <v>598</v>
      </c>
      <c r="U58" s="9">
        <v>3.8</v>
      </c>
      <c r="V58" s="9" t="s">
        <v>32</v>
      </c>
      <c r="W58" s="9">
        <v>0.91</v>
      </c>
      <c r="Y58" s="9">
        <v>0.34</v>
      </c>
      <c r="Z58" s="9">
        <v>0.28</v>
      </c>
      <c r="AA58" s="9">
        <v>5.5</v>
      </c>
      <c r="AC58" s="9">
        <v>66</v>
      </c>
      <c r="AD58" s="9">
        <v>21</v>
      </c>
      <c r="AE58" s="9">
        <v>6.2</v>
      </c>
      <c r="AF58" s="9">
        <v>100</v>
      </c>
      <c r="AH58" s="9">
        <v>16.2</v>
      </c>
    </row>
    <row r="59" spans="1:34" ht="12.75">
      <c r="A59" s="8">
        <v>37511</v>
      </c>
      <c r="C59" s="9">
        <v>0.3</v>
      </c>
      <c r="D59" s="9">
        <v>3</v>
      </c>
      <c r="E59" s="9">
        <v>34</v>
      </c>
      <c r="F59" s="19">
        <v>28.95</v>
      </c>
      <c r="G59" s="9">
        <v>10.65</v>
      </c>
      <c r="H59" s="19">
        <v>7.58</v>
      </c>
      <c r="K59" s="9" t="s">
        <v>33</v>
      </c>
      <c r="L59" s="9">
        <v>470</v>
      </c>
      <c r="M59" s="9">
        <v>70</v>
      </c>
      <c r="N59" s="9">
        <v>78</v>
      </c>
      <c r="O59" s="9">
        <v>117</v>
      </c>
      <c r="R59" s="9">
        <v>218</v>
      </c>
      <c r="S59" s="9">
        <v>22</v>
      </c>
      <c r="T59" s="9">
        <v>408</v>
      </c>
      <c r="U59" s="9">
        <v>4</v>
      </c>
      <c r="V59" s="9" t="s">
        <v>32</v>
      </c>
      <c r="W59" s="9">
        <v>0.76</v>
      </c>
      <c r="Y59" s="9">
        <v>0.46</v>
      </c>
      <c r="Z59" s="9">
        <v>0.27</v>
      </c>
      <c r="AA59" s="9" t="s">
        <v>35</v>
      </c>
      <c r="AC59" s="9">
        <v>57</v>
      </c>
      <c r="AD59" s="9">
        <v>12</v>
      </c>
      <c r="AE59" s="9">
        <v>7.4</v>
      </c>
      <c r="AF59" s="9">
        <v>62</v>
      </c>
      <c r="AH59" s="9">
        <v>11.8</v>
      </c>
    </row>
    <row r="60" spans="1:34" ht="12.75">
      <c r="A60" s="6">
        <v>37581</v>
      </c>
      <c r="C60" s="4">
        <v>0.5</v>
      </c>
      <c r="D60" s="4" t="s">
        <v>19</v>
      </c>
      <c r="E60" s="4">
        <v>25</v>
      </c>
      <c r="F60" s="21">
        <v>19.71</v>
      </c>
      <c r="G60" s="4">
        <v>14.53</v>
      </c>
      <c r="H60" s="21">
        <v>8.47</v>
      </c>
      <c r="I60" s="4"/>
      <c r="J60" s="5">
        <v>5</v>
      </c>
      <c r="K60" s="5">
        <v>10.8</v>
      </c>
      <c r="L60" s="4">
        <v>983</v>
      </c>
      <c r="M60" s="3">
        <v>93</v>
      </c>
      <c r="N60" s="3">
        <v>190</v>
      </c>
      <c r="O60" s="3">
        <v>130</v>
      </c>
      <c r="Q60" s="3"/>
      <c r="R60" s="3">
        <v>5</v>
      </c>
      <c r="S60" s="3">
        <v>2</v>
      </c>
      <c r="T60" s="3">
        <v>621</v>
      </c>
      <c r="U60" s="3">
        <v>2.6</v>
      </c>
      <c r="V60" s="3" t="s">
        <v>32</v>
      </c>
      <c r="W60" s="3">
        <v>1.1</v>
      </c>
      <c r="Y60" s="3">
        <v>0.15</v>
      </c>
      <c r="Z60" s="3">
        <v>0.13</v>
      </c>
      <c r="AA60" s="3">
        <v>7.2</v>
      </c>
      <c r="AC60" s="3">
        <v>81</v>
      </c>
      <c r="AD60" s="3">
        <v>21</v>
      </c>
      <c r="AE60" s="9" t="s">
        <v>36</v>
      </c>
      <c r="AF60" s="3">
        <v>110</v>
      </c>
      <c r="AG60" s="3"/>
      <c r="AH60" s="3">
        <v>3.9</v>
      </c>
    </row>
    <row r="61" spans="1:34" ht="12.75">
      <c r="A61" s="1">
        <v>37644</v>
      </c>
      <c r="C61" s="11">
        <v>0.75</v>
      </c>
      <c r="D61" s="3" t="s">
        <v>19</v>
      </c>
      <c r="E61" s="11">
        <v>11.5</v>
      </c>
      <c r="F61" s="20">
        <v>14.97</v>
      </c>
      <c r="G61" s="11">
        <v>11.5</v>
      </c>
      <c r="H61" s="20">
        <v>8.35</v>
      </c>
      <c r="I61" s="11"/>
      <c r="J61" s="11">
        <v>10</v>
      </c>
      <c r="K61" s="11">
        <v>22.8</v>
      </c>
      <c r="L61" s="11">
        <v>852</v>
      </c>
      <c r="M61" s="9">
        <v>135</v>
      </c>
      <c r="N61" s="9">
        <v>197</v>
      </c>
      <c r="O61" s="9">
        <v>150</v>
      </c>
      <c r="R61" s="9">
        <v>12</v>
      </c>
      <c r="S61" s="9">
        <v>2</v>
      </c>
      <c r="T61" s="9">
        <v>447</v>
      </c>
      <c r="U61" s="9">
        <v>3.5</v>
      </c>
      <c r="V61" s="9" t="s">
        <v>32</v>
      </c>
      <c r="W61" s="9">
        <v>1.02</v>
      </c>
      <c r="Y61" s="9">
        <v>0.33</v>
      </c>
      <c r="Z61" s="9">
        <v>0.32</v>
      </c>
      <c r="AA61" s="9" t="s">
        <v>35</v>
      </c>
      <c r="AC61" s="9">
        <v>88</v>
      </c>
      <c r="AD61" s="9">
        <v>23</v>
      </c>
      <c r="AE61" s="9">
        <v>6</v>
      </c>
      <c r="AF61" s="9">
        <v>150</v>
      </c>
      <c r="AH61" s="9">
        <v>0.5</v>
      </c>
    </row>
    <row r="62" spans="1:34" ht="12.75">
      <c r="A62" s="1">
        <v>37672</v>
      </c>
      <c r="C62" s="9">
        <v>0.5</v>
      </c>
      <c r="D62" s="3" t="s">
        <v>19</v>
      </c>
      <c r="E62" s="9">
        <v>15</v>
      </c>
      <c r="F62" s="19">
        <v>19.1</v>
      </c>
      <c r="G62" s="9">
        <v>8.15</v>
      </c>
      <c r="H62" s="19">
        <v>7.75</v>
      </c>
      <c r="J62" s="9">
        <v>130</v>
      </c>
      <c r="K62" s="9">
        <v>70.8</v>
      </c>
      <c r="L62" s="9">
        <v>1013</v>
      </c>
      <c r="M62" s="9">
        <v>48</v>
      </c>
      <c r="N62" s="9">
        <v>138</v>
      </c>
      <c r="O62" s="9">
        <v>148</v>
      </c>
      <c r="R62" s="9">
        <v>12</v>
      </c>
      <c r="S62" s="9">
        <v>3</v>
      </c>
      <c r="T62" s="9">
        <v>703</v>
      </c>
      <c r="U62" s="9">
        <v>3.4</v>
      </c>
      <c r="V62" s="9" t="s">
        <v>32</v>
      </c>
      <c r="W62" s="9" t="s">
        <v>32</v>
      </c>
      <c r="Y62" s="9">
        <v>0.29</v>
      </c>
      <c r="Z62" s="9" t="s">
        <v>37</v>
      </c>
      <c r="AA62" s="9" t="s">
        <v>35</v>
      </c>
      <c r="AC62" s="9">
        <v>93</v>
      </c>
      <c r="AD62" s="9">
        <v>25</v>
      </c>
      <c r="AE62" s="9">
        <v>6.4</v>
      </c>
      <c r="AF62" s="9">
        <v>130</v>
      </c>
      <c r="AH62" s="9">
        <v>13.1</v>
      </c>
    </row>
    <row r="63" spans="1:34" ht="12.75">
      <c r="A63" s="1">
        <v>37693</v>
      </c>
      <c r="C63" s="9">
        <v>0.75</v>
      </c>
      <c r="D63" s="3" t="s">
        <v>19</v>
      </c>
      <c r="E63" s="9">
        <v>25.5</v>
      </c>
      <c r="F63" s="19">
        <v>23.12</v>
      </c>
      <c r="G63" s="9">
        <v>8.27</v>
      </c>
      <c r="H63" s="19">
        <v>7.72</v>
      </c>
      <c r="J63" s="9">
        <v>187</v>
      </c>
      <c r="K63" s="9">
        <v>49.6</v>
      </c>
      <c r="L63" s="9">
        <v>1000</v>
      </c>
      <c r="M63" s="9">
        <v>128</v>
      </c>
      <c r="N63" s="9">
        <v>304</v>
      </c>
      <c r="O63" s="9">
        <v>185</v>
      </c>
      <c r="R63" s="9">
        <v>11</v>
      </c>
      <c r="S63" s="9">
        <v>2</v>
      </c>
      <c r="T63" s="9">
        <v>613</v>
      </c>
      <c r="U63" s="9">
        <v>3.3</v>
      </c>
      <c r="V63" s="9">
        <v>0.4</v>
      </c>
      <c r="W63" s="9">
        <v>2</v>
      </c>
      <c r="Y63" s="9">
        <v>0.51</v>
      </c>
      <c r="Z63" s="9" t="s">
        <v>37</v>
      </c>
      <c r="AA63" s="9" t="s">
        <v>35</v>
      </c>
      <c r="AC63" s="9">
        <v>78.3</v>
      </c>
      <c r="AD63" s="9">
        <v>21.4</v>
      </c>
      <c r="AE63" s="9">
        <v>5.7</v>
      </c>
      <c r="AF63" s="9">
        <v>128</v>
      </c>
      <c r="AH63" s="9">
        <v>0.3</v>
      </c>
    </row>
    <row r="64" spans="1:34" ht="12.75">
      <c r="A64" s="1">
        <v>37728</v>
      </c>
      <c r="C64" s="9">
        <v>0.5</v>
      </c>
      <c r="D64" s="3" t="s">
        <v>19</v>
      </c>
      <c r="E64" s="9">
        <v>34.5</v>
      </c>
      <c r="F64" s="19">
        <v>28.04</v>
      </c>
      <c r="G64" s="9">
        <v>6.85</v>
      </c>
      <c r="H64" s="19">
        <v>7.71</v>
      </c>
      <c r="J64" s="9">
        <v>8</v>
      </c>
      <c r="K64" s="9">
        <v>3.1</v>
      </c>
      <c r="L64" s="9">
        <v>1268</v>
      </c>
      <c r="M64" s="9">
        <v>136</v>
      </c>
      <c r="N64" s="9">
        <v>74</v>
      </c>
      <c r="O64" s="9">
        <v>123</v>
      </c>
      <c r="R64" s="9">
        <v>14</v>
      </c>
      <c r="S64" s="9">
        <v>2</v>
      </c>
      <c r="T64" s="9">
        <v>765</v>
      </c>
      <c r="U64" s="9">
        <v>3.4</v>
      </c>
      <c r="V64" s="9" t="s">
        <v>32</v>
      </c>
      <c r="W64" s="9">
        <v>1.25</v>
      </c>
      <c r="Y64" s="9">
        <v>0.49</v>
      </c>
      <c r="Z64" s="9">
        <v>0.45</v>
      </c>
      <c r="AA64" s="9" t="s">
        <v>35</v>
      </c>
      <c r="AC64" s="9">
        <v>78.4</v>
      </c>
      <c r="AD64" s="9">
        <v>18.5</v>
      </c>
      <c r="AE64" s="9">
        <v>19.2</v>
      </c>
      <c r="AF64" s="9">
        <v>86.6</v>
      </c>
      <c r="AH64" s="9">
        <v>4.74</v>
      </c>
    </row>
    <row r="65" spans="1:34" ht="12.75">
      <c r="A65" s="1">
        <v>37756</v>
      </c>
      <c r="C65" s="9">
        <v>1.2</v>
      </c>
      <c r="D65" s="3" t="s">
        <v>19</v>
      </c>
      <c r="E65" s="9">
        <v>37.5</v>
      </c>
      <c r="F65" s="19">
        <v>28.16</v>
      </c>
      <c r="G65" s="9">
        <v>6.39</v>
      </c>
      <c r="H65" s="19">
        <v>8.12</v>
      </c>
      <c r="J65" s="9">
        <v>390</v>
      </c>
      <c r="K65" s="9">
        <v>14.1</v>
      </c>
      <c r="L65" s="9">
        <v>1089</v>
      </c>
      <c r="M65" s="9">
        <v>113</v>
      </c>
      <c r="N65" s="9">
        <v>148</v>
      </c>
      <c r="O65" s="9">
        <v>148</v>
      </c>
      <c r="R65" s="9">
        <v>110</v>
      </c>
      <c r="S65" s="9">
        <v>51</v>
      </c>
      <c r="T65" s="9">
        <v>778</v>
      </c>
      <c r="U65" s="9">
        <v>6.4</v>
      </c>
      <c r="V65" s="9">
        <v>0.2</v>
      </c>
      <c r="W65" s="9">
        <v>0.63</v>
      </c>
      <c r="Y65" s="9">
        <v>0.31</v>
      </c>
      <c r="Z65" s="9">
        <v>0.16</v>
      </c>
      <c r="AA65" s="9">
        <v>12.9</v>
      </c>
      <c r="AC65" s="9">
        <v>75.5</v>
      </c>
      <c r="AD65" s="9">
        <v>20.5</v>
      </c>
      <c r="AE65" s="9">
        <v>49.9</v>
      </c>
      <c r="AF65" s="9">
        <v>118</v>
      </c>
      <c r="AH65" s="9">
        <v>16.7</v>
      </c>
    </row>
    <row r="66" spans="1:34" ht="12.75">
      <c r="A66" s="1">
        <v>37791</v>
      </c>
      <c r="C66" s="9">
        <v>0.5</v>
      </c>
      <c r="D66" s="9">
        <v>5</v>
      </c>
      <c r="E66" s="9">
        <v>37</v>
      </c>
      <c r="F66" s="19">
        <v>32.49</v>
      </c>
      <c r="G66" s="9">
        <v>8.8</v>
      </c>
      <c r="H66" s="19">
        <v>7.87</v>
      </c>
      <c r="L66" s="9">
        <v>868</v>
      </c>
      <c r="M66" s="9">
        <v>84.6</v>
      </c>
      <c r="N66" s="9">
        <v>123</v>
      </c>
      <c r="O66" s="9">
        <v>301</v>
      </c>
      <c r="R66" s="9">
        <v>59</v>
      </c>
      <c r="S66" s="9">
        <v>9</v>
      </c>
      <c r="T66" s="9">
        <v>622</v>
      </c>
      <c r="U66" s="9">
        <v>3.9</v>
      </c>
      <c r="V66" s="9">
        <v>0.4</v>
      </c>
      <c r="W66" s="9">
        <v>1.5</v>
      </c>
      <c r="Y66" s="9">
        <v>0.22</v>
      </c>
      <c r="Z66" s="9">
        <v>0.22</v>
      </c>
      <c r="AA66" s="9">
        <v>28.2</v>
      </c>
      <c r="AC66" s="9">
        <v>60.5</v>
      </c>
      <c r="AD66" s="9">
        <v>13.9</v>
      </c>
      <c r="AE66" s="9">
        <v>5.42</v>
      </c>
      <c r="AF66" s="9">
        <v>76.7</v>
      </c>
      <c r="AH66" s="9">
        <v>11</v>
      </c>
    </row>
    <row r="67" spans="1:34" ht="12.75">
      <c r="A67" s="1">
        <v>37832</v>
      </c>
      <c r="C67" s="9">
        <v>0.75</v>
      </c>
      <c r="D67" s="3" t="s">
        <v>19</v>
      </c>
      <c r="E67" s="9">
        <v>36.5</v>
      </c>
      <c r="F67" s="19">
        <v>29.96</v>
      </c>
      <c r="G67" s="9">
        <v>11.4</v>
      </c>
      <c r="H67" s="19">
        <v>8.4</v>
      </c>
      <c r="L67" s="9">
        <v>695</v>
      </c>
      <c r="M67" s="9">
        <v>93</v>
      </c>
      <c r="N67" s="9">
        <v>89</v>
      </c>
      <c r="O67" s="9">
        <v>151</v>
      </c>
      <c r="R67" s="9">
        <v>40</v>
      </c>
      <c r="S67" s="9">
        <v>29</v>
      </c>
      <c r="T67" s="9">
        <v>498</v>
      </c>
      <c r="U67" s="9">
        <v>1.3</v>
      </c>
      <c r="V67" s="9">
        <v>0.1</v>
      </c>
      <c r="W67" s="9">
        <v>0.03</v>
      </c>
      <c r="Y67" s="9" t="s">
        <v>38</v>
      </c>
      <c r="Z67" s="9" t="s">
        <v>37</v>
      </c>
      <c r="AA67" s="9">
        <v>7</v>
      </c>
      <c r="AC67" s="9">
        <v>68.8</v>
      </c>
      <c r="AD67" s="9">
        <v>12.7</v>
      </c>
      <c r="AE67" s="9">
        <v>3.8</v>
      </c>
      <c r="AF67" s="9">
        <v>50.1</v>
      </c>
      <c r="AH67" s="9">
        <v>11.1</v>
      </c>
    </row>
    <row r="68" spans="1:34" ht="12.75">
      <c r="A68" s="1">
        <v>37861</v>
      </c>
      <c r="C68" s="9">
        <v>0.5</v>
      </c>
      <c r="D68" s="3" t="s">
        <v>19</v>
      </c>
      <c r="E68" s="9">
        <v>31</v>
      </c>
      <c r="F68" s="19">
        <v>29.83</v>
      </c>
      <c r="G68" s="9">
        <v>7.71</v>
      </c>
      <c r="H68" s="19">
        <v>8.38</v>
      </c>
      <c r="L68" s="9">
        <v>877</v>
      </c>
      <c r="M68" s="9">
        <v>81</v>
      </c>
      <c r="N68" s="9">
        <v>114</v>
      </c>
      <c r="O68" s="9">
        <v>108</v>
      </c>
      <c r="R68" s="9">
        <v>41</v>
      </c>
      <c r="S68" s="9">
        <v>5</v>
      </c>
      <c r="T68" s="9">
        <v>498</v>
      </c>
      <c r="U68" s="9">
        <v>3</v>
      </c>
      <c r="V68" s="9">
        <v>0.3</v>
      </c>
      <c r="W68" s="9">
        <v>0.4</v>
      </c>
      <c r="Y68" s="9">
        <v>0.31</v>
      </c>
      <c r="Z68" s="9">
        <v>0.23</v>
      </c>
      <c r="AA68" s="9" t="s">
        <v>35</v>
      </c>
      <c r="AC68" s="9">
        <v>64.9</v>
      </c>
      <c r="AD68" s="9">
        <v>16.2</v>
      </c>
      <c r="AE68" s="9">
        <v>4.62</v>
      </c>
      <c r="AF68" s="9">
        <v>82.3</v>
      </c>
      <c r="AH68" s="9">
        <v>15.8</v>
      </c>
    </row>
    <row r="69" spans="1:34" ht="12.75">
      <c r="A69" s="1">
        <v>37882</v>
      </c>
      <c r="C69" s="9">
        <v>0.75</v>
      </c>
      <c r="D69" s="9">
        <v>1</v>
      </c>
      <c r="E69" s="9">
        <v>35</v>
      </c>
      <c r="F69" s="19">
        <v>30.59</v>
      </c>
      <c r="G69" s="9">
        <v>6.95</v>
      </c>
      <c r="H69" s="19">
        <v>8.3</v>
      </c>
      <c r="J69" s="9">
        <v>390</v>
      </c>
      <c r="K69" s="9">
        <v>20.6</v>
      </c>
      <c r="L69" s="9">
        <v>692</v>
      </c>
      <c r="M69" s="9">
        <v>64</v>
      </c>
      <c r="N69" s="9">
        <v>97</v>
      </c>
      <c r="O69" s="9">
        <v>148</v>
      </c>
      <c r="R69" s="9">
        <v>64</v>
      </c>
      <c r="S69" s="9">
        <v>29</v>
      </c>
      <c r="T69" s="9">
        <v>427</v>
      </c>
      <c r="U69" s="9">
        <v>5.3</v>
      </c>
      <c r="V69" s="9">
        <v>0.15</v>
      </c>
      <c r="W69" s="9">
        <v>0.12</v>
      </c>
      <c r="Y69" s="9">
        <v>0.27</v>
      </c>
      <c r="Z69" s="9">
        <v>0.21</v>
      </c>
      <c r="AA69" s="9">
        <v>3.6</v>
      </c>
      <c r="AC69" s="9">
        <v>53.1</v>
      </c>
      <c r="AD69" s="9">
        <v>12</v>
      </c>
      <c r="AE69" s="9">
        <v>4.8</v>
      </c>
      <c r="AF69" s="9">
        <v>60</v>
      </c>
      <c r="AH69" s="9">
        <v>5.2</v>
      </c>
    </row>
    <row r="70" spans="1:34" ht="12.75">
      <c r="A70" s="1">
        <v>37945</v>
      </c>
      <c r="C70" s="3">
        <v>0.5</v>
      </c>
      <c r="D70" s="3" t="s">
        <v>19</v>
      </c>
      <c r="E70" s="3">
        <v>24</v>
      </c>
      <c r="F70" s="22">
        <v>20.2</v>
      </c>
      <c r="G70" s="3">
        <v>7.4</v>
      </c>
      <c r="H70" s="22">
        <v>8.4</v>
      </c>
      <c r="J70" s="3">
        <v>187</v>
      </c>
      <c r="K70" s="3">
        <v>31.4</v>
      </c>
      <c r="L70" s="3">
        <v>892</v>
      </c>
      <c r="M70" s="3">
        <v>72</v>
      </c>
      <c r="N70" s="3">
        <v>120</v>
      </c>
      <c r="O70" s="3">
        <v>161</v>
      </c>
      <c r="R70" s="3">
        <v>3</v>
      </c>
      <c r="S70" s="9" t="s">
        <v>15</v>
      </c>
      <c r="T70" s="3">
        <v>479</v>
      </c>
      <c r="U70" s="3">
        <v>2.9</v>
      </c>
      <c r="V70" s="3">
        <v>0.14</v>
      </c>
      <c r="W70" s="3">
        <v>0.09</v>
      </c>
      <c r="Y70" s="3">
        <v>0.08</v>
      </c>
      <c r="AA70" s="9" t="s">
        <v>35</v>
      </c>
      <c r="AC70" s="3">
        <v>90</v>
      </c>
      <c r="AD70" s="3">
        <v>20</v>
      </c>
      <c r="AE70" s="3">
        <v>6</v>
      </c>
      <c r="AF70" s="3">
        <v>80</v>
      </c>
      <c r="AH70" s="3">
        <v>5.2</v>
      </c>
    </row>
    <row r="71" spans="1:34" ht="12.75">
      <c r="A71" s="1">
        <v>37965</v>
      </c>
      <c r="C71" s="12">
        <v>0.5</v>
      </c>
      <c r="D71" s="3" t="s">
        <v>19</v>
      </c>
      <c r="E71" s="12">
        <v>16</v>
      </c>
      <c r="F71" s="23">
        <v>15.05</v>
      </c>
      <c r="G71" s="12">
        <v>10.9</v>
      </c>
      <c r="H71" s="23">
        <v>8.1</v>
      </c>
      <c r="J71" s="12" t="s">
        <v>15</v>
      </c>
      <c r="K71" s="12">
        <v>51.2</v>
      </c>
      <c r="L71" s="12">
        <v>908</v>
      </c>
      <c r="M71" s="12">
        <v>144</v>
      </c>
      <c r="N71" s="12">
        <v>193</v>
      </c>
      <c r="O71" s="12">
        <v>142</v>
      </c>
      <c r="R71" s="12">
        <v>5</v>
      </c>
      <c r="S71" s="9">
        <v>4</v>
      </c>
      <c r="T71" s="12">
        <v>650</v>
      </c>
      <c r="U71" s="12">
        <v>4</v>
      </c>
      <c r="V71" s="12">
        <v>0.2</v>
      </c>
      <c r="W71" s="12">
        <v>1.6</v>
      </c>
      <c r="Y71" s="12">
        <v>0.24</v>
      </c>
      <c r="Z71" s="9">
        <v>0.24</v>
      </c>
      <c r="AA71" s="9" t="s">
        <v>35</v>
      </c>
      <c r="AC71" s="12">
        <v>85</v>
      </c>
      <c r="AD71" s="12">
        <v>22</v>
      </c>
      <c r="AE71" s="12">
        <v>5.3</v>
      </c>
      <c r="AF71" s="12">
        <v>110</v>
      </c>
      <c r="AH71" s="12">
        <v>7.6</v>
      </c>
    </row>
    <row r="72" spans="1:34" ht="12.75">
      <c r="A72" s="1">
        <v>38008</v>
      </c>
      <c r="C72" s="9">
        <v>0.75</v>
      </c>
      <c r="D72" s="3" t="s">
        <v>15</v>
      </c>
      <c r="E72" s="9">
        <v>12.5</v>
      </c>
      <c r="F72" s="19">
        <v>14.6</v>
      </c>
      <c r="G72" s="9">
        <v>7.15</v>
      </c>
      <c r="H72" s="19">
        <v>8.35</v>
      </c>
      <c r="J72" s="9" t="s">
        <v>39</v>
      </c>
      <c r="K72" s="9">
        <v>210</v>
      </c>
      <c r="L72" s="9">
        <v>895</v>
      </c>
      <c r="M72" s="9">
        <v>53</v>
      </c>
      <c r="N72" s="9">
        <v>87</v>
      </c>
      <c r="O72" s="9">
        <v>137</v>
      </c>
      <c r="R72" s="9">
        <v>48</v>
      </c>
      <c r="S72" s="9">
        <v>35</v>
      </c>
      <c r="T72" s="9">
        <v>551</v>
      </c>
      <c r="V72" s="9" t="s">
        <v>32</v>
      </c>
      <c r="W72" s="9">
        <v>0.5</v>
      </c>
      <c r="Y72" s="9">
        <v>0.2</v>
      </c>
      <c r="Z72" s="9">
        <v>0.2</v>
      </c>
      <c r="AA72" s="9" t="s">
        <v>35</v>
      </c>
      <c r="AC72" s="9">
        <v>76</v>
      </c>
      <c r="AD72" s="9">
        <v>19</v>
      </c>
      <c r="AE72" s="9">
        <v>5</v>
      </c>
      <c r="AF72" s="9">
        <v>93</v>
      </c>
      <c r="AH72" s="9">
        <v>1.9</v>
      </c>
    </row>
    <row r="73" spans="1:34" ht="12.75">
      <c r="A73" s="1">
        <v>38036</v>
      </c>
      <c r="C73" s="9">
        <v>0.75</v>
      </c>
      <c r="D73" s="3" t="s">
        <v>19</v>
      </c>
      <c r="E73" s="9">
        <v>28</v>
      </c>
      <c r="F73" s="19">
        <v>18.9</v>
      </c>
      <c r="G73" s="9">
        <v>10.4</v>
      </c>
      <c r="H73" s="19">
        <v>8.7</v>
      </c>
      <c r="K73" s="9">
        <v>10.7</v>
      </c>
      <c r="L73" s="9">
        <v>910</v>
      </c>
      <c r="M73" s="9">
        <v>111</v>
      </c>
      <c r="N73" s="9">
        <v>177</v>
      </c>
      <c r="O73" s="9">
        <v>147</v>
      </c>
      <c r="R73" s="9">
        <v>48</v>
      </c>
      <c r="S73" s="9">
        <v>37</v>
      </c>
      <c r="T73" s="9">
        <v>601</v>
      </c>
      <c r="V73" s="9">
        <v>0.1</v>
      </c>
      <c r="W73" s="9">
        <v>0.9</v>
      </c>
      <c r="Y73" s="9">
        <v>0.34</v>
      </c>
      <c r="Z73" s="9">
        <v>0.34</v>
      </c>
      <c r="AA73" s="9" t="s">
        <v>35</v>
      </c>
      <c r="AC73" s="9">
        <v>80</v>
      </c>
      <c r="AD73" s="9">
        <v>2</v>
      </c>
      <c r="AE73" s="9">
        <v>6</v>
      </c>
      <c r="AF73" s="9">
        <v>92</v>
      </c>
      <c r="AH73" s="9">
        <v>2.2</v>
      </c>
    </row>
    <row r="74" spans="1:34" ht="12.75">
      <c r="A74" s="1">
        <v>38077</v>
      </c>
      <c r="C74" s="9">
        <v>1</v>
      </c>
      <c r="D74" s="9">
        <v>3</v>
      </c>
      <c r="E74" s="9">
        <v>27</v>
      </c>
      <c r="F74" s="19">
        <v>23</v>
      </c>
      <c r="G74" s="9">
        <v>8.6</v>
      </c>
      <c r="H74" s="19">
        <v>8.1</v>
      </c>
      <c r="J74" s="9">
        <v>1320</v>
      </c>
      <c r="K74" s="9">
        <v>436</v>
      </c>
      <c r="L74" s="9">
        <v>689</v>
      </c>
      <c r="M74" s="9">
        <v>57</v>
      </c>
      <c r="N74" s="9">
        <v>100</v>
      </c>
      <c r="O74" s="9">
        <v>214</v>
      </c>
      <c r="R74" s="9">
        <v>175</v>
      </c>
      <c r="S74" s="9">
        <v>17</v>
      </c>
      <c r="T74" s="9">
        <v>425</v>
      </c>
      <c r="V74" s="9">
        <v>0.1</v>
      </c>
      <c r="W74" s="9">
        <v>0.57</v>
      </c>
      <c r="Y74" s="9">
        <v>0.41</v>
      </c>
      <c r="Z74" s="9">
        <v>0.23</v>
      </c>
      <c r="AA74" s="9" t="s">
        <v>35</v>
      </c>
      <c r="AC74" s="9">
        <v>90</v>
      </c>
      <c r="AD74" s="9">
        <v>16</v>
      </c>
      <c r="AE74" s="9">
        <v>5</v>
      </c>
      <c r="AF74" s="9">
        <v>66</v>
      </c>
      <c r="AH74" s="9">
        <v>13.6</v>
      </c>
    </row>
    <row r="75" spans="1:34" ht="12.75">
      <c r="A75" s="1">
        <v>38092</v>
      </c>
      <c r="C75" s="9">
        <v>0.5</v>
      </c>
      <c r="D75" s="3" t="s">
        <v>19</v>
      </c>
      <c r="E75" s="9">
        <v>29</v>
      </c>
      <c r="F75" s="19">
        <v>22.15</v>
      </c>
      <c r="G75" s="9">
        <v>9.3</v>
      </c>
      <c r="H75" s="19">
        <v>8.3</v>
      </c>
      <c r="J75" s="9">
        <v>545</v>
      </c>
      <c r="K75" s="9">
        <v>461</v>
      </c>
      <c r="L75" s="9">
        <v>848</v>
      </c>
      <c r="M75" s="9">
        <v>60</v>
      </c>
      <c r="N75" s="9">
        <v>100</v>
      </c>
      <c r="O75" s="9">
        <v>277</v>
      </c>
      <c r="R75" s="9">
        <v>12</v>
      </c>
      <c r="S75" s="9">
        <v>5</v>
      </c>
      <c r="T75" s="9">
        <v>466</v>
      </c>
      <c r="U75" s="9">
        <v>9</v>
      </c>
      <c r="V75" s="9">
        <v>0.1</v>
      </c>
      <c r="W75" s="9">
        <v>0.1</v>
      </c>
      <c r="Y75" s="9">
        <v>0.2</v>
      </c>
      <c r="Z75" s="9">
        <v>0.14</v>
      </c>
      <c r="AA75" s="9" t="s">
        <v>35</v>
      </c>
      <c r="AH75" s="9">
        <v>12</v>
      </c>
    </row>
    <row r="76" spans="1:34" ht="12.75">
      <c r="A76" s="1">
        <v>38127</v>
      </c>
      <c r="C76" s="9">
        <v>0.5</v>
      </c>
      <c r="D76" s="3" t="s">
        <v>40</v>
      </c>
      <c r="E76" s="9">
        <v>35</v>
      </c>
      <c r="F76" s="19">
        <v>28</v>
      </c>
      <c r="G76" s="9">
        <v>6.9</v>
      </c>
      <c r="H76" s="19">
        <v>8.3</v>
      </c>
      <c r="J76" s="9">
        <v>30</v>
      </c>
      <c r="K76" s="9">
        <v>21</v>
      </c>
      <c r="L76" s="9">
        <v>879</v>
      </c>
      <c r="M76" s="9">
        <v>90</v>
      </c>
      <c r="N76" s="9">
        <v>90</v>
      </c>
      <c r="O76" s="9">
        <v>151</v>
      </c>
      <c r="R76" s="9">
        <v>46</v>
      </c>
      <c r="S76" s="9">
        <v>34</v>
      </c>
      <c r="T76" s="9">
        <v>550</v>
      </c>
      <c r="U76" s="9">
        <v>3.8</v>
      </c>
      <c r="V76" s="9">
        <v>0.4</v>
      </c>
      <c r="W76" s="9">
        <v>0.81</v>
      </c>
      <c r="Y76" s="9">
        <v>0.72</v>
      </c>
      <c r="Z76" s="9">
        <v>0.48</v>
      </c>
      <c r="AA76" s="9" t="s">
        <v>35</v>
      </c>
      <c r="AC76" s="9">
        <v>80</v>
      </c>
      <c r="AD76" s="9">
        <v>15</v>
      </c>
      <c r="AE76" s="9">
        <v>4</v>
      </c>
      <c r="AF76" s="9">
        <v>60</v>
      </c>
      <c r="AH76" s="9">
        <v>11.9</v>
      </c>
    </row>
    <row r="77" spans="1:34" ht="12.75">
      <c r="A77" s="1">
        <v>38155</v>
      </c>
      <c r="C77" s="9">
        <v>0.5</v>
      </c>
      <c r="D77" s="3" t="s">
        <v>19</v>
      </c>
      <c r="E77" s="9">
        <v>37</v>
      </c>
      <c r="F77" s="19">
        <v>31.7</v>
      </c>
      <c r="G77" s="9">
        <v>8.7</v>
      </c>
      <c r="H77" s="19">
        <v>8.1</v>
      </c>
      <c r="J77" s="9" t="s">
        <v>15</v>
      </c>
      <c r="K77" s="9" t="s">
        <v>15</v>
      </c>
      <c r="L77" s="9">
        <v>834</v>
      </c>
      <c r="M77" s="9">
        <v>86</v>
      </c>
      <c r="N77" s="9">
        <v>143</v>
      </c>
      <c r="O77" s="9">
        <v>122</v>
      </c>
      <c r="R77" s="9">
        <v>27</v>
      </c>
      <c r="S77" s="9">
        <v>20</v>
      </c>
      <c r="T77" s="9">
        <v>472</v>
      </c>
      <c r="U77" s="9">
        <v>4.2</v>
      </c>
      <c r="V77" s="9">
        <v>0.29</v>
      </c>
      <c r="W77" s="9">
        <v>0.88</v>
      </c>
      <c r="Y77" s="9">
        <v>0.1</v>
      </c>
      <c r="Z77" s="9">
        <v>0.1</v>
      </c>
      <c r="AA77" s="9" t="s">
        <v>35</v>
      </c>
      <c r="AC77" s="9">
        <v>75</v>
      </c>
      <c r="AD77" s="9">
        <v>20</v>
      </c>
      <c r="AE77" s="9">
        <v>5</v>
      </c>
      <c r="AF77" s="9">
        <v>75</v>
      </c>
      <c r="AH77" s="9">
        <v>9.2</v>
      </c>
    </row>
    <row r="78" spans="1:34" ht="12.75">
      <c r="A78" s="1">
        <v>38168</v>
      </c>
      <c r="C78" s="9">
        <v>0.67</v>
      </c>
      <c r="D78" s="3" t="s">
        <v>15</v>
      </c>
      <c r="E78" s="9">
        <v>31</v>
      </c>
      <c r="F78" s="19">
        <v>28.9</v>
      </c>
      <c r="G78" s="9">
        <v>7.7</v>
      </c>
      <c r="H78" s="19">
        <v>7.6</v>
      </c>
      <c r="J78" s="9">
        <v>1360</v>
      </c>
      <c r="K78" s="9">
        <v>82.9</v>
      </c>
      <c r="L78" s="9">
        <v>921</v>
      </c>
      <c r="M78" s="9">
        <v>72</v>
      </c>
      <c r="N78" s="9">
        <v>114</v>
      </c>
      <c r="O78" s="9">
        <v>130</v>
      </c>
      <c r="R78" s="9">
        <v>70</v>
      </c>
      <c r="S78" s="9">
        <v>13</v>
      </c>
      <c r="T78" s="9">
        <v>500</v>
      </c>
      <c r="U78" s="9">
        <v>3.4</v>
      </c>
      <c r="V78" s="9">
        <v>0.29</v>
      </c>
      <c r="W78" s="9">
        <v>1.09</v>
      </c>
      <c r="Y78" s="9">
        <v>0.34</v>
      </c>
      <c r="Z78" s="9">
        <v>0.15</v>
      </c>
      <c r="AA78" s="9" t="s">
        <v>35</v>
      </c>
      <c r="AC78" s="9">
        <v>75</v>
      </c>
      <c r="AD78" s="9">
        <v>18</v>
      </c>
      <c r="AE78" s="9">
        <v>5</v>
      </c>
      <c r="AF78" s="9">
        <v>75</v>
      </c>
      <c r="AH78" s="9">
        <v>16.1</v>
      </c>
    </row>
    <row r="79" spans="1:34" ht="12.75">
      <c r="A79" s="1">
        <v>38190</v>
      </c>
      <c r="C79" s="9">
        <v>0.75</v>
      </c>
      <c r="D79" s="3" t="s">
        <v>19</v>
      </c>
      <c r="E79" s="9">
        <v>35</v>
      </c>
      <c r="F79" s="19">
        <v>31</v>
      </c>
      <c r="G79" s="9">
        <v>7.1</v>
      </c>
      <c r="H79" s="19">
        <v>7.8</v>
      </c>
      <c r="J79" s="9">
        <v>1071</v>
      </c>
      <c r="K79" s="9">
        <v>44.9</v>
      </c>
      <c r="L79" s="9">
        <v>886</v>
      </c>
      <c r="M79" s="9">
        <v>78</v>
      </c>
      <c r="N79" s="9">
        <v>191</v>
      </c>
      <c r="O79" s="9">
        <v>143</v>
      </c>
      <c r="R79" s="9">
        <v>35</v>
      </c>
      <c r="S79" s="9">
        <v>6</v>
      </c>
      <c r="T79" s="9">
        <v>425</v>
      </c>
      <c r="U79" s="9">
        <v>4.3</v>
      </c>
      <c r="V79" s="9" t="s">
        <v>32</v>
      </c>
      <c r="W79" s="9">
        <v>26</v>
      </c>
      <c r="Y79" s="9">
        <v>0.2</v>
      </c>
      <c r="Z79" s="9">
        <v>0.25</v>
      </c>
      <c r="AA79" s="9" t="s">
        <v>35</v>
      </c>
      <c r="AC79" s="9">
        <v>65</v>
      </c>
      <c r="AD79" s="9">
        <v>15</v>
      </c>
      <c r="AE79" s="9">
        <v>4</v>
      </c>
      <c r="AF79" s="9">
        <v>70</v>
      </c>
      <c r="AH79" s="9">
        <v>13.8</v>
      </c>
    </row>
    <row r="80" spans="1:34" ht="12.75">
      <c r="A80" s="1">
        <v>38218</v>
      </c>
      <c r="C80" s="9">
        <v>1</v>
      </c>
      <c r="D80" s="3" t="s">
        <v>19</v>
      </c>
      <c r="E80" s="9">
        <v>38</v>
      </c>
      <c r="F80" s="19">
        <v>30</v>
      </c>
      <c r="G80" s="9">
        <v>8.1</v>
      </c>
      <c r="H80" s="19">
        <v>8</v>
      </c>
      <c r="K80" s="9">
        <v>2</v>
      </c>
      <c r="L80" s="9">
        <v>774</v>
      </c>
      <c r="M80" s="9">
        <v>68</v>
      </c>
      <c r="N80" s="9">
        <v>116</v>
      </c>
      <c r="O80" s="9">
        <v>126</v>
      </c>
      <c r="R80" s="9">
        <v>41</v>
      </c>
      <c r="S80" s="9">
        <v>6</v>
      </c>
      <c r="T80" s="9">
        <v>398</v>
      </c>
      <c r="U80" s="9">
        <v>4.5</v>
      </c>
      <c r="V80" s="9" t="s">
        <v>32</v>
      </c>
      <c r="W80" s="9">
        <v>7.1</v>
      </c>
      <c r="Y80" s="9">
        <v>0.12</v>
      </c>
      <c r="Z80" s="9">
        <v>0.24</v>
      </c>
      <c r="AA80" s="9" t="s">
        <v>35</v>
      </c>
      <c r="AC80" s="9">
        <v>62</v>
      </c>
      <c r="AD80" s="9">
        <v>13</v>
      </c>
      <c r="AE80" s="9">
        <v>3.5</v>
      </c>
      <c r="AF80" s="9">
        <v>55</v>
      </c>
      <c r="AH80" s="9">
        <v>13.6</v>
      </c>
    </row>
    <row r="81" spans="1:34" ht="12.75">
      <c r="A81" s="1">
        <v>38246</v>
      </c>
      <c r="C81" s="9">
        <v>0.5</v>
      </c>
      <c r="D81" s="3" t="s">
        <v>19</v>
      </c>
      <c r="E81" s="9">
        <v>35</v>
      </c>
      <c r="F81" s="19">
        <v>31.4</v>
      </c>
      <c r="G81" s="9">
        <v>7.9</v>
      </c>
      <c r="H81" s="19">
        <v>7.9</v>
      </c>
      <c r="J81" s="9">
        <v>860</v>
      </c>
      <c r="K81" s="9">
        <v>50.4</v>
      </c>
      <c r="L81" s="9">
        <v>756</v>
      </c>
      <c r="M81" s="9">
        <v>76</v>
      </c>
      <c r="N81" s="9">
        <v>132</v>
      </c>
      <c r="O81" s="9">
        <v>149</v>
      </c>
      <c r="R81" s="9">
        <v>47</v>
      </c>
      <c r="S81" s="9">
        <v>11</v>
      </c>
      <c r="T81" s="9">
        <v>506</v>
      </c>
      <c r="U81" s="9">
        <v>3.8</v>
      </c>
      <c r="W81" s="9">
        <v>4.3</v>
      </c>
      <c r="Y81" s="9">
        <v>0.25</v>
      </c>
      <c r="Z81" s="9">
        <v>0.2</v>
      </c>
      <c r="AA81" s="9">
        <v>4</v>
      </c>
      <c r="AC81" s="9">
        <v>65</v>
      </c>
      <c r="AD81" s="9">
        <v>14</v>
      </c>
      <c r="AE81" s="9">
        <v>3.5</v>
      </c>
      <c r="AF81" s="9">
        <v>60</v>
      </c>
      <c r="AH81" s="9">
        <v>11</v>
      </c>
    </row>
    <row r="82" spans="1:34" ht="12.75">
      <c r="A82" s="1">
        <v>38302</v>
      </c>
      <c r="C82" s="9">
        <v>0.75</v>
      </c>
      <c r="D82" s="3" t="s">
        <v>19</v>
      </c>
      <c r="E82" s="9">
        <v>20.2</v>
      </c>
      <c r="F82" s="19">
        <v>20.3</v>
      </c>
      <c r="G82" s="9">
        <v>8.6</v>
      </c>
      <c r="H82" s="19">
        <v>8</v>
      </c>
      <c r="J82" s="9">
        <v>75</v>
      </c>
      <c r="K82" s="9">
        <v>30.5</v>
      </c>
      <c r="L82" s="9">
        <v>798</v>
      </c>
      <c r="M82" s="9">
        <v>50.9</v>
      </c>
      <c r="N82" s="9">
        <v>92.2</v>
      </c>
      <c r="O82" s="9">
        <v>342</v>
      </c>
      <c r="R82" s="9">
        <v>55</v>
      </c>
      <c r="S82" s="9">
        <v>5</v>
      </c>
      <c r="T82" s="9">
        <v>430</v>
      </c>
      <c r="U82" s="9">
        <v>3.5</v>
      </c>
      <c r="V82" s="9" t="s">
        <v>32</v>
      </c>
      <c r="W82" s="9">
        <v>14.1</v>
      </c>
      <c r="Y82" s="9">
        <v>0.24</v>
      </c>
      <c r="Z82" s="9">
        <v>0.14</v>
      </c>
      <c r="AA82" s="9">
        <v>9</v>
      </c>
      <c r="AC82" s="9">
        <v>61.6</v>
      </c>
      <c r="AD82" s="9">
        <v>12.5</v>
      </c>
      <c r="AE82" s="9">
        <v>2.8</v>
      </c>
      <c r="AF82" s="9">
        <v>51.4</v>
      </c>
      <c r="AH82" s="9">
        <v>10</v>
      </c>
    </row>
    <row r="83" spans="1:34" ht="12.75">
      <c r="A83" s="8">
        <v>38393</v>
      </c>
      <c r="C83" s="4">
        <v>0.75</v>
      </c>
      <c r="D83" s="3"/>
      <c r="E83" s="4">
        <v>15</v>
      </c>
      <c r="F83" s="21">
        <v>15.19</v>
      </c>
      <c r="G83" s="4">
        <v>9.7</v>
      </c>
      <c r="H83" s="21">
        <v>8.4</v>
      </c>
      <c r="J83" s="4">
        <v>785</v>
      </c>
      <c r="K83" s="4">
        <v>1413</v>
      </c>
      <c r="L83" s="4">
        <v>916</v>
      </c>
      <c r="M83" s="4">
        <v>94</v>
      </c>
      <c r="N83" s="4">
        <v>256</v>
      </c>
      <c r="O83" s="4">
        <v>196</v>
      </c>
      <c r="R83" s="4">
        <v>90</v>
      </c>
      <c r="S83" s="4">
        <v>10</v>
      </c>
      <c r="T83" s="4">
        <v>567</v>
      </c>
      <c r="U83" s="4">
        <v>4.2</v>
      </c>
      <c r="V83" s="4">
        <v>0.2</v>
      </c>
      <c r="W83" s="4">
        <v>1.5</v>
      </c>
      <c r="Y83" s="4">
        <v>0.23</v>
      </c>
      <c r="AA83" s="9" t="s">
        <v>35</v>
      </c>
      <c r="AC83" s="4">
        <v>74.3</v>
      </c>
      <c r="AD83" s="4">
        <v>14.3</v>
      </c>
      <c r="AE83" s="4">
        <v>3.6</v>
      </c>
      <c r="AF83" s="4">
        <v>63.6</v>
      </c>
      <c r="AH83" s="4">
        <v>12.1</v>
      </c>
    </row>
    <row r="84" spans="1:34" ht="12.75">
      <c r="A84" s="7">
        <v>38456</v>
      </c>
      <c r="C84" s="4">
        <v>0.5</v>
      </c>
      <c r="D84" s="3" t="s">
        <v>19</v>
      </c>
      <c r="E84" s="4">
        <v>34</v>
      </c>
      <c r="F84" s="21">
        <v>24.9</v>
      </c>
      <c r="G84" s="4">
        <v>9.6</v>
      </c>
      <c r="H84" s="21">
        <v>8.02</v>
      </c>
      <c r="J84" s="4">
        <v>106.6</v>
      </c>
      <c r="K84" s="4">
        <v>27.8</v>
      </c>
      <c r="L84" s="4">
        <v>955</v>
      </c>
      <c r="M84" s="4">
        <v>102</v>
      </c>
      <c r="N84" s="4">
        <v>157</v>
      </c>
      <c r="O84" s="4">
        <v>135</v>
      </c>
      <c r="R84" s="4">
        <v>42</v>
      </c>
      <c r="S84" s="4">
        <v>7</v>
      </c>
      <c r="T84" s="4">
        <v>617</v>
      </c>
      <c r="U84" s="4">
        <v>2.9</v>
      </c>
      <c r="V84" s="4">
        <v>0.1</v>
      </c>
      <c r="W84" s="4">
        <v>1.4</v>
      </c>
      <c r="Y84" s="4">
        <v>0.21</v>
      </c>
      <c r="AA84" s="4">
        <v>2.8</v>
      </c>
      <c r="AC84" s="4">
        <v>70.7</v>
      </c>
      <c r="AD84" s="4">
        <v>16.8</v>
      </c>
      <c r="AE84" s="4">
        <v>5.32</v>
      </c>
      <c r="AF84" s="4">
        <v>92.4</v>
      </c>
      <c r="AH84" s="4">
        <v>8</v>
      </c>
    </row>
    <row r="85" spans="1:34" ht="12.75">
      <c r="A85" s="1">
        <v>38503</v>
      </c>
      <c r="C85" s="9">
        <v>0.5</v>
      </c>
      <c r="D85" s="3" t="s">
        <v>19</v>
      </c>
      <c r="E85" s="9">
        <v>37</v>
      </c>
      <c r="F85" s="19">
        <v>30.59</v>
      </c>
      <c r="G85" s="9">
        <v>8.7</v>
      </c>
      <c r="H85" s="19">
        <v>7.8</v>
      </c>
      <c r="J85" s="9">
        <v>271</v>
      </c>
      <c r="K85" s="9">
        <v>17</v>
      </c>
      <c r="L85" s="9">
        <v>900</v>
      </c>
      <c r="M85" s="9">
        <v>120</v>
      </c>
      <c r="N85" s="9">
        <v>181</v>
      </c>
      <c r="O85" s="9" t="s">
        <v>44</v>
      </c>
      <c r="R85" s="9">
        <v>77</v>
      </c>
      <c r="S85" s="9">
        <v>8</v>
      </c>
      <c r="T85" s="9">
        <v>615</v>
      </c>
      <c r="U85" s="9">
        <v>3.9</v>
      </c>
      <c r="V85" s="9" t="s">
        <v>44</v>
      </c>
      <c r="W85" s="9">
        <v>0.38</v>
      </c>
      <c r="Y85" s="9">
        <v>0.83</v>
      </c>
      <c r="AA85" s="9">
        <v>8</v>
      </c>
      <c r="AC85" s="9">
        <v>78.5</v>
      </c>
      <c r="AD85" s="9">
        <v>15.9</v>
      </c>
      <c r="AE85" s="9">
        <v>4.45</v>
      </c>
      <c r="AF85" s="9">
        <v>90</v>
      </c>
      <c r="AH85" s="9">
        <v>12.2</v>
      </c>
    </row>
    <row r="86" spans="1:34" ht="12.75">
      <c r="A86" s="1">
        <v>38513</v>
      </c>
      <c r="C86" s="9">
        <v>0.75</v>
      </c>
      <c r="D86" s="3" t="s">
        <v>19</v>
      </c>
      <c r="E86" s="9">
        <v>37</v>
      </c>
      <c r="F86" s="19">
        <v>29.45</v>
      </c>
      <c r="G86" s="9">
        <v>9.66</v>
      </c>
      <c r="H86" s="19">
        <v>7.9</v>
      </c>
      <c r="J86" s="9">
        <v>150</v>
      </c>
      <c r="K86" s="9">
        <v>13</v>
      </c>
      <c r="L86" s="9">
        <v>1010</v>
      </c>
      <c r="M86" s="9">
        <v>125</v>
      </c>
      <c r="N86" s="9">
        <v>184</v>
      </c>
      <c r="O86" s="9">
        <v>133</v>
      </c>
      <c r="R86" s="9">
        <v>635</v>
      </c>
      <c r="S86" s="9">
        <v>23</v>
      </c>
      <c r="T86" s="9">
        <v>635</v>
      </c>
      <c r="U86" s="9">
        <v>3.4</v>
      </c>
      <c r="V86" s="9" t="s">
        <v>44</v>
      </c>
      <c r="W86" s="9">
        <v>0.6</v>
      </c>
      <c r="Y86" s="9">
        <v>0.24</v>
      </c>
      <c r="AA86" s="9">
        <v>6.4</v>
      </c>
      <c r="AC86" s="9">
        <v>104</v>
      </c>
      <c r="AD86" s="9">
        <v>21.4</v>
      </c>
      <c r="AE86" s="9">
        <v>6.9</v>
      </c>
      <c r="AF86" s="9">
        <v>103</v>
      </c>
      <c r="AH86" s="9">
        <v>14.9</v>
      </c>
    </row>
    <row r="87" spans="1:34" ht="12.75">
      <c r="A87" s="1">
        <v>38562</v>
      </c>
      <c r="C87" s="9">
        <v>0.75</v>
      </c>
      <c r="D87" s="3">
        <v>9</v>
      </c>
      <c r="E87" s="9">
        <v>39</v>
      </c>
      <c r="F87" s="19">
        <v>30.38</v>
      </c>
      <c r="G87" s="9">
        <v>6</v>
      </c>
      <c r="H87" s="19">
        <v>7.7</v>
      </c>
      <c r="J87" s="9">
        <v>325</v>
      </c>
      <c r="K87" s="9">
        <v>360.9</v>
      </c>
      <c r="L87" s="9">
        <v>1181</v>
      </c>
      <c r="M87" s="9">
        <v>117</v>
      </c>
      <c r="N87" s="9">
        <v>173</v>
      </c>
      <c r="O87" s="9">
        <v>152</v>
      </c>
      <c r="R87" s="9">
        <v>88</v>
      </c>
      <c r="S87" s="9">
        <v>14</v>
      </c>
      <c r="T87" s="9">
        <v>488</v>
      </c>
      <c r="U87" s="9">
        <v>16.8</v>
      </c>
      <c r="V87" s="9" t="s">
        <v>44</v>
      </c>
      <c r="W87" s="9">
        <v>0.77</v>
      </c>
      <c r="Y87" s="9">
        <v>2.31</v>
      </c>
      <c r="AA87" s="9">
        <v>6.4</v>
      </c>
      <c r="AC87" s="9">
        <v>53.3</v>
      </c>
      <c r="AD87" s="9">
        <v>14.47</v>
      </c>
      <c r="AE87" s="9">
        <v>6.02</v>
      </c>
      <c r="AF87" s="9">
        <v>95.8</v>
      </c>
      <c r="AH87" s="9">
        <v>10</v>
      </c>
    </row>
    <row r="88" spans="1:34" ht="12.75">
      <c r="A88" s="1">
        <v>38589</v>
      </c>
      <c r="C88" s="9">
        <v>0.75</v>
      </c>
      <c r="D88" s="3" t="s">
        <v>19</v>
      </c>
      <c r="E88" s="9">
        <v>40</v>
      </c>
      <c r="F88" s="19">
        <v>31.29</v>
      </c>
      <c r="G88" s="9">
        <v>8.07</v>
      </c>
      <c r="H88" s="19">
        <v>8.02</v>
      </c>
      <c r="J88" s="9">
        <v>60</v>
      </c>
      <c r="K88" s="9">
        <v>18</v>
      </c>
      <c r="L88" s="9">
        <v>1377</v>
      </c>
      <c r="M88" s="9">
        <v>111</v>
      </c>
      <c r="N88" s="9">
        <v>161</v>
      </c>
      <c r="O88" s="9">
        <v>148</v>
      </c>
      <c r="R88" s="9">
        <v>14</v>
      </c>
      <c r="S88" s="9">
        <v>4</v>
      </c>
      <c r="T88" s="9">
        <v>603</v>
      </c>
      <c r="U88" s="9">
        <v>8</v>
      </c>
      <c r="V88" s="9" t="s">
        <v>44</v>
      </c>
      <c r="W88" s="9">
        <v>0.3</v>
      </c>
      <c r="Y88" s="9">
        <v>0.214</v>
      </c>
      <c r="AA88" s="9">
        <v>2.7</v>
      </c>
      <c r="AC88" s="9">
        <v>82.3</v>
      </c>
      <c r="AD88" s="9">
        <v>19.3</v>
      </c>
      <c r="AE88" s="9">
        <v>5.44</v>
      </c>
      <c r="AF88" s="9">
        <v>86.2</v>
      </c>
      <c r="AH88" s="9">
        <v>14</v>
      </c>
    </row>
    <row r="89" spans="1:12" ht="12.75">
      <c r="A89" s="1">
        <v>38617</v>
      </c>
      <c r="C89" s="9">
        <v>0.3</v>
      </c>
      <c r="D89" s="3"/>
      <c r="E89" s="9">
        <v>40</v>
      </c>
      <c r="F89" s="19">
        <v>31.1</v>
      </c>
      <c r="G89" s="9">
        <v>6.8</v>
      </c>
      <c r="H89" s="19">
        <v>7.9</v>
      </c>
      <c r="L89" s="9">
        <v>1013</v>
      </c>
    </row>
    <row r="90" spans="1:12" ht="12.75">
      <c r="A90" s="1">
        <v>38650</v>
      </c>
      <c r="D90" s="3"/>
      <c r="E90" s="9">
        <v>27</v>
      </c>
      <c r="F90" s="19">
        <v>21.6</v>
      </c>
      <c r="G90" s="9">
        <v>7.75</v>
      </c>
      <c r="H90" s="19">
        <v>8.02</v>
      </c>
      <c r="L90" s="9">
        <v>922</v>
      </c>
    </row>
    <row r="91" spans="1:12" ht="12.75">
      <c r="A91" s="1">
        <v>38673</v>
      </c>
      <c r="D91" s="3"/>
      <c r="E91" s="9">
        <v>23.5</v>
      </c>
      <c r="F91" s="19">
        <v>20</v>
      </c>
      <c r="G91" s="9">
        <v>12.04</v>
      </c>
      <c r="H91" s="19">
        <v>8.1</v>
      </c>
      <c r="L91" s="9">
        <v>565</v>
      </c>
    </row>
    <row r="92" spans="1:34" ht="12.75">
      <c r="A92" s="1">
        <v>38736</v>
      </c>
      <c r="C92" s="9">
        <v>0.75</v>
      </c>
      <c r="D92" s="3" t="s">
        <v>19</v>
      </c>
      <c r="E92" s="9">
        <v>29</v>
      </c>
      <c r="F92" s="19">
        <v>15.41</v>
      </c>
      <c r="G92" s="9">
        <v>7.7</v>
      </c>
      <c r="H92" s="19">
        <v>8.82</v>
      </c>
      <c r="J92" s="9">
        <v>10</v>
      </c>
      <c r="K92" s="9">
        <v>3</v>
      </c>
      <c r="L92" s="9">
        <v>717</v>
      </c>
      <c r="M92" s="9">
        <v>119</v>
      </c>
      <c r="N92" s="9">
        <v>178</v>
      </c>
      <c r="O92" s="9">
        <v>144</v>
      </c>
      <c r="R92" s="9">
        <v>78</v>
      </c>
      <c r="S92" s="9">
        <v>9</v>
      </c>
      <c r="T92" s="9">
        <v>592</v>
      </c>
      <c r="U92" s="9">
        <v>2.98</v>
      </c>
      <c r="V92" s="9">
        <v>0.174</v>
      </c>
      <c r="W92" s="9">
        <v>0.65</v>
      </c>
      <c r="Y92" s="9">
        <v>0.145</v>
      </c>
      <c r="AA92" s="9">
        <v>2.56</v>
      </c>
      <c r="AC92" s="9">
        <v>80.4</v>
      </c>
      <c r="AD92" s="9">
        <v>19.6</v>
      </c>
      <c r="AE92" s="9">
        <v>4.35</v>
      </c>
      <c r="AF92" s="9">
        <v>98.4</v>
      </c>
      <c r="AH92" s="9">
        <v>3.55</v>
      </c>
    </row>
    <row r="93" spans="1:34" ht="12.75">
      <c r="A93" s="1">
        <v>38764</v>
      </c>
      <c r="C93" s="9">
        <v>0.7</v>
      </c>
      <c r="D93" s="3" t="s">
        <v>19</v>
      </c>
      <c r="E93" s="9">
        <v>33</v>
      </c>
      <c r="F93" s="19">
        <v>18.2</v>
      </c>
      <c r="G93" s="9">
        <v>11.76</v>
      </c>
      <c r="H93" s="19">
        <v>8.43</v>
      </c>
      <c r="J93" s="9">
        <v>5</v>
      </c>
      <c r="K93" s="9">
        <v>6.2</v>
      </c>
      <c r="L93" s="9">
        <v>618</v>
      </c>
      <c r="M93" s="9">
        <v>114</v>
      </c>
      <c r="N93" s="9">
        <v>170</v>
      </c>
      <c r="O93" s="9">
        <v>127</v>
      </c>
      <c r="R93" s="9">
        <v>11</v>
      </c>
      <c r="S93" s="9">
        <v>1</v>
      </c>
      <c r="T93" s="9">
        <v>560</v>
      </c>
      <c r="U93" s="9">
        <v>4.03</v>
      </c>
      <c r="V93" s="9">
        <v>0.187</v>
      </c>
      <c r="W93" s="9">
        <v>0.25</v>
      </c>
      <c r="Y93" s="9">
        <v>0.166</v>
      </c>
      <c r="AA93" s="9">
        <v>1.5</v>
      </c>
      <c r="AC93" s="9">
        <v>75.4</v>
      </c>
      <c r="AD93" s="9">
        <v>20.6</v>
      </c>
      <c r="AE93" s="9">
        <v>4.31</v>
      </c>
      <c r="AF93" s="9">
        <v>99.4</v>
      </c>
      <c r="AH93" s="9">
        <v>1.13</v>
      </c>
    </row>
    <row r="94" spans="1:34" ht="12.75">
      <c r="A94" s="1">
        <v>38790</v>
      </c>
      <c r="C94" s="9">
        <v>0.75</v>
      </c>
      <c r="D94" s="3" t="s">
        <v>19</v>
      </c>
      <c r="E94" s="9">
        <v>28</v>
      </c>
      <c r="F94" s="19">
        <v>22.68</v>
      </c>
      <c r="G94" s="9">
        <v>8.01</v>
      </c>
      <c r="H94" s="19">
        <v>8.18</v>
      </c>
      <c r="J94" s="9">
        <v>15</v>
      </c>
      <c r="K94" s="9">
        <v>12.7</v>
      </c>
      <c r="L94" s="9">
        <v>630</v>
      </c>
      <c r="M94" s="9">
        <v>119</v>
      </c>
      <c r="N94" s="9">
        <v>175</v>
      </c>
      <c r="O94" s="9">
        <v>133</v>
      </c>
      <c r="R94" s="9">
        <v>22</v>
      </c>
      <c r="S94" s="9">
        <v>3</v>
      </c>
      <c r="T94" s="9">
        <v>596</v>
      </c>
      <c r="U94" s="9">
        <v>3.46</v>
      </c>
      <c r="V94" s="9">
        <v>0.084</v>
      </c>
      <c r="W94" s="9">
        <v>0.55</v>
      </c>
      <c r="Y94" s="9">
        <v>0.186</v>
      </c>
      <c r="AA94" s="9">
        <v>3.2</v>
      </c>
      <c r="AC94" s="9">
        <v>81.6</v>
      </c>
      <c r="AD94" s="9">
        <v>21.3</v>
      </c>
      <c r="AE94" s="9">
        <v>3.83</v>
      </c>
      <c r="AF94" s="9">
        <v>106</v>
      </c>
      <c r="AH94" s="9">
        <v>7.95</v>
      </c>
    </row>
    <row r="95" spans="1:41" ht="12.75">
      <c r="A95" s="1">
        <v>38813</v>
      </c>
      <c r="C95" s="9">
        <v>0.3</v>
      </c>
      <c r="D95" s="3" t="s">
        <v>19</v>
      </c>
      <c r="E95" s="9">
        <v>31.5</v>
      </c>
      <c r="F95" s="19">
        <v>25.99</v>
      </c>
      <c r="G95" s="9">
        <v>7.45</v>
      </c>
      <c r="H95" s="19">
        <v>8.1</v>
      </c>
      <c r="K95" s="9">
        <v>23.5</v>
      </c>
      <c r="L95" s="9">
        <v>627</v>
      </c>
      <c r="M95" s="9">
        <v>102</v>
      </c>
      <c r="N95" s="9">
        <v>161</v>
      </c>
      <c r="O95" s="9">
        <v>134</v>
      </c>
      <c r="R95" s="9">
        <v>29</v>
      </c>
      <c r="S95" s="9">
        <v>3</v>
      </c>
      <c r="T95" s="9">
        <v>622</v>
      </c>
      <c r="U95" s="9">
        <v>3.68</v>
      </c>
      <c r="V95" s="9">
        <v>0.062</v>
      </c>
      <c r="W95" s="9">
        <v>0.6</v>
      </c>
      <c r="Y95" s="9">
        <v>0.2</v>
      </c>
      <c r="AA95" s="9">
        <v>2.9</v>
      </c>
      <c r="AB95" s="9" t="s">
        <v>35</v>
      </c>
      <c r="AC95" s="9">
        <v>80.3</v>
      </c>
      <c r="AD95" s="9">
        <v>21</v>
      </c>
      <c r="AE95" s="9">
        <v>5.11</v>
      </c>
      <c r="AF95" s="9">
        <v>107</v>
      </c>
      <c r="AH95" s="9">
        <v>6.49</v>
      </c>
      <c r="AI95" s="9"/>
      <c r="AJ95" s="9"/>
      <c r="AK95" s="9"/>
      <c r="AL95" s="9"/>
      <c r="AO95" s="9"/>
    </row>
    <row r="96" spans="1:34" ht="12.75">
      <c r="A96" s="1">
        <v>38847</v>
      </c>
      <c r="D96" s="3">
        <v>7</v>
      </c>
      <c r="E96" s="9">
        <v>40</v>
      </c>
      <c r="F96" s="19">
        <v>29.46</v>
      </c>
      <c r="G96" s="9">
        <v>6.63</v>
      </c>
      <c r="H96" s="19">
        <v>7.71</v>
      </c>
      <c r="K96" s="9">
        <v>178</v>
      </c>
      <c r="L96" s="9">
        <v>650</v>
      </c>
      <c r="M96" s="9">
        <v>100</v>
      </c>
      <c r="N96" s="9">
        <v>149</v>
      </c>
      <c r="O96" s="9">
        <v>141</v>
      </c>
      <c r="R96" s="9">
        <v>110</v>
      </c>
      <c r="S96" s="9">
        <v>10</v>
      </c>
      <c r="T96" s="9">
        <v>562</v>
      </c>
      <c r="U96" s="9">
        <v>2.71</v>
      </c>
      <c r="V96" s="9">
        <v>0.056</v>
      </c>
      <c r="W96" s="9">
        <v>0.67</v>
      </c>
      <c r="Y96" s="9">
        <v>0.261</v>
      </c>
      <c r="AA96" s="9">
        <v>7.37</v>
      </c>
      <c r="AB96" s="9" t="s">
        <v>35</v>
      </c>
      <c r="AC96" s="9">
        <v>87</v>
      </c>
      <c r="AD96" s="9">
        <v>21.5</v>
      </c>
      <c r="AE96" s="9">
        <v>4.92</v>
      </c>
      <c r="AF96" s="9">
        <v>101</v>
      </c>
      <c r="AH96" s="9">
        <v>20.9</v>
      </c>
    </row>
    <row r="97" spans="1:34" ht="12.75">
      <c r="A97" s="1">
        <v>39070</v>
      </c>
      <c r="C97" s="9">
        <v>0.5</v>
      </c>
      <c r="D97" s="3" t="s">
        <v>13</v>
      </c>
      <c r="E97" s="9">
        <v>22</v>
      </c>
      <c r="F97" s="19">
        <v>22.39</v>
      </c>
      <c r="G97" s="9">
        <v>8.77</v>
      </c>
      <c r="H97" s="19">
        <v>7.97</v>
      </c>
      <c r="J97" s="9">
        <v>80</v>
      </c>
      <c r="K97" s="9">
        <v>34</v>
      </c>
      <c r="L97" s="9">
        <v>781</v>
      </c>
      <c r="M97" s="9">
        <v>131</v>
      </c>
      <c r="N97" s="9">
        <v>210</v>
      </c>
      <c r="O97" s="9">
        <v>130</v>
      </c>
      <c r="P97" s="9">
        <v>280</v>
      </c>
      <c r="Q97" s="9">
        <v>3</v>
      </c>
      <c r="R97" s="9">
        <v>24</v>
      </c>
      <c r="S97" s="9">
        <v>14</v>
      </c>
      <c r="T97" s="9">
        <v>676</v>
      </c>
      <c r="U97" s="9">
        <v>3.52</v>
      </c>
      <c r="V97" s="9">
        <v>0.181</v>
      </c>
      <c r="W97" s="9">
        <v>0.949</v>
      </c>
      <c r="X97" s="9">
        <v>1.9</v>
      </c>
      <c r="Y97" s="9">
        <v>0.347</v>
      </c>
      <c r="AA97" s="9">
        <v>3</v>
      </c>
      <c r="AB97" s="9">
        <v>1</v>
      </c>
      <c r="AC97" s="9">
        <v>90.4</v>
      </c>
      <c r="AD97" s="9">
        <v>22.4</v>
      </c>
      <c r="AE97" s="9">
        <v>5.62</v>
      </c>
      <c r="AF97" s="9">
        <v>117</v>
      </c>
      <c r="AG97" s="9">
        <v>0.78</v>
      </c>
      <c r="AH97" s="9">
        <v>12.6</v>
      </c>
    </row>
    <row r="98" spans="1:34" ht="12.75">
      <c r="A98" s="1">
        <v>39100</v>
      </c>
      <c r="C98" s="9">
        <v>0.5</v>
      </c>
      <c r="D98" s="3"/>
      <c r="E98" s="9">
        <v>7</v>
      </c>
      <c r="F98" s="19">
        <v>9.89</v>
      </c>
      <c r="G98" s="9">
        <v>12.2</v>
      </c>
      <c r="H98" s="19">
        <v>8.43</v>
      </c>
      <c r="J98" s="9">
        <v>210</v>
      </c>
      <c r="K98" s="9">
        <v>344.1</v>
      </c>
      <c r="L98" s="9">
        <v>825</v>
      </c>
      <c r="M98" s="9">
        <v>124</v>
      </c>
      <c r="N98" s="9">
        <v>224</v>
      </c>
      <c r="O98" s="9">
        <v>139</v>
      </c>
      <c r="P98" s="9">
        <v>325</v>
      </c>
      <c r="Q98" s="9" t="s">
        <v>63</v>
      </c>
      <c r="R98" s="9">
        <v>8</v>
      </c>
      <c r="S98" s="9">
        <v>2</v>
      </c>
      <c r="T98" s="9">
        <v>687</v>
      </c>
      <c r="U98" s="9">
        <v>3.89</v>
      </c>
      <c r="V98" s="9">
        <v>0.536</v>
      </c>
      <c r="W98" s="9">
        <v>1.03</v>
      </c>
      <c r="X98" s="9">
        <v>1.5</v>
      </c>
      <c r="Y98" s="9">
        <v>0.332</v>
      </c>
      <c r="AA98" s="9" t="s">
        <v>15</v>
      </c>
      <c r="AB98" s="9" t="s">
        <v>15</v>
      </c>
      <c r="AC98" s="9">
        <v>8.62</v>
      </c>
      <c r="AD98" s="9">
        <v>21.9</v>
      </c>
      <c r="AE98" s="9">
        <v>4.85</v>
      </c>
      <c r="AF98" s="9">
        <v>114</v>
      </c>
      <c r="AG98" s="9">
        <v>0.665</v>
      </c>
      <c r="AH98" s="9">
        <v>1.9</v>
      </c>
    </row>
    <row r="99" spans="1:34" ht="12.75">
      <c r="A99" s="1">
        <v>39170</v>
      </c>
      <c r="B99" s="9">
        <v>1831</v>
      </c>
      <c r="C99" s="9">
        <v>1</v>
      </c>
      <c r="D99" s="3">
        <v>3</v>
      </c>
      <c r="E99" s="9">
        <v>29</v>
      </c>
      <c r="F99" s="19">
        <v>25.2</v>
      </c>
      <c r="G99" s="9">
        <v>6.7</v>
      </c>
      <c r="H99" s="19">
        <v>7.73</v>
      </c>
      <c r="J99" s="9">
        <v>300</v>
      </c>
      <c r="K99" s="9">
        <v>579.4</v>
      </c>
      <c r="L99" s="9">
        <v>1239</v>
      </c>
      <c r="M99" s="9">
        <v>140</v>
      </c>
      <c r="N99" s="9">
        <v>244</v>
      </c>
      <c r="O99" s="9">
        <v>143</v>
      </c>
      <c r="P99" s="9">
        <v>320</v>
      </c>
      <c r="Q99" s="9">
        <v>3</v>
      </c>
      <c r="R99" s="9">
        <v>31</v>
      </c>
      <c r="S99" s="9">
        <v>4</v>
      </c>
      <c r="T99" s="9">
        <v>697</v>
      </c>
      <c r="U99" s="9">
        <v>3.78</v>
      </c>
      <c r="V99" s="9">
        <v>0.152</v>
      </c>
      <c r="W99" s="9">
        <v>3.83</v>
      </c>
      <c r="X99" s="9">
        <v>1.13</v>
      </c>
      <c r="Y99" s="9">
        <v>0.549</v>
      </c>
      <c r="AA99" s="9">
        <v>5</v>
      </c>
      <c r="AB99" s="9">
        <v>3</v>
      </c>
      <c r="AC99" s="9">
        <v>88.6</v>
      </c>
      <c r="AD99" s="9">
        <v>23.7</v>
      </c>
      <c r="AE99" s="9">
        <v>5.78</v>
      </c>
      <c r="AF99" s="9">
        <v>131</v>
      </c>
      <c r="AG99" s="9">
        <v>0.667</v>
      </c>
      <c r="AH99" s="9">
        <v>14.4</v>
      </c>
    </row>
    <row r="100" spans="1:34" ht="12.75">
      <c r="A100" s="24">
        <v>39191</v>
      </c>
      <c r="C100" s="9">
        <v>1</v>
      </c>
      <c r="D100" s="3" t="s">
        <v>19</v>
      </c>
      <c r="E100" s="25">
        <v>25.2</v>
      </c>
      <c r="F100" s="25">
        <v>33.9</v>
      </c>
      <c r="G100"/>
      <c r="H100" s="25">
        <v>7.7</v>
      </c>
      <c r="J100" s="25">
        <v>10</v>
      </c>
      <c r="K100" s="25">
        <v>4</v>
      </c>
      <c r="L100" s="25">
        <v>1120</v>
      </c>
      <c r="M100" s="25">
        <v>115</v>
      </c>
      <c r="N100" s="25">
        <v>222</v>
      </c>
      <c r="O100" s="25">
        <v>147</v>
      </c>
      <c r="P100" s="25">
        <v>310</v>
      </c>
      <c r="Q100" t="s">
        <v>63</v>
      </c>
      <c r="R100" s="25">
        <v>23</v>
      </c>
      <c r="S100" s="25">
        <v>6</v>
      </c>
      <c r="T100" s="25">
        <v>666</v>
      </c>
      <c r="U100" s="25">
        <v>3.34</v>
      </c>
      <c r="V100" s="25">
        <v>0.175</v>
      </c>
      <c r="W100" s="25">
        <v>1.22</v>
      </c>
      <c r="X100" s="25">
        <v>1.25</v>
      </c>
      <c r="Y100" s="25">
        <v>0.414</v>
      </c>
      <c r="AA100" s="9" t="s">
        <v>36</v>
      </c>
      <c r="AB100" s="9" t="s">
        <v>35</v>
      </c>
      <c r="AC100" s="25">
        <v>81</v>
      </c>
      <c r="AD100" s="25">
        <v>22.1</v>
      </c>
      <c r="AE100" s="25">
        <v>4.43</v>
      </c>
      <c r="AF100" s="25">
        <v>106</v>
      </c>
      <c r="AG100" s="25">
        <v>0.532</v>
      </c>
      <c r="AH100" s="25">
        <v>12.8</v>
      </c>
    </row>
    <row r="101" spans="1:34" ht="12.75">
      <c r="A101" s="24">
        <v>39233</v>
      </c>
      <c r="C101" s="9">
        <v>0.6</v>
      </c>
      <c r="D101" s="3">
        <v>1</v>
      </c>
      <c r="E101" s="25">
        <v>32</v>
      </c>
      <c r="F101" s="25">
        <v>28.4</v>
      </c>
      <c r="G101" s="25">
        <v>10.1</v>
      </c>
      <c r="H101" s="25">
        <v>7.6</v>
      </c>
      <c r="J101" s="25">
        <v>600</v>
      </c>
      <c r="K101" s="25">
        <v>490</v>
      </c>
      <c r="L101" s="25">
        <v>747</v>
      </c>
      <c r="M101" s="25">
        <v>87.4</v>
      </c>
      <c r="N101" s="25">
        <v>137</v>
      </c>
      <c r="O101" s="25">
        <v>157</v>
      </c>
      <c r="P101" s="25">
        <v>300</v>
      </c>
      <c r="Q101" s="9" t="s">
        <v>63</v>
      </c>
      <c r="R101" s="25">
        <v>136</v>
      </c>
      <c r="S101" s="25">
        <v>24</v>
      </c>
      <c r="T101" s="25">
        <v>465</v>
      </c>
      <c r="U101" s="25">
        <v>3.82</v>
      </c>
      <c r="V101" s="25">
        <v>0.076</v>
      </c>
      <c r="W101" s="25">
        <v>6.23</v>
      </c>
      <c r="X101" s="25">
        <v>1.64</v>
      </c>
      <c r="Y101" s="25">
        <v>0.195</v>
      </c>
      <c r="AA101" s="9" t="s">
        <v>36</v>
      </c>
      <c r="AB101" s="9" t="s">
        <v>35</v>
      </c>
      <c r="AC101" s="25">
        <v>80.3</v>
      </c>
      <c r="AD101" s="25">
        <v>15.8</v>
      </c>
      <c r="AE101" s="25">
        <v>6.13</v>
      </c>
      <c r="AF101" s="25">
        <v>75.3</v>
      </c>
      <c r="AG101" s="25">
        <v>0.403</v>
      </c>
      <c r="AH101" s="25">
        <v>27.1</v>
      </c>
    </row>
    <row r="102" spans="1:34" ht="12.75">
      <c r="A102" s="24">
        <v>39253</v>
      </c>
      <c r="C102" s="9">
        <v>1</v>
      </c>
      <c r="D102" s="3">
        <v>3</v>
      </c>
      <c r="E102" s="9">
        <v>25</v>
      </c>
      <c r="F102" s="19">
        <v>29.5</v>
      </c>
      <c r="G102" s="9">
        <v>5</v>
      </c>
      <c r="H102" s="19">
        <v>7.7</v>
      </c>
      <c r="K102" s="9">
        <v>1600</v>
      </c>
      <c r="L102" s="25">
        <v>337</v>
      </c>
      <c r="M102" s="25">
        <v>61.9</v>
      </c>
      <c r="N102" s="25">
        <v>123</v>
      </c>
      <c r="O102" s="9">
        <v>112</v>
      </c>
      <c r="P102" s="9">
        <v>320</v>
      </c>
      <c r="Q102" s="9">
        <v>2</v>
      </c>
      <c r="R102" s="25">
        <v>164</v>
      </c>
      <c r="S102" s="25">
        <v>20</v>
      </c>
      <c r="T102" s="25">
        <v>381</v>
      </c>
      <c r="U102" s="25">
        <v>4.18</v>
      </c>
      <c r="V102" s="25">
        <v>0.194</v>
      </c>
      <c r="W102" s="25">
        <v>0.767</v>
      </c>
      <c r="X102" s="25">
        <v>1.24</v>
      </c>
      <c r="Y102" s="25">
        <v>0.299</v>
      </c>
      <c r="AA102" s="9" t="s">
        <v>36</v>
      </c>
      <c r="AB102" s="9" t="s">
        <v>35</v>
      </c>
      <c r="AC102" s="25">
        <v>61.3</v>
      </c>
      <c r="AD102" s="25">
        <v>11.1</v>
      </c>
      <c r="AE102" s="25">
        <v>5.41</v>
      </c>
      <c r="AF102" s="25">
        <v>54.1</v>
      </c>
      <c r="AG102" s="25">
        <v>0.292</v>
      </c>
      <c r="AH102" s="25">
        <v>17.6</v>
      </c>
    </row>
    <row r="103" spans="1:34" ht="12.75">
      <c r="A103" s="24">
        <v>39316</v>
      </c>
      <c r="D103" s="3"/>
      <c r="E103" s="25">
        <v>30</v>
      </c>
      <c r="F103" s="25">
        <v>28.3</v>
      </c>
      <c r="G103" s="25">
        <v>8.7</v>
      </c>
      <c r="H103" s="25">
        <v>7.9</v>
      </c>
      <c r="J103" s="25">
        <v>353</v>
      </c>
      <c r="K103" s="25">
        <v>172.3</v>
      </c>
      <c r="L103" s="25">
        <v>772</v>
      </c>
      <c r="M103" s="25">
        <v>107</v>
      </c>
      <c r="N103" s="25">
        <v>227</v>
      </c>
      <c r="O103" s="25">
        <v>146</v>
      </c>
      <c r="P103" s="25">
        <v>280</v>
      </c>
      <c r="Q103" s="9" t="s">
        <v>63</v>
      </c>
      <c r="R103" s="25">
        <v>77</v>
      </c>
      <c r="S103" s="25">
        <v>14</v>
      </c>
      <c r="T103" s="25">
        <v>605</v>
      </c>
      <c r="U103" s="25">
        <v>2.46</v>
      </c>
      <c r="V103" s="26"/>
      <c r="W103" s="25">
        <v>0.333</v>
      </c>
      <c r="X103" s="25">
        <v>0.938</v>
      </c>
      <c r="Y103" s="26"/>
      <c r="AA103" s="9" t="s">
        <v>36</v>
      </c>
      <c r="AB103" s="9" t="s">
        <v>35</v>
      </c>
      <c r="AC103" s="25">
        <v>82.8</v>
      </c>
      <c r="AD103" s="25">
        <v>19</v>
      </c>
      <c r="AE103" s="25">
        <v>4.17</v>
      </c>
      <c r="AF103" s="25">
        <v>95.7</v>
      </c>
      <c r="AG103" s="25">
        <v>0.546</v>
      </c>
      <c r="AH103" s="25">
        <v>16.6</v>
      </c>
    </row>
    <row r="104" spans="4:8" ht="12.75">
      <c r="D104" s="3"/>
      <c r="F104" s="19"/>
      <c r="H104" s="19"/>
    </row>
    <row r="106" spans="1:20" ht="12.75">
      <c r="A106" s="1" t="s">
        <v>22</v>
      </c>
      <c r="B106" s="10">
        <f>AVERAGE(B2:B105)</f>
        <v>1494.30996048</v>
      </c>
      <c r="F106" s="13"/>
      <c r="G106" s="10">
        <f>AVERAGE(G2:G105)</f>
        <v>8.545204081632656</v>
      </c>
      <c r="H106" s="10">
        <f>AVERAGE(H2:H105)</f>
        <v>8.072222222222223</v>
      </c>
      <c r="J106" s="13">
        <f>GEOMEAN(J2:J105)</f>
        <v>208.597289208326</v>
      </c>
      <c r="K106" s="13">
        <f>GEOMEAN(K2:K105)</f>
        <v>40.40306849078923</v>
      </c>
      <c r="M106" s="10">
        <f>AVERAGE(M2:M105)</f>
        <v>113.16818181818181</v>
      </c>
      <c r="N106" s="10">
        <f>AVERAGE(N2:N105)</f>
        <v>176.13863636363638</v>
      </c>
      <c r="T106" s="13"/>
    </row>
    <row r="107" spans="1:20" ht="12.75">
      <c r="A107" s="1" t="s">
        <v>21</v>
      </c>
      <c r="G107" s="10">
        <v>5</v>
      </c>
      <c r="H107" s="15" t="s">
        <v>23</v>
      </c>
      <c r="J107" s="9">
        <v>200</v>
      </c>
      <c r="M107" s="9">
        <v>200</v>
      </c>
      <c r="N107" s="9">
        <v>300</v>
      </c>
      <c r="T107" s="9">
        <v>1000</v>
      </c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2001-02-06T22:18:09Z</dcterms:created>
  <dcterms:modified xsi:type="dcterms:W3CDTF">2008-02-11T20:02:42Z</dcterms:modified>
  <cp:category/>
  <cp:version/>
  <cp:contentType/>
  <cp:contentStatus/>
</cp:coreProperties>
</file>